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a - St.úpravy patologie" sheetId="2" r:id="rId2"/>
    <sheet name="SO 01b - 1 - Zdravotechnika" sheetId="3" r:id="rId3"/>
    <sheet name="SO 01b - 2 - Vytápění" sheetId="4" r:id="rId4"/>
    <sheet name="SO 01b - 3 - Elektroinsta..." sheetId="5" r:id="rId5"/>
    <sheet name="SO 01b - 4 - VZT" sheetId="6" r:id="rId6"/>
    <sheet name="SO 01b - 5 - Interiérové ..." sheetId="7" r:id="rId7"/>
    <sheet name="SO 02 - Přístřešek" sheetId="8" r:id="rId8"/>
    <sheet name="SO 03 - Zpevněné plochy" sheetId="9" r:id="rId9"/>
    <sheet name="SO 04 - VRN" sheetId="10" r:id="rId10"/>
    <sheet name="Seznam figur" sheetId="11" r:id="rId11"/>
  </sheets>
  <definedNames>
    <definedName name="_xlnm.Print_Area" localSheetId="0">'Rekapitulace stavby'!$D$4:$AO$76,'Rekapitulace stavby'!$C$82:$AQ$105</definedName>
    <definedName name="_xlnm.Print_Titles" localSheetId="0">'Rekapitulace stavby'!$92:$92</definedName>
    <definedName name="_xlnm._FilterDatabase" localSheetId="1" hidden="1">'SO 01a - St.úpravy patologie'!$C$133:$K$1005</definedName>
    <definedName name="_xlnm.Print_Area" localSheetId="1">'SO 01a - St.úpravy patologie'!$C$4:$J$76,'SO 01a - St.úpravy patologie'!$C$82:$J$115,'SO 01a - St.úpravy patologie'!$C$121:$J$1005</definedName>
    <definedName name="_xlnm.Print_Titles" localSheetId="1">'SO 01a - St.úpravy patologie'!$133:$133</definedName>
    <definedName name="_xlnm._FilterDatabase" localSheetId="2" hidden="1">'SO 01b - 1 - Zdravotechnika'!$C$134:$K$393</definedName>
    <definedName name="_xlnm.Print_Area" localSheetId="2">'SO 01b - 1 - Zdravotechnika'!$C$4:$J$76,'SO 01b - 1 - Zdravotechnika'!$C$82:$J$114,'SO 01b - 1 - Zdravotechnika'!$C$120:$J$393</definedName>
    <definedName name="_xlnm.Print_Titles" localSheetId="2">'SO 01b - 1 - Zdravotechnika'!$134:$134</definedName>
    <definedName name="_xlnm._FilterDatabase" localSheetId="3" hidden="1">'SO 01b - 2 - Vytápění'!$C$129:$K$266</definedName>
    <definedName name="_xlnm.Print_Area" localSheetId="3">'SO 01b - 2 - Vytápění'!$C$4:$J$76,'SO 01b - 2 - Vytápění'!$C$82:$J$109,'SO 01b - 2 - Vytápění'!$C$115:$J$266</definedName>
    <definedName name="_xlnm.Print_Titles" localSheetId="3">'SO 01b - 2 - Vytápění'!$129:$129</definedName>
    <definedName name="_xlnm._FilterDatabase" localSheetId="4" hidden="1">'SO 01b - 3 - Elektroinsta...'!$C$128:$K$335</definedName>
    <definedName name="_xlnm.Print_Area" localSheetId="4">'SO 01b - 3 - Elektroinsta...'!$C$4:$J$76,'SO 01b - 3 - Elektroinsta...'!$C$82:$J$108,'SO 01b - 3 - Elektroinsta...'!$C$114:$J$335</definedName>
    <definedName name="_xlnm.Print_Titles" localSheetId="4">'SO 01b - 3 - Elektroinsta...'!$128:$128</definedName>
    <definedName name="_xlnm._FilterDatabase" localSheetId="5" hidden="1">'SO 01b - 4 - VZT'!$C$126:$K$274</definedName>
    <definedName name="_xlnm.Print_Area" localSheetId="5">'SO 01b - 4 - VZT'!$C$4:$J$76,'SO 01b - 4 - VZT'!$C$82:$J$106,'SO 01b - 4 - VZT'!$C$112:$J$274</definedName>
    <definedName name="_xlnm.Print_Titles" localSheetId="5">'SO 01b - 4 - VZT'!$126:$126</definedName>
    <definedName name="_xlnm._FilterDatabase" localSheetId="6" hidden="1">'SO 01b - 5 - Interiérové ...'!$C$121:$K$172</definedName>
    <definedName name="_xlnm.Print_Area" localSheetId="6">'SO 01b - 5 - Interiérové ...'!$C$4:$J$76,'SO 01b - 5 - Interiérové ...'!$C$82:$J$101,'SO 01b - 5 - Interiérové ...'!$C$107:$J$172</definedName>
    <definedName name="_xlnm.Print_Titles" localSheetId="6">'SO 01b - 5 - Interiérové ...'!$121:$121</definedName>
    <definedName name="_xlnm._FilterDatabase" localSheetId="7" hidden="1">'SO 02 - Přístřešek'!$C$131:$K$309</definedName>
    <definedName name="_xlnm.Print_Area" localSheetId="7">'SO 02 - Přístřešek'!$C$4:$J$76,'SO 02 - Přístřešek'!$C$82:$J$113,'SO 02 - Přístřešek'!$C$119:$J$309</definedName>
    <definedName name="_xlnm.Print_Titles" localSheetId="7">'SO 02 - Přístřešek'!$131:$131</definedName>
    <definedName name="_xlnm._FilterDatabase" localSheetId="8" hidden="1">'SO 03 - Zpevněné plochy'!$C$124:$K$181</definedName>
    <definedName name="_xlnm.Print_Area" localSheetId="8">'SO 03 - Zpevněné plochy'!$C$4:$J$76,'SO 03 - Zpevněné plochy'!$C$82:$J$106,'SO 03 - Zpevněné plochy'!$C$112:$J$181</definedName>
    <definedName name="_xlnm.Print_Titles" localSheetId="8">'SO 03 - Zpevněné plochy'!$124:$124</definedName>
    <definedName name="_xlnm._FilterDatabase" localSheetId="9" hidden="1">'SO 04 - VRN'!$C$121:$K$133</definedName>
    <definedName name="_xlnm.Print_Area" localSheetId="9">'SO 04 - VRN'!$C$4:$J$76,'SO 04 - VRN'!$C$82:$J$103,'SO 04 - VRN'!$C$109:$J$133</definedName>
    <definedName name="_xlnm.Print_Titles" localSheetId="9">'SO 04 - VRN'!$121:$121</definedName>
    <definedName name="_xlnm.Print_Area" localSheetId="10">'Seznam figur'!$C$4:$G$90</definedName>
    <definedName name="_xlnm.Print_Titles" localSheetId="10">'Seznam figur'!$9:$9</definedName>
  </definedNames>
  <calcPr/>
</workbook>
</file>

<file path=xl/calcChain.xml><?xml version="1.0" encoding="utf-8"?>
<calcChain xmlns="http://schemas.openxmlformats.org/spreadsheetml/2006/main">
  <c i="11" l="1" r="D7"/>
  <c i="10" r="J37"/>
  <c r="J36"/>
  <c i="1" r="AY104"/>
  <c i="10" r="J35"/>
  <c i="1" r="AX104"/>
  <c i="10" r="BI133"/>
  <c r="BH133"/>
  <c r="BG133"/>
  <c r="BF133"/>
  <c r="T133"/>
  <c r="T132"/>
  <c r="R133"/>
  <c r="R132"/>
  <c r="P133"/>
  <c r="P132"/>
  <c r="BI131"/>
  <c r="BH131"/>
  <c r="BG131"/>
  <c r="BF131"/>
  <c r="T131"/>
  <c r="T130"/>
  <c r="R131"/>
  <c r="R130"/>
  <c r="P131"/>
  <c r="P130"/>
  <c r="BI129"/>
  <c r="BH129"/>
  <c r="BG129"/>
  <c r="BF129"/>
  <c r="T129"/>
  <c r="T128"/>
  <c r="R129"/>
  <c r="R128"/>
  <c r="P129"/>
  <c r="P128"/>
  <c r="BI127"/>
  <c r="BH127"/>
  <c r="BG127"/>
  <c r="BF127"/>
  <c r="T127"/>
  <c r="T126"/>
  <c r="R127"/>
  <c r="R126"/>
  <c r="P127"/>
  <c r="P126"/>
  <c r="BI125"/>
  <c r="BH125"/>
  <c r="BG125"/>
  <c r="BF125"/>
  <c r="T125"/>
  <c r="T124"/>
  <c r="T123"/>
  <c r="T122"/>
  <c r="R125"/>
  <c r="R124"/>
  <c r="R123"/>
  <c r="R122"/>
  <c r="P125"/>
  <c r="P124"/>
  <c r="P123"/>
  <c r="P122"/>
  <c i="1" r="AU104"/>
  <c i="10" r="J119"/>
  <c r="J118"/>
  <c r="F118"/>
  <c r="F116"/>
  <c r="E114"/>
  <c r="J92"/>
  <c r="J91"/>
  <c r="F91"/>
  <c r="F89"/>
  <c r="E87"/>
  <c r="J18"/>
  <c r="E18"/>
  <c r="F92"/>
  <c r="J17"/>
  <c r="J12"/>
  <c r="J116"/>
  <c r="E7"/>
  <c r="E85"/>
  <c i="9" r="J37"/>
  <c r="J36"/>
  <c i="1" r="AY103"/>
  <c i="9" r="J35"/>
  <c i="1" r="AX103"/>
  <c i="9" r="BI181"/>
  <c r="BH181"/>
  <c r="BG181"/>
  <c r="BF181"/>
  <c r="T181"/>
  <c r="T180"/>
  <c r="T179"/>
  <c r="R181"/>
  <c r="R180"/>
  <c r="R179"/>
  <c r="P181"/>
  <c r="P180"/>
  <c r="P179"/>
  <c r="BI178"/>
  <c r="BH178"/>
  <c r="BG178"/>
  <c r="BF178"/>
  <c r="T178"/>
  <c r="T177"/>
  <c r="R178"/>
  <c r="R177"/>
  <c r="P178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4"/>
  <c r="BH144"/>
  <c r="BG144"/>
  <c r="BF144"/>
  <c r="T144"/>
  <c r="T143"/>
  <c r="R144"/>
  <c r="R143"/>
  <c r="P144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2"/>
  <c r="BH132"/>
  <c r="BG132"/>
  <c r="BF132"/>
  <c r="T132"/>
  <c r="R132"/>
  <c r="P132"/>
  <c r="BI128"/>
  <c r="BH128"/>
  <c r="BG128"/>
  <c r="BF128"/>
  <c r="T128"/>
  <c r="R128"/>
  <c r="P128"/>
  <c r="J121"/>
  <c r="F121"/>
  <c r="F119"/>
  <c r="E117"/>
  <c r="J91"/>
  <c r="F91"/>
  <c r="F89"/>
  <c r="E87"/>
  <c r="J24"/>
  <c r="E24"/>
  <c r="J122"/>
  <c r="J23"/>
  <c r="J18"/>
  <c r="E18"/>
  <c r="F92"/>
  <c r="J17"/>
  <c r="J12"/>
  <c r="J89"/>
  <c r="E7"/>
  <c r="E115"/>
  <c i="8" r="J37"/>
  <c r="J36"/>
  <c i="1" r="AY102"/>
  <c i="8" r="J35"/>
  <c i="1" r="AX102"/>
  <c i="8" r="BI309"/>
  <c r="BH309"/>
  <c r="BG309"/>
  <c r="BF309"/>
  <c r="T309"/>
  <c r="T308"/>
  <c r="R309"/>
  <c r="R308"/>
  <c r="P309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R286"/>
  <c r="P286"/>
  <c r="BI280"/>
  <c r="BH280"/>
  <c r="BG280"/>
  <c r="BF280"/>
  <c r="T280"/>
  <c r="R280"/>
  <c r="P280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T270"/>
  <c r="R271"/>
  <c r="R270"/>
  <c r="P271"/>
  <c r="P270"/>
  <c r="BI269"/>
  <c r="BH269"/>
  <c r="BG269"/>
  <c r="BF269"/>
  <c r="T269"/>
  <c r="R269"/>
  <c r="P269"/>
  <c r="BI267"/>
  <c r="BH267"/>
  <c r="BG267"/>
  <c r="BF267"/>
  <c r="T267"/>
  <c r="R267"/>
  <c r="P267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T251"/>
  <c r="R252"/>
  <c r="R251"/>
  <c r="P252"/>
  <c r="P251"/>
  <c r="BI250"/>
  <c r="BH250"/>
  <c r="BG250"/>
  <c r="BF250"/>
  <c r="T250"/>
  <c r="R250"/>
  <c r="P250"/>
  <c r="BI249"/>
  <c r="BH249"/>
  <c r="BG249"/>
  <c r="BF249"/>
  <c r="T249"/>
  <c r="R249"/>
  <c r="P249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1"/>
  <c r="BH231"/>
  <c r="BG231"/>
  <c r="BF231"/>
  <c r="T231"/>
  <c r="R231"/>
  <c r="P231"/>
  <c r="BI230"/>
  <c r="BH230"/>
  <c r="BG230"/>
  <c r="BF230"/>
  <c r="T230"/>
  <c r="R230"/>
  <c r="P230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19"/>
  <c r="BH219"/>
  <c r="BG219"/>
  <c r="BF219"/>
  <c r="T219"/>
  <c r="R219"/>
  <c r="P219"/>
  <c r="BI216"/>
  <c r="BH216"/>
  <c r="BG216"/>
  <c r="BF216"/>
  <c r="T216"/>
  <c r="R216"/>
  <c r="P216"/>
  <c r="BI212"/>
  <c r="BH212"/>
  <c r="BG212"/>
  <c r="BF212"/>
  <c r="T212"/>
  <c r="R212"/>
  <c r="P212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6"/>
  <c r="BH146"/>
  <c r="BG146"/>
  <c r="BF146"/>
  <c r="T146"/>
  <c r="R146"/>
  <c r="P146"/>
  <c r="BI144"/>
  <c r="BH144"/>
  <c r="BG144"/>
  <c r="BF144"/>
  <c r="T144"/>
  <c r="R144"/>
  <c r="P144"/>
  <c r="BI138"/>
  <c r="BH138"/>
  <c r="BG138"/>
  <c r="BF138"/>
  <c r="T138"/>
  <c r="R138"/>
  <c r="P138"/>
  <c r="BI135"/>
  <c r="BH135"/>
  <c r="BG135"/>
  <c r="BF135"/>
  <c r="T135"/>
  <c r="R135"/>
  <c r="P135"/>
  <c r="J128"/>
  <c r="F128"/>
  <c r="F126"/>
  <c r="E124"/>
  <c r="J91"/>
  <c r="F91"/>
  <c r="F89"/>
  <c r="E87"/>
  <c r="J24"/>
  <c r="E24"/>
  <c r="J92"/>
  <c r="J23"/>
  <c r="J18"/>
  <c r="E18"/>
  <c r="F129"/>
  <c r="J17"/>
  <c r="J12"/>
  <c r="J89"/>
  <c r="E7"/>
  <c r="E85"/>
  <c i="7" r="J39"/>
  <c r="J38"/>
  <c i="1" r="AY101"/>
  <c i="7" r="J37"/>
  <c i="1" r="AX101"/>
  <c i="7"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J119"/>
  <c r="J118"/>
  <c r="F118"/>
  <c r="F116"/>
  <c r="E114"/>
  <c r="J94"/>
  <c r="J93"/>
  <c r="F93"/>
  <c r="F91"/>
  <c r="E89"/>
  <c r="J20"/>
  <c r="E20"/>
  <c r="F119"/>
  <c r="J19"/>
  <c r="J14"/>
  <c r="J116"/>
  <c r="E7"/>
  <c r="E85"/>
  <c i="6" r="J39"/>
  <c r="J38"/>
  <c i="1" r="AY100"/>
  <c i="6" r="J37"/>
  <c i="1" r="AX100"/>
  <c i="6" r="BI271"/>
  <c r="BH271"/>
  <c r="BG271"/>
  <c r="BF271"/>
  <c r="T271"/>
  <c r="R271"/>
  <c r="P271"/>
  <c r="BI267"/>
  <c r="BH267"/>
  <c r="BG267"/>
  <c r="BF267"/>
  <c r="T267"/>
  <c r="R267"/>
  <c r="P267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6"/>
  <c r="BH256"/>
  <c r="BG256"/>
  <c r="BF256"/>
  <c r="T256"/>
  <c r="R256"/>
  <c r="P256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4"/>
  <c r="BH224"/>
  <c r="BG224"/>
  <c r="BF224"/>
  <c r="T224"/>
  <c r="R224"/>
  <c r="P224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T161"/>
  <c r="R162"/>
  <c r="R161"/>
  <c r="P162"/>
  <c r="P161"/>
  <c r="BI159"/>
  <c r="BH159"/>
  <c r="BG159"/>
  <c r="BF159"/>
  <c r="T159"/>
  <c r="R159"/>
  <c r="P159"/>
  <c r="BI155"/>
  <c r="BH155"/>
  <c r="BG155"/>
  <c r="BF155"/>
  <c r="T155"/>
  <c r="R155"/>
  <c r="P155"/>
  <c r="BI153"/>
  <c r="BH153"/>
  <c r="BG153"/>
  <c r="BF153"/>
  <c r="T153"/>
  <c r="R153"/>
  <c r="P153"/>
  <c r="BI149"/>
  <c r="BH149"/>
  <c r="BG149"/>
  <c r="BF149"/>
  <c r="T149"/>
  <c r="R149"/>
  <c r="P149"/>
  <c r="BI147"/>
  <c r="BH147"/>
  <c r="BG147"/>
  <c r="BF147"/>
  <c r="T147"/>
  <c r="R147"/>
  <c r="P147"/>
  <c r="BI142"/>
  <c r="BH142"/>
  <c r="BG142"/>
  <c r="BF142"/>
  <c r="T142"/>
  <c r="R142"/>
  <c r="P142"/>
  <c r="BI138"/>
  <c r="BH138"/>
  <c r="BG138"/>
  <c r="BF138"/>
  <c r="T138"/>
  <c r="R138"/>
  <c r="P138"/>
  <c r="BI133"/>
  <c r="BH133"/>
  <c r="BG133"/>
  <c r="BF133"/>
  <c r="T133"/>
  <c r="R133"/>
  <c r="P133"/>
  <c r="BI129"/>
  <c r="BH129"/>
  <c r="BG129"/>
  <c r="BF129"/>
  <c r="T129"/>
  <c r="R129"/>
  <c r="P129"/>
  <c r="J124"/>
  <c r="J123"/>
  <c r="F123"/>
  <c r="F121"/>
  <c r="E119"/>
  <c r="J94"/>
  <c r="J93"/>
  <c r="F93"/>
  <c r="F91"/>
  <c r="E89"/>
  <c r="J20"/>
  <c r="E20"/>
  <c r="F94"/>
  <c r="J19"/>
  <c r="J14"/>
  <c r="J91"/>
  <c r="E7"/>
  <c r="E115"/>
  <c i="5" r="J39"/>
  <c r="J38"/>
  <c i="1" r="AY99"/>
  <c i="5" r="J37"/>
  <c i="1" r="AX99"/>
  <c i="5"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1"/>
  <c r="BH331"/>
  <c r="BG331"/>
  <c r="BF331"/>
  <c r="T331"/>
  <c r="R331"/>
  <c r="P331"/>
  <c r="BI330"/>
  <c r="BH330"/>
  <c r="BG330"/>
  <c r="BF330"/>
  <c r="T330"/>
  <c r="R330"/>
  <c r="P330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19"/>
  <c r="BH319"/>
  <c r="BG319"/>
  <c r="BF319"/>
  <c r="T319"/>
  <c r="R319"/>
  <c r="P319"/>
  <c r="BI318"/>
  <c r="BH318"/>
  <c r="BG318"/>
  <c r="BF318"/>
  <c r="T318"/>
  <c r="R318"/>
  <c r="P318"/>
  <c r="BI314"/>
  <c r="BH314"/>
  <c r="BG314"/>
  <c r="BF314"/>
  <c r="T314"/>
  <c r="R314"/>
  <c r="P314"/>
  <c r="BI310"/>
  <c r="BH310"/>
  <c r="BG310"/>
  <c r="BF310"/>
  <c r="T310"/>
  <c r="R310"/>
  <c r="P310"/>
  <c r="BI306"/>
  <c r="BH306"/>
  <c r="BG306"/>
  <c r="BF306"/>
  <c r="T306"/>
  <c r="R306"/>
  <c r="P306"/>
  <c r="BI302"/>
  <c r="BH302"/>
  <c r="BG302"/>
  <c r="BF302"/>
  <c r="T302"/>
  <c r="R302"/>
  <c r="P302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7"/>
  <c r="BH267"/>
  <c r="BG267"/>
  <c r="BF267"/>
  <c r="T267"/>
  <c r="R267"/>
  <c r="P267"/>
  <c r="BI266"/>
  <c r="BH266"/>
  <c r="BG266"/>
  <c r="BF266"/>
  <c r="T266"/>
  <c r="R266"/>
  <c r="P266"/>
  <c r="BI262"/>
  <c r="BH262"/>
  <c r="BG262"/>
  <c r="BF262"/>
  <c r="T262"/>
  <c r="R262"/>
  <c r="P262"/>
  <c r="BI261"/>
  <c r="BH261"/>
  <c r="BG261"/>
  <c r="BF261"/>
  <c r="T261"/>
  <c r="R261"/>
  <c r="P261"/>
  <c r="BI257"/>
  <c r="BH257"/>
  <c r="BG257"/>
  <c r="BF257"/>
  <c r="T257"/>
  <c r="R257"/>
  <c r="P257"/>
  <c r="BI256"/>
  <c r="BH256"/>
  <c r="BG256"/>
  <c r="BF256"/>
  <c r="T256"/>
  <c r="R256"/>
  <c r="P256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0"/>
  <c r="BH240"/>
  <c r="BG240"/>
  <c r="BF240"/>
  <c r="T240"/>
  <c r="R240"/>
  <c r="P240"/>
  <c r="BI239"/>
  <c r="BH239"/>
  <c r="BG239"/>
  <c r="BF239"/>
  <c r="T239"/>
  <c r="R239"/>
  <c r="P239"/>
  <c r="BI235"/>
  <c r="BH235"/>
  <c r="BG235"/>
  <c r="BF235"/>
  <c r="T235"/>
  <c r="R235"/>
  <c r="P235"/>
  <c r="BI234"/>
  <c r="BH234"/>
  <c r="BG234"/>
  <c r="BF234"/>
  <c r="T234"/>
  <c r="R234"/>
  <c r="P234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90"/>
  <c r="BH190"/>
  <c r="BG190"/>
  <c r="BF190"/>
  <c r="T190"/>
  <c r="R190"/>
  <c r="P190"/>
  <c r="BI186"/>
  <c r="BH186"/>
  <c r="BG186"/>
  <c r="BF186"/>
  <c r="T186"/>
  <c r="R186"/>
  <c r="P186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71"/>
  <c r="BH171"/>
  <c r="BG171"/>
  <c r="BF171"/>
  <c r="T171"/>
  <c r="T170"/>
  <c r="R171"/>
  <c r="R170"/>
  <c r="P171"/>
  <c r="P170"/>
  <c r="BI169"/>
  <c r="BH169"/>
  <c r="BG169"/>
  <c r="BF169"/>
  <c r="T169"/>
  <c r="R169"/>
  <c r="P169"/>
  <c r="BI168"/>
  <c r="BH168"/>
  <c r="BG168"/>
  <c r="BF168"/>
  <c r="T168"/>
  <c r="R168"/>
  <c r="P168"/>
  <c r="BI164"/>
  <c r="BH164"/>
  <c r="BG164"/>
  <c r="BF164"/>
  <c r="T164"/>
  <c r="R164"/>
  <c r="P164"/>
  <c r="BI163"/>
  <c r="BH163"/>
  <c r="BG163"/>
  <c r="BF163"/>
  <c r="T163"/>
  <c r="R163"/>
  <c r="P163"/>
  <c r="BI159"/>
  <c r="BH159"/>
  <c r="BG159"/>
  <c r="BF159"/>
  <c r="T159"/>
  <c r="R159"/>
  <c r="P159"/>
  <c r="BI158"/>
  <c r="BH158"/>
  <c r="BG158"/>
  <c r="BF158"/>
  <c r="T158"/>
  <c r="R158"/>
  <c r="P158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0"/>
  <c r="BH140"/>
  <c r="BG140"/>
  <c r="BF140"/>
  <c r="T140"/>
  <c r="T139"/>
  <c r="R140"/>
  <c r="R139"/>
  <c r="P140"/>
  <c r="P139"/>
  <c r="BI135"/>
  <c r="BH135"/>
  <c r="BG135"/>
  <c r="BF135"/>
  <c r="T135"/>
  <c r="R135"/>
  <c r="P135"/>
  <c r="BI131"/>
  <c r="BH131"/>
  <c r="BG131"/>
  <c r="BF131"/>
  <c r="T131"/>
  <c r="R131"/>
  <c r="P131"/>
  <c r="J126"/>
  <c r="J125"/>
  <c r="F125"/>
  <c r="F123"/>
  <c r="E121"/>
  <c r="J94"/>
  <c r="J93"/>
  <c r="F93"/>
  <c r="F91"/>
  <c r="E89"/>
  <c r="J20"/>
  <c r="E20"/>
  <c r="F126"/>
  <c r="J19"/>
  <c r="J14"/>
  <c r="J123"/>
  <c r="E7"/>
  <c r="E117"/>
  <c i="4" r="J39"/>
  <c r="J38"/>
  <c i="1" r="AY98"/>
  <c i="4" r="J37"/>
  <c i="1" r="AX98"/>
  <c i="4"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9"/>
  <c r="BH249"/>
  <c r="BG249"/>
  <c r="BF249"/>
  <c r="T249"/>
  <c r="R249"/>
  <c r="P249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T177"/>
  <c r="R178"/>
  <c r="R177"/>
  <c r="P178"/>
  <c r="P177"/>
  <c r="BI175"/>
  <c r="BH175"/>
  <c r="BG175"/>
  <c r="BF175"/>
  <c r="T175"/>
  <c r="R175"/>
  <c r="P175"/>
  <c r="BI173"/>
  <c r="BH173"/>
  <c r="BG173"/>
  <c r="BF173"/>
  <c r="T173"/>
  <c r="R173"/>
  <c r="P173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61"/>
  <c r="BH161"/>
  <c r="BG161"/>
  <c r="BF161"/>
  <c r="T161"/>
  <c r="R161"/>
  <c r="P161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6"/>
  <c r="BH136"/>
  <c r="BG136"/>
  <c r="BF136"/>
  <c r="T136"/>
  <c r="R136"/>
  <c r="P136"/>
  <c r="BI132"/>
  <c r="BH132"/>
  <c r="BG132"/>
  <c r="BF132"/>
  <c r="T132"/>
  <c r="R132"/>
  <c r="P132"/>
  <c r="J127"/>
  <c r="J126"/>
  <c r="F126"/>
  <c r="F124"/>
  <c r="E122"/>
  <c r="J94"/>
  <c r="J93"/>
  <c r="F93"/>
  <c r="F91"/>
  <c r="E89"/>
  <c r="J20"/>
  <c r="E20"/>
  <c r="F127"/>
  <c r="J19"/>
  <c r="J14"/>
  <c r="J124"/>
  <c r="E7"/>
  <c r="E85"/>
  <c i="3" r="J39"/>
  <c r="J38"/>
  <c i="1" r="AY97"/>
  <c i="3" r="J37"/>
  <c i="1" r="AX97"/>
  <c i="3" r="BI393"/>
  <c r="BH393"/>
  <c r="BG393"/>
  <c r="BF393"/>
  <c r="T393"/>
  <c r="T392"/>
  <c r="T391"/>
  <c r="R393"/>
  <c r="R392"/>
  <c r="R391"/>
  <c r="P393"/>
  <c r="P392"/>
  <c r="P391"/>
  <c r="BI390"/>
  <c r="BH390"/>
  <c r="BG390"/>
  <c r="BF390"/>
  <c r="T390"/>
  <c r="T389"/>
  <c r="R390"/>
  <c r="R389"/>
  <c r="P390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0"/>
  <c r="BH380"/>
  <c r="BG380"/>
  <c r="BF380"/>
  <c r="T380"/>
  <c r="R380"/>
  <c r="P380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69"/>
  <c r="BH369"/>
  <c r="BG369"/>
  <c r="BF369"/>
  <c r="T369"/>
  <c r="R369"/>
  <c r="P369"/>
  <c r="BI364"/>
  <c r="BH364"/>
  <c r="BG364"/>
  <c r="BF364"/>
  <c r="T364"/>
  <c r="R364"/>
  <c r="P364"/>
  <c r="BI359"/>
  <c r="BH359"/>
  <c r="BG359"/>
  <c r="BF359"/>
  <c r="T359"/>
  <c r="R359"/>
  <c r="P359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4"/>
  <c r="BH344"/>
  <c r="BG344"/>
  <c r="BF344"/>
  <c r="T344"/>
  <c r="R344"/>
  <c r="P344"/>
  <c r="BI343"/>
  <c r="BH343"/>
  <c r="BG343"/>
  <c r="BF343"/>
  <c r="T343"/>
  <c r="R343"/>
  <c r="P343"/>
  <c r="BI338"/>
  <c r="BH338"/>
  <c r="BG338"/>
  <c r="BF338"/>
  <c r="T338"/>
  <c r="R338"/>
  <c r="P338"/>
  <c r="BI337"/>
  <c r="BH337"/>
  <c r="BG337"/>
  <c r="BF337"/>
  <c r="T337"/>
  <c r="R337"/>
  <c r="P337"/>
  <c r="BI333"/>
  <c r="BH333"/>
  <c r="BG333"/>
  <c r="BF333"/>
  <c r="T333"/>
  <c r="R333"/>
  <c r="P333"/>
  <c r="BI329"/>
  <c r="BH329"/>
  <c r="BG329"/>
  <c r="BF329"/>
  <c r="T329"/>
  <c r="R329"/>
  <c r="P329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19"/>
  <c r="BH319"/>
  <c r="BG319"/>
  <c r="BF319"/>
  <c r="T319"/>
  <c r="R319"/>
  <c r="P319"/>
  <c r="BI315"/>
  <c r="BH315"/>
  <c r="BG315"/>
  <c r="BF315"/>
  <c r="T315"/>
  <c r="R315"/>
  <c r="P315"/>
  <c r="BI311"/>
  <c r="BH311"/>
  <c r="BG311"/>
  <c r="BF311"/>
  <c r="T311"/>
  <c r="R311"/>
  <c r="P311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3"/>
  <c r="BH303"/>
  <c r="BG303"/>
  <c r="BF303"/>
  <c r="T303"/>
  <c r="R303"/>
  <c r="P303"/>
  <c r="BI299"/>
  <c r="BH299"/>
  <c r="BG299"/>
  <c r="BF299"/>
  <c r="T299"/>
  <c r="R299"/>
  <c r="P299"/>
  <c r="BI295"/>
  <c r="BH295"/>
  <c r="BG295"/>
  <c r="BF295"/>
  <c r="T295"/>
  <c r="R295"/>
  <c r="P295"/>
  <c r="BI294"/>
  <c r="BH294"/>
  <c r="BG294"/>
  <c r="BF294"/>
  <c r="T294"/>
  <c r="R294"/>
  <c r="P294"/>
  <c r="BI290"/>
  <c r="BH290"/>
  <c r="BG290"/>
  <c r="BF290"/>
  <c r="T290"/>
  <c r="R290"/>
  <c r="P290"/>
  <c r="BI286"/>
  <c r="BH286"/>
  <c r="BG286"/>
  <c r="BF286"/>
  <c r="T286"/>
  <c r="R286"/>
  <c r="P286"/>
  <c r="BI282"/>
  <c r="BH282"/>
  <c r="BG282"/>
  <c r="BF282"/>
  <c r="T282"/>
  <c r="R282"/>
  <c r="P282"/>
  <c r="BI278"/>
  <c r="BH278"/>
  <c r="BG278"/>
  <c r="BF278"/>
  <c r="T278"/>
  <c r="R278"/>
  <c r="P278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T219"/>
  <c r="R220"/>
  <c r="R219"/>
  <c r="P220"/>
  <c r="P219"/>
  <c r="BI218"/>
  <c r="BH218"/>
  <c r="BG218"/>
  <c r="BF218"/>
  <c r="T218"/>
  <c r="R218"/>
  <c r="P218"/>
  <c r="BI217"/>
  <c r="BH217"/>
  <c r="BG217"/>
  <c r="BF217"/>
  <c r="T217"/>
  <c r="R217"/>
  <c r="P217"/>
  <c r="BI214"/>
  <c r="BH214"/>
  <c r="BG214"/>
  <c r="BF214"/>
  <c r="T214"/>
  <c r="R214"/>
  <c r="P214"/>
  <c r="BI213"/>
  <c r="BH213"/>
  <c r="BG213"/>
  <c r="BF213"/>
  <c r="T213"/>
  <c r="R213"/>
  <c r="P213"/>
  <c r="BI210"/>
  <c r="BH210"/>
  <c r="BG210"/>
  <c r="BF210"/>
  <c r="T210"/>
  <c r="R210"/>
  <c r="P210"/>
  <c r="BI209"/>
  <c r="BH209"/>
  <c r="BG209"/>
  <c r="BF209"/>
  <c r="T209"/>
  <c r="R209"/>
  <c r="P209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1"/>
  <c r="BH161"/>
  <c r="BG161"/>
  <c r="BF161"/>
  <c r="T161"/>
  <c r="R161"/>
  <c r="P161"/>
  <c r="BI160"/>
  <c r="BH160"/>
  <c r="BG160"/>
  <c r="BF160"/>
  <c r="T160"/>
  <c r="R160"/>
  <c r="P160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J132"/>
  <c r="J131"/>
  <c r="F131"/>
  <c r="F129"/>
  <c r="E127"/>
  <c r="J94"/>
  <c r="J93"/>
  <c r="F93"/>
  <c r="F91"/>
  <c r="E89"/>
  <c r="J20"/>
  <c r="E20"/>
  <c r="F132"/>
  <c r="J19"/>
  <c r="J14"/>
  <c r="J91"/>
  <c r="E7"/>
  <c r="E85"/>
  <c i="2" r="T480"/>
  <c r="R480"/>
  <c r="P480"/>
  <c r="BK480"/>
  <c r="J480"/>
  <c r="J107"/>
  <c r="J37"/>
  <c r="J36"/>
  <c i="1" r="AY95"/>
  <c i="2" r="J35"/>
  <c i="1" r="AX95"/>
  <c i="2" r="BI1005"/>
  <c r="BH1005"/>
  <c r="BG1005"/>
  <c r="BF1005"/>
  <c r="T1005"/>
  <c r="T1004"/>
  <c r="R1005"/>
  <c r="R1004"/>
  <c r="P1005"/>
  <c r="P1004"/>
  <c r="BI994"/>
  <c r="BH994"/>
  <c r="BG994"/>
  <c r="BF994"/>
  <c r="T994"/>
  <c r="R994"/>
  <c r="P994"/>
  <c r="BI993"/>
  <c r="BH993"/>
  <c r="BG993"/>
  <c r="BF993"/>
  <c r="T993"/>
  <c r="R993"/>
  <c r="P993"/>
  <c r="BI991"/>
  <c r="BH991"/>
  <c r="BG991"/>
  <c r="BF991"/>
  <c r="T991"/>
  <c r="R991"/>
  <c r="P991"/>
  <c r="BI989"/>
  <c r="BH989"/>
  <c r="BG989"/>
  <c r="BF989"/>
  <c r="T989"/>
  <c r="R989"/>
  <c r="P989"/>
  <c r="BI987"/>
  <c r="BH987"/>
  <c r="BG987"/>
  <c r="BF987"/>
  <c r="T987"/>
  <c r="R987"/>
  <c r="P987"/>
  <c r="BI986"/>
  <c r="BH986"/>
  <c r="BG986"/>
  <c r="BF986"/>
  <c r="T986"/>
  <c r="R986"/>
  <c r="P986"/>
  <c r="BI960"/>
  <c r="BH960"/>
  <c r="BG960"/>
  <c r="BF960"/>
  <c r="T960"/>
  <c r="R960"/>
  <c r="P960"/>
  <c r="BI948"/>
  <c r="BH948"/>
  <c r="BG948"/>
  <c r="BF948"/>
  <c r="T948"/>
  <c r="R948"/>
  <c r="P948"/>
  <c r="BI947"/>
  <c r="BH947"/>
  <c r="BG947"/>
  <c r="BF947"/>
  <c r="T947"/>
  <c r="R947"/>
  <c r="P947"/>
  <c r="BI945"/>
  <c r="BH945"/>
  <c r="BG945"/>
  <c r="BF945"/>
  <c r="T945"/>
  <c r="R945"/>
  <c r="P945"/>
  <c r="BI901"/>
  <c r="BH901"/>
  <c r="BG901"/>
  <c r="BF901"/>
  <c r="T901"/>
  <c r="R901"/>
  <c r="P901"/>
  <c r="BI859"/>
  <c r="BH859"/>
  <c r="BG859"/>
  <c r="BF859"/>
  <c r="T859"/>
  <c r="R859"/>
  <c r="P859"/>
  <c r="BI858"/>
  <c r="BH858"/>
  <c r="BG858"/>
  <c r="BF858"/>
  <c r="T858"/>
  <c r="R858"/>
  <c r="P858"/>
  <c r="BI805"/>
  <c r="BH805"/>
  <c r="BG805"/>
  <c r="BF805"/>
  <c r="T805"/>
  <c r="R805"/>
  <c r="P805"/>
  <c r="BI803"/>
  <c r="BH803"/>
  <c r="BG803"/>
  <c r="BF803"/>
  <c r="T803"/>
  <c r="R803"/>
  <c r="P803"/>
  <c r="BI736"/>
  <c r="BH736"/>
  <c r="BG736"/>
  <c r="BF736"/>
  <c r="T736"/>
  <c r="R736"/>
  <c r="P736"/>
  <c r="BI698"/>
  <c r="BH698"/>
  <c r="BG698"/>
  <c r="BF698"/>
  <c r="T698"/>
  <c r="R698"/>
  <c r="P698"/>
  <c r="BI652"/>
  <c r="BH652"/>
  <c r="BG652"/>
  <c r="BF652"/>
  <c r="T652"/>
  <c r="R652"/>
  <c r="P652"/>
  <c r="BI651"/>
  <c r="BH651"/>
  <c r="BG651"/>
  <c r="BF651"/>
  <c r="T651"/>
  <c r="R651"/>
  <c r="P651"/>
  <c r="BI650"/>
  <c r="BH650"/>
  <c r="BG650"/>
  <c r="BF650"/>
  <c r="T650"/>
  <c r="R650"/>
  <c r="P650"/>
  <c r="BI648"/>
  <c r="BH648"/>
  <c r="BG648"/>
  <c r="BF648"/>
  <c r="T648"/>
  <c r="R648"/>
  <c r="P648"/>
  <c r="BI640"/>
  <c r="BH640"/>
  <c r="BG640"/>
  <c r="BF640"/>
  <c r="T640"/>
  <c r="R640"/>
  <c r="P640"/>
  <c r="BI637"/>
  <c r="BH637"/>
  <c r="BG637"/>
  <c r="BF637"/>
  <c r="T637"/>
  <c r="R637"/>
  <c r="P637"/>
  <c r="BI636"/>
  <c r="BH636"/>
  <c r="BG636"/>
  <c r="BF636"/>
  <c r="T636"/>
  <c r="R636"/>
  <c r="P636"/>
  <c r="BI633"/>
  <c r="BH633"/>
  <c r="BG633"/>
  <c r="BF633"/>
  <c r="T633"/>
  <c r="R633"/>
  <c r="P633"/>
  <c r="BI631"/>
  <c r="BH631"/>
  <c r="BG631"/>
  <c r="BF631"/>
  <c r="T631"/>
  <c r="R631"/>
  <c r="P631"/>
  <c r="BI629"/>
  <c r="BH629"/>
  <c r="BG629"/>
  <c r="BF629"/>
  <c r="T629"/>
  <c r="R629"/>
  <c r="P629"/>
  <c r="BI627"/>
  <c r="BH627"/>
  <c r="BG627"/>
  <c r="BF627"/>
  <c r="T627"/>
  <c r="R627"/>
  <c r="P627"/>
  <c r="BI625"/>
  <c r="BH625"/>
  <c r="BG625"/>
  <c r="BF625"/>
  <c r="T625"/>
  <c r="R625"/>
  <c r="P625"/>
  <c r="BI619"/>
  <c r="BH619"/>
  <c r="BG619"/>
  <c r="BF619"/>
  <c r="T619"/>
  <c r="R619"/>
  <c r="P619"/>
  <c r="BI617"/>
  <c r="BH617"/>
  <c r="BG617"/>
  <c r="BF617"/>
  <c r="T617"/>
  <c r="R617"/>
  <c r="P617"/>
  <c r="BI614"/>
  <c r="BH614"/>
  <c r="BG614"/>
  <c r="BF614"/>
  <c r="T614"/>
  <c r="R614"/>
  <c r="P614"/>
  <c r="BI613"/>
  <c r="BH613"/>
  <c r="BG613"/>
  <c r="BF613"/>
  <c r="T613"/>
  <c r="R613"/>
  <c r="P613"/>
  <c r="BI612"/>
  <c r="BH612"/>
  <c r="BG612"/>
  <c r="BF612"/>
  <c r="T612"/>
  <c r="R612"/>
  <c r="P612"/>
  <c r="BI609"/>
  <c r="BH609"/>
  <c r="BG609"/>
  <c r="BF609"/>
  <c r="T609"/>
  <c r="R609"/>
  <c r="P609"/>
  <c r="BI607"/>
  <c r="BH607"/>
  <c r="BG607"/>
  <c r="BF607"/>
  <c r="T607"/>
  <c r="R607"/>
  <c r="P607"/>
  <c r="BI553"/>
  <c r="BH553"/>
  <c r="BG553"/>
  <c r="BF553"/>
  <c r="T553"/>
  <c r="R553"/>
  <c r="P553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4"/>
  <c r="BH544"/>
  <c r="BG544"/>
  <c r="BF544"/>
  <c r="T544"/>
  <c r="R544"/>
  <c r="P544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5"/>
  <c r="BH535"/>
  <c r="BG535"/>
  <c r="BF535"/>
  <c r="T535"/>
  <c r="R535"/>
  <c r="P535"/>
  <c r="BI532"/>
  <c r="BH532"/>
  <c r="BG532"/>
  <c r="BF532"/>
  <c r="T532"/>
  <c r="R532"/>
  <c r="P532"/>
  <c r="BI503"/>
  <c r="BH503"/>
  <c r="BG503"/>
  <c r="BF503"/>
  <c r="T503"/>
  <c r="R503"/>
  <c r="P503"/>
  <c r="BI501"/>
  <c r="BH501"/>
  <c r="BG501"/>
  <c r="BF501"/>
  <c r="T501"/>
  <c r="R501"/>
  <c r="P501"/>
  <c r="BI499"/>
  <c r="BH499"/>
  <c r="BG499"/>
  <c r="BF499"/>
  <c r="T499"/>
  <c r="R499"/>
  <c r="P499"/>
  <c r="BI497"/>
  <c r="BH497"/>
  <c r="BG497"/>
  <c r="BF497"/>
  <c r="T497"/>
  <c r="R497"/>
  <c r="P497"/>
  <c r="BI495"/>
  <c r="BH495"/>
  <c r="BG495"/>
  <c r="BF495"/>
  <c r="T495"/>
  <c r="R495"/>
  <c r="P495"/>
  <c r="BI493"/>
  <c r="BH493"/>
  <c r="BG493"/>
  <c r="BF493"/>
  <c r="T493"/>
  <c r="R493"/>
  <c r="P493"/>
  <c r="BI491"/>
  <c r="BH491"/>
  <c r="BG491"/>
  <c r="BF491"/>
  <c r="T491"/>
  <c r="R491"/>
  <c r="P491"/>
  <c r="BI481"/>
  <c r="BH481"/>
  <c r="BG481"/>
  <c r="BF481"/>
  <c r="T481"/>
  <c r="R481"/>
  <c r="P481"/>
  <c r="BI479"/>
  <c r="BH479"/>
  <c r="BG479"/>
  <c r="BF479"/>
  <c r="T479"/>
  <c r="R479"/>
  <c r="P479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74"/>
  <c r="BH474"/>
  <c r="BG474"/>
  <c r="BF474"/>
  <c r="T474"/>
  <c r="R474"/>
  <c r="P474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7"/>
  <c r="BH467"/>
  <c r="BG467"/>
  <c r="BF467"/>
  <c r="T467"/>
  <c r="R467"/>
  <c r="P467"/>
  <c r="BI464"/>
  <c r="BH464"/>
  <c r="BG464"/>
  <c r="BF464"/>
  <c r="T464"/>
  <c r="R464"/>
  <c r="P464"/>
  <c r="BI461"/>
  <c r="BH461"/>
  <c r="BG461"/>
  <c r="BF461"/>
  <c r="T461"/>
  <c r="R461"/>
  <c r="P461"/>
  <c r="BI458"/>
  <c r="BH458"/>
  <c r="BG458"/>
  <c r="BF458"/>
  <c r="T458"/>
  <c r="R458"/>
  <c r="P458"/>
  <c r="BI453"/>
  <c r="BH453"/>
  <c r="BG453"/>
  <c r="BF453"/>
  <c r="T453"/>
  <c r="R453"/>
  <c r="P453"/>
  <c r="BI449"/>
  <c r="BH449"/>
  <c r="BG449"/>
  <c r="BF449"/>
  <c r="T449"/>
  <c r="R449"/>
  <c r="P449"/>
  <c r="BI445"/>
  <c r="BH445"/>
  <c r="BG445"/>
  <c r="BF445"/>
  <c r="T445"/>
  <c r="R445"/>
  <c r="P445"/>
  <c r="BI441"/>
  <c r="BH441"/>
  <c r="BG441"/>
  <c r="BF441"/>
  <c r="T441"/>
  <c r="R441"/>
  <c r="P441"/>
  <c r="BI437"/>
  <c r="BH437"/>
  <c r="BG437"/>
  <c r="BF437"/>
  <c r="T437"/>
  <c r="R437"/>
  <c r="P437"/>
  <c r="BI432"/>
  <c r="BH432"/>
  <c r="BG432"/>
  <c r="BF432"/>
  <c r="T432"/>
  <c r="R432"/>
  <c r="P432"/>
  <c r="BI430"/>
  <c r="BH430"/>
  <c r="BG430"/>
  <c r="BF430"/>
  <c r="T430"/>
  <c r="R430"/>
  <c r="P430"/>
  <c r="BI429"/>
  <c r="BH429"/>
  <c r="BG429"/>
  <c r="BF429"/>
  <c r="T429"/>
  <c r="R429"/>
  <c r="P429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1"/>
  <c r="BH421"/>
  <c r="BG421"/>
  <c r="BF421"/>
  <c r="T421"/>
  <c r="R421"/>
  <c r="P421"/>
  <c r="BI409"/>
  <c r="BH409"/>
  <c r="BG409"/>
  <c r="BF409"/>
  <c r="T409"/>
  <c r="R409"/>
  <c r="P409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7"/>
  <c r="BH397"/>
  <c r="BG397"/>
  <c r="BF397"/>
  <c r="T397"/>
  <c r="T396"/>
  <c r="R397"/>
  <c r="R396"/>
  <c r="P397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R384"/>
  <c r="P384"/>
  <c r="BI383"/>
  <c r="BH383"/>
  <c r="BG383"/>
  <c r="BF383"/>
  <c r="T383"/>
  <c r="R383"/>
  <c r="P383"/>
  <c r="BI381"/>
  <c r="BH381"/>
  <c r="BG381"/>
  <c r="BF381"/>
  <c r="T381"/>
  <c r="R381"/>
  <c r="P381"/>
  <c r="BI377"/>
  <c r="BH377"/>
  <c r="BG377"/>
  <c r="BF377"/>
  <c r="T377"/>
  <c r="R377"/>
  <c r="P377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299"/>
  <c r="BH299"/>
  <c r="BG299"/>
  <c r="BF299"/>
  <c r="T299"/>
  <c r="R299"/>
  <c r="P299"/>
  <c r="BI297"/>
  <c r="BH297"/>
  <c r="BG297"/>
  <c r="BF297"/>
  <c r="T297"/>
  <c r="R297"/>
  <c r="P297"/>
  <c r="BI276"/>
  <c r="BH276"/>
  <c r="BG276"/>
  <c r="BF276"/>
  <c r="T276"/>
  <c r="R276"/>
  <c r="P276"/>
  <c r="BI274"/>
  <c r="BH274"/>
  <c r="BG274"/>
  <c r="BF274"/>
  <c r="T274"/>
  <c r="R274"/>
  <c r="P274"/>
  <c r="BI270"/>
  <c r="BH270"/>
  <c r="BG270"/>
  <c r="BF270"/>
  <c r="T270"/>
  <c r="R270"/>
  <c r="P270"/>
  <c r="BI264"/>
  <c r="BH264"/>
  <c r="BG264"/>
  <c r="BF264"/>
  <c r="T264"/>
  <c r="R264"/>
  <c r="P264"/>
  <c r="BI249"/>
  <c r="BH249"/>
  <c r="BG249"/>
  <c r="BF249"/>
  <c r="T249"/>
  <c r="R249"/>
  <c r="P249"/>
  <c r="BI247"/>
  <c r="BH247"/>
  <c r="BG247"/>
  <c r="BF247"/>
  <c r="T247"/>
  <c r="R247"/>
  <c r="P247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15"/>
  <c r="BH215"/>
  <c r="BG215"/>
  <c r="BF215"/>
  <c r="T215"/>
  <c r="R215"/>
  <c r="P215"/>
  <c r="BI212"/>
  <c r="BH212"/>
  <c r="BG212"/>
  <c r="BF212"/>
  <c r="T212"/>
  <c r="R212"/>
  <c r="P212"/>
  <c r="BI207"/>
  <c r="BH207"/>
  <c r="BG207"/>
  <c r="BF207"/>
  <c r="T207"/>
  <c r="R207"/>
  <c r="P207"/>
  <c r="BI203"/>
  <c r="BH203"/>
  <c r="BG203"/>
  <c r="BF203"/>
  <c r="T203"/>
  <c r="R203"/>
  <c r="P203"/>
  <c r="BI194"/>
  <c r="BH194"/>
  <c r="BG194"/>
  <c r="BF194"/>
  <c r="T194"/>
  <c r="R194"/>
  <c r="P194"/>
  <c r="BI187"/>
  <c r="BH187"/>
  <c r="BG187"/>
  <c r="BF187"/>
  <c r="T187"/>
  <c r="R187"/>
  <c r="P187"/>
  <c r="BI178"/>
  <c r="BH178"/>
  <c r="BG178"/>
  <c r="BF178"/>
  <c r="T178"/>
  <c r="R178"/>
  <c r="P178"/>
  <c r="BI171"/>
  <c r="BH171"/>
  <c r="BG171"/>
  <c r="BF171"/>
  <c r="T171"/>
  <c r="R171"/>
  <c r="P171"/>
  <c r="BI159"/>
  <c r="BH159"/>
  <c r="BG159"/>
  <c r="BF159"/>
  <c r="T159"/>
  <c r="R159"/>
  <c r="P15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37"/>
  <c r="BH137"/>
  <c r="BG137"/>
  <c r="BF137"/>
  <c r="T137"/>
  <c r="R137"/>
  <c r="P137"/>
  <c r="J130"/>
  <c r="F130"/>
  <c r="F128"/>
  <c r="E126"/>
  <c r="J91"/>
  <c r="F91"/>
  <c r="F89"/>
  <c r="E87"/>
  <c r="J24"/>
  <c r="E24"/>
  <c r="J131"/>
  <c r="J23"/>
  <c r="J18"/>
  <c r="E18"/>
  <c r="F131"/>
  <c r="J17"/>
  <c r="J12"/>
  <c r="J128"/>
  <c r="E7"/>
  <c r="E124"/>
  <c i="1" r="L90"/>
  <c r="AM90"/>
  <c r="AM89"/>
  <c r="L89"/>
  <c r="AM87"/>
  <c r="L87"/>
  <c r="L85"/>
  <c r="L84"/>
  <c i="2" r="BK989"/>
  <c r="J947"/>
  <c r="J736"/>
  <c r="BK640"/>
  <c r="J629"/>
  <c r="J607"/>
  <c r="BK542"/>
  <c r="BK532"/>
  <c r="BK475"/>
  <c r="J467"/>
  <c r="BK449"/>
  <c r="J422"/>
  <c r="J402"/>
  <c r="BK383"/>
  <c r="BK355"/>
  <c r="J336"/>
  <c r="BK227"/>
  <c r="J212"/>
  <c r="BK146"/>
  <c r="J803"/>
  <c r="BK633"/>
  <c r="BK544"/>
  <c r="BK493"/>
  <c r="BK476"/>
  <c r="BK458"/>
  <c r="J437"/>
  <c r="J400"/>
  <c r="J387"/>
  <c r="J364"/>
  <c r="J355"/>
  <c r="BK333"/>
  <c r="BK312"/>
  <c r="BK249"/>
  <c r="BK236"/>
  <c r="J194"/>
  <c r="J948"/>
  <c r="BK805"/>
  <c r="J650"/>
  <c r="BK629"/>
  <c r="J614"/>
  <c r="J550"/>
  <c r="J497"/>
  <c r="J478"/>
  <c r="BK445"/>
  <c r="J424"/>
  <c r="BK394"/>
  <c r="J374"/>
  <c r="BK364"/>
  <c r="BK342"/>
  <c r="BK337"/>
  <c r="J333"/>
  <c r="BK310"/>
  <c r="BK297"/>
  <c r="J264"/>
  <c r="J207"/>
  <c r="BK147"/>
  <c r="BK994"/>
  <c r="J993"/>
  <c r="J987"/>
  <c r="J859"/>
  <c r="J698"/>
  <c r="J617"/>
  <c r="BK550"/>
  <c r="J542"/>
  <c r="J532"/>
  <c r="BK491"/>
  <c r="BK474"/>
  <c r="J441"/>
  <c r="J426"/>
  <c r="J404"/>
  <c r="J386"/>
  <c r="J377"/>
  <c r="J368"/>
  <c r="J344"/>
  <c r="J316"/>
  <c r="BK264"/>
  <c r="J227"/>
  <c r="BK194"/>
  <c r="J147"/>
  <c i="3" r="BK378"/>
  <c r="BK374"/>
  <c r="BK351"/>
  <c r="BK325"/>
  <c r="BK307"/>
  <c r="J286"/>
  <c r="BK251"/>
  <c r="BK210"/>
  <c r="BK180"/>
  <c r="BK169"/>
  <c r="BK156"/>
  <c r="J385"/>
  <c r="BK364"/>
  <c r="BK338"/>
  <c r="BK311"/>
  <c r="J303"/>
  <c r="BK282"/>
  <c r="J247"/>
  <c r="J223"/>
  <c r="J213"/>
  <c r="J200"/>
  <c r="BK170"/>
  <c r="J156"/>
  <c r="BK146"/>
  <c r="J393"/>
  <c r="J388"/>
  <c r="J380"/>
  <c r="J364"/>
  <c r="J351"/>
  <c r="J329"/>
  <c r="J311"/>
  <c r="BK299"/>
  <c r="BK278"/>
  <c r="J258"/>
  <c r="BK231"/>
  <c r="BK184"/>
  <c r="J172"/>
  <c r="BK138"/>
  <c r="J386"/>
  <c r="BK349"/>
  <c r="J325"/>
  <c r="J278"/>
  <c r="J251"/>
  <c r="J231"/>
  <c r="J217"/>
  <c r="J180"/>
  <c i="4" r="BK251"/>
  <c r="BK241"/>
  <c r="BK226"/>
  <c r="J205"/>
  <c r="J178"/>
  <c r="J167"/>
  <c r="BK265"/>
  <c r="J251"/>
  <c r="J226"/>
  <c r="J213"/>
  <c r="J193"/>
  <c r="BK161"/>
  <c r="BK136"/>
  <c r="BK234"/>
  <c r="J218"/>
  <c r="BK189"/>
  <c r="BK175"/>
  <c r="J145"/>
  <c r="J263"/>
  <c r="BK237"/>
  <c r="J201"/>
  <c r="J161"/>
  <c i="5" r="BK335"/>
  <c r="J323"/>
  <c r="BK298"/>
  <c r="J294"/>
  <c r="J273"/>
  <c r="J239"/>
  <c r="BK225"/>
  <c r="BK207"/>
  <c r="BK191"/>
  <c r="BK164"/>
  <c r="J335"/>
  <c r="J330"/>
  <c r="J324"/>
  <c r="BK302"/>
  <c r="BK294"/>
  <c r="BK277"/>
  <c r="J262"/>
  <c r="J240"/>
  <c r="J227"/>
  <c r="BK190"/>
  <c r="J159"/>
  <c r="BK330"/>
  <c r="BK318"/>
  <c r="BK289"/>
  <c r="J271"/>
  <c r="BK251"/>
  <c r="J244"/>
  <c r="J215"/>
  <c r="BK171"/>
  <c r="BK149"/>
  <c r="J333"/>
  <c r="BK293"/>
  <c r="BK276"/>
  <c r="BK261"/>
  <c r="J251"/>
  <c r="BK240"/>
  <c r="J229"/>
  <c r="BK215"/>
  <c r="J181"/>
  <c r="BK159"/>
  <c r="J145"/>
  <c i="6" r="J264"/>
  <c r="BK248"/>
  <c r="BK206"/>
  <c r="BK162"/>
  <c r="J129"/>
  <c r="J256"/>
  <c r="J238"/>
  <c r="BK226"/>
  <c r="J208"/>
  <c r="BK188"/>
  <c r="BK165"/>
  <c r="J147"/>
  <c r="BK230"/>
  <c r="BK208"/>
  <c r="BK198"/>
  <c r="J173"/>
  <c r="J142"/>
  <c r="BK260"/>
  <c r="BK242"/>
  <c r="BK216"/>
  <c r="BK210"/>
  <c r="J190"/>
  <c r="J165"/>
  <c r="BK147"/>
  <c r="BK129"/>
  <c i="7" r="BK157"/>
  <c r="J148"/>
  <c r="J130"/>
  <c r="BK163"/>
  <c r="BK140"/>
  <c r="BK169"/>
  <c r="BK148"/>
  <c r="BK142"/>
  <c r="J124"/>
  <c r="J163"/>
  <c r="J153"/>
  <c r="BK134"/>
  <c i="8" r="BK296"/>
  <c r="J291"/>
  <c r="BK267"/>
  <c r="J259"/>
  <c r="BK240"/>
  <c r="BK230"/>
  <c r="BK209"/>
  <c r="BK187"/>
  <c r="BK170"/>
  <c r="BK146"/>
  <c r="BK302"/>
  <c r="BK291"/>
  <c r="BK274"/>
  <c r="BK260"/>
  <c r="J250"/>
  <c r="J224"/>
  <c r="BK206"/>
  <c r="J152"/>
  <c r="J309"/>
  <c r="J305"/>
  <c r="J298"/>
  <c r="BK275"/>
  <c r="J269"/>
  <c r="BK242"/>
  <c r="BK224"/>
  <c r="J207"/>
  <c r="BK198"/>
  <c r="J172"/>
  <c r="BK144"/>
  <c r="BK299"/>
  <c r="J280"/>
  <c r="BK249"/>
  <c r="J219"/>
  <c r="J196"/>
  <c r="J187"/>
  <c r="BK168"/>
  <c r="J144"/>
  <c i="9" r="J178"/>
  <c r="J166"/>
  <c r="BK154"/>
  <c r="BK139"/>
  <c r="J128"/>
  <c r="J154"/>
  <c r="BK132"/>
  <c r="J144"/>
  <c r="BK172"/>
  <c r="BK166"/>
  <c r="BK137"/>
  <c i="10" r="BK127"/>
  <c r="BK125"/>
  <c i="2" r="J960"/>
  <c r="BK803"/>
  <c r="BK648"/>
  <c r="BK631"/>
  <c r="BK614"/>
  <c r="J544"/>
  <c r="J535"/>
  <c r="J499"/>
  <c r="J491"/>
  <c r="J470"/>
  <c r="BK453"/>
  <c r="BK430"/>
  <c r="BK404"/>
  <c r="J390"/>
  <c r="BK360"/>
  <c r="BK349"/>
  <c r="J342"/>
  <c r="J247"/>
  <c r="J215"/>
  <c r="BK187"/>
  <c r="BK948"/>
  <c r="BK650"/>
  <c r="BK636"/>
  <c r="J612"/>
  <c r="BK499"/>
  <c r="BK478"/>
  <c r="BK461"/>
  <c r="J449"/>
  <c r="BK424"/>
  <c r="BK390"/>
  <c r="J383"/>
  <c r="BK357"/>
  <c r="J349"/>
  <c r="J337"/>
  <c r="J320"/>
  <c r="J297"/>
  <c r="BK239"/>
  <c r="J230"/>
  <c r="BK947"/>
  <c r="J651"/>
  <c r="J631"/>
  <c r="BK625"/>
  <c r="BK609"/>
  <c r="J546"/>
  <c r="J481"/>
  <c r="J475"/>
  <c r="BK426"/>
  <c r="BK400"/>
  <c r="J370"/>
  <c r="J360"/>
  <c r="J338"/>
  <c r="BK334"/>
  <c r="J312"/>
  <c r="J299"/>
  <c r="J239"/>
  <c r="J187"/>
  <c r="BK137"/>
  <c r="J994"/>
  <c r="J991"/>
  <c r="BK960"/>
  <c r="BK858"/>
  <c r="J637"/>
  <c r="J609"/>
  <c r="BK546"/>
  <c r="J495"/>
  <c r="J472"/>
  <c r="J458"/>
  <c r="BK409"/>
  <c r="BK387"/>
  <c r="BK374"/>
  <c r="BK351"/>
  <c r="BK318"/>
  <c r="J274"/>
  <c r="BK215"/>
  <c r="J178"/>
  <c r="J137"/>
  <c i="3" r="BK376"/>
  <c r="J353"/>
  <c r="BK350"/>
  <c r="BK319"/>
  <c r="J294"/>
  <c r="BK227"/>
  <c r="J188"/>
  <c r="BK175"/>
  <c r="BK161"/>
  <c r="J153"/>
  <c r="J378"/>
  <c r="J374"/>
  <c r="J359"/>
  <c r="J333"/>
  <c r="J295"/>
  <c r="BK262"/>
  <c r="BK243"/>
  <c r="BK214"/>
  <c r="J204"/>
  <c r="BK188"/>
  <c r="BK166"/>
  <c r="BK153"/>
  <c r="BK142"/>
  <c r="BK390"/>
  <c r="BK369"/>
  <c r="BK352"/>
  <c r="J337"/>
  <c r="J319"/>
  <c r="J290"/>
  <c r="BK270"/>
  <c r="J252"/>
  <c r="J209"/>
  <c r="J175"/>
  <c r="J170"/>
  <c r="BK388"/>
  <c r="J350"/>
  <c r="BK329"/>
  <c r="J282"/>
  <c r="BK258"/>
  <c r="BK235"/>
  <c r="BK220"/>
  <c r="BK200"/>
  <c r="BK165"/>
  <c i="4" r="BK249"/>
  <c r="J237"/>
  <c r="BK213"/>
  <c r="J181"/>
  <c r="J169"/>
  <c r="J148"/>
  <c r="BK261"/>
  <c r="J241"/>
  <c r="J215"/>
  <c r="J189"/>
  <c r="J156"/>
  <c r="J258"/>
  <c r="J239"/>
  <c r="BK222"/>
  <c r="BK205"/>
  <c r="BK178"/>
  <c r="BK163"/>
  <c r="J132"/>
  <c r="BK254"/>
  <c r="J197"/>
  <c r="BK145"/>
  <c i="5" r="BK331"/>
  <c r="BK319"/>
  <c r="J297"/>
  <c r="J276"/>
  <c r="BK250"/>
  <c r="J230"/>
  <c r="J203"/>
  <c r="J190"/>
  <c r="BK169"/>
  <c r="BK140"/>
  <c r="BK333"/>
  <c r="BK327"/>
  <c r="J318"/>
  <c r="BK297"/>
  <c r="J285"/>
  <c r="BK267"/>
  <c r="BK244"/>
  <c r="BK229"/>
  <c r="J191"/>
  <c r="J171"/>
  <c r="BK135"/>
  <c r="BK324"/>
  <c r="BK306"/>
  <c r="BK272"/>
  <c r="J250"/>
  <c r="BK224"/>
  <c r="J207"/>
  <c r="J173"/>
  <c r="BK145"/>
  <c r="J327"/>
  <c r="J289"/>
  <c r="J272"/>
  <c r="BK266"/>
  <c r="BK252"/>
  <c r="BK239"/>
  <c r="BK227"/>
  <c r="BK177"/>
  <c r="J158"/>
  <c r="J140"/>
  <c i="6" r="BK262"/>
  <c r="J226"/>
  <c r="BK175"/>
  <c r="BK138"/>
  <c r="J271"/>
  <c r="BK252"/>
  <c r="J234"/>
  <c r="J210"/>
  <c r="J202"/>
  <c r="BK178"/>
  <c r="J162"/>
  <c r="BK256"/>
  <c r="BK238"/>
  <c r="J216"/>
  <c r="J206"/>
  <c r="J178"/>
  <c r="BK149"/>
  <c r="J252"/>
  <c r="BK224"/>
  <c r="BK204"/>
  <c r="J188"/>
  <c r="BK155"/>
  <c r="BK142"/>
  <c i="7" r="J159"/>
  <c r="BK151"/>
  <c r="J132"/>
  <c r="J126"/>
  <c r="J151"/>
  <c r="J134"/>
  <c r="BK165"/>
  <c r="J144"/>
  <c r="BK126"/>
  <c r="BK159"/>
  <c r="J146"/>
  <c r="BK132"/>
  <c i="8" r="J295"/>
  <c r="BK288"/>
  <c r="BK262"/>
  <c r="BK255"/>
  <c r="BK236"/>
  <c r="BK216"/>
  <c r="J198"/>
  <c r="BK176"/>
  <c r="J159"/>
  <c r="BK306"/>
  <c r="BK298"/>
  <c r="J288"/>
  <c r="BK271"/>
  <c r="J255"/>
  <c r="BK226"/>
  <c r="BK207"/>
  <c r="J161"/>
  <c r="J238"/>
  <c r="J209"/>
  <c r="J206"/>
  <c r="BK196"/>
  <c r="J155"/>
  <c r="BK300"/>
  <c r="J296"/>
  <c r="J271"/>
  <c r="J244"/>
  <c r="J225"/>
  <c r="J201"/>
  <c r="BK183"/>
  <c r="J146"/>
  <c i="9" r="J181"/>
  <c r="J170"/>
  <c r="J161"/>
  <c r="BK144"/>
  <c r="J167"/>
  <c r="J152"/>
  <c r="BK178"/>
  <c r="BK181"/>
  <c r="BK168"/>
  <c r="BK152"/>
  <c i="10" r="J133"/>
  <c r="J129"/>
  <c r="J127"/>
  <c i="2" r="BK987"/>
  <c r="BK859"/>
  <c r="J652"/>
  <c r="J636"/>
  <c r="J625"/>
  <c r="BK553"/>
  <c r="J538"/>
  <c r="J501"/>
  <c r="BK472"/>
  <c r="J461"/>
  <c r="J432"/>
  <c r="J406"/>
  <c r="BK392"/>
  <c r="BK372"/>
  <c r="BK353"/>
  <c r="BK344"/>
  <c r="BK270"/>
  <c r="BK207"/>
  <c r="BK178"/>
  <c r="BK945"/>
  <c r="J640"/>
  <c r="J627"/>
  <c r="BK501"/>
  <c r="J477"/>
  <c r="BK470"/>
  <c r="J445"/>
  <c r="BK406"/>
  <c r="BK388"/>
  <c r="BK377"/>
  <c r="J339"/>
  <c r="J334"/>
  <c r="BK316"/>
  <c r="J307"/>
  <c r="BK242"/>
  <c r="J171"/>
  <c r="J945"/>
  <c r="BK698"/>
  <c r="J648"/>
  <c r="BK619"/>
  <c r="BK607"/>
  <c r="BK538"/>
  <c r="J479"/>
  <c r="BK471"/>
  <c r="BK432"/>
  <c r="J409"/>
  <c r="J388"/>
  <c r="BK368"/>
  <c r="J357"/>
  <c r="BK339"/>
  <c r="BK336"/>
  <c r="J322"/>
  <c r="BK307"/>
  <c r="BK276"/>
  <c r="J270"/>
  <c r="J242"/>
  <c r="J225"/>
  <c r="J159"/>
  <c r="J1005"/>
  <c r="BK993"/>
  <c r="J989"/>
  <c r="BK901"/>
  <c r="BK736"/>
  <c r="J619"/>
  <c r="J553"/>
  <c r="BK540"/>
  <c r="J493"/>
  <c r="BK477"/>
  <c r="BK464"/>
  <c r="J429"/>
  <c r="J421"/>
  <c r="J392"/>
  <c r="J381"/>
  <c r="BK370"/>
  <c r="J362"/>
  <c r="J335"/>
  <c r="J276"/>
  <c r="J233"/>
  <c r="BK212"/>
  <c r="BK159"/>
  <c r="J146"/>
  <c i="3" r="J377"/>
  <c r="BK359"/>
  <c r="BK343"/>
  <c r="J323"/>
  <c r="BK303"/>
  <c r="BK274"/>
  <c r="J243"/>
  <c r="BK192"/>
  <c r="BK176"/>
  <c r="J165"/>
  <c r="J154"/>
  <c r="J146"/>
  <c r="J376"/>
  <c r="J369"/>
  <c r="J349"/>
  <c r="J315"/>
  <c r="BK308"/>
  <c r="BK290"/>
  <c r="BK252"/>
  <c r="J235"/>
  <c r="BK209"/>
  <c r="BK196"/>
  <c r="J169"/>
  <c r="BK160"/>
  <c r="BK150"/>
  <c r="BK393"/>
  <c r="BK386"/>
  <c r="BK377"/>
  <c r="BK353"/>
  <c r="BK344"/>
  <c r="J324"/>
  <c r="BK309"/>
  <c r="BK294"/>
  <c r="J274"/>
  <c r="BK254"/>
  <c r="J220"/>
  <c r="J196"/>
  <c r="J167"/>
  <c r="BK354"/>
  <c r="BK333"/>
  <c r="J307"/>
  <c r="J262"/>
  <c r="J239"/>
  <c r="BK223"/>
  <c r="BK213"/>
  <c r="J166"/>
  <c i="4" r="BK263"/>
  <c r="BK243"/>
  <c r="BK228"/>
  <c r="J222"/>
  <c r="BK193"/>
  <c r="BK173"/>
  <c r="BK156"/>
  <c r="J265"/>
  <c r="J245"/>
  <c r="J232"/>
  <c r="BK201"/>
  <c r="BK152"/>
  <c r="BK132"/>
  <c r="J249"/>
  <c r="BK232"/>
  <c r="BK215"/>
  <c r="BK181"/>
  <c r="J173"/>
  <c r="BK141"/>
  <c r="BK258"/>
  <c r="BK218"/>
  <c r="BK167"/>
  <c r="J136"/>
  <c i="5" r="J325"/>
  <c r="J302"/>
  <c r="BK285"/>
  <c r="BK262"/>
  <c r="BK235"/>
  <c r="J223"/>
  <c r="J195"/>
  <c r="J185"/>
  <c r="BK158"/>
  <c r="BK334"/>
  <c r="J328"/>
  <c r="J319"/>
  <c r="BK314"/>
  <c r="J298"/>
  <c r="J293"/>
  <c r="BK274"/>
  <c r="J261"/>
  <c r="BK230"/>
  <c r="BK219"/>
  <c r="BK186"/>
  <c r="J168"/>
  <c r="BK153"/>
  <c r="BK325"/>
  <c r="BK310"/>
  <c r="J274"/>
  <c r="J257"/>
  <c r="J245"/>
  <c r="J219"/>
  <c r="BK195"/>
  <c r="BK181"/>
  <c r="J164"/>
  <c r="J334"/>
  <c r="BK323"/>
  <c r="BK275"/>
  <c r="J267"/>
  <c r="BK256"/>
  <c r="BK245"/>
  <c r="J234"/>
  <c r="J224"/>
  <c r="BK199"/>
  <c r="BK173"/>
  <c r="J153"/>
  <c r="BK131"/>
  <c i="6" r="J260"/>
  <c r="J218"/>
  <c r="J182"/>
  <c r="BK153"/>
  <c r="J267"/>
  <c r="BK246"/>
  <c r="J220"/>
  <c r="J194"/>
  <c r="BK182"/>
  <c r="J169"/>
  <c r="J159"/>
  <c r="J246"/>
  <c r="BK234"/>
  <c r="J214"/>
  <c r="BK190"/>
  <c r="BK159"/>
  <c r="BK271"/>
  <c r="BK250"/>
  <c r="BK218"/>
  <c r="BK214"/>
  <c r="BK202"/>
  <c r="J186"/>
  <c r="J149"/>
  <c r="J133"/>
  <c i="7" r="J169"/>
  <c r="BK153"/>
  <c r="J142"/>
  <c r="BK128"/>
  <c r="J161"/>
  <c r="J136"/>
  <c r="J167"/>
  <c r="BK146"/>
  <c r="J128"/>
  <c r="J165"/>
  <c r="J157"/>
  <c r="BK136"/>
  <c i="8" r="BK309"/>
  <c r="J289"/>
  <c r="BK286"/>
  <c r="J260"/>
  <c r="J252"/>
  <c r="BK238"/>
  <c r="J226"/>
  <c r="BK201"/>
  <c r="J194"/>
  <c r="J174"/>
  <c r="BK155"/>
  <c r="J300"/>
  <c r="BK289"/>
  <c r="J275"/>
  <c r="J267"/>
  <c r="J257"/>
  <c r="J242"/>
  <c r="J216"/>
  <c r="BK163"/>
  <c r="J138"/>
  <c r="J307"/>
  <c r="BK304"/>
  <c r="J297"/>
  <c r="J273"/>
  <c r="J249"/>
  <c r="J236"/>
  <c r="BK208"/>
  <c r="BK204"/>
  <c r="J191"/>
  <c r="J168"/>
  <c r="BK305"/>
  <c r="BK297"/>
  <c r="J293"/>
  <c r="BK259"/>
  <c r="J231"/>
  <c r="J208"/>
  <c r="BK194"/>
  <c r="BK172"/>
  <c r="J163"/>
  <c r="BK138"/>
  <c i="9" r="BK175"/>
  <c r="J168"/>
  <c r="BK157"/>
  <c r="J141"/>
  <c r="J159"/>
  <c r="BK141"/>
  <c r="BK161"/>
  <c r="BK128"/>
  <c r="BK170"/>
  <c r="J163"/>
  <c r="J132"/>
  <c i="10" r="BK133"/>
  <c r="BK131"/>
  <c i="2" r="J986"/>
  <c r="J858"/>
  <c r="BK651"/>
  <c r="J633"/>
  <c r="BK627"/>
  <c r="BK613"/>
  <c r="J540"/>
  <c r="BK503"/>
  <c r="BK497"/>
  <c r="J474"/>
  <c r="J464"/>
  <c r="BK437"/>
  <c r="BK421"/>
  <c r="BK397"/>
  <c r="BK381"/>
  <c r="J351"/>
  <c r="J346"/>
  <c r="BK299"/>
  <c r="BK225"/>
  <c r="J203"/>
  <c r="J148"/>
  <c r="J901"/>
  <c r="BK637"/>
  <c r="J613"/>
  <c r="J503"/>
  <c r="BK479"/>
  <c r="J471"/>
  <c r="J453"/>
  <c r="BK429"/>
  <c r="J397"/>
  <c r="BK386"/>
  <c r="BK362"/>
  <c r="J353"/>
  <c r="BK338"/>
  <c r="BK322"/>
  <c r="J310"/>
  <c r="BK247"/>
  <c r="BK233"/>
  <c i="1" r="AS96"/>
  <c i="2" r="BK617"/>
  <c r="BK548"/>
  <c r="BK495"/>
  <c r="J476"/>
  <c r="BK441"/>
  <c r="BK402"/>
  <c r="J384"/>
  <c r="BK366"/>
  <c r="BK346"/>
  <c r="BK335"/>
  <c r="J318"/>
  <c r="J304"/>
  <c r="BK274"/>
  <c r="J249"/>
  <c r="J236"/>
  <c r="BK171"/>
  <c r="BK1005"/>
  <c r="BK991"/>
  <c r="BK986"/>
  <c r="J805"/>
  <c r="BK652"/>
  <c r="BK612"/>
  <c r="J548"/>
  <c r="BK535"/>
  <c r="BK481"/>
  <c r="BK467"/>
  <c r="J430"/>
  <c r="BK422"/>
  <c r="J394"/>
  <c r="BK384"/>
  <c r="J372"/>
  <c r="J366"/>
  <c r="BK320"/>
  <c r="BK304"/>
  <c r="BK230"/>
  <c r="BK203"/>
  <c r="BK148"/>
  <c i="3" r="BK380"/>
  <c r="J375"/>
  <c r="J352"/>
  <c r="J338"/>
  <c r="BK315"/>
  <c r="BK295"/>
  <c r="J254"/>
  <c r="BK217"/>
  <c r="J184"/>
  <c r="BK172"/>
  <c r="J160"/>
  <c r="J150"/>
  <c r="J387"/>
  <c r="BK375"/>
  <c r="BK337"/>
  <c r="J309"/>
  <c r="J299"/>
  <c r="J270"/>
  <c r="J218"/>
  <c r="J210"/>
  <c r="J192"/>
  <c r="BK167"/>
  <c r="BK154"/>
  <c r="J138"/>
  <c r="J390"/>
  <c r="BK385"/>
  <c r="J354"/>
  <c r="J343"/>
  <c r="BK323"/>
  <c r="J308"/>
  <c r="BK286"/>
  <c r="J266"/>
  <c r="BK239"/>
  <c r="J214"/>
  <c r="J176"/>
  <c r="J142"/>
  <c r="BK387"/>
  <c r="J344"/>
  <c r="BK324"/>
  <c r="BK266"/>
  <c r="BK247"/>
  <c r="J227"/>
  <c r="BK218"/>
  <c r="BK204"/>
  <c r="J161"/>
  <c i="4" r="BK245"/>
  <c r="BK239"/>
  <c r="J224"/>
  <c r="BK197"/>
  <c r="J175"/>
  <c r="J152"/>
  <c r="J243"/>
  <c r="BK224"/>
  <c r="BK209"/>
  <c r="J163"/>
  <c r="BK148"/>
  <c r="J254"/>
  <c r="J228"/>
  <c r="J209"/>
  <c r="J185"/>
  <c r="BK169"/>
  <c r="J261"/>
  <c r="J234"/>
  <c r="BK185"/>
  <c r="J141"/>
  <c i="5" r="J326"/>
  <c r="J310"/>
  <c r="J296"/>
  <c r="BK281"/>
  <c r="J252"/>
  <c r="BK234"/>
  <c r="J211"/>
  <c r="J186"/>
  <c r="BK168"/>
  <c r="J135"/>
  <c r="J331"/>
  <c r="BK326"/>
  <c r="J306"/>
  <c r="BK296"/>
  <c r="J281"/>
  <c r="BK273"/>
  <c r="J256"/>
  <c r="J199"/>
  <c r="J177"/>
  <c r="BK163"/>
  <c r="J131"/>
  <c r="J314"/>
  <c r="J275"/>
  <c r="J266"/>
  <c r="BK246"/>
  <c r="BK223"/>
  <c r="BK211"/>
  <c r="BK185"/>
  <c r="J169"/>
  <c r="BK328"/>
  <c r="J277"/>
  <c r="BK271"/>
  <c r="BK257"/>
  <c r="J246"/>
  <c r="J235"/>
  <c r="J225"/>
  <c r="BK203"/>
  <c r="J163"/>
  <c r="J149"/>
  <c i="6" r="BK267"/>
  <c r="J250"/>
  <c r="BK212"/>
  <c r="BK173"/>
  <c r="BK133"/>
  <c r="BK264"/>
  <c r="J248"/>
  <c r="J230"/>
  <c r="J204"/>
  <c r="BK186"/>
  <c r="J175"/>
  <c r="J155"/>
  <c r="J242"/>
  <c r="J224"/>
  <c r="BK194"/>
  <c r="BK169"/>
  <c r="J262"/>
  <c r="BK220"/>
  <c r="J212"/>
  <c r="J198"/>
  <c r="J153"/>
  <c r="J138"/>
  <c i="7" r="J171"/>
  <c r="J155"/>
  <c r="BK138"/>
  <c r="BK171"/>
  <c r="BK144"/>
  <c r="BK130"/>
  <c r="BK155"/>
  <c r="J140"/>
  <c r="BK167"/>
  <c r="BK161"/>
  <c r="J138"/>
  <c r="BK124"/>
  <c i="8" r="BK293"/>
  <c r="BK273"/>
  <c r="BK257"/>
  <c r="BK244"/>
  <c r="BK231"/>
  <c r="J212"/>
  <c r="J199"/>
  <c r="J183"/>
  <c r="BK161"/>
  <c r="BK307"/>
  <c r="J299"/>
  <c r="BK280"/>
  <c r="BK269"/>
  <c r="BK252"/>
  <c r="BK225"/>
  <c r="BK212"/>
  <c r="J176"/>
  <c r="BK135"/>
  <c r="J306"/>
  <c r="J302"/>
  <c r="J286"/>
  <c r="J274"/>
  <c r="BK250"/>
  <c r="J240"/>
  <c r="BK219"/>
  <c r="BK199"/>
  <c r="BK174"/>
  <c r="BK159"/>
  <c r="J304"/>
  <c r="BK295"/>
  <c r="J262"/>
  <c r="J230"/>
  <c r="J204"/>
  <c r="BK191"/>
  <c r="J170"/>
  <c r="BK152"/>
  <c r="J135"/>
  <c i="9" r="J172"/>
  <c r="BK163"/>
  <c r="BK150"/>
  <c r="J137"/>
  <c r="J157"/>
  <c r="J139"/>
  <c r="BK159"/>
  <c r="J175"/>
  <c r="BK167"/>
  <c r="J150"/>
  <c i="10" r="J131"/>
  <c r="J125"/>
  <c r="BK129"/>
  <c i="2" l="1" r="BK136"/>
  <c r="T226"/>
  <c r="P341"/>
  <c r="BK385"/>
  <c r="J385"/>
  <c r="J101"/>
  <c r="R399"/>
  <c r="T405"/>
  <c r="P431"/>
  <c r="R490"/>
  <c r="R608"/>
  <c r="R632"/>
  <c r="T649"/>
  <c r="R946"/>
  <c r="P988"/>
  <c i="3" r="BK137"/>
  <c r="BK155"/>
  <c r="J155"/>
  <c r="J101"/>
  <c r="P168"/>
  <c r="R174"/>
  <c r="P208"/>
  <c r="BK222"/>
  <c r="J222"/>
  <c r="J107"/>
  <c r="BK253"/>
  <c r="J253"/>
  <c r="J108"/>
  <c r="BK310"/>
  <c r="J310"/>
  <c r="J109"/>
  <c r="R379"/>
  <c i="4" r="BK131"/>
  <c r="J131"/>
  <c r="J99"/>
  <c r="BK140"/>
  <c r="J140"/>
  <c r="J100"/>
  <c r="BK147"/>
  <c r="J147"/>
  <c r="J101"/>
  <c r="R160"/>
  <c r="BK180"/>
  <c r="J180"/>
  <c r="J104"/>
  <c r="R217"/>
  <c r="T236"/>
  <c r="T253"/>
  <c r="T260"/>
  <c i="5" r="BK130"/>
  <c r="J130"/>
  <c r="J99"/>
  <c r="P144"/>
  <c r="T157"/>
  <c r="P172"/>
  <c r="R295"/>
  <c r="R329"/>
  <c r="T332"/>
  <c i="6" r="R128"/>
  <c r="R137"/>
  <c r="R146"/>
  <c r="R164"/>
  <c r="T177"/>
  <c r="P266"/>
  <c i="7" r="BK123"/>
  <c r="J123"/>
  <c r="J99"/>
  <c r="BK150"/>
  <c r="J150"/>
  <c r="J100"/>
  <c i="8" r="T134"/>
  <c r="R167"/>
  <c r="R182"/>
  <c r="P193"/>
  <c r="BK211"/>
  <c r="J211"/>
  <c r="J102"/>
  <c r="T218"/>
  <c r="T237"/>
  <c r="P254"/>
  <c r="P272"/>
  <c r="R290"/>
  <c r="T301"/>
  <c i="2" r="R136"/>
  <c r="P226"/>
  <c r="BK341"/>
  <c r="J341"/>
  <c r="J100"/>
  <c r="R385"/>
  <c r="T399"/>
  <c r="P405"/>
  <c r="R431"/>
  <c r="P490"/>
  <c r="P608"/>
  <c r="P632"/>
  <c r="R649"/>
  <c r="T946"/>
  <c r="T988"/>
  <c i="3" r="R137"/>
  <c r="T155"/>
  <c r="R168"/>
  <c r="P174"/>
  <c r="R208"/>
  <c r="R222"/>
  <c r="P253"/>
  <c r="T310"/>
  <c r="T379"/>
  <c i="4" r="R131"/>
  <c r="R140"/>
  <c r="R147"/>
  <c r="BK160"/>
  <c r="J160"/>
  <c r="J102"/>
  <c r="T180"/>
  <c r="P217"/>
  <c r="BK236"/>
  <c r="J236"/>
  <c r="J106"/>
  <c r="BK253"/>
  <c r="J253"/>
  <c r="J107"/>
  <c r="BK260"/>
  <c r="J260"/>
  <c r="J108"/>
  <c i="5" r="T130"/>
  <c r="BK144"/>
  <c r="J144"/>
  <c r="J101"/>
  <c r="P157"/>
  <c r="T172"/>
  <c r="T295"/>
  <c r="T329"/>
  <c r="P332"/>
  <c i="6" r="BK128"/>
  <c r="J128"/>
  <c r="J99"/>
  <c r="BK137"/>
  <c r="J137"/>
  <c r="J100"/>
  <c r="BK146"/>
  <c r="J146"/>
  <c r="J101"/>
  <c r="T164"/>
  <c r="BK177"/>
  <c r="J177"/>
  <c r="J104"/>
  <c r="T266"/>
  <c i="7" r="P123"/>
  <c r="R150"/>
  <c i="8" r="P134"/>
  <c r="BK167"/>
  <c r="J167"/>
  <c r="J99"/>
  <c r="P182"/>
  <c r="BK193"/>
  <c r="J193"/>
  <c r="J101"/>
  <c r="T211"/>
  <c r="P218"/>
  <c r="P237"/>
  <c r="R254"/>
  <c r="BK272"/>
  <c r="J272"/>
  <c r="J109"/>
  <c r="BK290"/>
  <c r="J290"/>
  <c r="J110"/>
  <c r="BK301"/>
  <c r="J301"/>
  <c r="J111"/>
  <c i="9" r="BK127"/>
  <c r="J127"/>
  <c r="J98"/>
  <c r="T127"/>
  <c r="P149"/>
  <c r="R156"/>
  <c r="R165"/>
  <c i="2" r="T136"/>
  <c r="T135"/>
  <c r="BK226"/>
  <c r="J226"/>
  <c r="J99"/>
  <c r="T341"/>
  <c r="T385"/>
  <c r="BK399"/>
  <c r="J399"/>
  <c r="J104"/>
  <c r="R405"/>
  <c r="T431"/>
  <c r="BK490"/>
  <c r="J490"/>
  <c r="J108"/>
  <c r="BK608"/>
  <c r="J608"/>
  <c r="J109"/>
  <c r="BK632"/>
  <c r="J632"/>
  <c r="J110"/>
  <c r="P649"/>
  <c r="BK946"/>
  <c r="J946"/>
  <c r="J112"/>
  <c r="BK988"/>
  <c r="J988"/>
  <c r="J113"/>
  <c i="3" r="P137"/>
  <c r="P136"/>
  <c r="P155"/>
  <c r="BK168"/>
  <c r="J168"/>
  <c r="J102"/>
  <c r="BK174"/>
  <c r="J174"/>
  <c r="J103"/>
  <c r="BK208"/>
  <c r="J208"/>
  <c r="J104"/>
  <c r="P222"/>
  <c r="T253"/>
  <c r="P310"/>
  <c r="BK379"/>
  <c r="J379"/>
  <c r="J110"/>
  <c i="4" r="P131"/>
  <c r="T140"/>
  <c r="P147"/>
  <c r="P160"/>
  <c r="P180"/>
  <c r="BK217"/>
  <c r="J217"/>
  <c r="J105"/>
  <c r="R236"/>
  <c r="R253"/>
  <c r="P260"/>
  <c i="5" r="R130"/>
  <c r="T144"/>
  <c r="R157"/>
  <c r="R172"/>
  <c r="BK295"/>
  <c r="J295"/>
  <c r="J105"/>
  <c r="P329"/>
  <c r="BK332"/>
  <c r="J332"/>
  <c r="J107"/>
  <c i="6" r="T128"/>
  <c r="T137"/>
  <c r="T146"/>
  <c r="BK164"/>
  <c r="J164"/>
  <c r="J103"/>
  <c r="R177"/>
  <c r="R266"/>
  <c i="7" r="T123"/>
  <c r="T122"/>
  <c r="T150"/>
  <c i="8" r="R134"/>
  <c r="P167"/>
  <c r="BK182"/>
  <c r="J182"/>
  <c r="J100"/>
  <c r="T193"/>
  <c r="R211"/>
  <c r="BK218"/>
  <c r="J218"/>
  <c r="J103"/>
  <c r="BK237"/>
  <c r="J237"/>
  <c r="J104"/>
  <c r="BK254"/>
  <c r="J254"/>
  <c r="J107"/>
  <c r="T272"/>
  <c r="P290"/>
  <c r="P301"/>
  <c i="9" r="R127"/>
  <c r="BK149"/>
  <c r="J149"/>
  <c r="J100"/>
  <c r="T149"/>
  <c r="P156"/>
  <c r="T156"/>
  <c r="T165"/>
  <c i="2" r="P136"/>
  <c r="P135"/>
  <c r="R226"/>
  <c r="R341"/>
  <c r="P385"/>
  <c r="P399"/>
  <c r="BK405"/>
  <c r="J405"/>
  <c r="J105"/>
  <c r="BK431"/>
  <c r="J431"/>
  <c r="J106"/>
  <c r="T490"/>
  <c r="T608"/>
  <c r="T632"/>
  <c r="BK649"/>
  <c r="J649"/>
  <c r="J111"/>
  <c r="P946"/>
  <c r="R988"/>
  <c i="3" r="T137"/>
  <c r="R155"/>
  <c r="T168"/>
  <c r="T174"/>
  <c r="T208"/>
  <c r="T222"/>
  <c r="T221"/>
  <c r="R253"/>
  <c r="R310"/>
  <c r="P379"/>
  <c i="4" r="T131"/>
  <c r="P140"/>
  <c r="T147"/>
  <c r="T160"/>
  <c r="R180"/>
  <c r="T217"/>
  <c r="P236"/>
  <c r="P253"/>
  <c r="R260"/>
  <c i="5" r="P130"/>
  <c r="R144"/>
  <c r="BK157"/>
  <c r="J157"/>
  <c r="J102"/>
  <c r="BK172"/>
  <c r="J172"/>
  <c r="J104"/>
  <c r="P295"/>
  <c r="BK329"/>
  <c r="J329"/>
  <c r="J106"/>
  <c r="R332"/>
  <c i="6" r="P128"/>
  <c r="P137"/>
  <c r="P146"/>
  <c r="P164"/>
  <c r="P177"/>
  <c r="BK266"/>
  <c r="J266"/>
  <c r="J105"/>
  <c i="7" r="R123"/>
  <c r="R122"/>
  <c r="P150"/>
  <c i="8" r="BK134"/>
  <c r="J134"/>
  <c r="J98"/>
  <c r="T167"/>
  <c r="T182"/>
  <c r="R193"/>
  <c r="P211"/>
  <c r="R218"/>
  <c r="R237"/>
  <c r="T254"/>
  <c r="R272"/>
  <c r="T290"/>
  <c r="R301"/>
  <c i="9" r="P127"/>
  <c r="R149"/>
  <c r="BK156"/>
  <c r="J156"/>
  <c r="J101"/>
  <c r="BK165"/>
  <c r="J165"/>
  <c r="J102"/>
  <c r="P165"/>
  <c i="2" r="BK396"/>
  <c r="J396"/>
  <c r="J102"/>
  <c r="BK1004"/>
  <c r="J1004"/>
  <c r="J114"/>
  <c i="3" r="BK392"/>
  <c r="J392"/>
  <c r="J113"/>
  <c i="5" r="BK139"/>
  <c r="J139"/>
  <c r="J100"/>
  <c i="4" r="BK177"/>
  <c r="J177"/>
  <c r="J103"/>
  <c i="6" r="BK161"/>
  <c r="J161"/>
  <c r="J102"/>
  <c i="8" r="BK308"/>
  <c r="J308"/>
  <c r="J112"/>
  <c i="3" r="BK219"/>
  <c r="J219"/>
  <c r="J105"/>
  <c r="BK389"/>
  <c r="J389"/>
  <c r="J111"/>
  <c i="8" r="BK251"/>
  <c r="J251"/>
  <c r="J105"/>
  <c r="BK270"/>
  <c r="J270"/>
  <c r="J108"/>
  <c i="10" r="BK126"/>
  <c r="J126"/>
  <c r="J99"/>
  <c i="5" r="BK170"/>
  <c r="J170"/>
  <c r="J103"/>
  <c i="9" r="BK143"/>
  <c r="J143"/>
  <c r="J99"/>
  <c r="BK177"/>
  <c r="J177"/>
  <c r="J103"/>
  <c r="BK180"/>
  <c r="J180"/>
  <c r="J105"/>
  <c i="10" r="BK124"/>
  <c r="BK128"/>
  <c r="J128"/>
  <c r="J100"/>
  <c r="BK130"/>
  <c r="J130"/>
  <c r="J101"/>
  <c r="BK132"/>
  <c r="J132"/>
  <c r="J102"/>
  <c r="F119"/>
  <c r="BE125"/>
  <c r="BE133"/>
  <c r="E112"/>
  <c r="J89"/>
  <c r="BE129"/>
  <c r="BE127"/>
  <c r="BE131"/>
  <c i="9" r="J119"/>
  <c r="BE139"/>
  <c r="BE141"/>
  <c r="BE159"/>
  <c r="J92"/>
  <c r="F122"/>
  <c r="BE132"/>
  <c r="BE137"/>
  <c r="BE152"/>
  <c r="BE166"/>
  <c r="BE167"/>
  <c r="BE168"/>
  <c r="BE170"/>
  <c i="8" r="BK133"/>
  <c i="9" r="BE144"/>
  <c r="BE150"/>
  <c r="BE154"/>
  <c r="BE161"/>
  <c r="BE163"/>
  <c r="BE172"/>
  <c r="BE175"/>
  <c r="BE178"/>
  <c r="E85"/>
  <c r="BE128"/>
  <c r="BE157"/>
  <c r="BE181"/>
  <c i="8" r="E122"/>
  <c r="BE155"/>
  <c r="BE159"/>
  <c r="BE172"/>
  <c r="BE174"/>
  <c r="BE198"/>
  <c r="BE204"/>
  <c r="BE206"/>
  <c r="BE208"/>
  <c r="BE209"/>
  <c r="BE236"/>
  <c r="BE240"/>
  <c r="BE250"/>
  <c r="BE255"/>
  <c r="BE271"/>
  <c r="BE273"/>
  <c r="BE275"/>
  <c r="BE280"/>
  <c r="BE288"/>
  <c r="BE302"/>
  <c r="BE306"/>
  <c r="BE135"/>
  <c r="BE152"/>
  <c r="BE161"/>
  <c r="BE183"/>
  <c r="BE212"/>
  <c r="BE219"/>
  <c r="BE225"/>
  <c r="BE226"/>
  <c r="BE231"/>
  <c r="BE244"/>
  <c r="BE252"/>
  <c r="BE259"/>
  <c r="BE260"/>
  <c r="BE267"/>
  <c r="BE286"/>
  <c r="BE289"/>
  <c r="BE291"/>
  <c r="BE307"/>
  <c r="BE309"/>
  <c r="F92"/>
  <c r="J126"/>
  <c r="J129"/>
  <c r="BE144"/>
  <c r="BE146"/>
  <c r="BE168"/>
  <c r="BE170"/>
  <c r="BE176"/>
  <c r="BE187"/>
  <c r="BE191"/>
  <c r="BE196"/>
  <c r="BE199"/>
  <c r="BE201"/>
  <c r="BE216"/>
  <c r="BE230"/>
  <c r="BE238"/>
  <c r="BE257"/>
  <c r="BE262"/>
  <c r="BE293"/>
  <c r="BE295"/>
  <c r="BE304"/>
  <c r="BE138"/>
  <c r="BE163"/>
  <c r="BE194"/>
  <c r="BE207"/>
  <c r="BE224"/>
  <c r="BE242"/>
  <c r="BE249"/>
  <c r="BE269"/>
  <c r="BE274"/>
  <c r="BE296"/>
  <c r="BE297"/>
  <c r="BE298"/>
  <c r="BE299"/>
  <c r="BE300"/>
  <c r="BE305"/>
  <c i="7" r="F94"/>
  <c r="BE128"/>
  <c r="BE148"/>
  <c r="BE153"/>
  <c r="BE167"/>
  <c r="BE169"/>
  <c r="BE171"/>
  <c r="J91"/>
  <c r="E110"/>
  <c r="BE130"/>
  <c r="BE132"/>
  <c r="BE136"/>
  <c r="BE151"/>
  <c r="BE161"/>
  <c r="BE163"/>
  <c r="BE124"/>
  <c r="BE126"/>
  <c r="BE138"/>
  <c r="BE140"/>
  <c r="BE146"/>
  <c r="BE155"/>
  <c r="BE157"/>
  <c r="BE134"/>
  <c r="BE142"/>
  <c r="BE144"/>
  <c r="BE159"/>
  <c r="BE165"/>
  <c i="6" r="F124"/>
  <c r="BE165"/>
  <c r="BE173"/>
  <c r="BE175"/>
  <c r="BE178"/>
  <c r="BE238"/>
  <c r="BE242"/>
  <c r="BE252"/>
  <c r="BE260"/>
  <c r="BE262"/>
  <c r="BE267"/>
  <c r="J121"/>
  <c r="BE129"/>
  <c r="BE147"/>
  <c r="BE153"/>
  <c r="BE162"/>
  <c r="BE182"/>
  <c r="BE204"/>
  <c r="BE210"/>
  <c r="BE218"/>
  <c r="BE226"/>
  <c r="BE248"/>
  <c r="E85"/>
  <c r="BE133"/>
  <c r="BE138"/>
  <c r="BE149"/>
  <c r="BE169"/>
  <c r="BE188"/>
  <c r="BE194"/>
  <c r="BE202"/>
  <c r="BE206"/>
  <c r="BE212"/>
  <c r="BE142"/>
  <c r="BE155"/>
  <c r="BE159"/>
  <c r="BE186"/>
  <c r="BE190"/>
  <c r="BE198"/>
  <c r="BE208"/>
  <c r="BE214"/>
  <c r="BE216"/>
  <c r="BE220"/>
  <c r="BE224"/>
  <c r="BE230"/>
  <c r="BE234"/>
  <c r="BE246"/>
  <c r="BE250"/>
  <c r="BE256"/>
  <c r="BE264"/>
  <c r="BE271"/>
  <c i="5" r="BE163"/>
  <c r="BE164"/>
  <c r="BE168"/>
  <c r="BE169"/>
  <c r="BE185"/>
  <c r="BE190"/>
  <c r="BE191"/>
  <c r="BE219"/>
  <c r="BE230"/>
  <c r="BE235"/>
  <c r="BE246"/>
  <c r="BE250"/>
  <c r="BE273"/>
  <c r="BE281"/>
  <c r="BE294"/>
  <c r="BE296"/>
  <c r="BE297"/>
  <c r="BE302"/>
  <c r="BE310"/>
  <c r="BE318"/>
  <c r="BE324"/>
  <c r="BE325"/>
  <c r="BE330"/>
  <c r="J91"/>
  <c r="BE135"/>
  <c r="BE153"/>
  <c r="BE186"/>
  <c r="BE199"/>
  <c r="BE229"/>
  <c r="BE239"/>
  <c r="BE252"/>
  <c r="BE261"/>
  <c r="BE267"/>
  <c r="BE276"/>
  <c r="BE277"/>
  <c r="BE293"/>
  <c r="BE298"/>
  <c r="BE319"/>
  <c r="BE326"/>
  <c r="F94"/>
  <c r="BE140"/>
  <c r="BE145"/>
  <c r="BE158"/>
  <c r="BE181"/>
  <c r="BE203"/>
  <c r="BE207"/>
  <c r="BE223"/>
  <c r="BE234"/>
  <c r="BE251"/>
  <c r="BE256"/>
  <c r="BE262"/>
  <c r="BE272"/>
  <c r="BE275"/>
  <c r="BE285"/>
  <c r="BE333"/>
  <c r="BE334"/>
  <c r="BE335"/>
  <c r="E85"/>
  <c r="BE131"/>
  <c r="BE149"/>
  <c r="BE159"/>
  <c r="BE171"/>
  <c r="BE173"/>
  <c r="BE177"/>
  <c r="BE195"/>
  <c r="BE211"/>
  <c r="BE215"/>
  <c r="BE224"/>
  <c r="BE225"/>
  <c r="BE227"/>
  <c r="BE240"/>
  <c r="BE244"/>
  <c r="BE245"/>
  <c r="BE257"/>
  <c r="BE266"/>
  <c r="BE271"/>
  <c r="BE274"/>
  <c r="BE289"/>
  <c r="BE306"/>
  <c r="BE314"/>
  <c r="BE323"/>
  <c r="BE327"/>
  <c r="BE328"/>
  <c r="BE331"/>
  <c i="4" r="BE152"/>
  <c r="BE169"/>
  <c r="BE178"/>
  <c r="BE189"/>
  <c r="BE205"/>
  <c r="BE209"/>
  <c r="BE213"/>
  <c r="BE222"/>
  <c r="BE224"/>
  <c r="BE228"/>
  <c r="BE239"/>
  <c r="J91"/>
  <c r="E118"/>
  <c r="BE132"/>
  <c r="BE145"/>
  <c r="BE148"/>
  <c r="BE156"/>
  <c r="BE193"/>
  <c r="BE197"/>
  <c r="BE241"/>
  <c r="BE243"/>
  <c r="BE254"/>
  <c r="BE258"/>
  <c r="BE263"/>
  <c i="3" r="J137"/>
  <c r="J100"/>
  <c i="4" r="BE141"/>
  <c r="BE163"/>
  <c r="BE167"/>
  <c r="BE173"/>
  <c r="BE175"/>
  <c r="BE218"/>
  <c r="BE226"/>
  <c r="BE234"/>
  <c r="BE237"/>
  <c r="BE251"/>
  <c r="BE261"/>
  <c r="BE265"/>
  <c r="F94"/>
  <c r="BE136"/>
  <c r="BE161"/>
  <c r="BE181"/>
  <c r="BE185"/>
  <c r="BE201"/>
  <c r="BE215"/>
  <c r="BE232"/>
  <c r="BE245"/>
  <c r="BE249"/>
  <c i="3" r="E123"/>
  <c r="BE138"/>
  <c r="BE142"/>
  <c r="BE150"/>
  <c r="BE153"/>
  <c r="BE156"/>
  <c r="BE167"/>
  <c r="BE169"/>
  <c r="BE170"/>
  <c r="BE175"/>
  <c r="BE180"/>
  <c r="BE192"/>
  <c r="BE209"/>
  <c r="BE214"/>
  <c r="BE239"/>
  <c r="BE251"/>
  <c r="BE254"/>
  <c r="BE270"/>
  <c r="BE290"/>
  <c r="BE295"/>
  <c r="BE299"/>
  <c r="BE307"/>
  <c r="BE308"/>
  <c r="BE309"/>
  <c r="BE311"/>
  <c r="BE315"/>
  <c r="BE338"/>
  <c r="BE350"/>
  <c r="BE352"/>
  <c r="BE359"/>
  <c r="BE369"/>
  <c r="BE375"/>
  <c r="BE377"/>
  <c r="BE378"/>
  <c r="BE380"/>
  <c i="2" r="J136"/>
  <c r="J98"/>
  <c i="3" r="F94"/>
  <c r="J129"/>
  <c r="BE146"/>
  <c r="BE154"/>
  <c r="BE160"/>
  <c r="BE165"/>
  <c r="BE188"/>
  <c r="BE200"/>
  <c r="BE210"/>
  <c r="BE213"/>
  <c r="BE217"/>
  <c r="BE223"/>
  <c r="BE243"/>
  <c r="BE247"/>
  <c r="BE258"/>
  <c r="BE262"/>
  <c r="BE294"/>
  <c r="BE303"/>
  <c r="BE333"/>
  <c r="BE349"/>
  <c r="BE354"/>
  <c r="BE374"/>
  <c r="BE390"/>
  <c r="BE393"/>
  <c r="BE161"/>
  <c r="BE172"/>
  <c r="BE176"/>
  <c r="BE184"/>
  <c r="BE218"/>
  <c r="BE227"/>
  <c r="BE235"/>
  <c r="BE274"/>
  <c r="BE319"/>
  <c r="BE323"/>
  <c r="BE343"/>
  <c r="BE351"/>
  <c r="BE353"/>
  <c r="BE376"/>
  <c r="BE385"/>
  <c r="BE388"/>
  <c r="BE166"/>
  <c r="BE196"/>
  <c r="BE204"/>
  <c r="BE220"/>
  <c r="BE231"/>
  <c r="BE252"/>
  <c r="BE266"/>
  <c r="BE278"/>
  <c r="BE282"/>
  <c r="BE286"/>
  <c r="BE324"/>
  <c r="BE325"/>
  <c r="BE329"/>
  <c r="BE337"/>
  <c r="BE344"/>
  <c r="BE364"/>
  <c r="BE386"/>
  <c r="BE387"/>
  <c i="2" r="J89"/>
  <c r="BE146"/>
  <c r="BE187"/>
  <c r="BE233"/>
  <c r="BE239"/>
  <c r="BE247"/>
  <c r="BE297"/>
  <c r="BE310"/>
  <c r="BE322"/>
  <c r="BE335"/>
  <c r="BE336"/>
  <c r="BE339"/>
  <c r="BE342"/>
  <c r="BE346"/>
  <c r="BE355"/>
  <c r="BE357"/>
  <c r="BE377"/>
  <c r="BE383"/>
  <c r="BE390"/>
  <c r="BE397"/>
  <c r="BE432"/>
  <c r="BE445"/>
  <c r="BE470"/>
  <c r="BE475"/>
  <c r="BE501"/>
  <c r="BE538"/>
  <c r="BE613"/>
  <c r="BE625"/>
  <c r="BE627"/>
  <c r="BE631"/>
  <c r="BE640"/>
  <c r="BE650"/>
  <c r="BE945"/>
  <c r="BE947"/>
  <c r="BE989"/>
  <c r="BE991"/>
  <c r="BE993"/>
  <c r="BE994"/>
  <c r="BE1005"/>
  <c r="J92"/>
  <c r="BE148"/>
  <c r="BE171"/>
  <c r="BE212"/>
  <c r="BE227"/>
  <c r="BE230"/>
  <c r="BE316"/>
  <c r="BE318"/>
  <c r="BE344"/>
  <c r="BE349"/>
  <c r="BE351"/>
  <c r="BE353"/>
  <c r="BE360"/>
  <c r="BE381"/>
  <c r="BE404"/>
  <c r="BE421"/>
  <c r="BE429"/>
  <c r="BE430"/>
  <c r="BE449"/>
  <c r="BE453"/>
  <c r="BE458"/>
  <c r="BE461"/>
  <c r="BE464"/>
  <c r="BE467"/>
  <c r="BE472"/>
  <c r="BE491"/>
  <c r="BE497"/>
  <c r="BE499"/>
  <c r="BE503"/>
  <c r="BE532"/>
  <c r="BE542"/>
  <c r="BE544"/>
  <c r="BE612"/>
  <c r="BE633"/>
  <c r="BE636"/>
  <c r="BE637"/>
  <c r="BE736"/>
  <c r="BE858"/>
  <c r="BE859"/>
  <c r="F92"/>
  <c r="BE137"/>
  <c r="BE178"/>
  <c r="BE194"/>
  <c r="BE203"/>
  <c r="BE207"/>
  <c r="BE215"/>
  <c r="BE225"/>
  <c r="BE264"/>
  <c r="BE270"/>
  <c r="BE299"/>
  <c r="BE366"/>
  <c r="BE370"/>
  <c r="BE372"/>
  <c r="BE384"/>
  <c r="BE392"/>
  <c r="BE400"/>
  <c r="BE402"/>
  <c r="BE406"/>
  <c r="BE409"/>
  <c r="BE422"/>
  <c r="BE437"/>
  <c r="BE474"/>
  <c r="BE495"/>
  <c r="BE535"/>
  <c r="BE540"/>
  <c r="BE546"/>
  <c r="BE548"/>
  <c r="BE553"/>
  <c r="BE607"/>
  <c r="BE614"/>
  <c r="BE619"/>
  <c r="BE629"/>
  <c r="BE648"/>
  <c r="BE651"/>
  <c r="BE652"/>
  <c r="BE698"/>
  <c r="BE803"/>
  <c r="BE805"/>
  <c r="BE960"/>
  <c r="BE987"/>
  <c r="E85"/>
  <c r="BE147"/>
  <c r="BE159"/>
  <c r="BE236"/>
  <c r="BE242"/>
  <c r="BE249"/>
  <c r="BE274"/>
  <c r="BE276"/>
  <c r="BE304"/>
  <c r="BE307"/>
  <c r="BE312"/>
  <c r="BE320"/>
  <c r="BE333"/>
  <c r="BE334"/>
  <c r="BE337"/>
  <c r="BE338"/>
  <c r="BE362"/>
  <c r="BE364"/>
  <c r="BE368"/>
  <c r="BE374"/>
  <c r="BE386"/>
  <c r="BE387"/>
  <c r="BE388"/>
  <c r="BE394"/>
  <c r="BE424"/>
  <c r="BE426"/>
  <c r="BE441"/>
  <c r="BE471"/>
  <c r="BE476"/>
  <c r="BE477"/>
  <c r="BE478"/>
  <c r="BE479"/>
  <c r="BE481"/>
  <c r="BE493"/>
  <c r="BE550"/>
  <c r="BE609"/>
  <c r="BE617"/>
  <c r="BE901"/>
  <c r="BE948"/>
  <c r="BE986"/>
  <c r="F35"/>
  <c i="1" r="BB95"/>
  <c i="3" r="F39"/>
  <c i="1" r="BD97"/>
  <c i="3" r="F38"/>
  <c i="1" r="BC97"/>
  <c i="5" r="J36"/>
  <c i="1" r="AW99"/>
  <c i="6" r="F39"/>
  <c i="1" r="BD100"/>
  <c i="6" r="F38"/>
  <c i="1" r="BC100"/>
  <c i="8" r="F35"/>
  <c i="1" r="BB102"/>
  <c i="8" r="F37"/>
  <c i="1" r="BD102"/>
  <c i="10" r="F37"/>
  <c i="1" r="BD104"/>
  <c i="2" r="J34"/>
  <c i="1" r="AW95"/>
  <c i="3" r="J36"/>
  <c i="1" r="AW97"/>
  <c i="4" r="J36"/>
  <c i="1" r="AW98"/>
  <c i="5" r="F37"/>
  <c i="1" r="BB99"/>
  <c i="6" r="J36"/>
  <c i="1" r="AW100"/>
  <c i="7" r="F36"/>
  <c i="1" r="BA101"/>
  <c i="7" r="F39"/>
  <c i="1" r="BD101"/>
  <c i="8" r="F34"/>
  <c i="1" r="BA102"/>
  <c i="9" r="F35"/>
  <c i="1" r="BB103"/>
  <c i="10" r="F36"/>
  <c i="1" r="BC104"/>
  <c i="10" r="J34"/>
  <c i="1" r="AW104"/>
  <c r="AS94"/>
  <c i="2" r="F36"/>
  <c i="1" r="BC95"/>
  <c i="2" r="F37"/>
  <c i="1" r="BD95"/>
  <c i="4" r="F39"/>
  <c i="1" r="BD98"/>
  <c i="4" r="F37"/>
  <c i="1" r="BB98"/>
  <c i="5" r="F39"/>
  <c i="1" r="BD99"/>
  <c i="6" r="F37"/>
  <c i="1" r="BB100"/>
  <c i="7" r="F37"/>
  <c i="1" r="BB101"/>
  <c i="8" r="J34"/>
  <c i="1" r="AW102"/>
  <c i="9" r="F36"/>
  <c i="1" r="BC103"/>
  <c i="9" r="F37"/>
  <c i="1" r="BD103"/>
  <c i="2" r="F34"/>
  <c i="1" r="BA95"/>
  <c i="3" r="F37"/>
  <c i="1" r="BB97"/>
  <c i="3" r="F36"/>
  <c i="1" r="BA97"/>
  <c i="4" r="F36"/>
  <c i="1" r="BA98"/>
  <c i="4" r="F38"/>
  <c i="1" r="BC98"/>
  <c i="5" r="F36"/>
  <c i="1" r="BA99"/>
  <c i="5" r="F38"/>
  <c i="1" r="BC99"/>
  <c i="6" r="F36"/>
  <c i="1" r="BA100"/>
  <c i="7" r="F38"/>
  <c i="1" r="BC101"/>
  <c i="7" r="J36"/>
  <c i="1" r="AW101"/>
  <c i="8" r="F36"/>
  <c i="1" r="BC102"/>
  <c i="9" r="F34"/>
  <c i="1" r="BA103"/>
  <c i="9" r="J34"/>
  <c i="1" r="AW103"/>
  <c i="10" r="F35"/>
  <c i="1" r="BB104"/>
  <c i="10" r="F34"/>
  <c i="1" r="BA104"/>
  <c i="9" l="1" r="P126"/>
  <c r="P125"/>
  <c i="1" r="AU103"/>
  <c i="6" r="P127"/>
  <c i="1" r="AU100"/>
  <c i="5" r="P129"/>
  <c i="1" r="AU99"/>
  <c i="2" r="P398"/>
  <c r="P134"/>
  <c i="1" r="AU95"/>
  <c i="8" r="R133"/>
  <c i="3" r="P221"/>
  <c r="P135"/>
  <c i="1" r="AU97"/>
  <c i="5" r="T129"/>
  <c i="2" r="T398"/>
  <c i="6" r="R127"/>
  <c i="8" r="T253"/>
  <c i="9" r="R126"/>
  <c r="R125"/>
  <c i="5" r="R129"/>
  <c i="9" r="T126"/>
  <c r="T125"/>
  <c i="8" r="P133"/>
  <c r="P132"/>
  <c i="1" r="AU102"/>
  <c i="8" r="P253"/>
  <c i="2" r="R398"/>
  <c i="4" r="T130"/>
  <c i="3" r="T136"/>
  <c r="T135"/>
  <c i="6" r="T127"/>
  <c i="4" r="P130"/>
  <c i="1" r="AU98"/>
  <c i="8" r="R253"/>
  <c i="4" r="R130"/>
  <c i="3" r="R221"/>
  <c i="2" r="R135"/>
  <c r="R134"/>
  <c i="3" r="BK136"/>
  <c i="10" r="BK123"/>
  <c r="J123"/>
  <c r="J97"/>
  <c i="2" r="T134"/>
  <c i="7" r="P122"/>
  <c i="1" r="AU101"/>
  <c i="3" r="R136"/>
  <c r="R135"/>
  <c i="8" r="T133"/>
  <c r="T132"/>
  <c i="2" r="BK135"/>
  <c r="J135"/>
  <c r="J97"/>
  <c i="4" r="BK130"/>
  <c r="J130"/>
  <c r="J98"/>
  <c i="5" r="BK129"/>
  <c r="J129"/>
  <c r="J98"/>
  <c i="6" r="BK127"/>
  <c r="J127"/>
  <c r="J98"/>
  <c i="7" r="BK122"/>
  <c r="J122"/>
  <c r="J98"/>
  <c i="3" r="BK221"/>
  <c r="J221"/>
  <c r="J106"/>
  <c r="BK391"/>
  <c r="J391"/>
  <c r="J112"/>
  <c i="9" r="BK179"/>
  <c r="J179"/>
  <c r="J104"/>
  <c i="10" r="J124"/>
  <c r="J98"/>
  <c i="2" r="BK398"/>
  <c r="J398"/>
  <c r="J103"/>
  <c i="8" r="BK253"/>
  <c r="J253"/>
  <c r="J106"/>
  <c i="9" r="BK126"/>
  <c r="J126"/>
  <c r="J97"/>
  <c i="8" r="J133"/>
  <c r="J97"/>
  <c i="3" r="J35"/>
  <c i="1" r="AV97"/>
  <c r="AT97"/>
  <c i="4" r="J35"/>
  <c i="1" r="AV98"/>
  <c r="AT98"/>
  <c i="5" r="J35"/>
  <c i="1" r="AV99"/>
  <c r="AT99"/>
  <c i="6" r="F35"/>
  <c i="1" r="AZ100"/>
  <c i="9" r="F33"/>
  <c i="1" r="AZ103"/>
  <c i="10" r="F33"/>
  <c i="1" r="AZ104"/>
  <c i="2" r="J33"/>
  <c i="1" r="AV95"/>
  <c r="AT95"/>
  <c r="BB96"/>
  <c r="AX96"/>
  <c i="7" r="F35"/>
  <c i="1" r="AZ101"/>
  <c r="BC96"/>
  <c r="AY96"/>
  <c r="BA96"/>
  <c r="AW96"/>
  <c i="8" r="J33"/>
  <c i="1" r="AV102"/>
  <c r="AT102"/>
  <c i="3" r="F35"/>
  <c i="1" r="AZ97"/>
  <c i="4" r="F35"/>
  <c i="1" r="AZ98"/>
  <c i="5" r="F35"/>
  <c i="1" r="AZ99"/>
  <c i="6" r="J35"/>
  <c i="1" r="AV100"/>
  <c r="AT100"/>
  <c i="9" r="J33"/>
  <c i="1" r="AV103"/>
  <c r="AT103"/>
  <c i="10" r="J33"/>
  <c i="1" r="AV104"/>
  <c r="AT104"/>
  <c i="2" r="F33"/>
  <c i="1" r="AZ95"/>
  <c i="7" r="J35"/>
  <c i="1" r="AV101"/>
  <c r="AT101"/>
  <c r="BD96"/>
  <c i="8" r="F33"/>
  <c i="1" r="AZ102"/>
  <c i="3" l="1" r="BK135"/>
  <c r="J135"/>
  <c r="J98"/>
  <c i="8" r="R132"/>
  <c i="2" r="BK134"/>
  <c r="J134"/>
  <c r="J96"/>
  <c i="8" r="BK132"/>
  <c r="J132"/>
  <c r="J96"/>
  <c i="10" r="BK122"/>
  <c r="J122"/>
  <c i="3" r="J136"/>
  <c r="J99"/>
  <c i="9" r="BK125"/>
  <c r="J125"/>
  <c i="1" r="AU96"/>
  <c i="5" r="J32"/>
  <c i="1" r="AG99"/>
  <c i="10" r="J30"/>
  <c i="1" r="AG104"/>
  <c r="BC94"/>
  <c r="W32"/>
  <c i="6" r="J32"/>
  <c i="1" r="AG100"/>
  <c i="4" r="J32"/>
  <c i="1" r="AG98"/>
  <c i="9" r="J30"/>
  <c i="1" r="AG103"/>
  <c r="AZ96"/>
  <c r="AV96"/>
  <c r="AT96"/>
  <c r="BB94"/>
  <c r="W31"/>
  <c i="7" r="J32"/>
  <c i="1" r="AG101"/>
  <c r="BD94"/>
  <c r="W33"/>
  <c r="BA94"/>
  <c r="AW94"/>
  <c r="AK30"/>
  <c i="7" l="1" r="J41"/>
  <c i="10" r="J39"/>
  <c i="5" r="J41"/>
  <c i="6" r="J41"/>
  <c i="4" r="J41"/>
  <c i="9" r="J39"/>
  <c r="J96"/>
  <c i="10" r="J96"/>
  <c i="1" r="AN98"/>
  <c r="AN99"/>
  <c r="AN100"/>
  <c r="AN103"/>
  <c r="AN104"/>
  <c r="AN101"/>
  <c i="2" r="J30"/>
  <c i="1" r="AG95"/>
  <c r="AN95"/>
  <c r="AY94"/>
  <c r="W30"/>
  <c r="AU94"/>
  <c i="8" r="J30"/>
  <c i="1" r="AG102"/>
  <c r="AN102"/>
  <c r="AZ94"/>
  <c r="W29"/>
  <c i="3" r="J32"/>
  <c i="1" r="AG97"/>
  <c r="AG96"/>
  <c r="AX94"/>
  <c i="3" l="1" r="J41"/>
  <c i="8" r="J39"/>
  <c i="2" r="J39"/>
  <c i="1" r="AN97"/>
  <c r="AN96"/>
  <c r="AG94"/>
  <c r="AK26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<sst xmlns="http://schemas.openxmlformats.org/spreadsheetml/2006/main">
  <si>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</si>
  <si>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</si>
  <si>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</si>
  <si>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</si>
  <si>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</si>
  <si>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{7504cb22-02ef-409a-9069-9fd1ff67474a}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</si>
  <si>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</si>
  <si>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</si>
  <si>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</si>
  <si>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</si>
  <si>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</si>
  <si>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</si>
  <si>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</si>
  <si>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</si>
  <si>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9018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</si>
  <si>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</si>
  <si>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</si>
  <si>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Stav. úpravy pro přesun patologie do suterénu bubovy B a C v areálu nemocnice</t>
  </si>
  <si>
    <t>KSO:</t>
  </si>
  <si>
    <t>CC-CZ:</t>
  </si>
  <si>
    <t>Místo:</t>
  </si>
  <si>
    <t>Nymburk</t>
  </si>
  <si>
    <t>Datum:</t>
  </si>
  <si>
    <t>21. 10. 2021</t>
  </si>
  <si>
    <t>Zadavatel:</t>
  </si>
  <si>
    <t>IČ:</t>
  </si>
  <si>
    <t>Nemocnice Nymburk a.s.</t>
  </si>
  <si>
    <t>DIČ:</t>
  </si>
  <si>
    <t>Uchazeč:</t>
  </si>
  <si>
    <t>Vyplň údaj</t>
  </si>
  <si>
    <t>Projektant:</t>
  </si>
  <si>
    <t>Ing. arch. Pavel Petrák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</si>
  <si>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</si>
  <si>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</si>
  <si>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</si>
  <si>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</si>
  <si>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</si>
  <si>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</si>
  <si>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</si>
  <si>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</si>
  <si>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</si>
  <si>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</si>
  <si>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</si>
  <si>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</si>
  <si>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</si>
  <si>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</si>
  <si>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</si>
  <si>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</si>
  <si>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</si>
  <si>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</si>
  <si>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</si>
  <si>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</si>
  <si>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</si>
  <si>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</si>
  <si>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</si>
  <si>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</si>
  <si>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</si>
  <si>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</si>
  <si>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</si>
  <si>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</si>
  <si>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</si>
  <si>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</si>
  <si>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</si>
  <si>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</si>
  <si>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</si>
  <si>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</si>
  <si>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</si>
  <si>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</si>
  <si>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</si>
  <si>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</si>
  <si>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</si>
  <si>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</si>
  <si>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</si>
  <si>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</si>
  <si>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</si>
  <si>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</si>
  <si>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</si>
  <si>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</si>
  <si>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</si>
  <si>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</si>
  <si>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</si>
  <si>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01a</t>
  </si>
  <si>
    <t>St.úpravy patologie</t>
  </si>
  <si>
    <t>STA</t>
  </si>
  <si>
    <t>1</t>
  </si>
  <si>
    <t>{9401dad7-4d4b-4b69-83af-7069274bd17c}</t>
  </si>
  <si>
    <t>2</t>
  </si>
  <si>
    <t>SO 01b</t>
  </si>
  <si>
    <t>Profese</t>
  </si>
  <si>
    <t>{bfdd7cbd-d989-41a3-ac7a-80642fa71491}</t>
  </si>
  <si>
    <t>SO 01b - 1</t>
  </si>
  <si>
    <t>Zdravotechnika</t>
  </si>
  <si>
    <t>Soupis</t>
  </si>
  <si>
    <t>{f0f7eb34-c1ca-4bfc-90bc-6d1048fa21eb}</t>
  </si>
  <si>
    <t>SO 01b - 2</t>
  </si>
  <si>
    <t>Vytápění</t>
  </si>
  <si>
    <t>{a79c45ce-71b3-44f8-b430-06e41dfecdb3}</t>
  </si>
  <si>
    <t>SO 01b - 3</t>
  </si>
  <si>
    <t>Elektroinstalace</t>
  </si>
  <si>
    <t>{99267c21-9a06-479a-a868-7f2ccdffc414}</t>
  </si>
  <si>
    <t>SO 01b - 4</t>
  </si>
  <si>
    <t>VZT</t>
  </si>
  <si>
    <t>{f25531d1-7a90-4b56-b30c-f94811ed0f8c}</t>
  </si>
  <si>
    <t>SO 01b - 5</t>
  </si>
  <si>
    <t>Interiérové vybavení</t>
  </si>
  <si>
    <t>{d7727a61-3e5f-47cd-9fc6-ecbd9bcb524c}</t>
  </si>
  <si>
    <t>SO 02</t>
  </si>
  <si>
    <t>Přístřešek</t>
  </si>
  <si>
    <t>{2c25935a-7cee-4683-9e0e-3b0c4cfef96c}</t>
  </si>
  <si>
    <t>SO 03</t>
  </si>
  <si>
    <t>Zpevněné plochy</t>
  </si>
  <si>
    <t>{a2a3edfe-d903-4e26-bf9e-4c61439f90e3}</t>
  </si>
  <si>
    <t>SO 04</t>
  </si>
  <si>
    <t>VRN</t>
  </si>
  <si>
    <t>{e4a3dac1-63bf-414a-8879-3b259cabd16c}</t>
  </si>
  <si>
    <t>fig01</t>
  </si>
  <si>
    <t>podlahová plocha</t>
  </si>
  <si>
    <t>410,36</t>
  </si>
  <si>
    <t>3</t>
  </si>
  <si>
    <t>fig2</t>
  </si>
  <si>
    <t>obvody místností</t>
  </si>
  <si>
    <t>441,895</t>
  </si>
  <si>
    <t>KRYCÍ LIST SOUPISU PRACÍ</t>
  </si>
  <si>
    <t>fig03</t>
  </si>
  <si>
    <t>Keramická podlaha</t>
  </si>
  <si>
    <t>258,89</t>
  </si>
  <si>
    <t>Objekt:</t>
  </si>
  <si>
    <t>SO 01a - St.úpravy patologie</t>
  </si>
  <si>
    <t>REKAPITULACE ČLENĚNÍ SOUPISU PRACÍ</t>
  </si>
  <si>
    <t>Kód dílu - Popis</t>
  </si>
  <si>
    <t>Cena celkem [CZK]</t>
  </si>
  <si>
    <t>Náklady ze soupisu prací</t>
  </si>
  <si>
    <t>-1</t>
  </si>
  <si>
    <t xml:space="preserve">HSV - Práce a dodávky HSV   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</si>
  <si>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</si>
  <si>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</si>
  <si>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   </t>
  </si>
  <si>
    <t xml:space="preserve">    997 - Přesun sutě   </t>
  </si>
  <si>
    <t xml:space="preserve">    998 - Přesun hmot   </t>
  </si>
  <si>
    <t>PSV - Práce a dodávky PSV</t>
  </si>
  <si>
    <t xml:space="preserve">    713 - Izolace tepelné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</si>
  <si>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</si>
  <si>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</si>
  <si>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</si>
  <si>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</si>
  <si>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</si>
  <si>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</si>
  <si>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</si>
  <si>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</si>
  <si>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</si>
  <si>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</si>
  <si>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</si>
  <si>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</si>
  <si>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</si>
  <si>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</si>
  <si>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</si>
  <si>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</si>
  <si>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</si>
  <si>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</si>
  <si>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</si>
  <si>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</si>
  <si>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</si>
  <si>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</si>
  <si>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</si>
  <si>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</si>
  <si>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Práce a dodávky HSV   </t>
  </si>
  <si>
    <t>ROZPOCET</t>
  </si>
  <si>
    <t>Svislé a kompletní konstrukce</t>
  </si>
  <si>
    <t>K</t>
  </si>
  <si>
    <t>310239211</t>
  </si>
  <si>
    <t>Zazdívka otvorů pl přes 1 do 4 m2 ve zdivu nadzákladovém cihlami pálenými na MVC</t>
  </si>
  <si>
    <t>m3</t>
  </si>
  <si>
    <t>4</t>
  </si>
  <si>
    <t>-1700549082</t>
  </si>
  <si>
    <t>VV</t>
  </si>
  <si>
    <t>1,20*2,10*0,5*2</t>
  </si>
  <si>
    <t>0,7*2,10*0,525</t>
  </si>
  <si>
    <t>1,40*2,10*0,85</t>
  </si>
  <si>
    <t>1,0*2,10*0,30*2</t>
  </si>
  <si>
    <t>0,85*2,0*0,15</t>
  </si>
  <si>
    <t>0,90*2,10*0,15</t>
  </si>
  <si>
    <t>1,0</t>
  </si>
  <si>
    <t>Součet</t>
  </si>
  <si>
    <t>317142422</t>
  </si>
  <si>
    <t>Překlad nenosný pórobetonový š 100 mm v do 250 mm na tenkovrstvou maltu dl přes 1000 do 1250 mm</t>
  </si>
  <si>
    <t>kus</t>
  </si>
  <si>
    <t>-2031649004</t>
  </si>
  <si>
    <t>317142424</t>
  </si>
  <si>
    <t>Překlad nenosný pórobetonový š 100 mm v do 250 mm na tenkovrstvou maltu dl přes 1250 do 1500 mm</t>
  </si>
  <si>
    <t>-720983316</t>
  </si>
  <si>
    <t>317234410</t>
  </si>
  <si>
    <t>Vyzdívka mezi nosníky z cihel pálených na MC</t>
  </si>
  <si>
    <t>-1978647743</t>
  </si>
  <si>
    <t xml:space="preserve">"viz výkr. Půdorys 1.PP - návrh, Řez objektem, Tabulka překladů a další   "</t>
  </si>
  <si>
    <t xml:space="preserve">"1.PP"   </t>
  </si>
  <si>
    <t xml:space="preserve">"PŘ1 - 4 x I č.160" 1*(4*1,8)*0,1  </t>
  </si>
  <si>
    <t xml:space="preserve">"PŘ2 - 4 x I č.140" 1*(4*1,8)*0,1   </t>
  </si>
  <si>
    <t xml:space="preserve">"PŘ3 - 3 x I č.140" 1*(3*1,7)*0,1   </t>
  </si>
  <si>
    <t xml:space="preserve">"PŘ4 - 4 x I č.160" 1*(4*2,75)*0,1   </t>
  </si>
  <si>
    <t xml:space="preserve">"PŘ5 - 5 x I č.140" 2*(5*1,6)*0,1   </t>
  </si>
  <si>
    <t xml:space="preserve">"PŘ6 - 3 x I č.140" 2*(3*1,5)*0,1   </t>
  </si>
  <si>
    <t>"4*Ič.160"2*4*2,75*0,10</t>
  </si>
  <si>
    <t>5</t>
  </si>
  <si>
    <t>317941123</t>
  </si>
  <si>
    <t>Osazování ocelových válcovaných nosníků na zdivu I, IE, U, UE nebo L přes č. 14 do č. 22 nebo výšky do 220 mm</t>
  </si>
  <si>
    <t>t</t>
  </si>
  <si>
    <t>-2081183687</t>
  </si>
  <si>
    <t xml:space="preserve">"1.PP   "</t>
  </si>
  <si>
    <t xml:space="preserve">"PŘ1 - 4 x I č.160" 1*(4*1,8)*17,9/1000   </t>
  </si>
  <si>
    <t xml:space="preserve">"PŘ2 - 4 x I č.140" 1*(4*1,8)*14,3/1000   </t>
  </si>
  <si>
    <t xml:space="preserve">"PŘ3 - 3 x I č.140" 1*(3*1,7)*14,3/1000   </t>
  </si>
  <si>
    <t xml:space="preserve">"PŘ4 - 4 x I č.160" 1*(4*2,75)*17,9/1000   </t>
  </si>
  <si>
    <t xml:space="preserve">"PŘ5 - 5 x I č.140" 2*(5*1,6)*14,3/1000   </t>
  </si>
  <si>
    <t xml:space="preserve">"PŘ6 - 3 x I č.140" 2*(3*1,5)*14,3/1000   </t>
  </si>
  <si>
    <t xml:space="preserve">"PŘ7 - 3 x I č.140" 2*(3*1,2)*14,3/1000   </t>
  </si>
  <si>
    <t>"4 x Ič.160"2,75*17,90*4/1000</t>
  </si>
  <si>
    <t>6</t>
  </si>
  <si>
    <t>M</t>
  </si>
  <si>
    <t>13010718</t>
  </si>
  <si>
    <t>ocel profilová jakost S235JR (11 375) průřez I (IPN) 160</t>
  </si>
  <si>
    <t>8</t>
  </si>
  <si>
    <t>-1931030719</t>
  </si>
  <si>
    <t>2,75*17,90*4/1000</t>
  </si>
  <si>
    <t>7</t>
  </si>
  <si>
    <t>13010716</t>
  </si>
  <si>
    <t>ocel profilová jakost S235JR (11 375) průřez I (IPN) 140</t>
  </si>
  <si>
    <t>301494958</t>
  </si>
  <si>
    <t>342272225</t>
  </si>
  <si>
    <t>Příčka z pórobetonových hladkých tvárnic na tenkovrstvou maltu tl 100 mm</t>
  </si>
  <si>
    <t>m2</t>
  </si>
  <si>
    <t>-186776599</t>
  </si>
  <si>
    <t>"1.PP"</t>
  </si>
  <si>
    <t>4,84*3,0-0,50*2,0</t>
  </si>
  <si>
    <t>(1,81+0,45)*3,0-0,8*2,0</t>
  </si>
  <si>
    <t>"wc"(1,75*2+2,70)*3,0-0,7*2,0*3</t>
  </si>
  <si>
    <t>"předstěny u toalet"(0,875+0,85*2)*1,5</t>
  </si>
  <si>
    <t>9</t>
  </si>
  <si>
    <t>342272245</t>
  </si>
  <si>
    <t>Příčka z pórobetonových hladkých tvárnic na tenkovrstvou maltu tl 150 mm</t>
  </si>
  <si>
    <t>-1783409043</t>
  </si>
  <si>
    <t>"1PP"</t>
  </si>
  <si>
    <t>(2,87+3,20*2)*3,0-0,7*2,0-1,0*2,0*1,1*2,0</t>
  </si>
  <si>
    <t>2,63*3,0-0,9*2,0</t>
  </si>
  <si>
    <t>5,030*3,0</t>
  </si>
  <si>
    <t>5,040*3,0-0,80*2,0</t>
  </si>
  <si>
    <t>0,85*2,0</t>
  </si>
  <si>
    <t>(0,875+0,85*2)*1,5</t>
  </si>
  <si>
    <t>10</t>
  </si>
  <si>
    <t>342291111</t>
  </si>
  <si>
    <t>Ukotvení příček montážní polyuretanovou pěnou tl příčky do 100 mm</t>
  </si>
  <si>
    <t>m</t>
  </si>
  <si>
    <t>513889752</t>
  </si>
  <si>
    <t xml:space="preserve">"viz výkr. Půdorys 1.PP - návrh, Řez objektem a další  "</t>
  </si>
  <si>
    <t xml:space="preserve">(4,84+2,73+1,75+1,75+2,3)*2   </t>
  </si>
  <si>
    <t>11</t>
  </si>
  <si>
    <t>342291112</t>
  </si>
  <si>
    <t>Ukotvení příček montážní polyuretanovou pěnou tl příčky přes 100 mm</t>
  </si>
  <si>
    <t>-363904710</t>
  </si>
  <si>
    <t>"viz výkr. Půdorys 1.PP - návrh, Řez objektem a další "</t>
  </si>
  <si>
    <t xml:space="preserve">(3,2+2,87+3,2+2,63+4,56+5,03)*2   </t>
  </si>
  <si>
    <t>12</t>
  </si>
  <si>
    <t>342291121</t>
  </si>
  <si>
    <t>Ukotvení příček k cihelným konstrukcím plochými kotvami</t>
  </si>
  <si>
    <t>336049260</t>
  </si>
  <si>
    <t xml:space="preserve">"1.PP" 14*3   </t>
  </si>
  <si>
    <t>13</t>
  </si>
  <si>
    <t>346244381</t>
  </si>
  <si>
    <t>Plentování jednostranné v do 200 mm válcovaných nosníků cihlami</t>
  </si>
  <si>
    <t>-1667247835</t>
  </si>
  <si>
    <t>1,20*0,2*2*2</t>
  </si>
  <si>
    <t>1,60*0,20*2*2</t>
  </si>
  <si>
    <t>1,50*0,20*2*2*2</t>
  </si>
  <si>
    <t>2,75*0,20*2</t>
  </si>
  <si>
    <t>1,70*0,200*2</t>
  </si>
  <si>
    <t>1,8*0,20*2</t>
  </si>
  <si>
    <t>1,8*0,20*2*2</t>
  </si>
  <si>
    <t>2,75*0,2*2</t>
  </si>
  <si>
    <t>14</t>
  </si>
  <si>
    <t>346272246.a</t>
  </si>
  <si>
    <t>Přizdívka z tvárnic Ytong Klasik tl 125 mm - obezdění závěsných toalet a spr. vaničky</t>
  </si>
  <si>
    <t>soub</t>
  </si>
  <si>
    <t>549789498</t>
  </si>
  <si>
    <t>Úpravy povrchů, podlahy a osazování výplní</t>
  </si>
  <si>
    <t>611131101</t>
  </si>
  <si>
    <t>Cementový postřik vnitřních stropů nanášený celoplošně ručně</t>
  </si>
  <si>
    <t>1965976706</t>
  </si>
  <si>
    <t>"ztratné na klenby"</t>
  </si>
  <si>
    <t>fig01*1,1</t>
  </si>
  <si>
    <t>16</t>
  </si>
  <si>
    <t>611131121</t>
  </si>
  <si>
    <t>Penetrační disperzní nátěr vnitřních stropů nanášený ručně</t>
  </si>
  <si>
    <t>-718798973</t>
  </si>
  <si>
    <t>17</t>
  </si>
  <si>
    <t>611311133</t>
  </si>
  <si>
    <t>Potažení vnitřních kleneb nebo skořepin vápenným štukem tloušťky do 3 mm</t>
  </si>
  <si>
    <t>-1848041015</t>
  </si>
  <si>
    <t>18</t>
  </si>
  <si>
    <t>611321123</t>
  </si>
  <si>
    <t>Vápenocementová omítka hladká jednovrstvá vnitřních kleneb nebo skořepin nanášená ručně</t>
  </si>
  <si>
    <t>-257750653</t>
  </si>
  <si>
    <t>19</t>
  </si>
  <si>
    <t>611321191</t>
  </si>
  <si>
    <t>Příplatek k vápenocementové omítce vnitřních stropů za každých dalších 5 mm tloušťky ručně</t>
  </si>
  <si>
    <t>764518884</t>
  </si>
  <si>
    <t>fig01*1,1*2</t>
  </si>
  <si>
    <t>20</t>
  </si>
  <si>
    <t>612131101</t>
  </si>
  <si>
    <t>Cementový postřik vnitřních stěn nanášený celoplošně ručně</t>
  </si>
  <si>
    <t>-1972059092</t>
  </si>
  <si>
    <t>fig2*3,0</t>
  </si>
  <si>
    <t>"ostění"</t>
  </si>
  <si>
    <t>92,938</t>
  </si>
  <si>
    <t>612131121</t>
  </si>
  <si>
    <t>Penetrační disperzní nátěr vnitřních stěn nanášený ručně</t>
  </si>
  <si>
    <t>1770576869</t>
  </si>
  <si>
    <t>fig2*3,0+92,938</t>
  </si>
  <si>
    <t>22</t>
  </si>
  <si>
    <t>612142001</t>
  </si>
  <si>
    <t>Potažení vnitřních stěn sklovláknitým pletivem vtlačeným do tenkovrstvé hmoty</t>
  </si>
  <si>
    <t>87549216</t>
  </si>
  <si>
    <t>"příčky tl.100"</t>
  </si>
  <si>
    <t>(4,84*3,0-0,50*2,0)*2</t>
  </si>
  <si>
    <t>((1,81+0,45)*3,0-0,8*2,0)*2</t>
  </si>
  <si>
    <t>"wc"((1,75*2+2,70)*3,0-0,7*2,0*3)*2</t>
  </si>
  <si>
    <t>"předstěny u toalet"((0,875+0,85*2)*1,5)*2</t>
  </si>
  <si>
    <t>"příčky tl 150"</t>
  </si>
  <si>
    <t>((2,87+3,20*2)*3,0-0,7*2,0-1,0*2,0*1,1*2,0)*2</t>
  </si>
  <si>
    <t>(2,63*3,0-0,9*2,0)*2</t>
  </si>
  <si>
    <t>5,030*3,0*2</t>
  </si>
  <si>
    <t>(5,040*3,0-0,80*2,0)*2</t>
  </si>
  <si>
    <t>0,85*2,0*2</t>
  </si>
  <si>
    <t>(0,875+0,85*2)*1,5*2</t>
  </si>
  <si>
    <t>23</t>
  </si>
  <si>
    <t>612311131</t>
  </si>
  <si>
    <t>Potažení vnitřních stěn vápenným štukem tloušťky do 3 mm</t>
  </si>
  <si>
    <t>120103990</t>
  </si>
  <si>
    <t>hladká omítka"</t>
  </si>
  <si>
    <t>"obklad"</t>
  </si>
  <si>
    <t>-427,235</t>
  </si>
  <si>
    <t>24</t>
  </si>
  <si>
    <t>612321121</t>
  </si>
  <si>
    <t>Vápenocementová omítka hladká jednovrstvá vnitřních stěn nanášená ručně</t>
  </si>
  <si>
    <t>2050625558</t>
  </si>
  <si>
    <t>"sanačné omítka odhadem"-300,0</t>
  </si>
  <si>
    <t>25</t>
  </si>
  <si>
    <t>612321191</t>
  </si>
  <si>
    <t>Příplatek k vápenocementové omítce vnitřních stěn za každých dalších 5 mm tloušťky ručně</t>
  </si>
  <si>
    <t>-827031034</t>
  </si>
  <si>
    <t>(fig2*3,0-300)*2</t>
  </si>
  <si>
    <t>26</t>
  </si>
  <si>
    <t>612325302</t>
  </si>
  <si>
    <t>Vápenocementová štuková omítka ostění nebo nadpraží</t>
  </si>
  <si>
    <t>-113336433</t>
  </si>
  <si>
    <t>"kna"</t>
  </si>
  <si>
    <t>(1,67*2+1,80)*0,4*4</t>
  </si>
  <si>
    <t>(1,35*2+1,350)*0,4*8</t>
  </si>
  <si>
    <t>(2,20*2+1,40)*0,40</t>
  </si>
  <si>
    <t>(1,0*2+0,84)*0,40</t>
  </si>
  <si>
    <t>(1,0*2+1,20)*0,40</t>
  </si>
  <si>
    <t>(1,0*2+1,2)*0,40*2</t>
  </si>
  <si>
    <t>(1,0*2+1,60)*0,40</t>
  </si>
  <si>
    <t>(1,60*2+1,0)*0,40</t>
  </si>
  <si>
    <t>"dveře"</t>
  </si>
  <si>
    <t>(2,15*2+1,1)*0,40*13</t>
  </si>
  <si>
    <t>(2,15*2+1,1)*0,25*5</t>
  </si>
  <si>
    <t>(2,15*2+1,1)*0,70*2</t>
  </si>
  <si>
    <t>(2,15*2+1,1)*0,40</t>
  </si>
  <si>
    <t>(2,15*2+1,80)*0,20*5</t>
  </si>
  <si>
    <t>"niky"</t>
  </si>
  <si>
    <t>(1,97*2+1,45)*0,30*2*2</t>
  </si>
  <si>
    <t>(2,0*2+1,47)*0,5</t>
  </si>
  <si>
    <t>(2,0*2+0,95)*0,30</t>
  </si>
  <si>
    <t>27</t>
  </si>
  <si>
    <t>612821012</t>
  </si>
  <si>
    <t>Vnitřní sanační štuková omítka pro vlhké a zasolené zdivo prováděná ručně</t>
  </si>
  <si>
    <t>66046337</t>
  </si>
  <si>
    <t>"odhadem"300,0</t>
  </si>
  <si>
    <t>28</t>
  </si>
  <si>
    <t>619991011</t>
  </si>
  <si>
    <t>Obalení konstrukcí a prvků fólií přilepenou lepící páskou</t>
  </si>
  <si>
    <t>-1187084549</t>
  </si>
  <si>
    <t>"viz Tabulka dveří a Půdorys 1.PP"</t>
  </si>
  <si>
    <t xml:space="preserve">"okna" 8*(1,15*1,15)+2*(1,4*1,47)+(1,6*1,47)+(1,4*0,8)+3*(1*0,8)+(0,68*0,8)   </t>
  </si>
  <si>
    <t xml:space="preserve">"exteriérové dveře" 1*(1,2*2,1)   </t>
  </si>
  <si>
    <t>29</t>
  </si>
  <si>
    <t>619995001</t>
  </si>
  <si>
    <t>Začištění omítek kolem oken, dveří, podlah nebo obkladů</t>
  </si>
  <si>
    <t>1821610068</t>
  </si>
  <si>
    <t xml:space="preserve">"kolem nových zárubní" 2*(2*(0,7+2*2,1)+11*(0,8+2*2,1)+16*(0,9+2*2,1)+2*(1+2*2,1)+2*(1,2+2*2,1))   </t>
  </si>
  <si>
    <t>30</t>
  </si>
  <si>
    <t>622211041</t>
  </si>
  <si>
    <t xml:space="preserve">Montáž kontaktního zateplení vnějších stěn lepením a mechanickým kotvením polystyrénových desek  do betonu a zdiva tl přes 160 do 200 mmmm</t>
  </si>
  <si>
    <t>184458633</t>
  </si>
  <si>
    <t>"m.č. 030 chladící místnost"</t>
  </si>
  <si>
    <t>(2,970+3,20)*2*3,0</t>
  </si>
  <si>
    <t>31</t>
  </si>
  <si>
    <t>ISV.8591057230202.2</t>
  </si>
  <si>
    <t>Isover EPS 70F - 200mm, λD = 0,039 (W·m-1·K-1),1000x500x200mm, fasádní desky pro kontaktní zateplovací systémy ETICS a další konstrukce s běžnými požadavky na zatížení. Trvalá zatížitelnost v tlaku max. 1200kg/m2 při def. &lt; 2%.</t>
  </si>
  <si>
    <t>1964403662</t>
  </si>
  <si>
    <t>37,02*1,05 'Přepočtené koeficientem množství</t>
  </si>
  <si>
    <t>32</t>
  </si>
  <si>
    <t>622251211</t>
  </si>
  <si>
    <t>Příplatek k cenám kontaktního zateplení vnějších stěn za zesílení vyztužení základní vrstvy</t>
  </si>
  <si>
    <t>-1376867060</t>
  </si>
  <si>
    <t>"pod obklad"</t>
  </si>
  <si>
    <t>(2,970+3,20)*2*2,10</t>
  </si>
  <si>
    <t>33</t>
  </si>
  <si>
    <t>631311125</t>
  </si>
  <si>
    <t>Mazanina tl přes 80 do 120 mm z betonu prostého bez zvýšených nároků na prostředí tř. C 20/25</t>
  </si>
  <si>
    <t>2133099801</t>
  </si>
  <si>
    <t>fig01*0,10</t>
  </si>
  <si>
    <t>34</t>
  </si>
  <si>
    <t>631362021</t>
  </si>
  <si>
    <t>Výztuž mazanin svařovanými sítěmi Kari</t>
  </si>
  <si>
    <t>1714270379</t>
  </si>
  <si>
    <t>fig01*2,16*1,25*0,001</t>
  </si>
  <si>
    <t>35</t>
  </si>
  <si>
    <t>634112115</t>
  </si>
  <si>
    <t>Obvodová dilatace podlahovým páskem z pěnového PE mezi stěnou a mazaninou nebo potěrem v 150 mm</t>
  </si>
  <si>
    <t>383097917</t>
  </si>
  <si>
    <t>36</t>
  </si>
  <si>
    <t>642944121</t>
  </si>
  <si>
    <t>Osazování ocelových zárubní dodatečné pl do 2,5 m2</t>
  </si>
  <si>
    <t>-1944230147</t>
  </si>
  <si>
    <t>"výkres D1.1.12"</t>
  </si>
  <si>
    <t>"60"3+4</t>
  </si>
  <si>
    <t>"70"1+3</t>
  </si>
  <si>
    <t>"80"1+2+1+4</t>
  </si>
  <si>
    <t>"90"3+5+2+2</t>
  </si>
  <si>
    <t>"110"3+1</t>
  </si>
  <si>
    <t>"požární"</t>
  </si>
  <si>
    <t>"90"1+2</t>
  </si>
  <si>
    <t>"80"1</t>
  </si>
  <si>
    <t>37</t>
  </si>
  <si>
    <t>55331485</t>
  </si>
  <si>
    <t>zárubeň jednokřídlá ocelová pro zdění tl stěny 110-150mm rozměru 600/1970, 2100mm</t>
  </si>
  <si>
    <t>952495380</t>
  </si>
  <si>
    <t>38</t>
  </si>
  <si>
    <t>55331486</t>
  </si>
  <si>
    <t>zárubeň jednokřídlá ocelová pro zdění tl stěny 110-150mm rozměru 700/1970, 2100mm</t>
  </si>
  <si>
    <t>-1097551898</t>
  </si>
  <si>
    <t>39</t>
  </si>
  <si>
    <t>55331487</t>
  </si>
  <si>
    <t>zárubeň jednokřídlá ocelová pro zdění tl stěny 110-150mm rozměru 800/1970, 2100mm</t>
  </si>
  <si>
    <t>-1413235412</t>
  </si>
  <si>
    <t>40</t>
  </si>
  <si>
    <t>55331488</t>
  </si>
  <si>
    <t>zárubeň jednokřídlá ocelová pro zdění tl stěny 110-150mm rozměru 900/1970, 2100mm</t>
  </si>
  <si>
    <t>-2096407985</t>
  </si>
  <si>
    <t>41</t>
  </si>
  <si>
    <t>55331489</t>
  </si>
  <si>
    <t>zárubeň jednokřídlá ocelová pro zdění tl stěny 110-150mm rozměru 1100/1970, 2100mm</t>
  </si>
  <si>
    <t>-718593542</t>
  </si>
  <si>
    <t>42</t>
  </si>
  <si>
    <t>55331562</t>
  </si>
  <si>
    <t>zárubeň jednokřídlá ocelová pro zdění s protipožární úpravou tl stěny 110-150mm rozměru 800/1970, 2100mm</t>
  </si>
  <si>
    <t>1942437541</t>
  </si>
  <si>
    <t>43</t>
  </si>
  <si>
    <t>55331563</t>
  </si>
  <si>
    <t>zárubeň jednokřídlá ocelová pro zdění s protipožární úpravou tl stěny 110-150mm rozměru 900/1970, 2100mm</t>
  </si>
  <si>
    <t>1244500854</t>
  </si>
  <si>
    <t>1+2</t>
  </si>
  <si>
    <t xml:space="preserve">Ostatní konstrukce a práce, bourání   </t>
  </si>
  <si>
    <t>44</t>
  </si>
  <si>
    <t>949101111</t>
  </si>
  <si>
    <t>Lešení pomocné pracovní pro objekty pozemních staveb pro zatížení do 150 kg/m2, o výšce lešeňové podlahy do 1,9 m</t>
  </si>
  <si>
    <t>-1348469104</t>
  </si>
  <si>
    <t>45</t>
  </si>
  <si>
    <t>952901111</t>
  </si>
  <si>
    <t>Vyčištění budov nebo objektů před předáním do užívání budov bytové nebo občanské výstavby, světlé výšky podlaží do 4 m</t>
  </si>
  <si>
    <t>-1022149329</t>
  </si>
  <si>
    <t>46</t>
  </si>
  <si>
    <t>961031511</t>
  </si>
  <si>
    <t>Bourání základového zdiva z tvárnic ztraceného bednění včetně výplně z betonu a výztuže</t>
  </si>
  <si>
    <t>909223018</t>
  </si>
  <si>
    <t>"u přístavby"</t>
  </si>
  <si>
    <t>10,9*2,6*0,3</t>
  </si>
  <si>
    <t>47</t>
  </si>
  <si>
    <t>962031132</t>
  </si>
  <si>
    <t>Bourání příček z cihel, tvárnic nebo příčkovek z cihel pálených, plných nebo dutých na maltu vápennou nebo vápenocementovou, tl. do 100 mm</t>
  </si>
  <si>
    <t>214143423</t>
  </si>
  <si>
    <t>(4,535*2+2,55+2,80+2,87)*3,0</t>
  </si>
  <si>
    <t>48</t>
  </si>
  <si>
    <t>962031133</t>
  </si>
  <si>
    <t xml:space="preserve">Bourání příček z cihel, tvárnic nebo příčkovek  z cihel pálených, plných nebo dutých na maltu vápennou nebo vápenocementovou, tl. do 150 mm</t>
  </si>
  <si>
    <t>548468533</t>
  </si>
  <si>
    <t>(3,20*2+1,96+5,31+1,5)*3,0</t>
  </si>
  <si>
    <t>49</t>
  </si>
  <si>
    <t>965043441</t>
  </si>
  <si>
    <t>Bourání mazanin betonových s potěrem nebo teracem tl. do 150 mm, plochy přes 4 m2</t>
  </si>
  <si>
    <t>629367213</t>
  </si>
  <si>
    <t>fig01*0,150</t>
  </si>
  <si>
    <t>50</t>
  </si>
  <si>
    <t>965081213</t>
  </si>
  <si>
    <t>Bourání podlah z dlaždic bez podkladního lože nebo mazaniny, s jakoukoliv výplní spár keramických nebo xylolitových tl. do 10 mm, plochy přes 1 m2</t>
  </si>
  <si>
    <t>1572405263</t>
  </si>
  <si>
    <t>51</t>
  </si>
  <si>
    <t>967042714</t>
  </si>
  <si>
    <t>Odsekání zdiva z kamene nebo betonu plošné tl do 300 mm</t>
  </si>
  <si>
    <t>-1542722440</t>
  </si>
  <si>
    <t>"z 001 do 029"</t>
  </si>
  <si>
    <t>2,10*0,5*2</t>
  </si>
  <si>
    <t>52</t>
  </si>
  <si>
    <t>968072455</t>
  </si>
  <si>
    <t>Vybourání kovových rámů oken s křídly, dveřních zárubní, vrat, stěn, ostění nebo obkladů dveřních zárubní, plochy do 2 m2</t>
  </si>
  <si>
    <t>1396170141</t>
  </si>
  <si>
    <t>(0,6*10+0,7*7+0,8*5+0,9*12)*2,05</t>
  </si>
  <si>
    <t>53</t>
  </si>
  <si>
    <t>971033451</t>
  </si>
  <si>
    <t>Vybourání otvorů ve zdivu cihelném pl do 0,25 m2 na MVC nebo MV tl do 450 mm</t>
  </si>
  <si>
    <t>322127787</t>
  </si>
  <si>
    <t>"pro překlad"4,0</t>
  </si>
  <si>
    <t>54</t>
  </si>
  <si>
    <t>971033461</t>
  </si>
  <si>
    <t>Vybourání otvorů ve zdivu cihelném pl do 0,25 m2 na MVC nebo MV tl do 600 mm</t>
  </si>
  <si>
    <t>-931084556</t>
  </si>
  <si>
    <t>"pro překlad"1,0+1,0</t>
  </si>
  <si>
    <t>55</t>
  </si>
  <si>
    <t>971033471</t>
  </si>
  <si>
    <t>Vybourání otvorů ve zdivu cihelném pl do 0,25 m2 na MVC nebo MV tl do 750 mm</t>
  </si>
  <si>
    <t>-1868669349</t>
  </si>
  <si>
    <t>"pro překlad"3,0</t>
  </si>
  <si>
    <t>56</t>
  </si>
  <si>
    <t>971033561</t>
  </si>
  <si>
    <t>Vybourání otvorů ve zdivu cihelném pl do 1 m2 na MVC nebo MV tl do 600 mm</t>
  </si>
  <si>
    <t>1986194148</t>
  </si>
  <si>
    <t>"pro překlad"1,0</t>
  </si>
  <si>
    <t>57</t>
  </si>
  <si>
    <t>971033641</t>
  </si>
  <si>
    <t xml:space="preserve">Vybourání otvorů ve zdivu základovém nebo nadzákladovém z cihel, tvárnic, příčkovek  z cihel pálených na maltu vápennou nebo vápenocementovou plochy do 4 m2, tl. do 300 mm</t>
  </si>
  <si>
    <t>-559763884</t>
  </si>
  <si>
    <t xml:space="preserve">(1,25*0,3+1,25*0,3)*2,1   </t>
  </si>
  <si>
    <t>58</t>
  </si>
  <si>
    <t>971033651</t>
  </si>
  <si>
    <t xml:space="preserve">Vybourání otvorů ve zdivu základovém nebo nadzákladovém z cihel, tvárnic, příčkovek  z cihel pálených na maltu vápennou nebo vápenocementovou plochy do 4 m2, tl. do 600 mm</t>
  </si>
  <si>
    <t>706670150</t>
  </si>
  <si>
    <t xml:space="preserve">(1,33*0,4+2,14*0,53+0,7*0,5+1,15*0,7+1,15*0,7+0,7*0,5)*2,1   </t>
  </si>
  <si>
    <t>59</t>
  </si>
  <si>
    <t>978011191</t>
  </si>
  <si>
    <t>Otlučení vápenných nebo vápenocementových omítek vnitřních ploch stropů, v rozsahu přes 50 do 100 %</t>
  </si>
  <si>
    <t>-1043666591</t>
  </si>
  <si>
    <t>60</t>
  </si>
  <si>
    <t>978013191</t>
  </si>
  <si>
    <t>Otlučení vápenných nebo vápenocementových omítek vnitřních ploch stěn s vyškrabáním spar, s očištěním zdiva, v rozsahu přes 50 do 100 %</t>
  </si>
  <si>
    <t>-686069363</t>
  </si>
  <si>
    <t>"ostění"92,938</t>
  </si>
  <si>
    <t>61</t>
  </si>
  <si>
    <t>978059541</t>
  </si>
  <si>
    <t>Odsekání obkladů stěn včetně otlučení podkladní omítky až na zdivo z obkládaček vnitřních, z jakýchkoliv materiálů, plochy přes 1 m2</t>
  </si>
  <si>
    <t>-2024044094</t>
  </si>
  <si>
    <t>fig2*3,0*0,5</t>
  </si>
  <si>
    <t>62</t>
  </si>
  <si>
    <t>980000001</t>
  </si>
  <si>
    <t>Protipožární zabezpečení objektu přenosné hasicí přístroje PG6 práškové s minimální hasební schopností PHP 21A 113B včetně montáže</t>
  </si>
  <si>
    <t>907482771</t>
  </si>
  <si>
    <t>63</t>
  </si>
  <si>
    <t>980000002</t>
  </si>
  <si>
    <t xml:space="preserve">Výstražné a bezpečnostní značky a tabulky, orientační systém v budově včetně montáže dle přílohy </t>
  </si>
  <si>
    <t>-1645346531</t>
  </si>
  <si>
    <t>997</t>
  </si>
  <si>
    <t xml:space="preserve">Přesun sutě   </t>
  </si>
  <si>
    <t>64</t>
  </si>
  <si>
    <t>997013211</t>
  </si>
  <si>
    <t>Vnitrostaveništní doprava suti a vybouraných hmot vodorovně do 50 m svisle ručně pro budovy a haly výšky do 6 m</t>
  </si>
  <si>
    <t>666214140</t>
  </si>
  <si>
    <t>65</t>
  </si>
  <si>
    <t>997013511</t>
  </si>
  <si>
    <t>Odvoz suti a vybouraných hmot z meziskládky na skládku do 1 km s naložením a se složením</t>
  </si>
  <si>
    <t>-1831203140</t>
  </si>
  <si>
    <t>66</t>
  </si>
  <si>
    <t>997013509</t>
  </si>
  <si>
    <t>Odvoz suti a vybouraných hmot na skládku nebo meziskládku se složením, na vzdálenost Příplatek k ceně za každý další i započatý 1 km přes 1 km</t>
  </si>
  <si>
    <t>-2121531812</t>
  </si>
  <si>
    <t>347,681*24 'Přepočtené koeficientem množství</t>
  </si>
  <si>
    <t>67</t>
  </si>
  <si>
    <t>997013601</t>
  </si>
  <si>
    <t>Poplatek za uložení na skládce (skládkovné) stavebního odpadu betonového kód odpadu 17 01 01</t>
  </si>
  <si>
    <t>1539937262</t>
  </si>
  <si>
    <t>17,854+135,419+1,575</t>
  </si>
  <si>
    <t>68</t>
  </si>
  <si>
    <t>997013603</t>
  </si>
  <si>
    <t>Poplatek za uložení na skládce (skládkovné) stavebního odpadu cihelného kód odpadu 17 01 02</t>
  </si>
  <si>
    <t>341320931</t>
  </si>
  <si>
    <t>6,795+11,878+14,363+15,030+22,57+65,217+45,073</t>
  </si>
  <si>
    <t>69</t>
  </si>
  <si>
    <t>997013631</t>
  </si>
  <si>
    <t>Poplatek za uložení stavebního odpadu na skládce (skládkovné) směsného stavebního a demoličního zatříděného do Katalogu odpadů pod kódem 17 09 04</t>
  </si>
  <si>
    <t>-714659560</t>
  </si>
  <si>
    <t>347,681-154,848-180,926</t>
  </si>
  <si>
    <t>998</t>
  </si>
  <si>
    <t xml:space="preserve">Přesun hmot   </t>
  </si>
  <si>
    <t>70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</si>
  <si>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</si>
  <si>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</si>
  <si>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990937602</t>
  </si>
  <si>
    <t>PSV</t>
  </si>
  <si>
    <t>Práce a dodávky PSV</t>
  </si>
  <si>
    <t>713</t>
  </si>
  <si>
    <t>Izolace tepelné</t>
  </si>
  <si>
    <t>71</t>
  </si>
  <si>
    <t>713121111</t>
  </si>
  <si>
    <t>Montáž izolace tepelné podlah volně kladenými rohožemi, pásy, dílci, deskami 1 vrstva</t>
  </si>
  <si>
    <t>-547524062</t>
  </si>
  <si>
    <t>72</t>
  </si>
  <si>
    <t>28375912</t>
  </si>
  <si>
    <t>deska EPS 150 pro konstrukce s vysokým zatížením λ=0,035 tl 80mm</t>
  </si>
  <si>
    <t>1811892135</t>
  </si>
  <si>
    <t>410,36*1,1 'Přepočtené koeficientem množství</t>
  </si>
  <si>
    <t>73</t>
  </si>
  <si>
    <t>998713201</t>
  </si>
  <si>
    <t>Přesun hmot procentní pro izolace tepelné v objektech v do 6 m</t>
  </si>
  <si>
    <t>%</t>
  </si>
  <si>
    <t>-1406381890</t>
  </si>
  <si>
    <t>763</t>
  </si>
  <si>
    <t>Konstrukce suché výstavby</t>
  </si>
  <si>
    <t>74</t>
  </si>
  <si>
    <t>763131451</t>
  </si>
  <si>
    <t>SDK podhled deska 1xH2 12,5 bez izolace dvouvrstvá spodní kce profil CD+UD</t>
  </si>
  <si>
    <t>-1115040130</t>
  </si>
  <si>
    <t>"003,004,005,007,010,011,012,013,014,028,030,032"</t>
  </si>
  <si>
    <t>2,28+1,7+1,7+3,52+6,27+3,87+1,49+1,49+1,45+7,47+7,41+3,44</t>
  </si>
  <si>
    <t>75</t>
  </si>
  <si>
    <t>763131712</t>
  </si>
  <si>
    <t>SDK podhled napojení na jiný druh podhledu</t>
  </si>
  <si>
    <t>1016613368</t>
  </si>
  <si>
    <t>(1,85+1,1)*2</t>
  </si>
  <si>
    <t>(0,875+1,94)*2*2</t>
  </si>
  <si>
    <t>(1,815+1,85)*2</t>
  </si>
  <si>
    <t>(3,62+1,55)*2</t>
  </si>
  <si>
    <t>(2,8+1,1)*2</t>
  </si>
  <si>
    <t>(1,75+0,85)*2*3</t>
  </si>
  <si>
    <t>(2,63+2,69)*2</t>
  </si>
  <si>
    <t>(2,97+3,20)*2</t>
  </si>
  <si>
    <t>(2,87+1,20)*2</t>
  </si>
  <si>
    <t>76</t>
  </si>
  <si>
    <t>763131714</t>
  </si>
  <si>
    <t>SDK podhled základní penetrační nátěr</t>
  </si>
  <si>
    <t>2105022626</t>
  </si>
  <si>
    <t>77</t>
  </si>
  <si>
    <t>763131752</t>
  </si>
  <si>
    <t>Montáž jedné vrstvy tepelné izolace do SDK podhledu</t>
  </si>
  <si>
    <t>-1177811998</t>
  </si>
  <si>
    <t>"M.č. 030 chladící místnost"7,41*2</t>
  </si>
  <si>
    <t>78</t>
  </si>
  <si>
    <t>ISV.5901644637803</t>
  </si>
  <si>
    <t xml:space="preserve">Isover UNIROL PROFI  100mm,  λD= 0,033 (W·m-1·K-1), šířka pásu 1200mm,  izolace vhodná do aplikace mezi krokve.</t>
  </si>
  <si>
    <t>247130043</t>
  </si>
  <si>
    <t>14,82*1,02 'Přepočtené koeficientem množství</t>
  </si>
  <si>
    <t>79</t>
  </si>
  <si>
    <t>763131761</t>
  </si>
  <si>
    <t>Příplatek k SDK podhledu za plochu do 3 m2 jednotlivě</t>
  </si>
  <si>
    <t>1835172348</t>
  </si>
  <si>
    <t>2,28+1,7+1,7+1,49+1,49+1,45</t>
  </si>
  <si>
    <t>80</t>
  </si>
  <si>
    <t>763131771</t>
  </si>
  <si>
    <t>Příplatek k SDK podhledu za rovinnost kvality Q3</t>
  </si>
  <si>
    <t>815110857</t>
  </si>
  <si>
    <t>81</t>
  </si>
  <si>
    <t>998763101</t>
  </si>
  <si>
    <t>Přesun hmot tonážní pro dřevostavby v objektech v přes 6 do 12 m</t>
  </si>
  <si>
    <t>-512008158</t>
  </si>
  <si>
    <t>766</t>
  </si>
  <si>
    <t>Konstrukce truhlářské</t>
  </si>
  <si>
    <t>82</t>
  </si>
  <si>
    <t>766660001</t>
  </si>
  <si>
    <t>Montáž dveřních křídel dřevěných nebo plastových otevíravých do ocelové zárubně povrchově upravených jednokřídlových, šířky do 800 mm</t>
  </si>
  <si>
    <t>533891811</t>
  </si>
  <si>
    <t>"80"4+1+2+1</t>
  </si>
  <si>
    <t xml:space="preserve">Součet   </t>
  </si>
  <si>
    <t>83</t>
  </si>
  <si>
    <t>611-D09-P,L</t>
  </si>
  <si>
    <t>dveřní křídlo z MDF desky s povrchovou úpravou v dekoru dřeva, - bělený dub, prosklené s příčným členěním (do nové ocelové zárubně), rozm. 800x1970 mm, P, kování nerez - klika/klika, dělené štítky s obyčejným zámkem, bez požární odolnosti</t>
  </si>
  <si>
    <t>-948250993</t>
  </si>
  <si>
    <t xml:space="preserve">viz výkr. Tabulka dveří   </t>
  </si>
  <si>
    <t>84</t>
  </si>
  <si>
    <t>611-D10-P L</t>
  </si>
  <si>
    <t>dveřní křídlo z MDF desky s povrchovou úpravou v dekoru dřeva, - bělený dub, plné s příčným členěním (do nové ocelové zárubně), rozm. 800x1970 mm, L, kování nerez - klika/klika, dělené štítky s obyčejným zámkem, bez požární odolnosti</t>
  </si>
  <si>
    <t>-892074205</t>
  </si>
  <si>
    <t>1+4</t>
  </si>
  <si>
    <t>85</t>
  </si>
  <si>
    <t>611-D11-P L</t>
  </si>
  <si>
    <t>dveřní křídlo z MDF desky s povrchovou úpravou v dekoru dřeva, - bělený dub, plné s příčným členěním (do nové oicelové zárubně), rozm. 700x1970 mm, P, kování nerez - klika/klika, dělené štítky s obyčejným zámkem, bez požární odolnosti</t>
  </si>
  <si>
    <t>56557752</t>
  </si>
  <si>
    <t xml:space="preserve">1   +3</t>
  </si>
  <si>
    <t>86</t>
  </si>
  <si>
    <t>611-D12-L</t>
  </si>
  <si>
    <t>dveřní křídlo z MDF desky s povrchovou úpravou v dekoru dřeva, - bělený dub, plné s příčným členěním (do nové oicelové zárubně), rozm. 600x1970 mm, L, kování nerez - klika/klika, dělené štítky s obyčejným zámkem, bez požární odolnosti</t>
  </si>
  <si>
    <t>490084997</t>
  </si>
  <si>
    <t>3+4</t>
  </si>
  <si>
    <t>87</t>
  </si>
  <si>
    <t>766660002</t>
  </si>
  <si>
    <t>Montáž dveřních křídel dřevěných nebo plastových otevíravých do ocelové zárubně povrchově upravených jednokřídlových, šířky přes 800 mm</t>
  </si>
  <si>
    <t>1131920276</t>
  </si>
  <si>
    <t>"110"3</t>
  </si>
  <si>
    <t>"100"1</t>
  </si>
  <si>
    <t>88</t>
  </si>
  <si>
    <t>611D05</t>
  </si>
  <si>
    <t>dveřní křídlo z MDF desky s povrchovou úpravou v dekoru dřeva, - bělený dub, prosklené s příčným členěním (do nové ocelové zárubně), rozm. 1100x1970 mm, L, kování nerez - klika/klika, dělené štítky s obyčejným zámkem, bez požární odolnosti</t>
  </si>
  <si>
    <t>1159697225</t>
  </si>
  <si>
    <t>89</t>
  </si>
  <si>
    <t>611D06</t>
  </si>
  <si>
    <t xml:space="preserve">dveřní křídlo z MDF desky s povrchovou úpravou v dekoru dřeva, - bělený dub, plné  (do nové ocelové zárubně), rozm. 1000x1970 mm, L, kování nerez - klika/klika, dělené štítky s obyčejným zámkem, bez požární odolnosti</t>
  </si>
  <si>
    <t>-307693825</t>
  </si>
  <si>
    <t xml:space="preserve">1   </t>
  </si>
  <si>
    <t>90</t>
  </si>
  <si>
    <t>611D07</t>
  </si>
  <si>
    <t>dveřní křídlo z MDF desky s povrchovou úpravou v dekoru dřeva, - bělený dub, z 1/3 prosklené (do nové oicelové zárubně), rozm. 900x1970 mm, kování nerez - klika/klika, dělené štítky s obyčejným zámkem, bez požární odolnosti</t>
  </si>
  <si>
    <t>1749471027</t>
  </si>
  <si>
    <t>3+5</t>
  </si>
  <si>
    <t>91</t>
  </si>
  <si>
    <t>611D08</t>
  </si>
  <si>
    <t>dveřní křídlo z MDF desky s povrchovou úpravou v dekoru dřeva, - bělený dub, plné prosklené (do nové ocelové zárubně), rozm. 900x1970 mm, kování nerez - klika/klika, dělené štítky s obyčejným zámkem, bez požární odolnosti</t>
  </si>
  <si>
    <t>811568171</t>
  </si>
  <si>
    <t>2+2</t>
  </si>
  <si>
    <t>92</t>
  </si>
  <si>
    <t>766660021</t>
  </si>
  <si>
    <t>Montáž dveřních křídel otvíravých jednokřídlových š do 0,8 m požárních do ocelové zárubně</t>
  </si>
  <si>
    <t>245832802</t>
  </si>
  <si>
    <t>93</t>
  </si>
  <si>
    <t>611D04</t>
  </si>
  <si>
    <t>dveřní křídlo z MDF desky s povrchovou úpravou v dekoru dřeva, - bělený dub, plné s příčným členěním (do nové oicelové zárubně), rozm. 800x1970 mm, P, kování nerez - klika/klika, dělené štítky s obyčejným zámkem,EI(EW) 45DPI S200-C</t>
  </si>
  <si>
    <t>758169669</t>
  </si>
  <si>
    <t>94</t>
  </si>
  <si>
    <t>766660022</t>
  </si>
  <si>
    <t>Montáž dveřních křídel otvíravých jednokřídlových š přes 0,8 m požárních do ocelové zárubně</t>
  </si>
  <si>
    <t>260629902</t>
  </si>
  <si>
    <t>1,000+2</t>
  </si>
  <si>
    <t>95</t>
  </si>
  <si>
    <t>611DO2</t>
  </si>
  <si>
    <t>dveřní křídlo z MDF desky s povrchovou úpravou v dekoru dřeva, - bělený dub, plné s příčným členěním (do nové ocelové zárubně), rozm. 900x1970 mm, P, kování nerez - klika/klika, dělené štítky s obyčejným zámkem, EI(EW)30 DP1 -3</t>
  </si>
  <si>
    <t>-1095520897</t>
  </si>
  <si>
    <t>96</t>
  </si>
  <si>
    <t>611DO3</t>
  </si>
  <si>
    <t>dveřní křídlo z MDF desky s povrchovou úpravou v dekoru dřeva, - bělený dub, z 1/3 prosklené (do nové oicelové zárubně), rozm. 900x1970 mm, P, kování nerez - klika/klika, dělené štítky s obyčejným zámkem, EI(EW)30 DP1 -3</t>
  </si>
  <si>
    <t>1317507971</t>
  </si>
  <si>
    <t>97</t>
  </si>
  <si>
    <t>766660421</t>
  </si>
  <si>
    <t>Montáž vchodových dveří jednokřídlových s nadsvětlíkem do zdiva</t>
  </si>
  <si>
    <t>-1750854734</t>
  </si>
  <si>
    <t>98</t>
  </si>
  <si>
    <t>61140501a</t>
  </si>
  <si>
    <t>dveře jednokřídlé plastové s dekorem prosklené max rozměru otvoru 1,2/2,10m bezpečnostní třídy RC2 vč. zárubně</t>
  </si>
  <si>
    <t>-141441012</t>
  </si>
  <si>
    <t>99</t>
  </si>
  <si>
    <t>766691914</t>
  </si>
  <si>
    <t>Vyvěšení nebo zavěšení dřevěných křídel dveří pl do 2 m2</t>
  </si>
  <si>
    <t>252642142</t>
  </si>
  <si>
    <t>100</t>
  </si>
  <si>
    <t>998766201</t>
  </si>
  <si>
    <t>Přesun hmot procentní pro kce truhlářské v objektech v do 6 m</t>
  </si>
  <si>
    <t>169514947</t>
  </si>
  <si>
    <t>767</t>
  </si>
  <si>
    <t>Konstrukce zámečnické</t>
  </si>
  <si>
    <t>101</t>
  </si>
  <si>
    <t>767131111a</t>
  </si>
  <si>
    <t>Montáž a dodávka obkladu stěn z perforovaného plechu na ocel pozink. rošt vč lemování u ostění</t>
  </si>
  <si>
    <t>2131644708</t>
  </si>
  <si>
    <t>"001"</t>
  </si>
  <si>
    <t>5,39*2*2,0</t>
  </si>
  <si>
    <t>"002"</t>
  </si>
  <si>
    <t>12,355*2*2,0</t>
  </si>
  <si>
    <t>2,0*2*2,0</t>
  </si>
  <si>
    <t>2,32*2*2,0+1,8*2,0</t>
  </si>
  <si>
    <t>(9,70+2,0+3,44+0,5+5,0+1,2)*2,0</t>
  </si>
  <si>
    <t>771</t>
  </si>
  <si>
    <t>Podlahy z dlaždic</t>
  </si>
  <si>
    <t>102</t>
  </si>
  <si>
    <t>771111011</t>
  </si>
  <si>
    <t>Vysátí podkladu před pokládkou dlažby</t>
  </si>
  <si>
    <t>-1817130955</t>
  </si>
  <si>
    <t>103</t>
  </si>
  <si>
    <t>771111012</t>
  </si>
  <si>
    <t>Vysátí schodiště před pokládkou dlažby</t>
  </si>
  <si>
    <t>-835883948</t>
  </si>
  <si>
    <t>1,525*13</t>
  </si>
  <si>
    <t>104</t>
  </si>
  <si>
    <t>771121011</t>
  </si>
  <si>
    <t>Nátěr penetrační na podlahu</t>
  </si>
  <si>
    <t>-1646063065</t>
  </si>
  <si>
    <t>105</t>
  </si>
  <si>
    <t>771274123</t>
  </si>
  <si>
    <t>Montáž obkladů stupnic z dlaždic protiskluzných keramických flexibilní lepidlo š přes 250 do 300 mm</t>
  </si>
  <si>
    <t>137338627</t>
  </si>
  <si>
    <t>106</t>
  </si>
  <si>
    <t>771274232</t>
  </si>
  <si>
    <t>Montáž obkladů podstupnic z dlaždic hladkých keramických flexibilní lepidlo v přes 150 do 200 mm</t>
  </si>
  <si>
    <t>-863573720</t>
  </si>
  <si>
    <t>107</t>
  </si>
  <si>
    <t>59761440</t>
  </si>
  <si>
    <t>dlažba velkoformátová keramická slinutá hladká do interiéru i exteriéru pro vysoké mechanické namáhání přes 2 do 4ks/m2</t>
  </si>
  <si>
    <t>-1389418754</t>
  </si>
  <si>
    <t>19,825*(0,30+0,20)</t>
  </si>
  <si>
    <t>108</t>
  </si>
  <si>
    <t>771474113</t>
  </si>
  <si>
    <t>Montáž soklů z dlaždic keramických rovných flexibilní lepidlo v přes 90 do 120 mm</t>
  </si>
  <si>
    <t>1802048409</t>
  </si>
  <si>
    <t>"m.č.001"</t>
  </si>
  <si>
    <t>(5,39+3,20)*2</t>
  </si>
  <si>
    <t>(12,355+3,20)*2</t>
  </si>
  <si>
    <t>(2,06+3,20)*2</t>
  </si>
  <si>
    <t>(2,32+3,20)*2</t>
  </si>
  <si>
    <t>(8,68+2,6)*2</t>
  </si>
  <si>
    <t>"003"</t>
  </si>
  <si>
    <t>(1,10+1,85+0,40)*2</t>
  </si>
  <si>
    <t>"006"</t>
  </si>
  <si>
    <t>(5,43+0,83)*2</t>
  </si>
  <si>
    <t>"007"</t>
  </si>
  <si>
    <t>(1,85+1,815)*2</t>
  </si>
  <si>
    <t>"008"</t>
  </si>
  <si>
    <t>(3,275+1,16)*2</t>
  </si>
  <si>
    <t>"010"</t>
  </si>
  <si>
    <t>(3,62+1,55+0,40)*2</t>
  </si>
  <si>
    <t>"011"</t>
  </si>
  <si>
    <t>(2,70+1,10+0,40*2)*2</t>
  </si>
  <si>
    <t>"016"</t>
  </si>
  <si>
    <t>(5,03+1,8+0,40)*2</t>
  </si>
  <si>
    <t>"018"</t>
  </si>
  <si>
    <t>(3,020+1,81)*2</t>
  </si>
  <si>
    <t>"031"</t>
  </si>
  <si>
    <t>(3,50+2,897)*2</t>
  </si>
  <si>
    <t>"033"</t>
  </si>
  <si>
    <t>(4,65+2,90)*2</t>
  </si>
  <si>
    <t>109</t>
  </si>
  <si>
    <t>59761280</t>
  </si>
  <si>
    <t>sokl s položlábkem-dlažba keramická slinutá hladká do interiéru i exteriéru 300x85mm</t>
  </si>
  <si>
    <t>432262732</t>
  </si>
  <si>
    <t>200,184/0,3</t>
  </si>
  <si>
    <t>667,28*1,03 'Přepočtené koeficientem množství</t>
  </si>
  <si>
    <t>110</t>
  </si>
  <si>
    <t>771474123</t>
  </si>
  <si>
    <t>Montáž soklů z dlaždic keramických schodišťových šikmých flexibilní lepidlo v přes 90 do 120 mm</t>
  </si>
  <si>
    <t>1839534717</t>
  </si>
  <si>
    <t>"schody"</t>
  </si>
  <si>
    <t>(0,30+0,30)*13*2</t>
  </si>
  <si>
    <t>111</t>
  </si>
  <si>
    <t>1144006264</t>
  </si>
  <si>
    <t>15,60/0,3*1,03</t>
  </si>
  <si>
    <t>112</t>
  </si>
  <si>
    <t>771574173</t>
  </si>
  <si>
    <t>Montáž podlah keramických velkoformátových z dekorů lepených flexibilním lepidlem přes 2 do 4 ks/m2</t>
  </si>
  <si>
    <t>1789295308</t>
  </si>
  <si>
    <t>113</t>
  </si>
  <si>
    <t>226160827</t>
  </si>
  <si>
    <t>258,89*1,05 'Přepočtené koeficientem množství</t>
  </si>
  <si>
    <t>114</t>
  </si>
  <si>
    <t>771577111</t>
  </si>
  <si>
    <t>Příplatek k montáži podlah keramických lepených flexibilním lepidlem za plochu do 5 m2</t>
  </si>
  <si>
    <t>410972534</t>
  </si>
  <si>
    <t>2,28+1,70+1,70+4,59+3,52+3,96+4,55+3,87+1,49+1,49+1,45+3,44</t>
  </si>
  <si>
    <t>115</t>
  </si>
  <si>
    <t>771577114</t>
  </si>
  <si>
    <t>Příplatek k montáži podlah keramických lepených flexibilním lepidlem za spárování tmelem dvousložkovým</t>
  </si>
  <si>
    <t>1124612923</t>
  </si>
  <si>
    <t>116</t>
  </si>
  <si>
    <t>771591112</t>
  </si>
  <si>
    <t>Izolace pod dlažbu nátěrem nebo stěrkou ve dvou vrstvách</t>
  </si>
  <si>
    <t>186653061</t>
  </si>
  <si>
    <t>117</t>
  </si>
  <si>
    <t>771591184</t>
  </si>
  <si>
    <t>Podlahy pracnější řezání keramických dlaždic rovné</t>
  </si>
  <si>
    <t>-1921973158</t>
  </si>
  <si>
    <t>1,525*13*2</t>
  </si>
  <si>
    <t>118</t>
  </si>
  <si>
    <t>771591264</t>
  </si>
  <si>
    <t>Izolace těsnícími pásy mezi podlahou a stěnou</t>
  </si>
  <si>
    <t>23840040</t>
  </si>
  <si>
    <t>"004"</t>
  </si>
  <si>
    <t>(1,94+0,875)*2</t>
  </si>
  <si>
    <t>"005"</t>
  </si>
  <si>
    <t>(1,940+0,875)*2</t>
  </si>
  <si>
    <t>"009"</t>
  </si>
  <si>
    <t>(1,64+1,805)*2</t>
  </si>
  <si>
    <t>(0,84+1,48)*2</t>
  </si>
  <si>
    <t>"012"</t>
  </si>
  <si>
    <t>(1,75+0,85)*2</t>
  </si>
  <si>
    <t>"013"</t>
  </si>
  <si>
    <t>"014"</t>
  </si>
  <si>
    <t>(1,75+0,90)*2</t>
  </si>
  <si>
    <t>"025"</t>
  </si>
  <si>
    <t>(4,90+1,140+0,48+0,4)*2</t>
  </si>
  <si>
    <t>"026"</t>
  </si>
  <si>
    <t>(4,90+5,0+0,45+0,5)*2</t>
  </si>
  <si>
    <t>"028"</t>
  </si>
  <si>
    <t>(2,63+2,69+0,4)*2</t>
  </si>
  <si>
    <t>"029"</t>
  </si>
  <si>
    <t>(8,50+5,60+0,3+0,53+0,535+0,53)*2</t>
  </si>
  <si>
    <t>"030"</t>
  </si>
  <si>
    <t>"032"</t>
  </si>
  <si>
    <t>(2,87+1,2)*2</t>
  </si>
  <si>
    <t>119</t>
  </si>
  <si>
    <t>998771201</t>
  </si>
  <si>
    <t>Přesun hmot procentní pro podlahy z dlaždic v objektech v do 6 m</t>
  </si>
  <si>
    <t>1048085028</t>
  </si>
  <si>
    <t>776</t>
  </si>
  <si>
    <t>Podlahy povlakové</t>
  </si>
  <si>
    <t>120</t>
  </si>
  <si>
    <t>776111311</t>
  </si>
  <si>
    <t>Vysátí podkladu povlakových podlah</t>
  </si>
  <si>
    <t>-1692322079</t>
  </si>
  <si>
    <t>"019 020 021 022"</t>
  </si>
  <si>
    <t>7,58+17,0+16,64+19,74</t>
  </si>
  <si>
    <t>121</t>
  </si>
  <si>
    <t>776121112</t>
  </si>
  <si>
    <t>Vodou ředitelná penetrace savého podkladu povlakových podlah</t>
  </si>
  <si>
    <t>-301395534</t>
  </si>
  <si>
    <t>122</t>
  </si>
  <si>
    <t>776141112</t>
  </si>
  <si>
    <t>Vyrovnání podkladu povlakových podlah stěrkou pevnosti 20 MPa tl přes 3 do 5 mm</t>
  </si>
  <si>
    <t>992705014</t>
  </si>
  <si>
    <t>123</t>
  </si>
  <si>
    <t>776221111</t>
  </si>
  <si>
    <t>Lepení pásů z PVC standardním lepidlem</t>
  </si>
  <si>
    <t>-1486627726</t>
  </si>
  <si>
    <t>124</t>
  </si>
  <si>
    <t>60756111</t>
  </si>
  <si>
    <t>linoleum přírodní tl 2.5mm, hořlavost Cfl-s1, smykové tření µ ≥0.3, třída zátěže 34/43</t>
  </si>
  <si>
    <t>684337560</t>
  </si>
  <si>
    <t>60,96*1,1 'Přepočtené koeficientem množství</t>
  </si>
  <si>
    <t>125</t>
  </si>
  <si>
    <t>776421111</t>
  </si>
  <si>
    <t>Montáž obvodových lišt lepením</t>
  </si>
  <si>
    <t>-2008168854</t>
  </si>
  <si>
    <t>"019"(3,215+2,44)*2</t>
  </si>
  <si>
    <t>"020"(5,88+2,885+0,40)*2</t>
  </si>
  <si>
    <t>"021"(5,88+3,025+0,40)*2</t>
  </si>
  <si>
    <t>"022"(5,875+3,30+0,40)*2</t>
  </si>
  <si>
    <t>126</t>
  </si>
  <si>
    <t>28411009</t>
  </si>
  <si>
    <t>lišta soklová PVC 18x80mm</t>
  </si>
  <si>
    <t>-480594692</t>
  </si>
  <si>
    <t>67,4*1,02 'Přepočtené koeficientem množství</t>
  </si>
  <si>
    <t>127</t>
  </si>
  <si>
    <t>776421312</t>
  </si>
  <si>
    <t>Montáž přechodových šroubovaných lišt</t>
  </si>
  <si>
    <t>-1020741688</t>
  </si>
  <si>
    <t>0,9*4</t>
  </si>
  <si>
    <t>128</t>
  </si>
  <si>
    <t>55343120a</t>
  </si>
  <si>
    <t xml:space="preserve">profil přechodový nerezový vrtaný </t>
  </si>
  <si>
    <t>-2134585059</t>
  </si>
  <si>
    <t>3,6*1,1 'Přepočtené koeficientem množství</t>
  </si>
  <si>
    <t>129</t>
  </si>
  <si>
    <t>998776201</t>
  </si>
  <si>
    <t>Přesun hmot procentní pro podlahy povlakové v objektech v do 6 m</t>
  </si>
  <si>
    <t>89401666</t>
  </si>
  <si>
    <t>777</t>
  </si>
  <si>
    <t>Podlahy lité</t>
  </si>
  <si>
    <t>130</t>
  </si>
  <si>
    <t>777111111</t>
  </si>
  <si>
    <t>Vysátí podkladu před provedením lité podlahy</t>
  </si>
  <si>
    <t>1191324684</t>
  </si>
  <si>
    <t>"015 017 023 024 026 "</t>
  </si>
  <si>
    <t>14,41+7,9+15,92+32,27+10,01</t>
  </si>
  <si>
    <t>131</t>
  </si>
  <si>
    <t>777131105</t>
  </si>
  <si>
    <t>Penetrační epoxidový nátěr podlahy na podklad z čerstvého betonu</t>
  </si>
  <si>
    <t>-1692342317</t>
  </si>
  <si>
    <t>132</t>
  </si>
  <si>
    <t>777511145</t>
  </si>
  <si>
    <t>Krycí epoxidová stěrka tloušťky do 3 mm chemicky odolné lité podlahy</t>
  </si>
  <si>
    <t>1901632759</t>
  </si>
  <si>
    <t>133</t>
  </si>
  <si>
    <t>777911111</t>
  </si>
  <si>
    <t>Tuhé napojení lité podlahy na stěnu nebo sokl</t>
  </si>
  <si>
    <t>-1829072308</t>
  </si>
  <si>
    <t>(2,74+5,6)*2</t>
  </si>
  <si>
    <t>(2,8+2,82)*2</t>
  </si>
  <si>
    <t>(5,95+2,9)*2</t>
  </si>
  <si>
    <t>(5,77+5,95+0,48*2)*2</t>
  </si>
  <si>
    <t>(4,835+5,55+0,45*2)*2</t>
  </si>
  <si>
    <t>134</t>
  </si>
  <si>
    <t>998777102</t>
  </si>
  <si>
    <t>Přesun hmot tonážní pro podlahy lité v objektech v přes 6 do 12 m</t>
  </si>
  <si>
    <t>1931453120</t>
  </si>
  <si>
    <t>781</t>
  </si>
  <si>
    <t>Dokončovací práce - obklady</t>
  </si>
  <si>
    <t>135</t>
  </si>
  <si>
    <t>781111011</t>
  </si>
  <si>
    <t>Ometení (oprášení) stěny při přípravě podkladu</t>
  </si>
  <si>
    <t>1325154905</t>
  </si>
  <si>
    <t>136</t>
  </si>
  <si>
    <t>781121011</t>
  </si>
  <si>
    <t>Nátěr penetrační na stěnu</t>
  </si>
  <si>
    <t>1250353954</t>
  </si>
  <si>
    <t>137</t>
  </si>
  <si>
    <t>781131112</t>
  </si>
  <si>
    <t>Izolace pod obklad nátěrem nebo stěrkou ve dvou vrstvách</t>
  </si>
  <si>
    <t>1157070041</t>
  </si>
  <si>
    <t>(1,94+0,875)*2*0,15</t>
  </si>
  <si>
    <t>(1,94+0,875)*2*2,1</t>
  </si>
  <si>
    <t>-0,6*1,5</t>
  </si>
  <si>
    <t>(1,64+1,805+0,15)*2*0,15</t>
  </si>
  <si>
    <t>(1,75+0,85)*2*0,15</t>
  </si>
  <si>
    <t>(1,75+0,9)*2*2,10</t>
  </si>
  <si>
    <t>-0,7*2,1</t>
  </si>
  <si>
    <t>"015"</t>
  </si>
  <si>
    <t>(2,74+5,030+0,40)*2*2,10</t>
  </si>
  <si>
    <t>-1,0*2,02</t>
  </si>
  <si>
    <t>"017"</t>
  </si>
  <si>
    <t>(2,82+2,80)*2*0,15</t>
  </si>
  <si>
    <t>(1,81+3,020)*2*2,10</t>
  </si>
  <si>
    <t>-0,8*2,0</t>
  </si>
  <si>
    <t>"023"</t>
  </si>
  <si>
    <t>(5,55+2,70+0,4+0,25*2)*2*0,15</t>
  </si>
  <si>
    <t>"024"</t>
  </si>
  <si>
    <t>(5,55+5,77+0,40+0,48+0,45)*2*0,15</t>
  </si>
  <si>
    <t>(4,80+1,140+0,40+0,48)*2*0,15</t>
  </si>
  <si>
    <t>(4,80+5,0+0,45+0,5)*2*2,10</t>
  </si>
  <si>
    <t>-0,8*2,0-2,150*2,0</t>
  </si>
  <si>
    <t>"027"</t>
  </si>
  <si>
    <t>(2,63+3,4)*2*0,15</t>
  </si>
  <si>
    <t>(2,69+2,63+0,40)*2*2,10</t>
  </si>
  <si>
    <t>-0,9*2,0*2</t>
  </si>
  <si>
    <t>(8,50+5,6+0,535*3+0,15+0,15+0,4)*2*0,15</t>
  </si>
  <si>
    <t>(2,57+2,8+0,2)*2*2,10</t>
  </si>
  <si>
    <t>-1,0*2,0</t>
  </si>
  <si>
    <t>(2,87+1,2)*2*2,10</t>
  </si>
  <si>
    <t>-0,7*2,0</t>
  </si>
  <si>
    <t>138</t>
  </si>
  <si>
    <t>781131241</t>
  </si>
  <si>
    <t>Izolace pod obklad těsnícími pásy vnitřní kout</t>
  </si>
  <si>
    <t>1204255666</t>
  </si>
  <si>
    <t>0,15*4</t>
  </si>
  <si>
    <t>2,1*4</t>
  </si>
  <si>
    <t>2,10*4</t>
  </si>
  <si>
    <t>0,15*8</t>
  </si>
  <si>
    <t>2,1*6</t>
  </si>
  <si>
    <t>139</t>
  </si>
  <si>
    <t>781474161</t>
  </si>
  <si>
    <t>Montáž obkladů vnitřních keramických velkoformátových z dekorů do 0,5 ks/m2 lepených flexibilním lepidlem</t>
  </si>
  <si>
    <t>-326300629</t>
  </si>
  <si>
    <t>"m.č. 003"</t>
  </si>
  <si>
    <t>(0,5+1,1)*1,5</t>
  </si>
  <si>
    <t>(1,94+0,875)*2*1,5</t>
  </si>
  <si>
    <t>(0,7+0,7)*1,5</t>
  </si>
  <si>
    <t>(1,64+1,805+0,15)*2*1,5</t>
  </si>
  <si>
    <t>1,2*1,5</t>
  </si>
  <si>
    <t>(0,4*2+0,83)*1,5</t>
  </si>
  <si>
    <t>(1,75+0,85)*2*1,50</t>
  </si>
  <si>
    <t>-0,7*1,5</t>
  </si>
  <si>
    <t>(1,75+0,85)*2*1,5</t>
  </si>
  <si>
    <t>(2,82+2,80)*2*2,10</t>
  </si>
  <si>
    <t>-0,9*2,0</t>
  </si>
  <si>
    <t>"020-022"</t>
  </si>
  <si>
    <t>1,2*1,5*3</t>
  </si>
  <si>
    <t>(5,55+2,70+0,4+0,25*2)*2*2,10</t>
  </si>
  <si>
    <t>-0,8*2,0-0,9*2,0</t>
  </si>
  <si>
    <t>(5,55+5,77+0,40+0,48+0,45)*2*2,10</t>
  </si>
  <si>
    <t>(4,80+1,140+0,40+0,48)*2*2,10</t>
  </si>
  <si>
    <t>-0,8*2,0*2</t>
  </si>
  <si>
    <t>(2,63+3,4)*2*2,10</t>
  </si>
  <si>
    <t>-0,9*2,0-1,1*2,0-2,15*2,0</t>
  </si>
  <si>
    <t>(8,50+5,6+0,535*3+0,15+0,15+0,4)*2*2,10</t>
  </si>
  <si>
    <t>-1,1*2,0*2-1,2*2,0</t>
  </si>
  <si>
    <t>140</t>
  </si>
  <si>
    <t>59761001</t>
  </si>
  <si>
    <t>obklad velkoformátový keramický hladký přes 4 do 6ks/m2</t>
  </si>
  <si>
    <t>514685151</t>
  </si>
  <si>
    <t>427,235*1,03 'Přepočtené koeficientem množství</t>
  </si>
  <si>
    <t>141</t>
  </si>
  <si>
    <t>781477111</t>
  </si>
  <si>
    <t>Příplatek k montáži obkladů vnitřních keramických hladkých za plochu do 10 m2</t>
  </si>
  <si>
    <t>-1697889326</t>
  </si>
  <si>
    <t>-0,6*2,0</t>
  </si>
  <si>
    <t>(4,80+1,140+0,40+0,48)*2,10</t>
  </si>
  <si>
    <t>142</t>
  </si>
  <si>
    <t>781477115</t>
  </si>
  <si>
    <t>Příplatek k montáži obkladů vnitřních keramických hladkých za lepením lepidlem dvousložkovým</t>
  </si>
  <si>
    <t>1412876985</t>
  </si>
  <si>
    <t>143</t>
  </si>
  <si>
    <t>781494111</t>
  </si>
  <si>
    <t>Plastové profily rohové lepené flexibilním lepidlem</t>
  </si>
  <si>
    <t>1308099005</t>
  </si>
  <si>
    <t>1,5</t>
  </si>
  <si>
    <t>1,5*4</t>
  </si>
  <si>
    <t>6*1,5</t>
  </si>
  <si>
    <t>2,4*6</t>
  </si>
  <si>
    <t>2,1*8</t>
  </si>
  <si>
    <t>2,10*8</t>
  </si>
  <si>
    <t>2,10*6</t>
  </si>
  <si>
    <t>144</t>
  </si>
  <si>
    <t>781494511</t>
  </si>
  <si>
    <t>Plastové profily ukončovací lepené flexibilním lepidlem</t>
  </si>
  <si>
    <t>-1393296216</t>
  </si>
  <si>
    <t>0,5*1,1</t>
  </si>
  <si>
    <t>(1,64+1,805+0,15)*2</t>
  </si>
  <si>
    <t>(0,4*2+0,83)*2</t>
  </si>
  <si>
    <t>(1,75+0,9)*2</t>
  </si>
  <si>
    <t>(2,74+5,030+0,40)*2</t>
  </si>
  <si>
    <t>(2,82+2,80)*2</t>
  </si>
  <si>
    <t>(1,81+3,020)*2</t>
  </si>
  <si>
    <t>(5,55+2,70+0,4+0,25*2)*2</t>
  </si>
  <si>
    <t>(5,55+5,77+0,40+0,48+0,45)*2</t>
  </si>
  <si>
    <t>(4,80+1,140+0,40+0,48)*2</t>
  </si>
  <si>
    <t>(4,80+5,0+0,45+0,5)*2</t>
  </si>
  <si>
    <t>(2,63+3,4)*2</t>
  </si>
  <si>
    <t>(2,69+2,63+0,40)*2</t>
  </si>
  <si>
    <t>(8,50+5,6+0,535*3+0,15+0,15+0,4)*2</t>
  </si>
  <si>
    <t>(2,57+2,8+0,2)*2</t>
  </si>
  <si>
    <t>145</t>
  </si>
  <si>
    <t>998781201</t>
  </si>
  <si>
    <t>Přesun hmot procentní pro obklady keramické v objektech v do 6 m</t>
  </si>
  <si>
    <t>1931856116</t>
  </si>
  <si>
    <t>783</t>
  </si>
  <si>
    <t>Dokončovací práce - nátěry</t>
  </si>
  <si>
    <t>146</t>
  </si>
  <si>
    <t>783301311</t>
  </si>
  <si>
    <t>Odmaštění zámečnických konstrukcí vodou ředitelným odmašťovačem</t>
  </si>
  <si>
    <t>-857295481</t>
  </si>
  <si>
    <t>147</t>
  </si>
  <si>
    <t>783314201</t>
  </si>
  <si>
    <t>Základní antikorozní jednonásobný syntetický standardní nátěr zámečnických konstrukcí</t>
  </si>
  <si>
    <t>-347474454</t>
  </si>
  <si>
    <t>"PŘ1 - 4 x I č.160" 1*(4*1,8)*0,575</t>
  </si>
  <si>
    <t>"PŘ2 - 4 x I č.140" 1*(4*1,8)*0,502</t>
  </si>
  <si>
    <t>"PŘ3 - 3 x I č.140" 1*(3*1,7)*0,502</t>
  </si>
  <si>
    <t>"PŘ4 - 4 x I č.160" 1*(4*2,75)*0,575</t>
  </si>
  <si>
    <t>"PŘ5 - 5 x I č.140" 2*(5*1,6)*0,502</t>
  </si>
  <si>
    <t>"PŘ6 - 3 x I č.140" 2*(3*1,5)*0,502</t>
  </si>
  <si>
    <t>"PŘ7 - 3 x I č.140" 2*(3*1,2)*0,502</t>
  </si>
  <si>
    <t>"4 x Ič.160"4*2,75*0,575</t>
  </si>
  <si>
    <t>148</t>
  </si>
  <si>
    <t>783813131</t>
  </si>
  <si>
    <t>Penetrační syntetický nátěr hladkých, tenkovrstvých zrnitých a štukových omítek</t>
  </si>
  <si>
    <t>-424846386</t>
  </si>
  <si>
    <t>(5,39+3,20+0,4*2)*2*3,0</t>
  </si>
  <si>
    <t>(12,355+3,20)*3,0</t>
  </si>
  <si>
    <t>(3,20+2,06)*2*3,0</t>
  </si>
  <si>
    <t>(3,20+2,32)*2*3,0</t>
  </si>
  <si>
    <t>(8,68+2,60+0,85)*2*3,0</t>
  </si>
  <si>
    <t>-(0,9+1,0+1,1)*2,0</t>
  </si>
  <si>
    <t>-(1,1+0,9*5+0,6*2+0,8*2+1,45)*2,0</t>
  </si>
  <si>
    <t>-(0,9+1,45*2)*2,0</t>
  </si>
  <si>
    <t>-(0,9*2+1,45+1,25)*2,0</t>
  </si>
  <si>
    <t>-(0,9*5+0,8+1,25+1,0)*2,0</t>
  </si>
  <si>
    <t>(5,43+0,83)*2*1,8</t>
  </si>
  <si>
    <t>-0,6*1,8*3</t>
  </si>
  <si>
    <t>(3,275+1,16)*2*1,8</t>
  </si>
  <si>
    <t>-0,6*1,8*2</t>
  </si>
  <si>
    <t>(5,03+1,5+0,50)*2*1,8</t>
  </si>
  <si>
    <t>-0,9*1,8</t>
  </si>
  <si>
    <t>(4,65+2,9)*2*1,8</t>
  </si>
  <si>
    <t>-0,8*1,8</t>
  </si>
  <si>
    <t>149</t>
  </si>
  <si>
    <t>783817421</t>
  </si>
  <si>
    <t>Krycí dvojnásobný syntetický nátěr hladkých, zrnitých tenkovrstvých nebo štukových omítek</t>
  </si>
  <si>
    <t>847816942</t>
  </si>
  <si>
    <t>150</t>
  </si>
  <si>
    <t>783-R1</t>
  </si>
  <si>
    <t>Očištění a nátěr nových zárubní rozm. 60,70,80,90,110/197 cm</t>
  </si>
  <si>
    <t>42663624</t>
  </si>
  <si>
    <t>784</t>
  </si>
  <si>
    <t>Dokončovací práce - malby a tapety</t>
  </si>
  <si>
    <t>151</t>
  </si>
  <si>
    <t>784171101</t>
  </si>
  <si>
    <t>Zakrytí vnitřních podlah včetně pozdějšího odkrytí</t>
  </si>
  <si>
    <t>529044074</t>
  </si>
  <si>
    <t>152</t>
  </si>
  <si>
    <t>58124842</t>
  </si>
  <si>
    <t>fólie pro malířské potřeby zakrývací tl 7µ 4x5m</t>
  </si>
  <si>
    <t>-51709767</t>
  </si>
  <si>
    <t>410,36*1,05 'Přepočtené koeficientem množství</t>
  </si>
  <si>
    <t>153</t>
  </si>
  <si>
    <t>784181121</t>
  </si>
  <si>
    <t>Hloubková jednonásobná bezbarvá penetrace podkladu v místnostech v do 3,80 m</t>
  </si>
  <si>
    <t>1345929560</t>
  </si>
  <si>
    <t>154</t>
  </si>
  <si>
    <t>784221101</t>
  </si>
  <si>
    <t>Dvojnásobné bílé malby ze směsí za sucha dobře otěruvzdorných v místnostech do 3,80 m</t>
  </si>
  <si>
    <t>1019501756</t>
  </si>
  <si>
    <t>"stropy"</t>
  </si>
  <si>
    <t>"omítka stěn"</t>
  </si>
  <si>
    <t>"nátěr omyvatelný"</t>
  </si>
  <si>
    <t>-265,595</t>
  </si>
  <si>
    <t>HZS</t>
  </si>
  <si>
    <t>Hodinové zúčtovací sazby</t>
  </si>
  <si>
    <t>155</t>
  </si>
  <si>
    <t>001</t>
  </si>
  <si>
    <t>Zednické přípomoci</t>
  </si>
  <si>
    <t>hod</t>
  </si>
  <si>
    <t>512</t>
  </si>
  <si>
    <t>-155747757</t>
  </si>
  <si>
    <t>SO 01b - Profese</t>
  </si>
  <si>
    <t>Soupis:</t>
  </si>
  <si>
    <t>SO 01b - 1 - Zdravotechnika</t>
  </si>
  <si>
    <t>HSV - Práce a dodávky HSV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</si>
  <si>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</si>
  <si>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</si>
  <si>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</si>
  <si>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</si>
  <si>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</si>
  <si>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</si>
  <si>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</si>
  <si>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</si>
  <si>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VRN - Vedlejší rozpočtové náklady</t>
  </si>
  <si>
    <t xml:space="preserve">    VRN5 - Finanční náklady</t>
  </si>
  <si>
    <t>Práce a dodávky HSV</t>
  </si>
  <si>
    <t>310235241</t>
  </si>
  <si>
    <t>Zazdívka otvorů ve zdivu nadzákladovém cihlami pálenými plochy do 0,0225 m2, ve zdi tl. do 300 mm</t>
  </si>
  <si>
    <t>1210483300</t>
  </si>
  <si>
    <t>viz předchozí výpočty</t>
  </si>
  <si>
    <t>310235251</t>
  </si>
  <si>
    <t>Zazdívka otvorů ve zdivu nadzákladovém cihlami pálenými plochy do 0,0225 m2, ve zdi tl. přes 300 do 450 mm</t>
  </si>
  <si>
    <t>-350667949</t>
  </si>
  <si>
    <t>Ukotvení příček plochými kotvami, do konstrukce cihelné</t>
  </si>
  <si>
    <t>1726805096</t>
  </si>
  <si>
    <t>(4+2)*2*1,5</t>
  </si>
  <si>
    <t>346272216</t>
  </si>
  <si>
    <t>Přizdívky z pórobetonových tvárnic objemová hmotnost do 500 kg/m3, na tenké maltové lože, tloušťka přizdívky 50 mm</t>
  </si>
  <si>
    <t>-158725185</t>
  </si>
  <si>
    <t>"1.PP" 4*1,5</t>
  </si>
  <si>
    <t>382413115</t>
  </si>
  <si>
    <t>Osazení jímky z PP na obetonování objemu 6000 l pro usazení do terénu</t>
  </si>
  <si>
    <t>-307510650</t>
  </si>
  <si>
    <t>56230015</t>
  </si>
  <si>
    <t>jímka plastová na obetonování 2x2x1,5m objem 6m3</t>
  </si>
  <si>
    <t>768395480</t>
  </si>
  <si>
    <t>612135101</t>
  </si>
  <si>
    <t>Hrubá výplň rýh maltou jakékoli šířky rýhy ve stěnách</t>
  </si>
  <si>
    <t>726847996</t>
  </si>
  <si>
    <t>128*0,1+12*0,15</t>
  </si>
  <si>
    <t>612325111</t>
  </si>
  <si>
    <t>Vápenocementová omítka rýh hladká ve stěnách, šířky rýhy do 150 mm</t>
  </si>
  <si>
    <t>-132424713</t>
  </si>
  <si>
    <t>631311234</t>
  </si>
  <si>
    <t>Mazanina z betonu prostého se zvýšenými nároky na prostředí tl. přes 120 do 240 mm tř. C 25/30</t>
  </si>
  <si>
    <t>-798307593</t>
  </si>
  <si>
    <t>0,15+0,3</t>
  </si>
  <si>
    <t>631319013</t>
  </si>
  <si>
    <t>Příplatek k cenám mazanin za úpravu povrchu mazaniny přehlazením, mazanina tl. přes 120 do 240 mm</t>
  </si>
  <si>
    <t>-114529235</t>
  </si>
  <si>
    <t>631319197</t>
  </si>
  <si>
    <t>Příplatek k cenám mazanin za malou plochu do 5 m2 jednotlivě mazanina tl. přes 120 do 240 mm</t>
  </si>
  <si>
    <t>323745816</t>
  </si>
  <si>
    <t>631319206</t>
  </si>
  <si>
    <t>Příplatek k cenám betonových mazanin za vyztužení ocelovými vlákny (drátkobeton) objemové vyztužení 40 kg/m3</t>
  </si>
  <si>
    <t>-2009316930</t>
  </si>
  <si>
    <t>Trubní vedení</t>
  </si>
  <si>
    <t>871353121</t>
  </si>
  <si>
    <t>Montáž kanalizačního potrubí z PVC těsněné gumovým kroužkem otevřený výkop sklon do 20 % DN 200</t>
  </si>
  <si>
    <t>-14817365</t>
  </si>
  <si>
    <t>28611136</t>
  </si>
  <si>
    <t>trubka kanalizační PVC DN 200x1000mm SN4</t>
  </si>
  <si>
    <t>-273581988</t>
  </si>
  <si>
    <t>15*1,03 "Přepočtené koeficientem množství</t>
  </si>
  <si>
    <t>894215112</t>
  </si>
  <si>
    <t>Šachtice domovní kanalizační obestavěný prostor do 5 m3 se stěnami z betonu s poklopem</t>
  </si>
  <si>
    <t>-451367046</t>
  </si>
  <si>
    <t>2,5*6</t>
  </si>
  <si>
    <t>Ostatní konstrukce a práce, bourání</t>
  </si>
  <si>
    <t>936311111</t>
  </si>
  <si>
    <t>Zabetonování potrubí ve vynechaných otvorech z betonu se zvýšenými nároky C 25/30 pl otvoru 0,25 m2</t>
  </si>
  <si>
    <t>-1201395407</t>
  </si>
  <si>
    <t>965043421</t>
  </si>
  <si>
    <t>Bourání mazanin betonových s potěrem nebo teracem tl. do 150 mm, plochy do 1 m2</t>
  </si>
  <si>
    <t>397628982</t>
  </si>
  <si>
    <t>viz výkr. Půdorys 1.PP - kanalizace</t>
  </si>
  <si>
    <t>"pro napojení ležaté kanalizace DN 100" 20*0,5*0,15</t>
  </si>
  <si>
    <t>965043431</t>
  </si>
  <si>
    <t>Bourání mazanin betonových s potěrem nebo teracem tl. do 150 mm, plochy do 4 m2</t>
  </si>
  <si>
    <t>1615977422</t>
  </si>
  <si>
    <t>"pro napojení ležaté kanalizace DN 150" 25*0,5*0,15</t>
  </si>
  <si>
    <t>965049112</t>
  </si>
  <si>
    <t>Bourání mazanin Příplatek k cenám za bourání mazanin betonových se svařovanou sítí, tl. přes 100 mm</t>
  </si>
  <si>
    <t>2788997</t>
  </si>
  <si>
    <t>1,5+1,875</t>
  </si>
  <si>
    <t>971033231</t>
  </si>
  <si>
    <t>Vybourání otvorů ve zdivu základovém nebo nadzákladovém z cihel, tvárnic, příčkovek z cihel pálených na maltu vápennou nebo vápenocementovou plochy do 0,0225 m2, tl. do 150 mm</t>
  </si>
  <si>
    <t>-1477460838</t>
  </si>
  <si>
    <t>viz výkr. Půdorys rozvodů vodovod + kanalizace</t>
  </si>
  <si>
    <t>971033251</t>
  </si>
  <si>
    <t>Vybourání otvorů ve zdivu základovém nebo nadzákladovém z cihel, tvárnic, příčkovek z cihel pálených na maltu vápennou nebo vápenocementovou plochy do 0,0225 m2, tl. do 450 mm</t>
  </si>
  <si>
    <t>-1831788101</t>
  </si>
  <si>
    <t>974031153</t>
  </si>
  <si>
    <t>Vysekání rýh ve zdivu cihelném na maltu vápennou nebo vápenocementovou do hl. 100 mm a šířky do 100 mm</t>
  </si>
  <si>
    <t>-2092674831</t>
  </si>
  <si>
    <t>viz výkr. Půdorys 1.PP - vodovod (kanalizace)</t>
  </si>
  <si>
    <t>98+30</t>
  </si>
  <si>
    <t>974031164</t>
  </si>
  <si>
    <t>Vysekání rýh ve zdivu cihelném na maltu vápennou nebo vápenocementovou do hl. 150 mm a šířky do 150 mm</t>
  </si>
  <si>
    <t>-684262640</t>
  </si>
  <si>
    <t>977312113</t>
  </si>
  <si>
    <t>Řezání stávajících betonových mazanin s vyztužením hloubky přes 100 do 150 mm</t>
  </si>
  <si>
    <t>-1615589016</t>
  </si>
  <si>
    <t>"pro napojení ležaté kanalizace" 4*6+4*2,5</t>
  </si>
  <si>
    <t>Přesun sutě</t>
  </si>
  <si>
    <t>1261620209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</si>
  <si>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</si>
  <si>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</si>
  <si>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-1686136480</t>
  </si>
  <si>
    <t>4,132*5 "Přepočtené koeficientem množství</t>
  </si>
  <si>
    <t>997013501</t>
  </si>
  <si>
    <t>Odvoz suti a vybouraných hmot na skládku nebo meziskládku se složením, na vzdálenost do 1 km</t>
  </si>
  <si>
    <t>-998267124</t>
  </si>
  <si>
    <t>2082192746</t>
  </si>
  <si>
    <t>4,132*24 "Přepočtené koeficientem množství</t>
  </si>
  <si>
    <t>775298915</t>
  </si>
  <si>
    <t>997-R1</t>
  </si>
  <si>
    <t>Likvidace demontovaného materiálu z původních rozvodů včetně příslušenství</t>
  </si>
  <si>
    <t>soubor</t>
  </si>
  <si>
    <t>-143546300</t>
  </si>
  <si>
    <t>Přesun hmot</t>
  </si>
  <si>
    <t>1959645931</t>
  </si>
  <si>
    <t>721</t>
  </si>
  <si>
    <t>Zdravotechnika - vnitřní kanalizace</t>
  </si>
  <si>
    <t>721173401</t>
  </si>
  <si>
    <t>Potrubí z trub PVC SN4 svodné (ležaté) DN 110</t>
  </si>
  <si>
    <t>1812993912</t>
  </si>
  <si>
    <t>721173403</t>
  </si>
  <si>
    <t>Potrubí z trub PVC SN4 svodné (ležaté) DN 160</t>
  </si>
  <si>
    <t>1567842154</t>
  </si>
  <si>
    <t>721174043</t>
  </si>
  <si>
    <t>Potrubí z trub polypropylenových připojovací DN 50</t>
  </si>
  <si>
    <t>-113898386</t>
  </si>
  <si>
    <t>721174045</t>
  </si>
  <si>
    <t>Potrubí z trub polypropylenových připojovací DN 110</t>
  </si>
  <si>
    <t>1387963881</t>
  </si>
  <si>
    <t>721194105</t>
  </si>
  <si>
    <t>Vyměření přípojek na potrubí vyvedení a upevnění odpadních výpustek DN 50</t>
  </si>
  <si>
    <t>-259404194</t>
  </si>
  <si>
    <t>721194109</t>
  </si>
  <si>
    <t>Vyměření přípojek na potrubí vyvedení a upevnění odpadních výpustek DN 110</t>
  </si>
  <si>
    <t>752374193</t>
  </si>
  <si>
    <t>721274123</t>
  </si>
  <si>
    <t>Ventily přivzdušňovací odpadních potrubí vnitřní DN 100</t>
  </si>
  <si>
    <t>1433548402</t>
  </si>
  <si>
    <t>"na K11, K12 a K13" 3</t>
  </si>
  <si>
    <t>998721201</t>
  </si>
  <si>
    <t>Přesun hmot pro vnitřní kanalizace stanovený procentní sazbou (%) z ceny vodorovná dopravní vzdálenost do 50 m v objektech výšky do 6 m</t>
  </si>
  <si>
    <t>-1413497540</t>
  </si>
  <si>
    <t>998721292</t>
  </si>
  <si>
    <t>Přesun hmot pro vnitřní kanalizace stanovený procentní sazbou (%) z ceny Příplatek k cenám za zvětšený přesun přes vymezenou největší dopravní vzdálenost do 100 m</t>
  </si>
  <si>
    <t>866943100</t>
  </si>
  <si>
    <t>722</t>
  </si>
  <si>
    <t>Zdravotechnika - vnitřní vodovod</t>
  </si>
  <si>
    <t>722174001</t>
  </si>
  <si>
    <t>Potrubí z plastových trubek z polypropylenu PPR svařovaných polyfuzně PN 16 (SDR 7,4) D 16 x 2,2</t>
  </si>
  <si>
    <t>674541910</t>
  </si>
  <si>
    <t>viz výkr. Půdorys 1.PP - vodovod</t>
  </si>
  <si>
    <t>722174002</t>
  </si>
  <si>
    <t>Potrubí z plastových trubek z polypropylenu PPR svařovaných polyfuzně PN 16 (SDR 7,4) D 20 x 2,8</t>
  </si>
  <si>
    <t>-1319048742</t>
  </si>
  <si>
    <t>722174003</t>
  </si>
  <si>
    <t>Potrubí z plastových trubek z polypropylenu PPR svařovaných polyfuzně PN 16 (SDR 7,4) D 25 x 3,5</t>
  </si>
  <si>
    <t>1052824205</t>
  </si>
  <si>
    <t>722174004</t>
  </si>
  <si>
    <t>Potrubí z plastových trubek z polypropylenu PPR svařovaných polyfuzně PN 16 (SDR 7,4) D 32 x 4,4</t>
  </si>
  <si>
    <t>-856165347</t>
  </si>
  <si>
    <t>722174005</t>
  </si>
  <si>
    <t>Potrubí z plastových trubek z polypropylenu PPR svařovaných polyfuzně PN 16 (SDR 7,4) D 40 x 5,5</t>
  </si>
  <si>
    <t>1976649796</t>
  </si>
  <si>
    <t>722174006</t>
  </si>
  <si>
    <t>Potrubí z plastových trubek z polypropylenu PPR svařovaných polyfuzně PN 16 (SDR 7,4) D 50 x 6,9</t>
  </si>
  <si>
    <t>-16188134</t>
  </si>
  <si>
    <t>722181251</t>
  </si>
  <si>
    <t>Ochrana potrubí termoizolačními trubicemi z pěnového polyetylenu PE přilepenými v příčných a podélných spojích, tloušťky izolace přes 20 do 25 mm, vnitřního průměru izolace DN do 22 mm</t>
  </si>
  <si>
    <t>643432035</t>
  </si>
  <si>
    <t>102+87</t>
  </si>
  <si>
    <t>722181252</t>
  </si>
  <si>
    <t>Ochrana potrubí termoizolačními trubicemi z pěnového polyetylenu PE přilepenými v příčných a podélných spojích, tloušťky izolace přes 20 do 25 mm, vnitřního průměru izolace DN přes 22 do 45 mm</t>
  </si>
  <si>
    <t>-810551209</t>
  </si>
  <si>
    <t>54+3+30</t>
  </si>
  <si>
    <t>722181253</t>
  </si>
  <si>
    <t>Ochrana potrubí termoizolačními trubicemi z pěnového polyetylenu PE přilepenými v příčných a podélných spojích, tloušťky izolace přes 20 do 25 mm, vnitřního průměru izolace DN přes 45 do 63 mm</t>
  </si>
  <si>
    <t>1112231021</t>
  </si>
  <si>
    <t>722220151</t>
  </si>
  <si>
    <t>Armatury s jedním závitem plastové (PPR) PN 20 (SDR 6) DN 16 x G 1/2"</t>
  </si>
  <si>
    <t>1322605531</t>
  </si>
  <si>
    <t>36+6</t>
  </si>
  <si>
    <t>722232171</t>
  </si>
  <si>
    <t>Armatury se dvěma závity kulové kohouty PN 42 do 185 °C rohové plnoprůtokové vnější a vnitřní závit G 1/2"</t>
  </si>
  <si>
    <t>89232527</t>
  </si>
  <si>
    <t>722240126</t>
  </si>
  <si>
    <t>Armatury z plastických hmot kohouty (PPR) kulové DN 50</t>
  </si>
  <si>
    <t>-1194033990</t>
  </si>
  <si>
    <t>2+2+1</t>
  </si>
  <si>
    <t>722263205</t>
  </si>
  <si>
    <t>Vodoměry pro vodu do 100°C závitové horizontální jednovtokové suchoběžné G 1/2"x 80 mm Qn 1,5</t>
  </si>
  <si>
    <t>764550422</t>
  </si>
  <si>
    <t>722290226</t>
  </si>
  <si>
    <t>Zkoušky, proplach a desinfekce vodovodního potrubí zkoušky těsnosti vodovodního potrubí závitového do DN 50</t>
  </si>
  <si>
    <t>-1545296839</t>
  </si>
  <si>
    <t>102+87+54+3+30+3</t>
  </si>
  <si>
    <t>722290234</t>
  </si>
  <si>
    <t>Zkoušky, proplach a desinfekce vodovodního potrubí proplach a desinfekce vodovodního potrubí do DN 80</t>
  </si>
  <si>
    <t>1372640739</t>
  </si>
  <si>
    <t>998722201</t>
  </si>
  <si>
    <t>Přesun hmot pro vnitřní vodovod stanovený procentní sazbou (%) z ceny vodorovná dopravní vzdálenost do 50 m v objektech výšky do 6 m</t>
  </si>
  <si>
    <t>106128675</t>
  </si>
  <si>
    <t>998722292</t>
  </si>
  <si>
    <t>Přesun hmot pro vnitřní vodovod stanovený procentní sazbou (%) z ceny Příplatek k cenám za zvětšený přesun přes vymezenou největší dopravní vzdálenost do 100 m</t>
  </si>
  <si>
    <t>1385524034</t>
  </si>
  <si>
    <t>725</t>
  </si>
  <si>
    <t>Zdravotechnika - zařizovací předměty</t>
  </si>
  <si>
    <t>725110811</t>
  </si>
  <si>
    <t>Demontáž klozetů splachovacích s nádrží nebo tlakovým splachovačem</t>
  </si>
  <si>
    <t>-1566528905</t>
  </si>
  <si>
    <t>viz výkr. Půdorys 1.PP - stávající stav + bourané kce, Řez objektem a další</t>
  </si>
  <si>
    <t>725210821</t>
  </si>
  <si>
    <t>Demontáž umyvadel bez výtokových armatur umyvadel</t>
  </si>
  <si>
    <t>-942511999</t>
  </si>
  <si>
    <t>725310823</t>
  </si>
  <si>
    <t>Demontáž dřezů jednodílných bez výtokových armatur vestavěných v kuchyňských sestavách</t>
  </si>
  <si>
    <t>1458773491</t>
  </si>
  <si>
    <t>725311121</t>
  </si>
  <si>
    <t>Dřez jednoduchý nerezový se zápachovou uzávěrkou s odkapávací plochou 560x480 mm a miskou</t>
  </si>
  <si>
    <t>-348011556</t>
  </si>
  <si>
    <t>725319111</t>
  </si>
  <si>
    <t>Montáž dřezu ostatních typů</t>
  </si>
  <si>
    <t>1769979941</t>
  </si>
  <si>
    <t>725820801</t>
  </si>
  <si>
    <t>Demontáž baterií nástěnných do G 3/4</t>
  </si>
  <si>
    <t>-1649780800</t>
  </si>
  <si>
    <t>viz předchozí výpočtxy</t>
  </si>
  <si>
    <t>5+1</t>
  </si>
  <si>
    <t>725840850</t>
  </si>
  <si>
    <t>Demontáž baterií sprchových diferenciálních do G 3/4 x 1</t>
  </si>
  <si>
    <t>-1970335103</t>
  </si>
  <si>
    <t>725860811</t>
  </si>
  <si>
    <t>Demontáž zápachových uzávěrek pro zařizovací předměty jednoduchých</t>
  </si>
  <si>
    <t>950985249</t>
  </si>
  <si>
    <t>725590811</t>
  </si>
  <si>
    <t>Vnitrostaveništní přemístění vybouraných (demontovaných) hmot zařizovacích předmětů vodorovně do 100 m v objektech výšky do 6 m</t>
  </si>
  <si>
    <t>-338137432</t>
  </si>
  <si>
    <t>725119125</t>
  </si>
  <si>
    <t>Zařízení záchodů montáž klozetových mís závěsných na nosné stěny</t>
  </si>
  <si>
    <t>-1562473340</t>
  </si>
  <si>
    <t>viz PD</t>
  </si>
  <si>
    <t>1.PP</t>
  </si>
  <si>
    <t>WC</t>
  </si>
  <si>
    <t>klozet keramický, bílý, rozm. 53x36x34 cm včetně sedátka a příslušenství</t>
  </si>
  <si>
    <t>664529505</t>
  </si>
  <si>
    <t>725219102</t>
  </si>
  <si>
    <t>Umyvadla montáž umyvadel ostatních typů na šrouby</t>
  </si>
  <si>
    <t>2030663028</t>
  </si>
  <si>
    <t>UM</t>
  </si>
  <si>
    <t>Umyvadlo rozm. 50x42x17 cm</t>
  </si>
  <si>
    <t>-802203856</t>
  </si>
  <si>
    <t>725829131</t>
  </si>
  <si>
    <t>Baterie umyvadlové montáž ostatních typů stojánkových G 1/2"</t>
  </si>
  <si>
    <t>445339618</t>
  </si>
  <si>
    <t>UM-BAT</t>
  </si>
  <si>
    <t>umyvadlová baterie stojánková, chrom lesklý</t>
  </si>
  <si>
    <t>-530770488</t>
  </si>
  <si>
    <t>725861102</t>
  </si>
  <si>
    <t>Zápachové uzávěrky zařizovacích předmětů pro umyvadla DN 40</t>
  </si>
  <si>
    <t>1036468559</t>
  </si>
  <si>
    <t>725862103</t>
  </si>
  <si>
    <t>Zápachové uzávěrky zařizovacích předmětů pro dřezy DN 40/50</t>
  </si>
  <si>
    <t>2037855714</t>
  </si>
  <si>
    <t>SPRCH-DV-1</t>
  </si>
  <si>
    <t>Sprchové dveře rozm. 140x190 mm, materiál: AL (chrom lesk), sklo: čiré, otevírání: posuvné (ložiskové pojezdy), montáž: na dlažbu - DODÁVKA A MONTÁŽ</t>
  </si>
  <si>
    <t>-2126495486</t>
  </si>
  <si>
    <t>SPRCH-VAN-1</t>
  </si>
  <si>
    <t>Sprchová vanička rozm. 100x90x5 cm, tvar: obdélník, materiál: akrylát bílý - DODÁVKA A MONTÁŽ, přesná specifikace výrobku viz část PD D.2 - INTERIÉROVÉ ŘEŠENÍ</t>
  </si>
  <si>
    <t>-1916546964</t>
  </si>
  <si>
    <t>SPRCH-K-1</t>
  </si>
  <si>
    <t>Sprchový kout rozm. 90x90x190 cm, materiál: chrom lesklý, sklo: čiré, otevírání: posuvné - DODÁVKA A MONTÁŽ, přesná specifikace výrobku viz část PD D.2 - INTERIÉROVÉ ŘEŠENÍ</t>
  </si>
  <si>
    <t>903470636</t>
  </si>
  <si>
    <t>725849411</t>
  </si>
  <si>
    <t>Baterie sprchové montáž nástěnných baterií s nastavitelnou výškou sprchy</t>
  </si>
  <si>
    <t>1858525430</t>
  </si>
  <si>
    <t>SPRCH-BAT</t>
  </si>
  <si>
    <t>sprchová baterienástěnná , chrom lesklý</t>
  </si>
  <si>
    <t>-1921157450</t>
  </si>
  <si>
    <t>SPRCH-SET</t>
  </si>
  <si>
    <t>sprchový set, chrom lesklý</t>
  </si>
  <si>
    <t>-1916793545</t>
  </si>
  <si>
    <t>725865311</t>
  </si>
  <si>
    <t>Zápachové uzávěrky zařizovacích předmětů pro vany sprchových koutů s kulovým kloubem na odtoku DN 40/50</t>
  </si>
  <si>
    <t>-1630457546</t>
  </si>
  <si>
    <t>998725201</t>
  </si>
  <si>
    <t>Přesun hmot pro zařizovací předměty stanovený procentní sazbou (%) z ceny vodorovná dopravní vzdálenost do 50 m v objektech výšky do 6 m</t>
  </si>
  <si>
    <t>1434732819</t>
  </si>
  <si>
    <t>998725292</t>
  </si>
  <si>
    <t>Přesun hmot pro zařizovací předměty stanovený procentní sazbou (%) z ceny Příplatek k cenám za zvětšený přesun přes vymezenou největší dopravní vzdálenost do 100 m</t>
  </si>
  <si>
    <t>357795887</t>
  </si>
  <si>
    <t>726</t>
  </si>
  <si>
    <t>Zdravotechnika - předstěnové instalace</t>
  </si>
  <si>
    <t>726111031</t>
  </si>
  <si>
    <t>Předstěnové instalační systémy pro zazdění do masivních zděných konstrukcí pro závěsné klozety ovládání zepředu, stavební výška 1080 mm</t>
  </si>
  <si>
    <t>927197751</t>
  </si>
  <si>
    <t>viz část PD - D.2 - INTERIÉROVÉ ŘEŠENÍ</t>
  </si>
  <si>
    <t>726191001</t>
  </si>
  <si>
    <t>Ostatní příslušenství instalačních systémů zvukoizolační souprava pro WC a bidet</t>
  </si>
  <si>
    <t>1353148750</t>
  </si>
  <si>
    <t>726191002</t>
  </si>
  <si>
    <t>Ostatní příslušenství instalačních systémů souprava pro předstěnovou montáž</t>
  </si>
  <si>
    <t>-1505338836</t>
  </si>
  <si>
    <t>998726211</t>
  </si>
  <si>
    <t>Přesun hmot pro instalační prefabrikáty stanovený procentní sazbou (%) z ceny vodorovná dopravní vzdálenost do 50 m v objektech výšky do 6 m</t>
  </si>
  <si>
    <t>1012493943</t>
  </si>
  <si>
    <t>998726292</t>
  </si>
  <si>
    <t>Přesun hmot pro instalační prefabrikáty stanovený procentní sazbou (%) z ceny Příplatek k cenám za zvětšený přesun přes vymezenou největší dopravní vzdálenost do 100 m</t>
  </si>
  <si>
    <t>-62920076</t>
  </si>
  <si>
    <t>HZS1301</t>
  </si>
  <si>
    <t>Hodinové zúčtovací sazby profesí HSV provádění konstrukcí zedník</t>
  </si>
  <si>
    <t>262144</t>
  </si>
  <si>
    <t>-44452084</t>
  </si>
  <si>
    <t>Vedlejší rozpočtové náklady</t>
  </si>
  <si>
    <t>VRN5</t>
  </si>
  <si>
    <t>Finanční náklady</t>
  </si>
  <si>
    <t>052103000</t>
  </si>
  <si>
    <t>Rezerva investora</t>
  </si>
  <si>
    <t>Kč</t>
  </si>
  <si>
    <t>-1098310710</t>
  </si>
  <si>
    <t>SO 01b - 2 - Vytápění</t>
  </si>
  <si>
    <t>3 - Svislé a kompletní konstrukce</t>
  </si>
  <si>
    <t>6 - Úpravy povrchů, podlahy a osazování výplní</t>
  </si>
  <si>
    <t>9 - Ostatní konstrukce a práce, bourání</t>
  </si>
  <si>
    <t>997 - Přesun sutě</t>
  </si>
  <si>
    <t>998 - Přesun hmot</t>
  </si>
  <si>
    <t>733 - Ústřední vytápění - rozvodné potrubí</t>
  </si>
  <si>
    <t>734 - Ústřední vytápění - armatury</t>
  </si>
  <si>
    <t>735 - Ústřední vytápění - otopná tělesa</t>
  </si>
  <si>
    <t>783 - Dokončovací práce - nátěry</t>
  </si>
  <si>
    <t>-39173608</t>
  </si>
  <si>
    <t>P</t>
  </si>
  <si>
    <t>Poznámka k položce:_x000d_
Zazdívka otvorů ve zdivu nadzákladovém cihlami pálenými plochy do 0,0225 m2, ve zdi tl. do 300 mm_x000d_
viz předchozí výpočty_x000d_
Součet</t>
  </si>
  <si>
    <t>262351908</t>
  </si>
  <si>
    <t>Poznámka k položce:_x000d_
Zazdívka otvorů ve zdivu nadzákladovém cihlami pálenými plochy do 0,0225 m2, ve zdi tl. přes 300 do 450 mm_x000d_
viz předchozí výpočty_x000d_
Součet</t>
  </si>
  <si>
    <t>-956269592</t>
  </si>
  <si>
    <t>Poznámka k položce:_x000d_
Hrubá výplň rýh maltou jakékoli šířky rýhy ve stěnách_x000d_
viz výkr. Půdorys rozvodů ústředního vytápění_x000d_
Součet</t>
  </si>
  <si>
    <t>138*0,15</t>
  </si>
  <si>
    <t>976080420</t>
  </si>
  <si>
    <t>Poznámka k položce:_x000d_
Vápenocementová omítka rýh hladká ve stěnách, šířky rýhy do 150 mm</t>
  </si>
  <si>
    <t>1570419467</t>
  </si>
  <si>
    <t>Poznámka k položce:_x000d_
Vybourání otvorů ve zdivu základovém nebo nadzákladovém z cihel, tvárnic, příčkovek z cihel pálených na maltu vápennou nebo vápenocementovou plochy do 0,0225 m2, tl. do 150 mm_x000d_
viz výkr. Půdorys rozvodů ústředního vytápění_x000d_
Součet</t>
  </si>
  <si>
    <t>1500711829</t>
  </si>
  <si>
    <t>Poznámka k položce:_x000d_
Vybourání otvorů ve zdivu základovém nebo nadzákladovém z cihel, tvárnic, příčkovek z cihel pálených na maltu vápennou nebo vápenocementovou plochy do 0,0225 m2, tl. do 450 mm_x000d_
viz výkr. Půdorys rozvodů ústředního vytápění_x000d_
Součet</t>
  </si>
  <si>
    <t>-504129113</t>
  </si>
  <si>
    <t>Poznámka k položce:_x000d_
Vysekání rýh ve zdivu cihelném na maltu vápennou nebo vápenocementovou do hl. 150 mm a šířky do 150 mm_x000d_
viz výkr. Půdorys rozvodů ústředního vytápění_x000d_
Součet</t>
  </si>
  <si>
    <t>-1317888576</t>
  </si>
  <si>
    <t>Poznámka k položce:_x000d_
Vnitrostaveništní doprava suti a vybouraných hmot vodorovně do 50 m svisle ručně pro budovy a haly výšky do 6 m</t>
  </si>
  <si>
    <t>1949566110</t>
  </si>
  <si>
    <t>Poznámka k položce:_x000d_
Vnitrostaveništní doprava suti a vybouraných hmot vodorovně do 50 m Příplatek k cenám -3111 až -3217 za zvětšenou vodorovnou dopravu přes vymezenou dopravní vzdálenost za každých dalších i započatých 10 m_x000d_
Součet</t>
  </si>
  <si>
    <t>5,668*5 "Přepočtené koeficientem množství</t>
  </si>
  <si>
    <t>-1246334416</t>
  </si>
  <si>
    <t>Poznámka k položce:_x000d_
Odvoz suti a vybouraných hmot na skládku nebo meziskládku se složením, na vzdálenost do 1 km</t>
  </si>
  <si>
    <t>1955992963</t>
  </si>
  <si>
    <t>Poznámka k položce:_x000d_
Odvoz suti a vybouraných hmot na skládku nebo meziskládku se složením, na vzdálenost Příplatek k ceně za každý další i započatý 1 km přes 1 km_x000d_
Součet</t>
  </si>
  <si>
    <t>5,668*24 "Přepočtené koeficientem množství</t>
  </si>
  <si>
    <t>-175767674</t>
  </si>
  <si>
    <t>Poznámka k položce:_x000d_
Poplatek za uložení stavebního odpadu na skládce (skládkovné) směsného stavebního a demoličního zatříděného do Katalogu odpadů pod kódem 17 09 04</t>
  </si>
  <si>
    <t>-687441566</t>
  </si>
  <si>
    <t>Poznámka k položce:_x000d_
Likvidace demontovaného materiálu z původních rozvodů včetně příslušenství</t>
  </si>
  <si>
    <t>863048459</t>
  </si>
  <si>
    <t>Poznámka k položce:_x000d_
Přesun hmot pro budovy občanské výstavby, bydlení, výrobu a služby ruční - bez užití mechanizace vodorovná dopravní vzdálenost do 100 m pro budovy s jakoukoliv nosnou konstrukcí výšky do 6 m</t>
  </si>
  <si>
    <t>733</t>
  </si>
  <si>
    <t>Ústřední vytápění - rozvodné potrubí</t>
  </si>
  <si>
    <t>733223202</t>
  </si>
  <si>
    <t>Potrubí z trubek měděných tvrdých spojovaných tvrdým pájením Ø 15/1</t>
  </si>
  <si>
    <t>-2137303746</t>
  </si>
  <si>
    <t>Poznámka k položce:_x000d_
Potrubí z trubek měděných tvrdých spojovaných tvrdým pájením Ø 15/1_x000d_
viz výkr. Půdorys rozvodů ústředního vytápění_x000d_
Součet</t>
  </si>
  <si>
    <t>733223203</t>
  </si>
  <si>
    <t>Potrubí z trubek měděných tvrdých spojovaných tvrdým pájením Ø 18/1</t>
  </si>
  <si>
    <t>914906015</t>
  </si>
  <si>
    <t>Poznámka k položce:_x000d_
Potrubí z trubek měděných tvrdých spojovaných tvrdým pájením Ø 18/1_x000d_
viz výkr. Půdorys rozvodů ústředního vytápění, rezerva pro opravu stávajících rozvodů_x000d_
Součet</t>
  </si>
  <si>
    <t>733223204</t>
  </si>
  <si>
    <t>Potrubí z trubek měděných tvrdých spojovaných tvrdým pájením Ø 22/1</t>
  </si>
  <si>
    <t>-888493174</t>
  </si>
  <si>
    <t>Poznámka k položce:_x000d_
Potrubí z trubek měděných tvrdých spojovaných tvrdým pájením Ø 22/1_x000d_
viz výkr. Půdorys rozvodů ústředního vytápění, rezerva pro opravu stávajících rozvodů_x000d_
Součet</t>
  </si>
  <si>
    <t>733223205</t>
  </si>
  <si>
    <t>Potrubí z trubek měděných tvrdých spojovaných tvrdým pájením Ø 28/1,5</t>
  </si>
  <si>
    <t>-1985748505</t>
  </si>
  <si>
    <t>Poznámka k položce:_x000d_
Potrubí z trubek měděných tvrdých spojovaných tvrdým pájením Ø 28/1,5_x000d_
viz výkr. Půdorys rozvodů ústředního vytápění, rezerva pro opravu stávajících rozvodů_x000d_
Součet</t>
  </si>
  <si>
    <t>733223206</t>
  </si>
  <si>
    <t>Potrubí z trubek měděných tvrdých spojovaných tvrdým pájením Ø 35/1,5</t>
  </si>
  <si>
    <t>1516789733</t>
  </si>
  <si>
    <t>Poznámka k položce:_x000d_
Potrubí z trubek měděných tvrdých spojovaných tvrdým pájením Ø 35/1,5_x000d_
viz výkr. Půdorys rozvodů ústředního vytápění, rezerva pro opravu stávajících rozvodů_x000d_
Součet</t>
  </si>
  <si>
    <t>733291101</t>
  </si>
  <si>
    <t>Zkoušky těsnosti potrubí z trubek měděných Ø do 35/1,5</t>
  </si>
  <si>
    <t>1399053875</t>
  </si>
  <si>
    <t>Poznámka k položce:_x000d_
Zkoušky těsnosti potrubí z trubek měděných Ø do 35/1,5_x000d_
viz předchozí výpočty, rezerva pro opravu stávajících rozvodů_x000d_
Součet</t>
  </si>
  <si>
    <t>733811251</t>
  </si>
  <si>
    <t>Ochrana potrubí termoizolačními trubicemi z pěnového polyetylenu PE přilepenými v příčných a podélných spojích, tloušťky izolace přes 20 do 25 mm, vnitřního průměru izolace DN do 22 mm</t>
  </si>
  <si>
    <t>353178126</t>
  </si>
  <si>
    <t>Poznámka k položce:_x000d_
Ochrana potrubí termoizolačními trubicemi z pěnového polyetylenu PE přilepenými v příčných a podélných spojích, tloušťky izolace přes 20 do 25 mm, vnitřního průměru izolace DN do 22 mm_x000d_
viz předchozí výpočty_x000d_
Součet</t>
  </si>
  <si>
    <t>78+36+54</t>
  </si>
  <si>
    <t>733811252</t>
  </si>
  <si>
    <t>Ochrana potrubí termoizolačními trubicemi z pěnového polyetylenu PE přilepenými v příčných a podélných spojích, tloušťky izolace přes 20 do 25 mm, vnitřního průměru izolace DN přes 22 do 45 mm</t>
  </si>
  <si>
    <t>1671079729</t>
  </si>
  <si>
    <t>Poznámka k položce:_x000d_
Ochrana potrubí termoizolačními trubicemi z pěnového polyetylenu PE přilepenými v příčných a podélných spojích, tloušťky izolace přes 20 do 25 mm, vnitřního průměru izolace DN přes 22 do 45 mm_x000d_
viz předchozí výpočty_x000d_
Součet</t>
  </si>
  <si>
    <t>35+12</t>
  </si>
  <si>
    <t>998733201</t>
  </si>
  <si>
    <t>Přesun hmot pro rozvody potrubí stanovený procentní sazbou z ceny vodorovná dopravní vzdálenost do 50 m v objektech výšky do 6 m</t>
  </si>
  <si>
    <t>-716403584</t>
  </si>
  <si>
    <t>Poznámka k položce:_x000d_
Přesun hmot pro rozvody potrubí stanovený procentní sazbou z ceny vodorovná dopravní vzdálenost do 50 m v objektech výšky do 6 m</t>
  </si>
  <si>
    <t>998733293</t>
  </si>
  <si>
    <t>Přesun hmot pro rozvody potrubí stanovený procentní sazbou z ceny Příplatek k cenám za zvětšený přesun přes vymezenou největší dopravní vzdálenost do 500 m</t>
  </si>
  <si>
    <t>1575041022</t>
  </si>
  <si>
    <t>Poznámka k položce:_x000d_
Přesun hmot pro rozvody potrubí stanovený procentní sazbou z ceny Příplatek k cenám za zvětšený přesun přes vymezenou největší dopravní vzdálenost do 500 m</t>
  </si>
  <si>
    <t>734</t>
  </si>
  <si>
    <t>Ústřední vytápění - armatury</t>
  </si>
  <si>
    <t>734221545</t>
  </si>
  <si>
    <t>Ventily regulační závitové termostatické, bez hlavice ovládání PN 16 do 110°C přímé jednoregulační G 1/2</t>
  </si>
  <si>
    <t>-172520239</t>
  </si>
  <si>
    <t>Poznámka k položce:_x000d_
Ventily regulační závitové termostatické, bez hlavice ovládání PN 16 do 110°C přímé jednoregulační G 1/2_x000d_
viz výkr. Půdorys rozvodů ústředního vytápění_x000d_
Součet</t>
  </si>
  <si>
    <t>17+15</t>
  </si>
  <si>
    <t>734221679</t>
  </si>
  <si>
    <t>Termostatická hlavice kapalinová PN 10 do 110°C s dálkovým ovládáním ventilu</t>
  </si>
  <si>
    <t>733781163</t>
  </si>
  <si>
    <t>Poznámka k položce:_x000d_
Ventily regulační závitové hlavice termostatické, pro ovládání ventilů PN 10 do 110°C kapalinové s dálkovým ovládáním ventilu</t>
  </si>
  <si>
    <t>734221682</t>
  </si>
  <si>
    <t>Ventily regulační závitové hlavice termostatické, pro ovládání ventilů PN 10 do 110°C kapalinové otopných těles VK</t>
  </si>
  <si>
    <t>681951478</t>
  </si>
  <si>
    <t>Poznámka k položce:_x000d_
Ventily regulační závitové hlavice termostatické, pro ovládání ventilů PN 10 do 110°C kapalinové otopných těles VK</t>
  </si>
  <si>
    <t>734261402</t>
  </si>
  <si>
    <t>Šroubení připojovací armatury radiátorů VK PN 10 do 110°C, regulační uzavíratelné rohové G 1/2 x 18</t>
  </si>
  <si>
    <t>1124409529</t>
  </si>
  <si>
    <t>Poznámka k položce:_x000d_
Šroubení připojovací armatury radiátorů VK PN 10 do 110°C, regulační uzavíratelné rohové G 1/2 x 18</t>
  </si>
  <si>
    <t>734271143</t>
  </si>
  <si>
    <t>Šoupátka uzavírací závitová PN 16 do 80°C G 1/2</t>
  </si>
  <si>
    <t>1378077183</t>
  </si>
  <si>
    <t>Poznámka k položce:_x000d_
Šoupátka uzavírací závitová PN 16 do 80°C G 1/2_x000d_
viz výkr. Půdorys rozvodů ústředního vytápění_x000d_
Součet</t>
  </si>
  <si>
    <t>"v místě napojení" 4</t>
  </si>
  <si>
    <t>998734201</t>
  </si>
  <si>
    <t>Přesun hmot pro armatury stanovený procentní sazbou (%) z ceny vodorovná dopravní vzdálenost do 50 m v objektech výšky do 6 m</t>
  </si>
  <si>
    <t>1768334504</t>
  </si>
  <si>
    <t>Poznámka k položce:_x000d_
Přesun hmot pro armatury stanovený procentní sazbou (%) z ceny vodorovná dopravní vzdálenost do 50 m v objektech výšky do 6 m</t>
  </si>
  <si>
    <t>998734293</t>
  </si>
  <si>
    <t>Přesun hmot pro armatury stanovený procentní sazbou (%) z ceny Příplatek k cenám za zvětšený přesun přes vymezenou největší dopravní vzdálenost do 500 m</t>
  </si>
  <si>
    <t>1509679390</t>
  </si>
  <si>
    <t>Poznámka k položce:_x000d_
Přesun hmot pro armatury stanovený procentní sazbou (%) z ceny Příplatek k cenám za zvětšený přesun přes vymezenou největší dopravní vzdálenost do 500 m</t>
  </si>
  <si>
    <t>735</t>
  </si>
  <si>
    <t>Ústřední vytápění - otopná tělesa</t>
  </si>
  <si>
    <t>735152575</t>
  </si>
  <si>
    <t>Otopné těleso panelové VK dvoudeskové 2 přídavné přestupní plochy výška/délka 600/800 mm výkon 1343 W</t>
  </si>
  <si>
    <t>-611649163</t>
  </si>
  <si>
    <t>Poznámka k položce:_x000d_
Otopná tělesa panelová VK dvoudesková PN 1,0 MPa, T do 110°C se dvěma přídavnými přestupními plochami výšky tělesa 600 mm stavební délky / výkonu 800 mm / 1343 W</t>
  </si>
  <si>
    <t>735152579</t>
  </si>
  <si>
    <t>Otopné těleso panelové VK dvoudeskové 2 přídavné přestupní plochy výška/délka 600/1200 mm výkon 2015 W</t>
  </si>
  <si>
    <t>974087681</t>
  </si>
  <si>
    <t>Poznámka k položce:_x000d_
Otopná tělesa panelová VK dvoudesková PN 1,0 MPa, T do 110°C se dvěma přídavnými přestupními plochami výšky tělesa 600 mm stavební délky / výkonu 1200 mm / 2015 W</t>
  </si>
  <si>
    <t>735152580</t>
  </si>
  <si>
    <t>Otopné těleso panelové VK dvoudeskové 2 přídavné přestupní plochy výška/délka 600/1400 mm výkon 2351 W</t>
  </si>
  <si>
    <t>493102968</t>
  </si>
  <si>
    <t>Poznámka k položce:_x000d_
Otopná tělesa panelová VK dvoudesková PN 1,0 MPa, T do 110°C se dvěma přídavnými přestupními plochami výšky tělesa 600 mm stavební délky / výkonu 1400 mm / 2351 W</t>
  </si>
  <si>
    <t>735152594</t>
  </si>
  <si>
    <t>Otopné těleso panelové VK dvoudeskové 2 přídavné přestupní plochy výška/délka 900/700 mm výkon 1619 W</t>
  </si>
  <si>
    <t>683942871</t>
  </si>
  <si>
    <t>Poznámka k položce:_x000d_
Otopná tělesa panelová VK dvoudesková PN 1,0 MPa, T do 110°C se dvěma přídavnými přestupními plochami výšky tělesa 900 mm stavební délky / výkonu 700 mm / 1619 W</t>
  </si>
  <si>
    <t>73516426R</t>
  </si>
  <si>
    <t>Otopná tělesa trubková přímotopnána stěnu výšky tělesa 1500 mm, délky 450 mm, 626W</t>
  </si>
  <si>
    <t>-2036803414</t>
  </si>
  <si>
    <t>Poznámka k položce:_x000d_
Otopná tělesa trubková přímotopnána stěnu výšky tělesa 1500 mm, délky 450 mm, 626W_x000d_
viz výkr. Půdorys rozvodů ústředního vytápění_x000d_
Součet</t>
  </si>
  <si>
    <t>998735201</t>
  </si>
  <si>
    <t>Přesun hmot pro otopná tělesa stanovený procentní sazbou (%) z ceny vodorovná dopravní vzdálenost do 50 m v objektech výšky do 6 m</t>
  </si>
  <si>
    <t>1660265829</t>
  </si>
  <si>
    <t>Poznámka k položce:_x000d_
Přesun hmot pro otopná tělesa stanovený procentní sazbou (%) z ceny vodorovná dopravní vzdálenost do 50 m v objektech výšky do 6 m</t>
  </si>
  <si>
    <t>998735293</t>
  </si>
  <si>
    <t>Přesun hmot pro otopná tělesa stanovený procentní sazbou (%) z ceny Příplatek k cenám za zvětšený přesun přes vymezenou největší dopravní vzdálenost do 500 m</t>
  </si>
  <si>
    <t>256214956</t>
  </si>
  <si>
    <t>Poznámka k položce:_x000d_
Přesun hmot pro otopná tělesa stanovený procentní sazbou (%) z ceny Příplatek k cenám za zvětšený přesun přes vymezenou největší dopravní vzdálenost do 500 m</t>
  </si>
  <si>
    <t>783601713</t>
  </si>
  <si>
    <t>Příprava podkladu armatur a kovových potrubí před provedením nátěru potrubí do DN 50 mm odmaštěním, odmašťovačem vodou ředitelným</t>
  </si>
  <si>
    <t>785601105</t>
  </si>
  <si>
    <t>Poznámka k položce:_x000d_
Příprava podkladu armatur a kovových potrubí před provedením nátěru potrubí do DN 50 mm odmaštěním, odmašťovačem vodou ředitelným_x000d_
viz předchozí výpočty_x000d_
Součet</t>
  </si>
  <si>
    <t>308</t>
  </si>
  <si>
    <t>783614551</t>
  </si>
  <si>
    <t>Základní nátěr armatur a kovových potrubí jednonásobný potrubí do DN 50 mm syntetický</t>
  </si>
  <si>
    <t>1128373012</t>
  </si>
  <si>
    <t>Poznámka k položce:_x000d_
Základní nátěr armatur a kovových potrubí jednonásobný potrubí do DN 50 mm syntetický</t>
  </si>
  <si>
    <t>1953740138</t>
  </si>
  <si>
    <t>Poznámka k položce:_x000d_
Hodinové zúčtovací sazby profesí HSV provádění konstrukcí zedník</t>
  </si>
  <si>
    <t>HZS2211</t>
  </si>
  <si>
    <t>Hodinové zúčtovací sazby profesí PSV provádění stavebních instalací instalatér</t>
  </si>
  <si>
    <t>570950458</t>
  </si>
  <si>
    <t>Poznámka k položce:_x000d_
Hodinové zúčtovací sazby profesí PSV provádění stavebních instalací instalatér</t>
  </si>
  <si>
    <t>HZS2212</t>
  </si>
  <si>
    <t>Hodinové zúčtovací sazby profesí PSV provádění stavebních instalací instalatér odborný</t>
  </si>
  <si>
    <t>1235920345</t>
  </si>
  <si>
    <t>Poznámka k položce:_x000d_
Hodinové zúčtovací sazby profesí PSV provádění stavebních instalací instalatér odborný</t>
  </si>
  <si>
    <t>SO 01b - 3 - Elektroinstalace</t>
  </si>
  <si>
    <t>741 - Elektroinstalace - silnoproud</t>
  </si>
  <si>
    <t>742 - Elektroinstalace - slaboproud</t>
  </si>
  <si>
    <t>22-M - Montáže technologických zařízení pro dopravní stavby</t>
  </si>
  <si>
    <t>661277840</t>
  </si>
  <si>
    <t>201126252</t>
  </si>
  <si>
    <t>Poznámka k položce:_x000d_
viz předchozí výpočty_x000d_
Součet</t>
  </si>
  <si>
    <t>-1982525925</t>
  </si>
  <si>
    <t>Poznámka k položce:_x000d_
viz výkr. Půdorys 1.PP - elektroinstalace_x000d_
Součet</t>
  </si>
  <si>
    <t>802*0,1</t>
  </si>
  <si>
    <t>971033131</t>
  </si>
  <si>
    <t>Vybourání otvorů ve zdivu základovém nebo nadzákladovém z cihel, tvárnic, příčkovek z cihel pálených na maltu vápennou nebo vápenocementovou průměru profilu do 60 mm, tl. do 150 mm</t>
  </si>
  <si>
    <t>-1912472246</t>
  </si>
  <si>
    <t>971033151</t>
  </si>
  <si>
    <t>Vybourání otvorů ve zdivu základovém nebo nadzákladovém z cihel, tvárnic, příčkovek z cihel pálených na maltu vápennou nebo vápenocementovou průměru profilu do 60 mm, tl. do 450 mm</t>
  </si>
  <si>
    <t>-652973232</t>
  </si>
  <si>
    <t>Poznámka k položce:_x000d_
Vybourání otvorů ve zdivu základovém nebo nadzákladovém z cihel, tvárnic, příčkovek z cihel pálených na maltu vápennou nebo vápenocementovou průměru profilu do 60 mm, tl. do 450 mm_x000d_
viz výkr. Půdorys 1.PP - elektroinstalace_x000d_
Součet</t>
  </si>
  <si>
    <t>974031142</t>
  </si>
  <si>
    <t>Vysekání rýh ve zdivu cihelném na maltu vápennou nebo vápenocementovou do hl. 70 mm a šířky do 70 mm</t>
  </si>
  <si>
    <t>721363576</t>
  </si>
  <si>
    <t>802</t>
  </si>
  <si>
    <t>239075020</t>
  </si>
  <si>
    <t>-729833451</t>
  </si>
  <si>
    <t>Poznámka k položce:_x000d_
Součet</t>
  </si>
  <si>
    <t>7,26*5 "Přepočtené koeficientem množství</t>
  </si>
  <si>
    <t>1348180918</t>
  </si>
  <si>
    <t>-1307275448</t>
  </si>
  <si>
    <t>7,26*24 "Přepočtené koeficientem množství</t>
  </si>
  <si>
    <t>1697989827</t>
  </si>
  <si>
    <t>-726201898</t>
  </si>
  <si>
    <t>1011248839</t>
  </si>
  <si>
    <t>741</t>
  </si>
  <si>
    <t>Elektroinstalace - silnoproud</t>
  </si>
  <si>
    <t>741110041</t>
  </si>
  <si>
    <t>Montáž trubek elektroinstalačních s nasunutím nebo našroubováním do krabic plastových ohebných, uložených pevně, vnější Ø přes 11 do 23 mm</t>
  </si>
  <si>
    <t>1094972094</t>
  </si>
  <si>
    <t>34571150</t>
  </si>
  <si>
    <t>trubka elektroinstalační ohebná z PH, D 13,5/18,7mm</t>
  </si>
  <si>
    <t>-457272100</t>
  </si>
  <si>
    <t>36*1,1 "Přepočtené koeficientem množství</t>
  </si>
  <si>
    <t>741112001</t>
  </si>
  <si>
    <t>Montáž krabic elektroinstalačních bez napojení na trubky a lišty, demontáže a montáže víčka a přístroje protahovacích nebo odbočných zapuštěných plastových kruhových</t>
  </si>
  <si>
    <t>1677009744</t>
  </si>
  <si>
    <t>34571519</t>
  </si>
  <si>
    <t>krabice univerzální odbočná z PH s víčkem, D 73,5mmx43mm</t>
  </si>
  <si>
    <t>681810673</t>
  </si>
  <si>
    <t>741112061</t>
  </si>
  <si>
    <t>Montáž krabic elektroinstalačních bez napojení na trubky a lišty, demontáže a montáže víčka a přístroje přístrojových zapuštěných plastových kruhových</t>
  </si>
  <si>
    <t>-487134756</t>
  </si>
  <si>
    <t>41+5+104</t>
  </si>
  <si>
    <t>34571512</t>
  </si>
  <si>
    <t>krabice přístrojová instalační 500V, 71x71x42mm</t>
  </si>
  <si>
    <t>-2132474430</t>
  </si>
  <si>
    <t>741122015</t>
  </si>
  <si>
    <t>Montáž kabelů měděných bez ukončení uložených pod omítku plných kulatých (např. CYKY), počtu a průřezu žil 3x1,5 mm2</t>
  </si>
  <si>
    <t>-1047227452</t>
  </si>
  <si>
    <t>1494-36</t>
  </si>
  <si>
    <t>34111030</t>
  </si>
  <si>
    <t>kabel silový s Cu jádrem 1kV 3x1,5mm2 (CYKY)</t>
  </si>
  <si>
    <t>-325908119</t>
  </si>
  <si>
    <t>1458*1,2 "Přepočtené koeficientem množství</t>
  </si>
  <si>
    <t>741122016</t>
  </si>
  <si>
    <t>Montáž kabelů měděných bez ukončení uložených pod omítku plných kulatých (např. CYKY), počtu a průřezu žil 3x2,5 až 6 mm2</t>
  </si>
  <si>
    <t>-964134753</t>
  </si>
  <si>
    <t>1057</t>
  </si>
  <si>
    <t>34111036</t>
  </si>
  <si>
    <t>kabel silový s Cu jádrem 1kV 3x2,5mm2 (CYKY)</t>
  </si>
  <si>
    <t>-176088540</t>
  </si>
  <si>
    <t>1057*1,2 "Přepočtené koeficientem množství</t>
  </si>
  <si>
    <t>741122122</t>
  </si>
  <si>
    <t>Montáž kabelů měděných bez ukončení uložených v trubkách zatažených plných kulatých nebo bezhalogenových (např. CYKY) počtu a průřezu žil 3x1,5 až 6 mm2</t>
  </si>
  <si>
    <t>-1055525138</t>
  </si>
  <si>
    <t>-1721621697</t>
  </si>
  <si>
    <t>36*1,2 "Přepočtené koeficientem množství</t>
  </si>
  <si>
    <t>741130001</t>
  </si>
  <si>
    <t>Ukončení vodičů izolovaných s označením a zapojením v rozváděči nebo na přístroji, průřezu žíly do 2,5 mm2</t>
  </si>
  <si>
    <t>-747715471</t>
  </si>
  <si>
    <t>741130021</t>
  </si>
  <si>
    <t>Ukončení vodičů izolovaných s označením a zapojením na svorkovnici s otevřením a uzavřením krytu, průřezu žíly do 2,5 mm2</t>
  </si>
  <si>
    <t>181470646</t>
  </si>
  <si>
    <t>468</t>
  </si>
  <si>
    <t>741210003</t>
  </si>
  <si>
    <t>Montáž rozvodnice oceloplechová nebo plastová běžná do 100 kg</t>
  </si>
  <si>
    <t>-2054513603</t>
  </si>
  <si>
    <t>35717566</t>
  </si>
  <si>
    <t>jádro elektrorozvodné šířka 660 mm 6+0</t>
  </si>
  <si>
    <t>335420352</t>
  </si>
  <si>
    <t>35889206</t>
  </si>
  <si>
    <t>chránič proudový 4pólový 25A pracovního proudu 0,03A</t>
  </si>
  <si>
    <t>-1407357224</t>
  </si>
  <si>
    <t>Poznámka k položce:_x000d_
chránič proudový 4pólový 25A pracovního proudu 0,03A</t>
  </si>
  <si>
    <t>35822111</t>
  </si>
  <si>
    <t>jistič 1pólový-charakteristika B 16A</t>
  </si>
  <si>
    <t>-938029599</t>
  </si>
  <si>
    <t>Poznámka k položce:_x000d_
jistič 1pólový-charakteristika B 16A</t>
  </si>
  <si>
    <t>35822602</t>
  </si>
  <si>
    <t>jistič 3-pól. D - distribuční, Ir = 20-25A, třmen. svorky pro 2,5-95mm2</t>
  </si>
  <si>
    <t>1245229290</t>
  </si>
  <si>
    <t>741310001</t>
  </si>
  <si>
    <t>Montáž spínačů jedno nebo dvoupólových nástěnných se zapojením vodičů, pro prostředí normální vypínačů, řazení 1-jednopólových</t>
  </si>
  <si>
    <t>-1310023272</t>
  </si>
  <si>
    <t>34535512</t>
  </si>
  <si>
    <t>spínač jednopólový 10A bílý</t>
  </si>
  <si>
    <t>63962094</t>
  </si>
  <si>
    <t>741310003</t>
  </si>
  <si>
    <t>Montáž spínačů jedno nebo dvoupólových nástěnných se zapojením vodičů, pro prostředí normální vypínačů, řazení 2-dvoupólových</t>
  </si>
  <si>
    <t>-1235519913</t>
  </si>
  <si>
    <t>8500143361</t>
  </si>
  <si>
    <t>spínač dvoupólový 10A bílý</t>
  </si>
  <si>
    <t>1716083468</t>
  </si>
  <si>
    <t>741313043</t>
  </si>
  <si>
    <t>Montáž zásuvek domovních se zapojením vodičů šroubové připojení polozapuštěných nebo zapuštěných 10/16 A, provedení 2x (2P + PE) dvojnásobná</t>
  </si>
  <si>
    <t>-1948946184</t>
  </si>
  <si>
    <t>34555120</t>
  </si>
  <si>
    <t>zásuvka 2násobná 16A bílá</t>
  </si>
  <si>
    <t>364944090</t>
  </si>
  <si>
    <t>741371002</t>
  </si>
  <si>
    <t>Montáž svítidlo zářivkové bytové stropní přisazené 1 zdroj s krytem</t>
  </si>
  <si>
    <t>-632772016</t>
  </si>
  <si>
    <t>741372012</t>
  </si>
  <si>
    <t>Montáž svítidel LED se zapojením vodičů bytových nebo společenských místností přisazených nástěnných bez pohybového čidla</t>
  </si>
  <si>
    <t>1415339529</t>
  </si>
  <si>
    <t>TYP 3</t>
  </si>
  <si>
    <t>LED svítidlo nástěnné, 9 W</t>
  </si>
  <si>
    <t>1565638741</t>
  </si>
  <si>
    <t>34814435</t>
  </si>
  <si>
    <t>svítidlo zářivkové stropní přímé, mřížka parabolická, indukční předřadník s kompenzací, 1x36W</t>
  </si>
  <si>
    <t>817106285</t>
  </si>
  <si>
    <t>741372013</t>
  </si>
  <si>
    <t>Montáž svítidel LED se zapojením vodičů bytových nebo společenských místností přisazených nástěnných s pohybovým čidlem</t>
  </si>
  <si>
    <t>-2133486620</t>
  </si>
  <si>
    <t>TYP 4</t>
  </si>
  <si>
    <t>LED svítidlo nástěnné s čidlem pohybu, 11 W</t>
  </si>
  <si>
    <t>1682920480</t>
  </si>
  <si>
    <t>741372051</t>
  </si>
  <si>
    <t>Montáž svítidel LED se zapojením vodičů bytových nebo společenských místností přisazených stropních bez pohybového čidla</t>
  </si>
  <si>
    <t>1029423577</t>
  </si>
  <si>
    <t>TYP 1</t>
  </si>
  <si>
    <t>LED svítidlo stropní, 14 W</t>
  </si>
  <si>
    <t>-1127596609</t>
  </si>
  <si>
    <t>741372052</t>
  </si>
  <si>
    <t>Montáž svítidel LED se zapojením vodičů bytových nebo společenských místností přisazených stropních s pohybovým čidlem</t>
  </si>
  <si>
    <t>-724437097</t>
  </si>
  <si>
    <t>TYP 2</t>
  </si>
  <si>
    <t>LED svítidlo stropní s čidlem pohybu, 11 W</t>
  </si>
  <si>
    <t>2016343280</t>
  </si>
  <si>
    <t>74137205R</t>
  </si>
  <si>
    <t>Montáž svítidel LED se zapojením vodičů bytových nebo společenských místností "bodových" stropních bez pohybového čidla</t>
  </si>
  <si>
    <t>1269977825</t>
  </si>
  <si>
    <t>TYP 5</t>
  </si>
  <si>
    <t>LED svítidlo bodové stropní (pro SDK podhled), 6W</t>
  </si>
  <si>
    <t>286861033</t>
  </si>
  <si>
    <t>R01</t>
  </si>
  <si>
    <t>Operační světlo cold light, 100 000 lx, zálohované (montáž na stropní rameno)</t>
  </si>
  <si>
    <t>-1455882578</t>
  </si>
  <si>
    <t>35442026</t>
  </si>
  <si>
    <t>svorka uzemnění Cu pro zemnící pásku</t>
  </si>
  <si>
    <t>-1019640434</t>
  </si>
  <si>
    <t>34141043</t>
  </si>
  <si>
    <t>vodič propojovací jádro Cu plné dvojitá izolace PVC 450/750V (CYY) 1x4mm2</t>
  </si>
  <si>
    <t>-872022595</t>
  </si>
  <si>
    <t>741410072</t>
  </si>
  <si>
    <t>Montáž pospojování ochranné konstrukce ostatní vodičem do 16 mm2 uloženým pevně</t>
  </si>
  <si>
    <t>-786700786</t>
  </si>
  <si>
    <t>741810003</t>
  </si>
  <si>
    <t>Celková prohlídka elektrického rozvodu a zařízení do 1 milionu Kč</t>
  </si>
  <si>
    <t>1307608071</t>
  </si>
  <si>
    <t>741-R1</t>
  </si>
  <si>
    <t>OSVĚTLENÍ KUCHYŇSKÉ LINKY : LED pásek, 12W, v liště, DODÁVKA A MONTÁŽ VČ. PŘÍSLUŠENSTVÍ (délka 4,13 m)</t>
  </si>
  <si>
    <t>1595519433</t>
  </si>
  <si>
    <t>741-R2</t>
  </si>
  <si>
    <t>OSVĚTLENÍ KUCHYŇSKÉ LINKY : LED pásek, 12W, v liště, DODÁVKA A MONTÁŽ VČ. PŘÍSLUŠENSTVÍ (délka 2,5 m)</t>
  </si>
  <si>
    <t>1169801261</t>
  </si>
  <si>
    <t>741-R3</t>
  </si>
  <si>
    <t>OSVĚTLENÍ KUCHYŇSKÉ LINKY : LED pásek, 12W, v liště, DODÁVKA A MONTÁŽ VČ. PŘÍSLUŠENSTVÍ (délka 2,9 m)</t>
  </si>
  <si>
    <t>-404159873</t>
  </si>
  <si>
    <t>741-R4</t>
  </si>
  <si>
    <t>LED OSVĚTLENÍ : LED pásek, 12W, v liště s pohybovým čidlem, DODÁVKA A MONTÁŽ VČ. PŘÍSLUŠENSTVÍ (délka 1,8 m)</t>
  </si>
  <si>
    <t>-171422359</t>
  </si>
  <si>
    <t>998741201</t>
  </si>
  <si>
    <t>Přesun hmot pro silnoproud stanovený procentní sazbou (%) z ceny vodorovná dopravní vzdálenost do 50 m v objektech výšky do 6 m</t>
  </si>
  <si>
    <t>-1807558871</t>
  </si>
  <si>
    <t>998741292</t>
  </si>
  <si>
    <t>Přesun hmot pro silnoproud stanovený procentní sazbou (%) z ceny Příplatek k cenám za zvětšený přesun přes vymezenou největší dopravní vzdálenost do 100 m</t>
  </si>
  <si>
    <t>759391304</t>
  </si>
  <si>
    <t>742</t>
  </si>
  <si>
    <t>Elektroinstalace - slaboproud</t>
  </si>
  <si>
    <t>742110107</t>
  </si>
  <si>
    <t>Montáž kabelového žlabu pro slaboproud drátěného 500/100 mm</t>
  </si>
  <si>
    <t>628880934</t>
  </si>
  <si>
    <t>34575496</t>
  </si>
  <si>
    <t>žlab kabelový pozinkovaný 2m/ks 100X500</t>
  </si>
  <si>
    <t>-1586388449</t>
  </si>
  <si>
    <t>742121001</t>
  </si>
  <si>
    <t>Montáž kabelů sdělovacích pro vnitřní rozvody počtu žil do 15</t>
  </si>
  <si>
    <t>-1965193576</t>
  </si>
  <si>
    <t>34121044</t>
  </si>
  <si>
    <t>kabel sdělovací s Cu jádrem 2x2x0,5mm (SYKFY)</t>
  </si>
  <si>
    <t>1624567468</t>
  </si>
  <si>
    <t>114*1,2 "Přepočtené koeficientem množství</t>
  </si>
  <si>
    <t>213475089</t>
  </si>
  <si>
    <t>0031504</t>
  </si>
  <si>
    <t>Koaxiální kabel, plášť PVC, vnitřní instalace, do 250m, balení 100m</t>
  </si>
  <si>
    <t>-1024668479</t>
  </si>
  <si>
    <t>44*1,2 "Přepočtené koeficientem množství</t>
  </si>
  <si>
    <t>742122001</t>
  </si>
  <si>
    <t>Montáž kabelové spojky nebo svorkovnice do 15 žil</t>
  </si>
  <si>
    <t>982250750</t>
  </si>
  <si>
    <t>35436031</t>
  </si>
  <si>
    <t xml:space="preserve">spojka kabelová smršťovaná přímá do 1kV  91ahsc-95 3-4ž.x50-95mm</t>
  </si>
  <si>
    <t>-1794178487</t>
  </si>
  <si>
    <t>742330041</t>
  </si>
  <si>
    <t>Montáž strukturované kabeláže zásuvek datových pod omítku, do nábytku, do parapetního žlabu nebo podlahové krabice jednozásuvky</t>
  </si>
  <si>
    <t>-89369399</t>
  </si>
  <si>
    <t>8500048098</t>
  </si>
  <si>
    <t>Zásuvka datová CAT6 UTP 2xRJ45, Solarix</t>
  </si>
  <si>
    <t>-471557383</t>
  </si>
  <si>
    <t>742330051</t>
  </si>
  <si>
    <t>Montáž strukturované kabeláže zásuvek datových popis portu zásuvky</t>
  </si>
  <si>
    <t>-1581016300</t>
  </si>
  <si>
    <t>742420121</t>
  </si>
  <si>
    <t>Montáž společné televizní antény televizní zásuvky koncové nebo průběžné</t>
  </si>
  <si>
    <t>-1234215497</t>
  </si>
  <si>
    <t>37451224</t>
  </si>
  <si>
    <t>zásuvka tv+r+sat ostatní barvy</t>
  </si>
  <si>
    <t>-968655457</t>
  </si>
  <si>
    <t>998742201</t>
  </si>
  <si>
    <t>Přesun hmot pro slaboproud stanovený procentní sazbou (%) z ceny vodorovná dopravní vzdálenost do 50 m v objektech výšky do 6 m</t>
  </si>
  <si>
    <t>1860332097</t>
  </si>
  <si>
    <t>998742292</t>
  </si>
  <si>
    <t>Přesun hmot pro slaboproud stanovený procentní sazbou (%) z ceny Příplatek k cenám za zvětšený přesun přes vymezenou největší dopravní vzdálenost do 100 m</t>
  </si>
  <si>
    <t>1993349172</t>
  </si>
  <si>
    <t>22-M</t>
  </si>
  <si>
    <t>Montáže technologických zařízení pro dopravní stavby</t>
  </si>
  <si>
    <t>220450007</t>
  </si>
  <si>
    <t>Montáž datové skříně rack</t>
  </si>
  <si>
    <t>-902297160</t>
  </si>
  <si>
    <t>R</t>
  </si>
  <si>
    <t>Přesun RACK skříně, demontáž, odpojení a znovuzapojení</t>
  </si>
  <si>
    <t>-234200698</t>
  </si>
  <si>
    <t>-1966890297</t>
  </si>
  <si>
    <t>HZS2221</t>
  </si>
  <si>
    <t>Hodinové zúčtovací sazby profesí PSV provádění stavebních instalací elektrikář</t>
  </si>
  <si>
    <t>1088723126</t>
  </si>
  <si>
    <t>HZS2222</t>
  </si>
  <si>
    <t>Hodinové zúčtovací sazby profesí PSV provádění stavebních instalací elektrikář odborný</t>
  </si>
  <si>
    <t>-2033356798</t>
  </si>
  <si>
    <t>SO 01b - 4 - VZT</t>
  </si>
  <si>
    <t>713 - Izolace tepelné</t>
  </si>
  <si>
    <t>751 - Vzduchotechnika</t>
  </si>
  <si>
    <t>1841816806</t>
  </si>
  <si>
    <t>1630463340</t>
  </si>
  <si>
    <t>-219682180</t>
  </si>
  <si>
    <t>Poznámka k položce:_x000d_
Vybourání otvorů ve zdivu základovém nebo nadzákladovém z cihel, tvárnic, příčkovek z cihel pálených na maltu vápennou nebo vápenocementovou plochy do 0,0225 m2, tl. do 150 mm_x000d_
viz Půdorys 1.PP - vzduchotechnika_x000d_
Součet</t>
  </si>
  <si>
    <t>513379756</t>
  </si>
  <si>
    <t>Poznámka k položce:_x000d_
Vybourání otvorů ve zdivu základovém nebo nadzákladovém z cihel, tvárnic, příčkovek z cihel pálených na maltu vápennou nebo vápenocementovou plochy do 0,0225 m2, tl. do 450 mm_x000d_
viz Půdorys 1.PP - vzduchotechnika_x000d_
Součet</t>
  </si>
  <si>
    <t>1776454869</t>
  </si>
  <si>
    <t>525213049</t>
  </si>
  <si>
    <t>0,076*5 "Přepočtené koeficientem množství</t>
  </si>
  <si>
    <t>-1197477779</t>
  </si>
  <si>
    <t>-1811471211</t>
  </si>
  <si>
    <t>0,076*24 "Přepočtené koeficientem množství</t>
  </si>
  <si>
    <t>61383231</t>
  </si>
  <si>
    <t>798340723</t>
  </si>
  <si>
    <t>713411131</t>
  </si>
  <si>
    <t>Montáž izolace tepelné potrubí a ohybů pásy nebo rohožemi s povrchovou úpravou hliníkovou fólií připevněnými ocelovým drátem do konstrukce z ocelových pásů potrubí jednovrstvá</t>
  </si>
  <si>
    <t>-1435919626</t>
  </si>
  <si>
    <t>Poznámka k položce:_x000d_
Montáž izolace tepelné potrubí a ohybů pásy nebo rohožemi s povrchovou úpravou hliníkovou fólií připevněnými ocelovým drátem do konstrukce z ocelových pásů potrubí jednovrstvá_x000d_
viz Půdorys 1.PP - vzduchotechnika_x000d_
Součet</t>
  </si>
  <si>
    <t>8,5</t>
  </si>
  <si>
    <t>63151671</t>
  </si>
  <si>
    <t>rohož izolační z minerální vlny lamelová s Al fólií 55kg/m3 tl 40mm</t>
  </si>
  <si>
    <t>-1179416470</t>
  </si>
  <si>
    <t>Poznámka k položce:_x000d_
rohož izolační z minerální vlny lamelová s Al fólií 55kg/m3 tl 40mm_x000d_
Součet</t>
  </si>
  <si>
    <t>8,5*1,15 "Přepočtené koeficientem množství</t>
  </si>
  <si>
    <t>998713192</t>
  </si>
  <si>
    <t>Přesun hmot pro izolace tepelné stanovený z hmotnosti přesunovaného materiálu Příplatek k cenám za zvětšený přesun přes vymezenou největší dopravní vzdálenost do 100 m</t>
  </si>
  <si>
    <t>-1603795071</t>
  </si>
  <si>
    <t>Poznámka k položce:_x000d_
Přesun hmot pro izolace tepelné stanovený z hmotnosti přesunovaného materiálu Příplatek k cenám za zvětšený přesun přes vymezenou největší dopravní vzdálenost do 100 m</t>
  </si>
  <si>
    <t>Přesun hmot pro izolace tepelné stanovený procentní sazbou (%) z ceny vodorovná dopravní vzdálenost do 50 m v objektech výšky do 6 m</t>
  </si>
  <si>
    <t>400887753</t>
  </si>
  <si>
    <t>Poznámka k položce:_x000d_
Přesun hmot pro izolace tepelné stanovený procentní sazbou (%) z ceny vodorovná dopravní vzdálenost do 50 m v objektech výšky do 6 m</t>
  </si>
  <si>
    <t>751</t>
  </si>
  <si>
    <t>Vzduchotechnika</t>
  </si>
  <si>
    <t>751111051</t>
  </si>
  <si>
    <t>Montáž ventilátoru axiálního nízkotlakého podhledového, průměru do 100 mm</t>
  </si>
  <si>
    <t>-2000820487</t>
  </si>
  <si>
    <t>Poznámka k položce:_x000d_
Montáž ventilátoru axiálního nízkotlakého podhledového, průměru do 100 mm_x000d_
viz Půdorys 1.PP - vzduchotechnika_x000d_
Součet</t>
  </si>
  <si>
    <t>751-spc002</t>
  </si>
  <si>
    <t>malý axiální ventilátor pro kruhové potrubí DN 100 mm, skříňz nárazuvzdorného plastu, barva je bílá, určen k montáži do strpního podhledu, ventilátor obsahuje zpětnou klapku, výkon 100 m3/hod.</t>
  </si>
  <si>
    <t>-633194833</t>
  </si>
  <si>
    <t>Poznámka k položce:_x000d_
malý axiální ventilátor pro kruhové potrubí DN 100 mm, skříňz nárazuvzdorného plastu, barva je bílá, určen k montáži do strpního podhledu, ventilátor obsahuje zpětnou klapku, výkon 100 m3/hod._x000d_
Součet</t>
  </si>
  <si>
    <t>751322132</t>
  </si>
  <si>
    <t>Mtž anemostatu čtvercového vířivého se skříní do 0,200 m2</t>
  </si>
  <si>
    <t>-112120930</t>
  </si>
  <si>
    <t xml:space="preserve">Poznámka k položce:_x000d_
Montáž talířových ventilů, anemostatů, dýz  anemostatu čtvercového vířivého se skříní, průřezu přes 0,100 do 0,200 m2</t>
  </si>
  <si>
    <t>42981957</t>
  </si>
  <si>
    <t>hadice ohebná z Al laminátu vyztužená drátem s tepelnou a zvukovou izolací, délka 10m, D 152mm</t>
  </si>
  <si>
    <t>-1491360398</t>
  </si>
  <si>
    <t>Poznámka k položce:_x000d_
hadice ohebná z Al laminátu vyztužená drátem s tepelnou a zvukovou izolací, délka 10m, D 152mm</t>
  </si>
  <si>
    <t>751344111</t>
  </si>
  <si>
    <t>Montáž tlumičů hluku pro kruhové potrubí, průměru do 100 mm</t>
  </si>
  <si>
    <t>1760340768</t>
  </si>
  <si>
    <t>Poznámka k položce:_x000d_
Montáž tlumičů hluku pro kruhové potrubí, průměru do 100 mm_x000d_
viz předchozí výpočty_x000d_
Součet</t>
  </si>
  <si>
    <t>751-spc003</t>
  </si>
  <si>
    <t>tlumič hluhu do kruhového potrubí DN 100 mm, zvuková a tepelná izolace</t>
  </si>
  <si>
    <t>1938234017</t>
  </si>
  <si>
    <t>Poznámka k položce:_x000d_
tlumič hluhu do kruhového potrubí DN 100 mm, zvuková a tepelná izolace_x000d_
Součet</t>
  </si>
  <si>
    <t>751398041</t>
  </si>
  <si>
    <t>Montáž ostatních zařízení protidešťové žaluzie nebo žaluziové klapky na kruhové potrubí, průměru do 300 mm</t>
  </si>
  <si>
    <t>1435170585</t>
  </si>
  <si>
    <t>Poznámka k položce:_x000d_
Montáž ostatních zařízení protidešťové žaluzie nebo žaluziové klapky na kruhové potrubí, průměru do 300 mm_x000d_
viz Půdorys 1.PP - vzduchotechnika_x000d_
Součet</t>
  </si>
  <si>
    <t>751-spc004</t>
  </si>
  <si>
    <t>protidešťová žaluzie pro kruhové potrubí DN 100 mm, rám a žaluzie z plastu, barva bílá</t>
  </si>
  <si>
    <t>601880546</t>
  </si>
  <si>
    <t>Poznámka k položce:_x000d_
protidešťová žaluzie pro kruhové potrubí DN 100 mm, rám a žaluzie z plastu, barva bílá</t>
  </si>
  <si>
    <t>-284882941</t>
  </si>
  <si>
    <t>Poznámka k položce:_x000d_
Montáž ostatních zařízení protidešťové žaluzie nebo žaluziové klapky na kruhové potrubí, průměru do 300 mm</t>
  </si>
  <si>
    <t>751510041</t>
  </si>
  <si>
    <t>Vzduchotechnické potrubí pozink kruhové spirálně vinuté D do 100 mm</t>
  </si>
  <si>
    <t>-458747492</t>
  </si>
  <si>
    <t xml:space="preserve">Poznámka k položce:_x000d_
Vzduchotechnické potrubí z pozinkovaného plechu  kruhové, trouba spirálně vinutá bez příruby, průměru do 100 mm</t>
  </si>
  <si>
    <t>42972217</t>
  </si>
  <si>
    <t>anemostat vířivý pro přívod/odvod vzduchu čtvercový ocelový bílý 400x400mm 16 lamel</t>
  </si>
  <si>
    <t>1761750956</t>
  </si>
  <si>
    <t>Poznámka k položce:_x000d_
anemostat vířivý pro přívod/odvod vzduchu čtvercový ocelový bílý 400x400mm 16 lamel</t>
  </si>
  <si>
    <t>42981010</t>
  </si>
  <si>
    <t>trouba spirálně vinutá Pz D 100mm, l=3000mm</t>
  </si>
  <si>
    <t>2056105167</t>
  </si>
  <si>
    <t>Poznámka k položce:_x000d_
trouba spirálně vinutá Pz D 100mm, l=3000mm</t>
  </si>
  <si>
    <t>751510042</t>
  </si>
  <si>
    <t>Vzduchotechnické potrubí pozink kruhové spirálně vinuté D do 200 mm</t>
  </si>
  <si>
    <t>-620278256</t>
  </si>
  <si>
    <t xml:space="preserve">Poznámka k položce:_x000d_
Vzduchotechnické potrubí z pozinkovaného plechu  kruhové, trouba spirálně vinutá bez příruby, průměru přes 100 do 200 mm</t>
  </si>
  <si>
    <t>42981098</t>
  </si>
  <si>
    <t>trouba spirálně vinutá Pz D 150mm, l=3000mm</t>
  </si>
  <si>
    <t>721893139</t>
  </si>
  <si>
    <t>Poznámka k položce:_x000d_
trouba spirálně vinutá Pz D 150mm, l=3000mm</t>
  </si>
  <si>
    <t>751511122</t>
  </si>
  <si>
    <t>Mtž potrubí plech skupiny I kruh s přírubou tloušťky plechu 0,6 mm D do 200 mm</t>
  </si>
  <si>
    <t>-1931525188</t>
  </si>
  <si>
    <t xml:space="preserve">Poznámka k položce:_x000d_
Montáž potrubí plechového skupiny I  kruhového s přírubou tloušťky plechu 0,6 mm, průměru přes 100 do 200 mm</t>
  </si>
  <si>
    <t>42972916</t>
  </si>
  <si>
    <t>žaluzie protidešťová s pevnými lamelami, pozink, pro potrubí 250x250mm</t>
  </si>
  <si>
    <t>152008411</t>
  </si>
  <si>
    <t>Poznámka k položce:_x000d_
žaluzie protidešťová s pevnými lamelami, pozink, pro potrubí 250x250mm</t>
  </si>
  <si>
    <t>42981015</t>
  </si>
  <si>
    <t>trouba spirálně vinutá Pz D 200mm, l=3000mm</t>
  </si>
  <si>
    <t>1318213666</t>
  </si>
  <si>
    <t>Poznámka k položce:_x000d_
trouba spirálně vinutá Pz D 200mm, l=3000mm</t>
  </si>
  <si>
    <t>82*1,2 "Přepočtené koeficientem množství</t>
  </si>
  <si>
    <t>751511141</t>
  </si>
  <si>
    <t>Mtž potrubí plech skupiny I kruh s přírubou tloušťky plechu 0,8 mm D do 400 mm</t>
  </si>
  <si>
    <t>938241422</t>
  </si>
  <si>
    <t xml:space="preserve">Poznámka k položce:_x000d_
Montáž potrubí plechového skupiny I  kruhového s přírubou tloušťky plechu 0,8 mm, průměru do 400 mm</t>
  </si>
  <si>
    <t>42981103</t>
  </si>
  <si>
    <t>trouba spirálně vinutá Pz D 250mm, l=3000mm</t>
  </si>
  <si>
    <t>-288275136</t>
  </si>
  <si>
    <t>Poznámka k položce:_x000d_
trouba spirálně vinutá Pz D 250mm, l=3000mm</t>
  </si>
  <si>
    <t>24*1,25 "Přepočtené koeficientem množství</t>
  </si>
  <si>
    <t>751537131</t>
  </si>
  <si>
    <t>Montáž kruhového potrubí ohebného izolovaného minerální vatou z Al folie, průměru do 100 mm</t>
  </si>
  <si>
    <t>-1464529830</t>
  </si>
  <si>
    <t>Poznámka k položce:_x000d_
Montáž kruhového potrubí ohebného izolovaného minerální vatou z Al folie, průměru do 100 mm_x000d_
viz Půdorys 1.PP - vzduchotechnika_x000d_
Součet</t>
  </si>
  <si>
    <t>751-spc005</t>
  </si>
  <si>
    <t>polotuhá ohebná hadice z Al fólie, falcování mimořádně pevným vícenásobným zámkem pro mechanická větrací a klimatická vedení vč. příslušenství</t>
  </si>
  <si>
    <t>-524294576</t>
  </si>
  <si>
    <t>Poznámka k položce:_x000d_
polotuhá ohebná hadice z Al fólie, falcování mimořádně pevným vícenásobným zámkem pro mechanická větrací a klimatická vedení vč. příslušenství_x000d_
Součet</t>
  </si>
  <si>
    <t>80*1,1 "Přepočtené koeficientem množství</t>
  </si>
  <si>
    <t>751-spc006</t>
  </si>
  <si>
    <t>izolace pro ohebné rozvodné potrubí vč. příslušenství</t>
  </si>
  <si>
    <t>1540668809</t>
  </si>
  <si>
    <t>Poznámka k položce:_x000d_
izolace pro ohebné rozvodné potrubí vč. příslušenství_x000d_
Součet</t>
  </si>
  <si>
    <t>8,18181818181818*1,1 "Přepočtené koeficientem množství</t>
  </si>
  <si>
    <t>751572101</t>
  </si>
  <si>
    <t>Závěs kruhového potrubí pomocí objímky, kotvené do betonu průměru potrubí do 100 mm</t>
  </si>
  <si>
    <t>1085893132</t>
  </si>
  <si>
    <t>Poznámka k položce:_x000d_
Závěs kruhového potrubí pomocí objímky, kotvené do betonu průměru potrubí do 100 mm_x000d_
Součet</t>
  </si>
  <si>
    <t>751581351</t>
  </si>
  <si>
    <t>Protipožární ochrana vzduchotechnického potrubí prostup kruhového potrubí stěnou, průměru potrubí do 100 mm</t>
  </si>
  <si>
    <t>1450920785</t>
  </si>
  <si>
    <t>Poznámka k položce:_x000d_
Protipožární ochrana vzduchotechnického potrubí prostup kruhového potrubí stěnou, průměru potrubí do 100 mm</t>
  </si>
  <si>
    <t>751611111</t>
  </si>
  <si>
    <t>Montáž vzduchotechnické jednotky s rekuperací tepla nástěnné s výměnou vzduchu do 500 m3/h</t>
  </si>
  <si>
    <t>11777964</t>
  </si>
  <si>
    <t>Poznámka k položce:_x000d_
Montáž vzduchotechnické jednotky s rekuperací tepla centrální nástěnné s výměnou vzduchu přes 300 do 500 m3/h</t>
  </si>
  <si>
    <t>751611112</t>
  </si>
  <si>
    <t>Montáž vzduchotechnické jednotky s rekuperací tepla nástěnné s výměnou vzduchu přes 500 m3/h</t>
  </si>
  <si>
    <t>715442885</t>
  </si>
  <si>
    <t>Poznámka k položce:_x000d_
Montáž vzduchotechnické jednotky s rekuperací tepla centrální nástěnné s výměnou vzduchu přes 500 m3/h</t>
  </si>
  <si>
    <t>42944001</t>
  </si>
  <si>
    <t>jednotka VZT nástěnná s rekuperací tepla a ovládací jednotkou do 1000m3/hod</t>
  </si>
  <si>
    <t>-1240902402</t>
  </si>
  <si>
    <t xml:space="preserve">Poznámka k položce:_x000d_
jednotka VZT nástěnná s rekuperací tepla a ovládací jednotkou do 1000m3/hod_x000d_
Rekuperační jednotka je vzduchotechnické zařízení, které nasává potrubím vzduch z venkovního prostředí a předává mu teplo z odváděného (ohřátého) vzdu_x000d_
Technická specifikace jednotek:_x000d_
- vzduchový výkon 300 m3_x000d_
- průměr napojení hrdel 159 mm_x000d_
- diagonální protiproudý rekuperátor, účinnost min. 90%_x000d_
- výška jednotky -  max 300 mm - montáž do podhledů_x000d_
- kompaktní jednotka nízké hmotnosti, vyrobena z extrudovaného polypropylenu_x000d_
součástí jednotek regulace je nový elegantní ovládací panel_x000d_
- třída filtrace pro AC ventilátory M5 (přívod) + G4 (odvod), pro EC ventilátory F7 (přívod) + G4 (odvod)_x000d_
- provedení s předehřevem  - 1kW_x000d_
- čidlo vlhkosti, čidlo CO2, PIR čidlo_x000d_
- provedení EC, plynulé řízení otáček ventilátorů_x000d_
- tichý provoz, max 55dB</t>
  </si>
  <si>
    <t>42944001.1</t>
  </si>
  <si>
    <t>264304258</t>
  </si>
  <si>
    <t xml:space="preserve">Poznámka k položce:_x000d_
jednotka VZT nástěnná s rekuperací tepla a ovládací jednotkou do 1000m3/hod_x000d_
Rekuperační jednotka je vzduchotechnické zařízení, které nasává potrubím vzduch z venkovního prostředí a předává mu teplo z odváděného (ohřátého) vzdu_x000d_
Technická specifikace jednotek:_x000d_
- vzduchový výkon  700 m3_x000d_
- průměr napojení hrdel 200 mm_x000d_
- diagonální protiproudý rekuperátor, účinnost min. 90%_x000d_
- výška jednotky - max 360mm_x000d_
- kompaktní jednotka nízké hmotnosti, vyrobena z extrudovaného polypropylenu_x000d_
součástí jednotek regulace je nový elegantní ovládací panel_x000d_
- třída filtrace pro AC ventilátory M5 (přívod) + G4 (odvod), pro EC ventilátory F7 (přívod) + G4 (odvod)_x000d_
- provedení s předehřevem  - 2,5kW_x000d_
- čidlo vlhkosti, čidlo CO2, PIR čidlo_x000d_
- provedení EC, plynulé řízení otáček ventilátorů_x000d_
- tichý provoz, max 65 dB</t>
  </si>
  <si>
    <t>998751201</t>
  </si>
  <si>
    <t>Přesun hmot pro vzduchotechniku stanovený procentní sazbou (%) z ceny vodorovná dopravní vzdálenost do 50 m v objektech výšky do 12 m</t>
  </si>
  <si>
    <t>314426873</t>
  </si>
  <si>
    <t>Poznámka k položce:_x000d_
Přesun hmot pro vzduchotechniku stanovený procentní sazbou (%) z ceny vodorovná dopravní vzdálenost do 50 m v objektech výšky do 12 m</t>
  </si>
  <si>
    <t>998751291</t>
  </si>
  <si>
    <t>Přesun hmot pro vzduchotechniku stanovený procentní sazbou (%) z ceny Příplatek k cenám za zvětšený přesun přes vymezenou největší dopravní vzdálenost do 500 m</t>
  </si>
  <si>
    <t>-162340956</t>
  </si>
  <si>
    <t>Poznámka k položce:_x000d_
Přesun hmot pro vzduchotechniku stanovený procentní sazbou (%) z ceny Příplatek k cenám za zvětšený přesun přes vymezenou největší dopravní vzdálenost do 500 m</t>
  </si>
  <si>
    <t>42975304</t>
  </si>
  <si>
    <t>příruba pro flexibilní potrubí D 200 mm</t>
  </si>
  <si>
    <t>1557400103</t>
  </si>
  <si>
    <t>Poznámka k položce:_x000d_
příruba pro flexibilní potrubí D 200 mm</t>
  </si>
  <si>
    <t>-1797231079</t>
  </si>
  <si>
    <t>Poznámka k položce:_x000d_
Hodinové zúčtovací sazby profesí HSV provádění konstrukcí zedník_x000d_
Součet</t>
  </si>
  <si>
    <t>HZS3212</t>
  </si>
  <si>
    <t>Hodinové zúčtovací sazby montáží technologických zařízení na stavebních objektech montér vzduchotechniky odborný</t>
  </si>
  <si>
    <t>988149791</t>
  </si>
  <si>
    <t>Poznámka k položce:_x000d_
Hodinové zúčtovací sazby montáží technologických zařízení na stavebních objektech montér vzduchotechniky odborný_x000d_
Součet</t>
  </si>
  <si>
    <t>SO 01b - 5 - Interiérové vybavení</t>
  </si>
  <si>
    <t>766 - Konstrukce truhlářské</t>
  </si>
  <si>
    <t>767 - Konstrukce zámečnické</t>
  </si>
  <si>
    <t>D.2.02.</t>
  </si>
  <si>
    <t>ŠATNÍ SKŘÍŇ výrobek 01 : VÝROBA, DODÁVKA A MONTÁŽ v rozsahu projektu interiéru, základní parametry - š.1200 x hl. 400 mm x v. 2130 mm, materiál LTD lamino (barva bílá a bělený dub -barevná kombinace truhlářského výrobku je zřejmá z výkresu</t>
  </si>
  <si>
    <t>-2057073016</t>
  </si>
  <si>
    <t xml:space="preserve">Poznámka k položce:_x000d_
ŠATNÍ SKŘÍŇ  : VÝROBA, DODÁVKA A MONTÁŽ v rozsahu projektu interiéru, základní parametry - š.1200 x hl. 400 mm x v. 2130 mm, materiál LTD lamino (barva bílá a bělený dub -barevná kombinace truhlářského výrobku je zřejmá z výkresu čelního pohledu a z výkresu řezu), kovová dveřní madla, výsuvná šatní tyč</t>
  </si>
  <si>
    <t>D.2.03.</t>
  </si>
  <si>
    <t>LAVICE výrobek 02 : VÝROBA, DODÁVKA A MONTÁŽ v rozsahu projektu interiéru, základní parametry - š.1200 x hl. 380 mm x v. 400 mm, materiál LTD lamino (barva bílá a bělený dub -barevná kombinace truhlářského výrobku je zřejmá z výkresu čelní</t>
  </si>
  <si>
    <t>2080934063</t>
  </si>
  <si>
    <t>Poznámka k položce:_x000d_
LAVICE : VÝROBA, DODÁVKA A MONTÁŽ v rozsahu projektu interiéru, základní parametry - š.1200 x hl. 380 mm x v. 400 mm, materiál LTD lamino (barva bílá a bělený dub -barevná kombinace truhlářského výrobku je zřejmá z výkresu čelního pohledu a z výkresu řezu)</t>
  </si>
  <si>
    <t>D.2.04.</t>
  </si>
  <si>
    <t>ŠATNÍ SKŘÍŇ výrobek 03 : VÝROBA, DODÁVKA A MONTÁŽ v rozsahu projektu interiéru, základní parametry - š.1800 x hl. 400 mm x v. 2130 mm, materiál LTD lamino (barva bílá a bělený dub -barevná kombinace truhlářského výrobku je zřejmá z výkresu</t>
  </si>
  <si>
    <t>915092845</t>
  </si>
  <si>
    <t xml:space="preserve">Poznámka k položce:_x000d_
ŠATNÍ SKŘÍŇ  : VÝROBA, DODÁVKA A MONTÁŽ v rozsahu projektu interiéru, základní parametry - š.1800 x hl. 400 mm x v. 2130 mm, materiál LTD lamino (barva bílá a bělený dub -barevná kombinace truhlářského výrobku je zřejmá z výkresu čelního pohledu a z výkresu řezu), kovová dveřní madla, výsuvná šatní tyč</t>
  </si>
  <si>
    <t>D.2.05.</t>
  </si>
  <si>
    <t>LAVICE výrobek 04 : VÝROBA, DODÁVKA A MONTÁŽ v rozsahu projektu interiéru, základní parametry - š.1800 x hl. 380 mm x v. 400 mm, materiál LTD lamino (barva bílá a bělený dub -barevná kombinace truhlářského výrobku je zřejmá z výkresu čelní</t>
  </si>
  <si>
    <t>707906924</t>
  </si>
  <si>
    <t>Poznámka k položce:_x000d_
LAVICE : VÝROBA, DODÁVKA A MONTÁŽ v rozsahu projektu interiéru, základní parametry - š.1800 x hl. 380 mm x v. 400 mm, materiál LTD lamino (barva bílá a bělený dub -barevná kombinace truhlářského výrobku je zřejmá z výkresu čelního pohledu a z výkresu řezu)</t>
  </si>
  <si>
    <t>D.2.06.</t>
  </si>
  <si>
    <t>ŠATNÍ SKŘÍŇ výrobek 05 : VÝROBA, DODÁVKA A MONTÁŽ v rozsahu projektu interiéru, základní parametry - š.1200 x hl. 400 mm x v. 2130 mm, materiál LTD lamino (barva bílá a bělený dub -barevná kombinace truhlářského výrobku je zřejmá z výkresu</t>
  </si>
  <si>
    <t>2018465885</t>
  </si>
  <si>
    <t>D.2.07.</t>
  </si>
  <si>
    <t>KANCELÁŘSKÁ SKŘÍŇ výrobek 06 : VÝROBA, DODÁVKA A MONTÁŽ v rozsahu projektu interiéru, základní parametry - š.2400 x hl. 600 mm x v. 2130 mm, materiál LTD lamino (barva bílá a bělený dub - barevná kombinace truhlářského výrobku je zřejmá z výkresu čeln</t>
  </si>
  <si>
    <t>-7612456</t>
  </si>
  <si>
    <t>Poznámka k položce:_x000d_
KANCELÁŘSKÁ SKŘÍŇ: VÝROBA, DODÁVKA A MONTÁŽ v rozsahu projektu interiéru, základní parametry - 2400 x hl. 600 mm x v. 2130 mm, materiál LTD lamino (barva bílá a bělený dub - barevná kombinace truhlářského výrobku je zřejmá z výkresu čelního pohledu a z výkresu řezu)</t>
  </si>
  <si>
    <t>D.2.08.</t>
  </si>
  <si>
    <t>KANCELÁŘSKÁ SKŘÍŇ výrobek 07 : VÝROBA, DODÁVKA A MONTÁŽ v rozsahu projektu interiéru, základní parametry - š.2400 x hl. 400 mm x v. 2130 mm, materiál LTD lamino (barva bílá a bělený dub - barevná kombinace truhlářského výrobku je zřejmá z výkresu čeln</t>
  </si>
  <si>
    <t>1760252006</t>
  </si>
  <si>
    <t>Poznámka k položce:_x000d_
KANCELÁŘSKÁ SKŘÍŇ: VÝROBA, DODÁVKA A MONTÁŽ v rozsahu projektu interiéru, základní parametry - 2400 x hl. 400 mm x v. 2130 mm, materiál LTD lamino (barva bílá a bělený dub - barevná kombinace truhlářského výrobku je zřejmá z výkresu čelního pohledu a z výkresu řezu)</t>
  </si>
  <si>
    <t>D.2.09.</t>
  </si>
  <si>
    <t>SKLADOVACÍ SKŘÍŇ výrobek 8 : VÝROBA, DODÁVKA A MONTÁŽ v rozsahu projektu interiéru, základní parametry - š.3000 x hl. 600 mm x v. 1830 mm, materiál LTD lamino (barva bílá a bělený dub - barevná kombinace truhlářského výrobku je zřejmá z výkres</t>
  </si>
  <si>
    <t>174471401</t>
  </si>
  <si>
    <t>Poznámka k položce:_x000d_
ŠATNÍ SKŘÍŇ v m.č. 209 : VÝROBA, DODÁVKA A MONTÁŽ v rozsahu projektu interiéru, základní parametry - š.3000 x hl. 400 mm x v. 1830 mm, materiál LTD lamino (barva bílá a bělený dub - barevná kombinace truhlářského výrobku je zřejmá z výkresu čelního pohledu a z výkresu řezu), kovová dveřní madla, výsuvná šatní tyč</t>
  </si>
  <si>
    <t>D.2.10.</t>
  </si>
  <si>
    <t>SKLADOVACÍ SKŘÍŇ výrobek 9 : VÝROBA, DODÁVKA A MONTÁŽ v rozsahu projektu interiéru, základní parametry - š.1200 x hl. 600 mm x v. 1830 mm, materiál LTD lamino (barva bílá a bělený dub - barevná kombinace truhlářského výrobku je zřejmá z výkres</t>
  </si>
  <si>
    <t>-1952313430</t>
  </si>
  <si>
    <t>Poznámka k položce:_x000d_
SKLADOVACÍ SKŘÍŇ : VÝROBA, DODÁVKA A MONTÁŽ v rozsahu projektu interiéru, základní parametry - š.1200 x hl. 600 mm x v. 1830 mm, materiál LTD lamino (barva bílá a bělený dub - barevná kombinace truhlářského výrobku je zřejmá z výkresu čelního pohledu a z výkresu řezu), kovová dveřní madla, výsuvná šatní tyč</t>
  </si>
  <si>
    <t>D.2.11.</t>
  </si>
  <si>
    <t xml:space="preserve">PRACOVNÍ LINKA výrobek 10: VÝROBA, DODÁVKA A MONTÁŽ v rozsahu projektu interiéru,  základní parametry - spodní a horní skříňky, š.1700 x hl. 610 mm x v. 1830 mm, materiál LTD lamino (barva bílá a bělený dub -barevná kombinace truhlářského</t>
  </si>
  <si>
    <t>165881141</t>
  </si>
  <si>
    <t>Poznámka k položce:_x000d_
PRACOVNÍ LINKA : VÝROBA, DODÁVKA A MONTÁŽ v rozsahu projektu interiéru, základní parametry - spodní a horní skříňky, š.1700 x hl. 610 mm x v. 1830 mm, materiál LTD lamino (barva bílá a bělený dub -barevná kombinace truhlářského výrobku je zřejmá z výkresu čelního pohledu a z výkresu řezu), kovová dveřní madla</t>
  </si>
  <si>
    <t>D.2.12.</t>
  </si>
  <si>
    <t xml:space="preserve">PRACOVNÍ LINKA výrobek 11: VÝROBA, DODÁVKA A MONTÁŽ v rozsahu projektu interiéru,  základní parametry - spodní a horní skříňky, š.1700 x hl. 610 mm x v. 1830 mm, materiál LTD lamino (barva bílá a bělený dub -barevná kombinace truhlářského</t>
  </si>
  <si>
    <t>-1615759296</t>
  </si>
  <si>
    <t>Poznámka k položce:_x000d_
PRACOVNÍ LINKA : VÝROBA, DODÁVKA A MONTÁŽ v rozsahu projektu interiéru, základní parametry - spodní, š.1700 x hl. 610 mm x v. 900 mm, materiál LTD lamino (barva bílá a bělený dub -barevná kombinace truhlářského výrobku je zřejmá z výkresu čelního pohledu a z výkresu řezu), kovová dveřní madla</t>
  </si>
  <si>
    <t>D.2.13.</t>
  </si>
  <si>
    <t>PRACOVNÍ LINKA výrobek 12 : VÝROBA, DODÁVKA A MONTÁŽ v rozsahu projektu interiéru, základní parametry - spodní a horní skříňky, š.2400 x hl. 595 mm spodní skříňky (hl. 310 mm horní skříňky) x v. 1830 mm, materiál LTD lamino (barva bílá a</t>
  </si>
  <si>
    <t>-1023774620</t>
  </si>
  <si>
    <t>Poznámka k položce:_x000d_
PRACOVNÍ LINKA : VÝROBA, DODÁVKA A MONTÁŽ v rozsahu projektu interiéru, základní parametry - spodní a horní skříňky, š.2400 x hl. 595 mm spodní skříňky (hl. 310 mm horní skříňky) x v. 1830 mm, materiál LTD lamino (barva bílá a bělený dub -barevná kombinace truhlářského výrobku je zřejmá z výkresu čelního pohledu a z výkresu řezu), kovová dveřní madla, dřez s odkapávačem a dřezová baterie</t>
  </si>
  <si>
    <t>D.2.14.</t>
  </si>
  <si>
    <t>KUCHYŇSKÁ LINKA výrobek 13 : VÝROBA, DODÁVKA A MONTÁŽ v rozsahu projektu interiéru, základní parametry - spodní a horní skříňky, š.2400 x hl. 610 mm x v. 1830 mm, materiál LTD lamino (barva bílá a bělený dub -barevná kombinace truhlářského</t>
  </si>
  <si>
    <t>-324815948</t>
  </si>
  <si>
    <t>Poznámka k položce:_x000d_
KUCHYŇSKÁ LINKA : VÝROBA, DODÁVKA A MONTÁŽ v rozsahu projektu interiéru, základní parametry - spodní a horní skříňky, š.2400 x hl. 610 mm x v. 1830 mm, materiál LTD lamino (barva bílá a bělený dub -barevná kombinace truhlářského výrobku je zřejmá z výkresu čelního pohledu a z výkresu řezu), kovová dveřní madla, výsuvná šatní tyč</t>
  </si>
  <si>
    <t>D.2.15-R1</t>
  </si>
  <si>
    <t>REGÁLOVÝ SYSTÉM (PRVEK R1) : VÝROBA, DODÁVKA A MONTÁŽ v rozsahu projektu interiéru, základní parametry R1 - š.900 mm x hl. 600 mm x v. 2400 mm, počet polic 6 ks</t>
  </si>
  <si>
    <t>-1633168603</t>
  </si>
  <si>
    <t>Poznámka k položce:_x000d_
REGÁLOVÝ SYSTÉM (PRVEK R1) : VÝROBA, DODÁVKA A MONTÁŽ v rozsahu projektu interiéru, základní parametry R1 - š.900 mm x hl. 600 mm x v. 2400 mm, počet polic 6 ks</t>
  </si>
  <si>
    <t>D.2.15-R2</t>
  </si>
  <si>
    <t>REGÁLOVÝ SYSTÉM (PRVEK R2) : VÝROBA, DODÁVKA A MONTÁŽ v rozsahu projektu interiéru, výkr.č. D.2.19, základní parametry R2 - š.1200 mm x hl. 400 mm x v. 2400 mm, počet polic 6 ks</t>
  </si>
  <si>
    <t>656359188</t>
  </si>
  <si>
    <t xml:space="preserve">Poznámka k položce:_x000d_
REGÁLOVÝ SYSTÉM  (PRVEK R2) : VÝROBA, DODÁVKA A MONTÁŽ v rozsahu projektu interiéru, , základní parametry R2 - š.1200 mm x hl. 400 mm x v. 2400 mm, počet polic 6 ks</t>
  </si>
  <si>
    <t>D.2.15-R3</t>
  </si>
  <si>
    <t>REGÁLOVÝ SYSTÉM (PRVEK R3) : VÝROBA, DODÁVKA A MONTÁŽ v rozsahu projektu interiéru, základní parametry R1 - š.900 mm x hl. 400 mm x v. 2400 mm, počet polic 6 ks</t>
  </si>
  <si>
    <t>-1648705278</t>
  </si>
  <si>
    <t>Poznámka k položce:_x000d_
REGÁLOVÝ SYSTÉM (PRVEK R3) : VÝROBA, DODÁVKA A MONTÁŽ v rozsahu projektu interiéru, základní parametry R3 - š.900 mm x hl. 400 mm x v. 2400 mm, počet polic 6 ks</t>
  </si>
  <si>
    <t>D.2.15-R4</t>
  </si>
  <si>
    <t>REGÁLOVÝ SYSTÉM (PRVEK R4) : VÝROBA, DODÁVKA A MONTÁŽ v rozsahu projektu interiéru, základní parametry R1 - š.750 mm x hl. 400 mm x v. 2400 mm, počet polic 6 ks</t>
  </si>
  <si>
    <t>1981660636</t>
  </si>
  <si>
    <t>Poznámka k položce:_x000d_
REGÁLOVÝ SYSTÉM (PRVEK R4) : VÝROBA, DODÁVKA A MONTÁŽ v rozsahu projektu interiéru, základní parametry R4 - š.750 mm x hl. 400 mm x v. 2400 mm, počet polic 6 ks</t>
  </si>
  <si>
    <t>D.2.15-R5</t>
  </si>
  <si>
    <t>REGÁLOVÝ SYSTÉM (PRVEK R5) : VÝROBA, DODÁVKA A MONTÁŽ v rozsahu projektu interiéru, základní parametry R1 - š.600 mm x hl. 400 mm x v. 2400 mm, počet polic 6 ks</t>
  </si>
  <si>
    <t>-790512083</t>
  </si>
  <si>
    <t>Poznámka k položce:_x000d_
REGÁLOVÝ SYSTÉM (PRVEK R5) : VÝROBA, DODÁVKA A MONTÁŽ v rozsahu projektu interiéru, základní parametry R4 - š.600 mm x hl. 400 mm x v. 2400 mm, počet polic 6 ks</t>
  </si>
  <si>
    <t>Pol1</t>
  </si>
  <si>
    <t>CHLADÍCÍ BOXY 7 ks třípatrových boxů</t>
  </si>
  <si>
    <t>ks</t>
  </si>
  <si>
    <t>1704472926</t>
  </si>
  <si>
    <t>Poznámka k položce:_x000d_
CHLADÍCÍ BOXY 7 ks třípatrových boxů</t>
  </si>
  <si>
    <t>Pol2</t>
  </si>
  <si>
    <t>MRAZÍCÍ BOX jednodvéřový - třípatrový</t>
  </si>
  <si>
    <t>-1720063410</t>
  </si>
  <si>
    <t>Pol3</t>
  </si>
  <si>
    <t>ATYP CHLADÍCÍ MÍSTNOST č.m. 030</t>
  </si>
  <si>
    <t>1036590104</t>
  </si>
  <si>
    <t>Pol4</t>
  </si>
  <si>
    <t>TECHNOLOGIE CHLAZENÍ pro boxy D+M</t>
  </si>
  <si>
    <t>-954636144</t>
  </si>
  <si>
    <t>Přesun hmot pro zámečnické konstrukce stanovený procentní sazbou (%) z ceny vodorovná dopravní vzdálenost do 50 m v objektech výšky do 6 m</t>
  </si>
  <si>
    <t>1689347821</t>
  </si>
  <si>
    <t>Poznámka k položce:_x000d_
Přesun hmot pro zámečnické konstrukce stanovený procentní sazbou (%) z ceny vodorovná dopravní vzdálenost do 50 m v objektech výšky do 6 m</t>
  </si>
  <si>
    <t>998767292</t>
  </si>
  <si>
    <t>Přesun hmot pro zámečnické konstrukce stanovený procentní sazbou (%) z ceny Příplatek k cenám za zvětšený přesun přes vymezenou největší dopravní vzdálenost do 100 m</t>
  </si>
  <si>
    <t>-291798849</t>
  </si>
  <si>
    <t>Poznámka k položce:_x000d_
Přesun hmot pro zámečnické konstrukce stanovený procentní sazbou (%) z ceny Příplatek k cenám za zvětšený přesun přes vymezenou největší dopravní vzdálenost do 100 m</t>
  </si>
  <si>
    <t>SO 02 - Přístřešek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</si>
  <si>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</si>
  <si>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</si>
  <si>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</si>
  <si>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</si>
  <si>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711 - Izolace proti vodě, vlhkosti a plynům</t>
  </si>
  <si>
    <t xml:space="preserve">    762 - Konstrukce tesařské</t>
  </si>
  <si>
    <t xml:space="preserve">    764 - Konstrukce klempířské</t>
  </si>
  <si>
    <t>OST - Ostatní</t>
  </si>
  <si>
    <t>Zemní práce</t>
  </si>
  <si>
    <t>131213102</t>
  </si>
  <si>
    <t>Hloubení jam v nesoudržných horninách třídy těžitelnosti I skupiny 3 ručně</t>
  </si>
  <si>
    <t>887873471</t>
  </si>
  <si>
    <t>4,3*0,5*1,75</t>
  </si>
  <si>
    <t>131251102</t>
  </si>
  <si>
    <t>Hloubení jam nezapažených v hornině třídy těžitelnosti I skupiny 3 objem do 50 m3 strojně</t>
  </si>
  <si>
    <t>-694450015</t>
  </si>
  <si>
    <t>((5,0*3,65)+(6,75*5,4))*0,5*1,75</t>
  </si>
  <si>
    <t>1,65*1,150*1,75*0,5</t>
  </si>
  <si>
    <t>3,75*3,95*0,5</t>
  </si>
  <si>
    <t>-4,3*0,5*1,75</t>
  </si>
  <si>
    <t>132212111</t>
  </si>
  <si>
    <t>Hloubení rýh š do 800 mm v soudržných horninách třídy těžitelnosti I skupiny 3 ručně</t>
  </si>
  <si>
    <t>1796157256</t>
  </si>
  <si>
    <t>0,6*0,4*1,0*2</t>
  </si>
  <si>
    <t>132251102</t>
  </si>
  <si>
    <t>Hloubení rýh nezapažených š do 800 mm v hornině třídy těžitelnosti I skupiny 3 objem do 50 m3 strojně</t>
  </si>
  <si>
    <t>-395109679</t>
  </si>
  <si>
    <t>2,25*0,6*0,40</t>
  </si>
  <si>
    <t>0,5*0,6*0,7*4</t>
  </si>
  <si>
    <t>2,5*0,6*0,4</t>
  </si>
  <si>
    <t>(3,35*2+1,65)*0,4*0,6</t>
  </si>
  <si>
    <t>161151103</t>
  </si>
  <si>
    <t>Svislé přemístění výkopku z horniny třídy těžitelnosti I skupiny 1 až 3 hl výkopu přes 4 do 8 m</t>
  </si>
  <si>
    <t>-704954233</t>
  </si>
  <si>
    <t>3,763+53,166+0,48+3,985</t>
  </si>
  <si>
    <t>162751117</t>
  </si>
  <si>
    <t>Vodorovné přemístění přes 9 000 do 10000 m výkopku/sypaniny z horniny třídy těžitelnosti I skupiny 1 až 3</t>
  </si>
  <si>
    <t>1465968375</t>
  </si>
  <si>
    <t>-36,225</t>
  </si>
  <si>
    <t>162751119</t>
  </si>
  <si>
    <t>Příplatek k vodorovnému přemístění výkopku/sypaniny z horniny třídy těžitelnosti I skupiny 1 až 3 ZKD 1000 m přes 10000 m</t>
  </si>
  <si>
    <t>-1483100614</t>
  </si>
  <si>
    <t>25,169*12</t>
  </si>
  <si>
    <t>171201231</t>
  </si>
  <si>
    <t>Poplatek za uložení zeminy a kamení na recyklační skládce (skládkovné) kód odpadu 17 05 04</t>
  </si>
  <si>
    <t>-1230078660</t>
  </si>
  <si>
    <t>25,169*1,8</t>
  </si>
  <si>
    <t>174151101</t>
  </si>
  <si>
    <t>Zásyp jam, šachet rýh nebo kolem objektů sypaninou se zhutněním</t>
  </si>
  <si>
    <t>721418556</t>
  </si>
  <si>
    <t>-1,75*3,8*1,75</t>
  </si>
  <si>
    <t>Zakládání</t>
  </si>
  <si>
    <t>211971110</t>
  </si>
  <si>
    <t>Zřízení opláštění žeber nebo trativodů geotextilií v rýze nebo zářezu sklonu do 1:2</t>
  </si>
  <si>
    <t>-247176378</t>
  </si>
  <si>
    <t>14,7*0,50</t>
  </si>
  <si>
    <t>69311270</t>
  </si>
  <si>
    <t>geotextilie netkaná separační, ochranná, filtrační, drenážní PES 400g/m2</t>
  </si>
  <si>
    <t>-1691943823</t>
  </si>
  <si>
    <t>7,35*1,1845 'Přepočtené koeficientem množství</t>
  </si>
  <si>
    <t>212572111</t>
  </si>
  <si>
    <t>Lože pro trativody ze štěrkopísku tříděného</t>
  </si>
  <si>
    <t>-1400274024</t>
  </si>
  <si>
    <t>14,7*0,5*0,70</t>
  </si>
  <si>
    <t>212755214</t>
  </si>
  <si>
    <t>Trativody z drenážních trubek plastových flexibilních D 100 mm bez lože</t>
  </si>
  <si>
    <t>-1702924137</t>
  </si>
  <si>
    <t>3,95+6,75+4,0</t>
  </si>
  <si>
    <t>274313611</t>
  </si>
  <si>
    <t>Základové pásy z betonu tř. C 16/20</t>
  </si>
  <si>
    <t>-1269399550</t>
  </si>
  <si>
    <t>2,25*0,6*0,40*1,1</t>
  </si>
  <si>
    <t>0,5*0,6*0,7*1,1*4</t>
  </si>
  <si>
    <t>2,5*0,6*0,4*1,1</t>
  </si>
  <si>
    <t>(3,35*2+1,65)*0,4*0,6*1,1</t>
  </si>
  <si>
    <t>311113144</t>
  </si>
  <si>
    <t>Nosná zeď tl přes 250 do 300 mm z hladkých tvárnic ztraceného bednění včetně výplně z betonu tř. C 20/25</t>
  </si>
  <si>
    <t>1058819080</t>
  </si>
  <si>
    <t>(3,8*2+4,50)*2,0</t>
  </si>
  <si>
    <t>(0,5+2,0)*0,5*4,1</t>
  </si>
  <si>
    <t>311272111</t>
  </si>
  <si>
    <t>Zdivo z pórobetonových tvárnic hladkých do P2 do 450 kg/m3 na tenkovrstvou maltu tl 250 mm</t>
  </si>
  <si>
    <t>-1996409551</t>
  </si>
  <si>
    <t>(6,45+3,8)*1,75</t>
  </si>
  <si>
    <t>3,8*0,5*0,5</t>
  </si>
  <si>
    <t>341361821</t>
  </si>
  <si>
    <t>Výztuž stěn betonářskou ocelí 10 505</t>
  </si>
  <si>
    <t>1715188590</t>
  </si>
  <si>
    <t>29,325*0,3*100*0,001</t>
  </si>
  <si>
    <t>Vodorovné konstrukce</t>
  </si>
  <si>
    <t>417321515</t>
  </si>
  <si>
    <t>Ztužující pásy a věnce ze ŽB tř. C 25/30</t>
  </si>
  <si>
    <t>-931918822</t>
  </si>
  <si>
    <t>(6,45+3,8)*0,3*0,3*1,1</t>
  </si>
  <si>
    <t>417351115</t>
  </si>
  <si>
    <t>Zřízení bednění ztužujících věnců</t>
  </si>
  <si>
    <t>-2004161361</t>
  </si>
  <si>
    <t>(6,45+3,8)*0,5*2</t>
  </si>
  <si>
    <t>417351116</t>
  </si>
  <si>
    <t>Odstranění bednění ztužujících věnců</t>
  </si>
  <si>
    <t>-451001514</t>
  </si>
  <si>
    <t>417361821</t>
  </si>
  <si>
    <t>Výztuž ztužujících pásů a věnců betonářskou ocelí 10 505</t>
  </si>
  <si>
    <t>-1838483289</t>
  </si>
  <si>
    <t>1,015*120*0,001</t>
  </si>
  <si>
    <t>430321313</t>
  </si>
  <si>
    <t>Schodišťová konstrukce a rampa ze ŽB tř. C 16/20</t>
  </si>
  <si>
    <t>763066615</t>
  </si>
  <si>
    <t>"pod schody"</t>
  </si>
  <si>
    <t>2,25*1,0*0,10</t>
  </si>
  <si>
    <t>434121425</t>
  </si>
  <si>
    <t>Osazení ŽB schodišťových stupňů broušených nebo leštěných na desku</t>
  </si>
  <si>
    <t>1439539646</t>
  </si>
  <si>
    <t>1,35*7</t>
  </si>
  <si>
    <t>59373755</t>
  </si>
  <si>
    <t>stupeň schodišťový nosný ŽB 135x35x14,5cm</t>
  </si>
  <si>
    <t>-294572247</t>
  </si>
  <si>
    <t>451317777</t>
  </si>
  <si>
    <t>Podklad nebo lože pod dlažbu vodorovný nebo do sklonu 1:5 z betonu prostého tl přes 50 do 100 mm</t>
  </si>
  <si>
    <t>736090922</t>
  </si>
  <si>
    <t>451577777</t>
  </si>
  <si>
    <t>Podklad nebo lože pod dlažbu vodorovný nebo do sklonu 1:5 z kameniva těženého tl přes 30 do 100 mm</t>
  </si>
  <si>
    <t>695510362</t>
  </si>
  <si>
    <t>451579777</t>
  </si>
  <si>
    <t>Příplatek ZKD 10 mm tl u podkladu nebo lože pod dlažbu z kameniva těženého</t>
  </si>
  <si>
    <t>1299722183</t>
  </si>
  <si>
    <t>19,582*10</t>
  </si>
  <si>
    <t>Komunikace pozemní</t>
  </si>
  <si>
    <t>596212220</t>
  </si>
  <si>
    <t>Kladení zámkové dlažby pozemních komunikací tl 80 mm skupiny B pl do 50 m2</t>
  </si>
  <si>
    <t>-1598105340</t>
  </si>
  <si>
    <t>1,70*3,7</t>
  </si>
  <si>
    <t>4,1*2,5+2,34*1,30</t>
  </si>
  <si>
    <t>59245013</t>
  </si>
  <si>
    <t>dlažba zámková tvaru I 200x165x80mm přírodní</t>
  </si>
  <si>
    <t>631573364</t>
  </si>
  <si>
    <t>19,582*1,05 'Přepočtené koeficientem množství</t>
  </si>
  <si>
    <t>621142001</t>
  </si>
  <si>
    <t>Potažení vnějších podhledů sklovláknitým pletivem vtlačeným do tenkovrstvé hmoty</t>
  </si>
  <si>
    <t>-499242109</t>
  </si>
  <si>
    <t>"na cetris desku"</t>
  </si>
  <si>
    <t>6,48*3,9</t>
  </si>
  <si>
    <t>(3,9*2+6,48)*0,15</t>
  </si>
  <si>
    <t>621151011</t>
  </si>
  <si>
    <t>Penetrační silikátový nátěr vnějších pastovitých tenkovrstvých omítek podhledů</t>
  </si>
  <si>
    <t>-404459639</t>
  </si>
  <si>
    <t>621541022</t>
  </si>
  <si>
    <t>Tenkovrstvá silikonsilikátová zatíraná omítka zrnitost 2,0 mm vnějších podhledů</t>
  </si>
  <si>
    <t>-1749047053</t>
  </si>
  <si>
    <t>622142001</t>
  </si>
  <si>
    <t>Potažení vnějších stěn sklovláknitým pletivem vtlačeným do tenkovrstvé hmoty</t>
  </si>
  <si>
    <t>1777881975</t>
  </si>
  <si>
    <t>(6,45*2+0,30+3,8+3,5)*2,0</t>
  </si>
  <si>
    <t>3,8*0,5*0,5*2</t>
  </si>
  <si>
    <t>622151011</t>
  </si>
  <si>
    <t>Penetrační silikátový nátěr vnějších pastovitých tenkovrstvých omítek stěn</t>
  </si>
  <si>
    <t>1987493080</t>
  </si>
  <si>
    <t>622511112</t>
  </si>
  <si>
    <t>Tenkovrstvá akrylátová mozaiková střednězrnná omítka vnějších stěn</t>
  </si>
  <si>
    <t>1740947911</t>
  </si>
  <si>
    <t>(4,1+0,3+6,75+3,8)*0,25</t>
  </si>
  <si>
    <t>1,7*2,1*0,5*2</t>
  </si>
  <si>
    <t>(2,80+1,45+3,35)*1,75</t>
  </si>
  <si>
    <t>622541022</t>
  </si>
  <si>
    <t>Tenkovrstvá silikonsilikátová zatíraná omítka zrnitost 2,0 mm vnějších stěn</t>
  </si>
  <si>
    <t>-1313788517</t>
  </si>
  <si>
    <t>Lešení pomocné pro objekty pozemních staveb s lešeňovou podlahou v do 1,9 m zatížení do 150 kg/m2</t>
  </si>
  <si>
    <t>1250574424</t>
  </si>
  <si>
    <t>(6,75+3,95)*2</t>
  </si>
  <si>
    <t>949101112</t>
  </si>
  <si>
    <t>Lešení pomocné pro objekty pozemních staveb s lešeňovou podlahou v přes 1,9 do 3,5 m zatížení do 150 kg/m2</t>
  </si>
  <si>
    <t>1731972604</t>
  </si>
  <si>
    <t>(3,25*2+1,45)*1</t>
  </si>
  <si>
    <t>Vyčištění budov bytové a občanské výstavby při výšce podlaží do 4 m</t>
  </si>
  <si>
    <t>703794357</t>
  </si>
  <si>
    <t>6,75*4,0</t>
  </si>
  <si>
    <t>953312123</t>
  </si>
  <si>
    <t>Vložky do svislých dilatačních spár z extrudovaných polystyrénových desek tl. přes 20 do 30 mm</t>
  </si>
  <si>
    <t>-1879617138</t>
  </si>
  <si>
    <t>"mezi přístavbu a stav.objekt"</t>
  </si>
  <si>
    <t>0,6*0,4*2</t>
  </si>
  <si>
    <t>2,0*0,3*2</t>
  </si>
  <si>
    <t>953962213</t>
  </si>
  <si>
    <t>Kotvy chemickým tmelem M 12 hl 80 mm do zdiva z děrovaných cihel s pouzdrem a vyvrtáním otvoru</t>
  </si>
  <si>
    <t>1363634999</t>
  </si>
  <si>
    <t>953965122</t>
  </si>
  <si>
    <t>Kotevní šroub pro chemické kotvy M 12 dl 220 mm</t>
  </si>
  <si>
    <t>2034282605</t>
  </si>
  <si>
    <t>998011001</t>
  </si>
  <si>
    <t>Přesun hmot pro budovy zděné v do 6 m</t>
  </si>
  <si>
    <t>-1726708391</t>
  </si>
  <si>
    <t>711</t>
  </si>
  <si>
    <t>Izolace proti vodě, vlhkosti a plynům</t>
  </si>
  <si>
    <t>711111001</t>
  </si>
  <si>
    <t>Provedení izolace proti zemní vlhkosti vodorovné za studena nátěrem penetračním</t>
  </si>
  <si>
    <t>1798544038</t>
  </si>
  <si>
    <t>(6,73+3,8*2+2,25)*0,60</t>
  </si>
  <si>
    <t>11163150</t>
  </si>
  <si>
    <t>lak penetrační asfaltový</t>
  </si>
  <si>
    <t>1950371929</t>
  </si>
  <si>
    <t>9,948*0,00033 'Přepočtené koeficientem množství</t>
  </si>
  <si>
    <t>711141559</t>
  </si>
  <si>
    <t>Provedení izolace proti zemní vlhkosti pásy přitavením vodorovné NAIP</t>
  </si>
  <si>
    <t>1355863639</t>
  </si>
  <si>
    <t>62832134</t>
  </si>
  <si>
    <t>pás asfaltový natavitelný oxidovaný tl 4,0mm typu V60 S40 s vložkou ze skleněné rohože, s jemnozrnným minerálním posypem</t>
  </si>
  <si>
    <t>980933917</t>
  </si>
  <si>
    <t>9,948*1,1655 'Přepočtené koeficientem množství</t>
  </si>
  <si>
    <t>711161122</t>
  </si>
  <si>
    <t>Izolace proti zemní vlhkosti nopovou fólií s textilií vodorovná, nopek v 8,0 mm, tl do 0,6 mm</t>
  </si>
  <si>
    <t>-1215784245</t>
  </si>
  <si>
    <t>4,7*2,0*0,5</t>
  </si>
  <si>
    <t>(2,65+3,95)*2,0</t>
  </si>
  <si>
    <t>1,2*1,0</t>
  </si>
  <si>
    <t>711161384</t>
  </si>
  <si>
    <t>Izolace proti zemní vlhkosti nopovou fólií ukončení provětrávací lištou</t>
  </si>
  <si>
    <t>-2129928630</t>
  </si>
  <si>
    <t>6,75+3,95+1,20</t>
  </si>
  <si>
    <t>998711201</t>
  </si>
  <si>
    <t>Přesun hmot procentní pro izolace proti vodě, vlhkosti a plynům v objektech v do 6 m</t>
  </si>
  <si>
    <t>-89015234</t>
  </si>
  <si>
    <t>721242105</t>
  </si>
  <si>
    <t>Lapač střešních splavenin z PP se zápachovou klapkou a lapacím košem DN 110</t>
  </si>
  <si>
    <t>-1567385159</t>
  </si>
  <si>
    <t>762</t>
  </si>
  <si>
    <t>Konstrukce tesařské</t>
  </si>
  <si>
    <t>762081150</t>
  </si>
  <si>
    <t>Hoblování hraněného řeziva ve staveništní dílně</t>
  </si>
  <si>
    <t>293438289</t>
  </si>
  <si>
    <t>762083122</t>
  </si>
  <si>
    <t>Impregnace řeziva proti dřevokaznému hmyzu, houbám a plísním máčením třída ohrožení 3 a 4</t>
  </si>
  <si>
    <t>-291044206</t>
  </si>
  <si>
    <t>762332132</t>
  </si>
  <si>
    <t>Montáž vázaných kcí krovů pravidelných z hraněného řeziva průřezové pl přes 120 do 224 cm2</t>
  </si>
  <si>
    <t>-238562235</t>
  </si>
  <si>
    <t>"vaznice"6,48</t>
  </si>
  <si>
    <t>"pozednice"6,48</t>
  </si>
  <si>
    <t>"krokve"3,9*8</t>
  </si>
  <si>
    <t>60512130</t>
  </si>
  <si>
    <t>hranol stavební řezivo průřezu do 224cm2 do dl 6m</t>
  </si>
  <si>
    <t>165637307</t>
  </si>
  <si>
    <t>"vaznice"6,48*0,2*0,08</t>
  </si>
  <si>
    <t>"pozednice"6,48*0,120*0,120</t>
  </si>
  <si>
    <t>"krokve"3,9*8*0,16*0,08</t>
  </si>
  <si>
    <t>0,596*1,05 'Přepočtené koeficientem množství</t>
  </si>
  <si>
    <t>762341134</t>
  </si>
  <si>
    <t>Bednění střech rovných sklon do 60° z cementotřískových desek tl 18 mm na sraz šroubovaných na rošt</t>
  </si>
  <si>
    <t>133234612</t>
  </si>
  <si>
    <t>762395000</t>
  </si>
  <si>
    <t>Spojovací prostředky krovů, bednění, laťování, nadstřešních konstrukcí</t>
  </si>
  <si>
    <t>-403228658</t>
  </si>
  <si>
    <t>998762201</t>
  </si>
  <si>
    <t>Přesun hmot procentní pro kce tesařské v objektech v do 6 m</t>
  </si>
  <si>
    <t>698553313</t>
  </si>
  <si>
    <t>764</t>
  </si>
  <si>
    <t>Konstrukce klempířské</t>
  </si>
  <si>
    <t>764121401</t>
  </si>
  <si>
    <t>Krytina střechy rovné drážkováním ze svitků z Al plechu rš 500 mm sklonu do 30°</t>
  </si>
  <si>
    <t>-847674896</t>
  </si>
  <si>
    <t>764222403</t>
  </si>
  <si>
    <t>Oplechování štítu závětrnou lištou z Al plechu rš 250 mm</t>
  </si>
  <si>
    <t>2005353007</t>
  </si>
  <si>
    <t>3,9*2</t>
  </si>
  <si>
    <t>764222432</t>
  </si>
  <si>
    <t>Oplechování rovné okapové hrany z Al plechu rš 200 mm</t>
  </si>
  <si>
    <t>-2031341476</t>
  </si>
  <si>
    <t>764321404</t>
  </si>
  <si>
    <t xml:space="preserve">Lemování rovných zdí střech s krytinou  z Al plechu rš 330 mm</t>
  </si>
  <si>
    <t>-1439277441</t>
  </si>
  <si>
    <t>764521404</t>
  </si>
  <si>
    <t>Žlab podokapní půlkruhový z Al plechu rš 330 mm</t>
  </si>
  <si>
    <t>1116377527</t>
  </si>
  <si>
    <t>764521444</t>
  </si>
  <si>
    <t>Kotlík oválný (trychtýřový) pro podokapní žlaby z Al plechu 330/100 mm</t>
  </si>
  <si>
    <t>1248474715</t>
  </si>
  <si>
    <t>764528422</t>
  </si>
  <si>
    <t>Svody kruhové včetně objímek, kolen, odskoků z Al plechu průměru 100 mm</t>
  </si>
  <si>
    <t>-1386576883</t>
  </si>
  <si>
    <t>998764201</t>
  </si>
  <si>
    <t>Přesun hmot procentní pro konstrukce klempířské v objektech v do 6 m</t>
  </si>
  <si>
    <t>123518062</t>
  </si>
  <si>
    <t>767163121</t>
  </si>
  <si>
    <t>Montáž přímého kovového zábradlí z dílců do betonu v rovině</t>
  </si>
  <si>
    <t>-647858529</t>
  </si>
  <si>
    <t>2,80+1,65+1,75</t>
  </si>
  <si>
    <t>553000001</t>
  </si>
  <si>
    <t xml:space="preserve">zábradlí  ocelové trubkové pozinkované s posuvnou brankou v 0,9m dél 2,8m vč. nátěru</t>
  </si>
  <si>
    <t>1590801177</t>
  </si>
  <si>
    <t>553000002</t>
  </si>
  <si>
    <t xml:space="preserve">zábradlí ocelové trubkové pozinkované  v. 0,9 vč. 1,65m vč. nátěru</t>
  </si>
  <si>
    <t>1246990992</t>
  </si>
  <si>
    <t>553000003</t>
  </si>
  <si>
    <t xml:space="preserve">skládací brankaí  ocelová trubková pozinkovaná  v 0,9m dél.1,75m  vč. nátěru</t>
  </si>
  <si>
    <t>-1947883121</t>
  </si>
  <si>
    <t>998767201</t>
  </si>
  <si>
    <t>Přesun hmot procentní pro zámečnické konstrukce v objektech v do 6 m</t>
  </si>
  <si>
    <t>-145745527</t>
  </si>
  <si>
    <t>OST</t>
  </si>
  <si>
    <t>Ostatní</t>
  </si>
  <si>
    <t>Venkovní hydraulická plošina M a D</t>
  </si>
  <si>
    <t>-187275858</t>
  </si>
  <si>
    <t>SO 03 - Zpevněné plochy</t>
  </si>
  <si>
    <t>122251101</t>
  </si>
  <si>
    <t>Odkopávky a prokopávky nezapažené v hornině třídy těžitelnosti I skupiny 3 objem do 20 m3 strojně</t>
  </si>
  <si>
    <t>-74647768</t>
  </si>
  <si>
    <t>(139,09+87,75)*0,30</t>
  </si>
  <si>
    <t>"obrubníky"91,97*0,3*0,5</t>
  </si>
  <si>
    <t>131251100</t>
  </si>
  <si>
    <t>Hloubení jam nezapažených v hornině třídy těžitelnosti I skupiny 3 objem do 20 m3 strojně</t>
  </si>
  <si>
    <t>2080798521</t>
  </si>
  <si>
    <t>"patky pro bránu"</t>
  </si>
  <si>
    <t>0,5*0,3*1,0</t>
  </si>
  <si>
    <t>1,4*0,5*1,0</t>
  </si>
  <si>
    <t>1549190226</t>
  </si>
  <si>
    <t>81,848+0,85</t>
  </si>
  <si>
    <t>-818078254</t>
  </si>
  <si>
    <t>82,698*12</t>
  </si>
  <si>
    <t>868933925</t>
  </si>
  <si>
    <t>82,698*1,8</t>
  </si>
  <si>
    <t>275313711</t>
  </si>
  <si>
    <t>Základové patky z betonu tř. C 20/25</t>
  </si>
  <si>
    <t>-1506077839</t>
  </si>
  <si>
    <t>0,5*0,3*1,0*1,05</t>
  </si>
  <si>
    <t>1,4*0,5*1,0*1,05</t>
  </si>
  <si>
    <t>-77522677</t>
  </si>
  <si>
    <t>139,090</t>
  </si>
  <si>
    <t>1227420603</t>
  </si>
  <si>
    <t>139,090+87,75</t>
  </si>
  <si>
    <t>-331259903</t>
  </si>
  <si>
    <t>226,84*15</t>
  </si>
  <si>
    <t>596212222</t>
  </si>
  <si>
    <t>Kladení zámkové dlažby pozemních komunikací tl 80 mm skupiny B pl přes 100 do 300 m2</t>
  </si>
  <si>
    <t>-838175156</t>
  </si>
  <si>
    <t>"výkres C.3"139,09</t>
  </si>
  <si>
    <t>1110458991</t>
  </si>
  <si>
    <t>139,09*1,05 'Přepočtené koeficientem množství</t>
  </si>
  <si>
    <t>596412312</t>
  </si>
  <si>
    <t>Kladení dlažby z vegetačních tvárnic pozemních komunikací tl do 100 mm pl přes 100 do 300 m2</t>
  </si>
  <si>
    <t>-256327327</t>
  </si>
  <si>
    <t>38,04+49,71</t>
  </si>
  <si>
    <t>59246015a</t>
  </si>
  <si>
    <t xml:space="preserve">dlažba  betonová vegetační 80mm</t>
  </si>
  <si>
    <t>-1057706539</t>
  </si>
  <si>
    <t>87,75*1,02 'Přepočtené koeficientem množství</t>
  </si>
  <si>
    <t>914111111</t>
  </si>
  <si>
    <t>Montáž svislé dopravní značky do velikosti 1 m2 objímkami na sloupek nebo konzolu</t>
  </si>
  <si>
    <t>-1865935835</t>
  </si>
  <si>
    <t>40445602</t>
  </si>
  <si>
    <t>výstražné dopravní značky A1-A30, A33 1000mm retroreflexní</t>
  </si>
  <si>
    <t>1220539757</t>
  </si>
  <si>
    <t>915211111</t>
  </si>
  <si>
    <t>Vodorovné dopravní značení dělící čáry souvislé š 125 mm bílý plast</t>
  </si>
  <si>
    <t>1586299485</t>
  </si>
  <si>
    <t>5,0*5</t>
  </si>
  <si>
    <t>915311111</t>
  </si>
  <si>
    <t>Předformátované vodorovné dopravní značení dopravní značky do 1 m2</t>
  </si>
  <si>
    <t>-1161804326</t>
  </si>
  <si>
    <t>"pro invalidy"1,0</t>
  </si>
  <si>
    <t>916331112</t>
  </si>
  <si>
    <t>Osazení zahradního obrubníku betonového do lože z betonu s boční opěrou</t>
  </si>
  <si>
    <t>-959125610</t>
  </si>
  <si>
    <t>65,0</t>
  </si>
  <si>
    <t>59217012</t>
  </si>
  <si>
    <t>obrubník betonový zahradní 500x80x250mm</t>
  </si>
  <si>
    <t>-79319440</t>
  </si>
  <si>
    <t>65*2,03 'Přepočtené koeficientem množství</t>
  </si>
  <si>
    <t>998223011</t>
  </si>
  <si>
    <t>Přesun hmot pro pozemní komunikace s krytem dlážděným</t>
  </si>
  <si>
    <t>1017045975</t>
  </si>
  <si>
    <t>767000001</t>
  </si>
  <si>
    <t xml:space="preserve">M a D posuvné brány z ocelových profilů zinkovaných, s povrchovou úpravou v práškové antracitové barvě a  s pohonem 4,75/1,70m</t>
  </si>
  <si>
    <t>2016842733</t>
  </si>
  <si>
    <t>SO 04 - VRN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</si>
  <si>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</si>
  <si>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</si>
  <si>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</si>
  <si>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</si>
  <si>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VRN1</t>
  </si>
  <si>
    <t>Průzkumné, geodetické a projektové práce</t>
  </si>
  <si>
    <t>013254000</t>
  </si>
  <si>
    <t>Dokumentace skutečného provedení stavby</t>
  </si>
  <si>
    <t>877944768</t>
  </si>
  <si>
    <t>VRN3</t>
  </si>
  <si>
    <t>Zařízení staveniště</t>
  </si>
  <si>
    <t>030001000</t>
  </si>
  <si>
    <t>Zařízení staveniště - oplocení, buňky, energie pro stavbu</t>
  </si>
  <si>
    <t>-2101062088</t>
  </si>
  <si>
    <t>VRN4</t>
  </si>
  <si>
    <t>Inženýrská činnost</t>
  </si>
  <si>
    <t>043002000</t>
  </si>
  <si>
    <t>Zkoušky a ostatní měření</t>
  </si>
  <si>
    <t>1095354827</t>
  </si>
  <si>
    <t>Rezerva investora (130 000,- Kč)</t>
  </si>
  <si>
    <t>1472114240</t>
  </si>
  <si>
    <t>VRN7</t>
  </si>
  <si>
    <t>Provozní vlivy</t>
  </si>
  <si>
    <t>094002000</t>
  </si>
  <si>
    <t>Ostatní náklady související s výstavbou</t>
  </si>
  <si>
    <t>46444392</t>
  </si>
  <si>
    <t>SEZNAM FIGUR</t>
  </si>
  <si>
    <t>Výměra</t>
  </si>
  <si>
    <t xml:space="preserve"> SO 01a</t>
  </si>
  <si>
    <t>20,25+77,13+2,28+1,70*2+4,59+3,52+3,96+4,55+6,27+3,87+1,49*2+1,45+14,41+9,68+7,90+5,47+7,58+17,0+16,64+19,74+15,92</t>
  </si>
  <si>
    <t>32,27+5,67+23,95+10,01+7,47+47,77+7,41+10,29+3,44+13,49</t>
  </si>
  <si>
    <t>Použití figury:</t>
  </si>
  <si>
    <t>"m.č.001 - 014"</t>
  </si>
  <si>
    <t>20,25+77,13+2,28+1,7*2+4,59+3,52+3,96+4,55+6,27+3,87+1,49*2+1,45</t>
  </si>
  <si>
    <t>"m.č. 016 018 025 026"</t>
  </si>
  <si>
    <t>9,68+5,47+5,67+23,95</t>
  </si>
  <si>
    <t>"m.č. 028- 033"</t>
  </si>
  <si>
    <t>7,47+47,77+7,41+10,29+3,44+3,49</t>
  </si>
  <si>
    <t>"001"(5,39+3,20)*2</t>
  </si>
  <si>
    <t>"002"(12,355+3,20)*2</t>
  </si>
  <si>
    <t>(5,68+0,85+2,60)*2</t>
  </si>
  <si>
    <t>"003"(1,85+1,5)*2</t>
  </si>
  <si>
    <t>"004"(0,875+1,94)*2</t>
  </si>
  <si>
    <t>"005"(0,875+1,94)*2</t>
  </si>
  <si>
    <t>"006"(5,43+0,83)*2</t>
  </si>
  <si>
    <t>"007"(1,815+1,85)*2</t>
  </si>
  <si>
    <t>"008"(1,16+3,275)*2</t>
  </si>
  <si>
    <t>"009"(1,64+1,805)*2</t>
  </si>
  <si>
    <t>"010"(3,62+1,55)*2</t>
  </si>
  <si>
    <t>"011"(2,70+1,5)*2</t>
  </si>
  <si>
    <t>"012"(1,75+0,85)*2</t>
  </si>
  <si>
    <t>"013"(0,85+1,75)*2</t>
  </si>
  <si>
    <t>"014"(0,85+1,75)*2</t>
  </si>
  <si>
    <t>"015"(2,74+5,63)*2</t>
  </si>
  <si>
    <t>"016"(1,8+5,63)*2</t>
  </si>
  <si>
    <t>"017"(2,8+2,82)*2</t>
  </si>
  <si>
    <t>"018"(1,81+2,74)*2</t>
  </si>
  <si>
    <t>"019"(2,44+2,44+2,215+3)</t>
  </si>
  <si>
    <t>"020"(6,28+2,885)*2</t>
  </si>
  <si>
    <t>"021"(6,28+3,025)*2</t>
  </si>
  <si>
    <t>"022"(6,275+3,30)*2</t>
  </si>
  <si>
    <t>"023"(5,95+2,9)*2</t>
  </si>
  <si>
    <t>"024"(5,77+5,95+0,45*2)*2</t>
  </si>
  <si>
    <t>"0,25"(4,835+1,54+0,48)*2</t>
  </si>
  <si>
    <t>"026"(5,0+4,835+0,5)*2</t>
  </si>
  <si>
    <t>"027"(2,63+3,40)*2</t>
  </si>
  <si>
    <t>"028"(2,63+2,69)*2</t>
  </si>
  <si>
    <t>"029"(8,310+6,0+0,535+0,53)*2</t>
  </si>
  <si>
    <t>"030"(2,97+3,20)*2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</si>
</sst>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9018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Stav. úpravy pro přesun patologie do suterénu bubovy B a C v areálu nemocnice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Nymburk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21. 10. 2021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Nemocnice Nymburk a.s.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 arch. Pavel Petrák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ROUND(AG95+AG96+SUM(AG102:AG104),2)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ROUND(AS95+AS96+SUM(AS102:AS104),2)</f>
        <v>0</v>
      </c>
      <c r="AT94" s="114">
        <f>ROUND(SUM(AV94:AW94),2)</f>
        <v>0</v>
      </c>
      <c r="AU94" s="115">
        <f>ROUND(AU95+AU96+SUM(AU102:AU104),5)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ROUND(AZ95+AZ96+SUM(AZ102:AZ104),2)</f>
        <v>0</v>
      </c>
      <c r="BA94" s="114">
        <f>ROUND(BA95+BA96+SUM(BA102:BA104),2)</f>
        <v>0</v>
      </c>
      <c r="BB94" s="114">
        <f>ROUND(BB95+BB96+SUM(BB102:BB104),2)</f>
        <v>0</v>
      </c>
      <c r="BC94" s="114">
        <f>ROUND(BC95+BC96+SUM(BC102:BC104),2)</f>
        <v>0</v>
      </c>
      <c r="BD94" s="116">
        <f>ROUND(BD95+BD96+SUM(BD102:BD104),2)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 01a - St.úpravy patologie'!J30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'SO 01a - St.úpravy patologie'!P134</f>
        <v>0</v>
      </c>
      <c r="AV95" s="128">
        <f>'SO 01a - St.úpravy patologie'!J33</f>
        <v>0</v>
      </c>
      <c r="AW95" s="128">
        <f>'SO 01a - St.úpravy patologie'!J34</f>
        <v>0</v>
      </c>
      <c r="AX95" s="128">
        <f>'SO 01a - St.úpravy patologie'!J35</f>
        <v>0</v>
      </c>
      <c r="AY95" s="128">
        <f>'SO 01a - St.úpravy patologie'!J36</f>
        <v>0</v>
      </c>
      <c r="AZ95" s="128">
        <f>'SO 01a - St.úpravy patologie'!F33</f>
        <v>0</v>
      </c>
      <c r="BA95" s="128">
        <f>'SO 01a - St.úpravy patologie'!F34</f>
        <v>0</v>
      </c>
      <c r="BB95" s="128">
        <f>'SO 01a - St.úpravy patologie'!F35</f>
        <v>0</v>
      </c>
      <c r="BC95" s="128">
        <f>'SO 01a - St.úpravy patologie'!F36</f>
        <v>0</v>
      </c>
      <c r="BD95" s="130">
        <f>'SO 01a - St.úpravy patologie'!F37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7" customFormat="1" ht="16.5" customHeight="1">
      <c r="A96" s="7"/>
      <c r="B96" s="120"/>
      <c r="C96" s="121"/>
      <c r="D96" s="122" t="s">
        <v>87</v>
      </c>
      <c r="E96" s="122"/>
      <c r="F96" s="122"/>
      <c r="G96" s="122"/>
      <c r="H96" s="122"/>
      <c r="I96" s="123"/>
      <c r="J96" s="122" t="s">
        <v>88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32">
        <f>ROUND(SUM(AG97:AG101),2)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83</v>
      </c>
      <c r="AR96" s="126"/>
      <c r="AS96" s="127">
        <f>ROUND(SUM(AS97:AS101),2)</f>
        <v>0</v>
      </c>
      <c r="AT96" s="128">
        <f>ROUND(SUM(AV96:AW96),2)</f>
        <v>0</v>
      </c>
      <c r="AU96" s="129">
        <f>ROUND(SUM(AU97:AU101),5)</f>
        <v>0</v>
      </c>
      <c r="AV96" s="128">
        <f>ROUND(AZ96*L29,2)</f>
        <v>0</v>
      </c>
      <c r="AW96" s="128">
        <f>ROUND(BA96*L30,2)</f>
        <v>0</v>
      </c>
      <c r="AX96" s="128">
        <f>ROUND(BB96*L29,2)</f>
        <v>0</v>
      </c>
      <c r="AY96" s="128">
        <f>ROUND(BC96*L30,2)</f>
        <v>0</v>
      </c>
      <c r="AZ96" s="128">
        <f>ROUND(SUM(AZ97:AZ101),2)</f>
        <v>0</v>
      </c>
      <c r="BA96" s="128">
        <f>ROUND(SUM(BA97:BA101),2)</f>
        <v>0</v>
      </c>
      <c r="BB96" s="128">
        <f>ROUND(SUM(BB97:BB101),2)</f>
        <v>0</v>
      </c>
      <c r="BC96" s="128">
        <f>ROUND(SUM(BC97:BC101),2)</f>
        <v>0</v>
      </c>
      <c r="BD96" s="130">
        <f>ROUND(SUM(BD97:BD101),2)</f>
        <v>0</v>
      </c>
      <c r="BE96" s="7"/>
      <c r="BS96" s="131" t="s">
        <v>75</v>
      </c>
      <c r="BT96" s="131" t="s">
        <v>84</v>
      </c>
      <c r="BU96" s="131" t="s">
        <v>77</v>
      </c>
      <c r="BV96" s="131" t="s">
        <v>78</v>
      </c>
      <c r="BW96" s="131" t="s">
        <v>89</v>
      </c>
      <c r="BX96" s="131" t="s">
        <v>5</v>
      </c>
      <c r="CL96" s="131" t="s">
        <v>1</v>
      </c>
      <c r="CM96" s="131" t="s">
        <v>86</v>
      </c>
    </row>
    <row r="97" s="4" customFormat="1" ht="23.25" customHeight="1">
      <c r="A97" s="119" t="s">
        <v>80</v>
      </c>
      <c r="B97" s="70"/>
      <c r="C97" s="133"/>
      <c r="D97" s="133"/>
      <c r="E97" s="134" t="s">
        <v>90</v>
      </c>
      <c r="F97" s="134"/>
      <c r="G97" s="134"/>
      <c r="H97" s="134"/>
      <c r="I97" s="134"/>
      <c r="J97" s="133"/>
      <c r="K97" s="134" t="s">
        <v>91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'SO 01b - 1 - Zdravotechnika'!J32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92</v>
      </c>
      <c r="AR97" s="72"/>
      <c r="AS97" s="137">
        <v>0</v>
      </c>
      <c r="AT97" s="138">
        <f>ROUND(SUM(AV97:AW97),2)</f>
        <v>0</v>
      </c>
      <c r="AU97" s="139">
        <f>'SO 01b - 1 - Zdravotechnika'!P135</f>
        <v>0</v>
      </c>
      <c r="AV97" s="138">
        <f>'SO 01b - 1 - Zdravotechnika'!J35</f>
        <v>0</v>
      </c>
      <c r="AW97" s="138">
        <f>'SO 01b - 1 - Zdravotechnika'!J36</f>
        <v>0</v>
      </c>
      <c r="AX97" s="138">
        <f>'SO 01b - 1 - Zdravotechnika'!J37</f>
        <v>0</v>
      </c>
      <c r="AY97" s="138">
        <f>'SO 01b - 1 - Zdravotechnika'!J38</f>
        <v>0</v>
      </c>
      <c r="AZ97" s="138">
        <f>'SO 01b - 1 - Zdravotechnika'!F35</f>
        <v>0</v>
      </c>
      <c r="BA97" s="138">
        <f>'SO 01b - 1 - Zdravotechnika'!F36</f>
        <v>0</v>
      </c>
      <c r="BB97" s="138">
        <f>'SO 01b - 1 - Zdravotechnika'!F37</f>
        <v>0</v>
      </c>
      <c r="BC97" s="138">
        <f>'SO 01b - 1 - Zdravotechnika'!F38</f>
        <v>0</v>
      </c>
      <c r="BD97" s="140">
        <f>'SO 01b - 1 - Zdravotechnika'!F39</f>
        <v>0</v>
      </c>
      <c r="BE97" s="4"/>
      <c r="BT97" s="141" t="s">
        <v>86</v>
      </c>
      <c r="BV97" s="141" t="s">
        <v>78</v>
      </c>
      <c r="BW97" s="141" t="s">
        <v>93</v>
      </c>
      <c r="BX97" s="141" t="s">
        <v>89</v>
      </c>
      <c r="CL97" s="141" t="s">
        <v>1</v>
      </c>
    </row>
    <row r="98" s="4" customFormat="1" ht="23.25" customHeight="1">
      <c r="A98" s="119" t="s">
        <v>80</v>
      </c>
      <c r="B98" s="70"/>
      <c r="C98" s="133"/>
      <c r="D98" s="133"/>
      <c r="E98" s="134" t="s">
        <v>94</v>
      </c>
      <c r="F98" s="134"/>
      <c r="G98" s="134"/>
      <c r="H98" s="134"/>
      <c r="I98" s="134"/>
      <c r="J98" s="133"/>
      <c r="K98" s="134" t="s">
        <v>95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5">
        <f>'SO 01b - 2 - Vytápění'!J32</f>
        <v>0</v>
      </c>
      <c r="AH98" s="133"/>
      <c r="AI98" s="133"/>
      <c r="AJ98" s="133"/>
      <c r="AK98" s="133"/>
      <c r="AL98" s="133"/>
      <c r="AM98" s="133"/>
      <c r="AN98" s="135">
        <f>SUM(AG98,AT98)</f>
        <v>0</v>
      </c>
      <c r="AO98" s="133"/>
      <c r="AP98" s="133"/>
      <c r="AQ98" s="136" t="s">
        <v>92</v>
      </c>
      <c r="AR98" s="72"/>
      <c r="AS98" s="137">
        <v>0</v>
      </c>
      <c r="AT98" s="138">
        <f>ROUND(SUM(AV98:AW98),2)</f>
        <v>0</v>
      </c>
      <c r="AU98" s="139">
        <f>'SO 01b - 2 - Vytápění'!P130</f>
        <v>0</v>
      </c>
      <c r="AV98" s="138">
        <f>'SO 01b - 2 - Vytápění'!J35</f>
        <v>0</v>
      </c>
      <c r="AW98" s="138">
        <f>'SO 01b - 2 - Vytápění'!J36</f>
        <v>0</v>
      </c>
      <c r="AX98" s="138">
        <f>'SO 01b - 2 - Vytápění'!J37</f>
        <v>0</v>
      </c>
      <c r="AY98" s="138">
        <f>'SO 01b - 2 - Vytápění'!J38</f>
        <v>0</v>
      </c>
      <c r="AZ98" s="138">
        <f>'SO 01b - 2 - Vytápění'!F35</f>
        <v>0</v>
      </c>
      <c r="BA98" s="138">
        <f>'SO 01b - 2 - Vytápění'!F36</f>
        <v>0</v>
      </c>
      <c r="BB98" s="138">
        <f>'SO 01b - 2 - Vytápění'!F37</f>
        <v>0</v>
      </c>
      <c r="BC98" s="138">
        <f>'SO 01b - 2 - Vytápění'!F38</f>
        <v>0</v>
      </c>
      <c r="BD98" s="140">
        <f>'SO 01b - 2 - Vytápění'!F39</f>
        <v>0</v>
      </c>
      <c r="BE98" s="4"/>
      <c r="BT98" s="141" t="s">
        <v>86</v>
      </c>
      <c r="BV98" s="141" t="s">
        <v>78</v>
      </c>
      <c r="BW98" s="141" t="s">
        <v>96</v>
      </c>
      <c r="BX98" s="141" t="s">
        <v>89</v>
      </c>
      <c r="CL98" s="141" t="s">
        <v>1</v>
      </c>
    </row>
    <row r="99" s="4" customFormat="1" ht="23.25" customHeight="1">
      <c r="A99" s="119" t="s">
        <v>80</v>
      </c>
      <c r="B99" s="70"/>
      <c r="C99" s="133"/>
      <c r="D99" s="133"/>
      <c r="E99" s="134" t="s">
        <v>97</v>
      </c>
      <c r="F99" s="134"/>
      <c r="G99" s="134"/>
      <c r="H99" s="134"/>
      <c r="I99" s="134"/>
      <c r="J99" s="133"/>
      <c r="K99" s="134" t="s">
        <v>98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5">
        <f>'SO 01b - 3 - Elektroinsta...'!J32</f>
        <v>0</v>
      </c>
      <c r="AH99" s="133"/>
      <c r="AI99" s="133"/>
      <c r="AJ99" s="133"/>
      <c r="AK99" s="133"/>
      <c r="AL99" s="133"/>
      <c r="AM99" s="133"/>
      <c r="AN99" s="135">
        <f>SUM(AG99,AT99)</f>
        <v>0</v>
      </c>
      <c r="AO99" s="133"/>
      <c r="AP99" s="133"/>
      <c r="AQ99" s="136" t="s">
        <v>92</v>
      </c>
      <c r="AR99" s="72"/>
      <c r="AS99" s="137">
        <v>0</v>
      </c>
      <c r="AT99" s="138">
        <f>ROUND(SUM(AV99:AW99),2)</f>
        <v>0</v>
      </c>
      <c r="AU99" s="139">
        <f>'SO 01b - 3 - Elektroinsta...'!P129</f>
        <v>0</v>
      </c>
      <c r="AV99" s="138">
        <f>'SO 01b - 3 - Elektroinsta...'!J35</f>
        <v>0</v>
      </c>
      <c r="AW99" s="138">
        <f>'SO 01b - 3 - Elektroinsta...'!J36</f>
        <v>0</v>
      </c>
      <c r="AX99" s="138">
        <f>'SO 01b - 3 - Elektroinsta...'!J37</f>
        <v>0</v>
      </c>
      <c r="AY99" s="138">
        <f>'SO 01b - 3 - Elektroinsta...'!J38</f>
        <v>0</v>
      </c>
      <c r="AZ99" s="138">
        <f>'SO 01b - 3 - Elektroinsta...'!F35</f>
        <v>0</v>
      </c>
      <c r="BA99" s="138">
        <f>'SO 01b - 3 - Elektroinsta...'!F36</f>
        <v>0</v>
      </c>
      <c r="BB99" s="138">
        <f>'SO 01b - 3 - Elektroinsta...'!F37</f>
        <v>0</v>
      </c>
      <c r="BC99" s="138">
        <f>'SO 01b - 3 - Elektroinsta...'!F38</f>
        <v>0</v>
      </c>
      <c r="BD99" s="140">
        <f>'SO 01b - 3 - Elektroinsta...'!F39</f>
        <v>0</v>
      </c>
      <c r="BE99" s="4"/>
      <c r="BT99" s="141" t="s">
        <v>86</v>
      </c>
      <c r="BV99" s="141" t="s">
        <v>78</v>
      </c>
      <c r="BW99" s="141" t="s">
        <v>99</v>
      </c>
      <c r="BX99" s="141" t="s">
        <v>89</v>
      </c>
      <c r="CL99" s="141" t="s">
        <v>1</v>
      </c>
    </row>
    <row r="100" s="4" customFormat="1" ht="23.25" customHeight="1">
      <c r="A100" s="119" t="s">
        <v>80</v>
      </c>
      <c r="B100" s="70"/>
      <c r="C100" s="133"/>
      <c r="D100" s="133"/>
      <c r="E100" s="134" t="s">
        <v>100</v>
      </c>
      <c r="F100" s="134"/>
      <c r="G100" s="134"/>
      <c r="H100" s="134"/>
      <c r="I100" s="134"/>
      <c r="J100" s="133"/>
      <c r="K100" s="134" t="s">
        <v>101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5">
        <f>'SO 01b - 4 - VZT'!J32</f>
        <v>0</v>
      </c>
      <c r="AH100" s="133"/>
      <c r="AI100" s="133"/>
      <c r="AJ100" s="133"/>
      <c r="AK100" s="133"/>
      <c r="AL100" s="133"/>
      <c r="AM100" s="133"/>
      <c r="AN100" s="135">
        <f>SUM(AG100,AT100)</f>
        <v>0</v>
      </c>
      <c r="AO100" s="133"/>
      <c r="AP100" s="133"/>
      <c r="AQ100" s="136" t="s">
        <v>92</v>
      </c>
      <c r="AR100" s="72"/>
      <c r="AS100" s="137">
        <v>0</v>
      </c>
      <c r="AT100" s="138">
        <f>ROUND(SUM(AV100:AW100),2)</f>
        <v>0</v>
      </c>
      <c r="AU100" s="139">
        <f>'SO 01b - 4 - VZT'!P127</f>
        <v>0</v>
      </c>
      <c r="AV100" s="138">
        <f>'SO 01b - 4 - VZT'!J35</f>
        <v>0</v>
      </c>
      <c r="AW100" s="138">
        <f>'SO 01b - 4 - VZT'!J36</f>
        <v>0</v>
      </c>
      <c r="AX100" s="138">
        <f>'SO 01b - 4 - VZT'!J37</f>
        <v>0</v>
      </c>
      <c r="AY100" s="138">
        <f>'SO 01b - 4 - VZT'!J38</f>
        <v>0</v>
      </c>
      <c r="AZ100" s="138">
        <f>'SO 01b - 4 - VZT'!F35</f>
        <v>0</v>
      </c>
      <c r="BA100" s="138">
        <f>'SO 01b - 4 - VZT'!F36</f>
        <v>0</v>
      </c>
      <c r="BB100" s="138">
        <f>'SO 01b - 4 - VZT'!F37</f>
        <v>0</v>
      </c>
      <c r="BC100" s="138">
        <f>'SO 01b - 4 - VZT'!F38</f>
        <v>0</v>
      </c>
      <c r="BD100" s="140">
        <f>'SO 01b - 4 - VZT'!F39</f>
        <v>0</v>
      </c>
      <c r="BE100" s="4"/>
      <c r="BT100" s="141" t="s">
        <v>86</v>
      </c>
      <c r="BV100" s="141" t="s">
        <v>78</v>
      </c>
      <c r="BW100" s="141" t="s">
        <v>102</v>
      </c>
      <c r="BX100" s="141" t="s">
        <v>89</v>
      </c>
      <c r="CL100" s="141" t="s">
        <v>1</v>
      </c>
    </row>
    <row r="101" s="4" customFormat="1" ht="23.25" customHeight="1">
      <c r="A101" s="119" t="s">
        <v>80</v>
      </c>
      <c r="B101" s="70"/>
      <c r="C101" s="133"/>
      <c r="D101" s="133"/>
      <c r="E101" s="134" t="s">
        <v>103</v>
      </c>
      <c r="F101" s="134"/>
      <c r="G101" s="134"/>
      <c r="H101" s="134"/>
      <c r="I101" s="134"/>
      <c r="J101" s="133"/>
      <c r="K101" s="134" t="s">
        <v>104</v>
      </c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5">
        <f>'SO 01b - 5 - Interiérové ...'!J32</f>
        <v>0</v>
      </c>
      <c r="AH101" s="133"/>
      <c r="AI101" s="133"/>
      <c r="AJ101" s="133"/>
      <c r="AK101" s="133"/>
      <c r="AL101" s="133"/>
      <c r="AM101" s="133"/>
      <c r="AN101" s="135">
        <f>SUM(AG101,AT101)</f>
        <v>0</v>
      </c>
      <c r="AO101" s="133"/>
      <c r="AP101" s="133"/>
      <c r="AQ101" s="136" t="s">
        <v>92</v>
      </c>
      <c r="AR101" s="72"/>
      <c r="AS101" s="137">
        <v>0</v>
      </c>
      <c r="AT101" s="138">
        <f>ROUND(SUM(AV101:AW101),2)</f>
        <v>0</v>
      </c>
      <c r="AU101" s="139">
        <f>'SO 01b - 5 - Interiérové ...'!P122</f>
        <v>0</v>
      </c>
      <c r="AV101" s="138">
        <f>'SO 01b - 5 - Interiérové ...'!J35</f>
        <v>0</v>
      </c>
      <c r="AW101" s="138">
        <f>'SO 01b - 5 - Interiérové ...'!J36</f>
        <v>0</v>
      </c>
      <c r="AX101" s="138">
        <f>'SO 01b - 5 - Interiérové ...'!J37</f>
        <v>0</v>
      </c>
      <c r="AY101" s="138">
        <f>'SO 01b - 5 - Interiérové ...'!J38</f>
        <v>0</v>
      </c>
      <c r="AZ101" s="138">
        <f>'SO 01b - 5 - Interiérové ...'!F35</f>
        <v>0</v>
      </c>
      <c r="BA101" s="138">
        <f>'SO 01b - 5 - Interiérové ...'!F36</f>
        <v>0</v>
      </c>
      <c r="BB101" s="138">
        <f>'SO 01b - 5 - Interiérové ...'!F37</f>
        <v>0</v>
      </c>
      <c r="BC101" s="138">
        <f>'SO 01b - 5 - Interiérové ...'!F38</f>
        <v>0</v>
      </c>
      <c r="BD101" s="140">
        <f>'SO 01b - 5 - Interiérové ...'!F39</f>
        <v>0</v>
      </c>
      <c r="BE101" s="4"/>
      <c r="BT101" s="141" t="s">
        <v>86</v>
      </c>
      <c r="BV101" s="141" t="s">
        <v>78</v>
      </c>
      <c r="BW101" s="141" t="s">
        <v>105</v>
      </c>
      <c r="BX101" s="141" t="s">
        <v>89</v>
      </c>
      <c r="CL101" s="141" t="s">
        <v>1</v>
      </c>
    </row>
    <row r="102" s="7" customFormat="1" ht="16.5" customHeight="1">
      <c r="A102" s="119" t="s">
        <v>80</v>
      </c>
      <c r="B102" s="120"/>
      <c r="C102" s="121"/>
      <c r="D102" s="122" t="s">
        <v>106</v>
      </c>
      <c r="E102" s="122"/>
      <c r="F102" s="122"/>
      <c r="G102" s="122"/>
      <c r="H102" s="122"/>
      <c r="I102" s="123"/>
      <c r="J102" s="122" t="s">
        <v>107</v>
      </c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4">
        <f>'SO 02 - Přístřešek'!J30</f>
        <v>0</v>
      </c>
      <c r="AH102" s="123"/>
      <c r="AI102" s="123"/>
      <c r="AJ102" s="123"/>
      <c r="AK102" s="123"/>
      <c r="AL102" s="123"/>
      <c r="AM102" s="123"/>
      <c r="AN102" s="124">
        <f>SUM(AG102,AT102)</f>
        <v>0</v>
      </c>
      <c r="AO102" s="123"/>
      <c r="AP102" s="123"/>
      <c r="AQ102" s="125" t="s">
        <v>83</v>
      </c>
      <c r="AR102" s="126"/>
      <c r="AS102" s="127">
        <v>0</v>
      </c>
      <c r="AT102" s="128">
        <f>ROUND(SUM(AV102:AW102),2)</f>
        <v>0</v>
      </c>
      <c r="AU102" s="129">
        <f>'SO 02 - Přístřešek'!P132</f>
        <v>0</v>
      </c>
      <c r="AV102" s="128">
        <f>'SO 02 - Přístřešek'!J33</f>
        <v>0</v>
      </c>
      <c r="AW102" s="128">
        <f>'SO 02 - Přístřešek'!J34</f>
        <v>0</v>
      </c>
      <c r="AX102" s="128">
        <f>'SO 02 - Přístřešek'!J35</f>
        <v>0</v>
      </c>
      <c r="AY102" s="128">
        <f>'SO 02 - Přístřešek'!J36</f>
        <v>0</v>
      </c>
      <c r="AZ102" s="128">
        <f>'SO 02 - Přístřešek'!F33</f>
        <v>0</v>
      </c>
      <c r="BA102" s="128">
        <f>'SO 02 - Přístřešek'!F34</f>
        <v>0</v>
      </c>
      <c r="BB102" s="128">
        <f>'SO 02 - Přístřešek'!F35</f>
        <v>0</v>
      </c>
      <c r="BC102" s="128">
        <f>'SO 02 - Přístřešek'!F36</f>
        <v>0</v>
      </c>
      <c r="BD102" s="130">
        <f>'SO 02 - Přístřešek'!F37</f>
        <v>0</v>
      </c>
      <c r="BE102" s="7"/>
      <c r="BT102" s="131" t="s">
        <v>84</v>
      </c>
      <c r="BV102" s="131" t="s">
        <v>78</v>
      </c>
      <c r="BW102" s="131" t="s">
        <v>108</v>
      </c>
      <c r="BX102" s="131" t="s">
        <v>5</v>
      </c>
      <c r="CL102" s="131" t="s">
        <v>1</v>
      </c>
      <c r="CM102" s="131" t="s">
        <v>86</v>
      </c>
    </row>
    <row r="103" s="7" customFormat="1" ht="16.5" customHeight="1">
      <c r="A103" s="119" t="s">
        <v>80</v>
      </c>
      <c r="B103" s="120"/>
      <c r="C103" s="121"/>
      <c r="D103" s="122" t="s">
        <v>109</v>
      </c>
      <c r="E103" s="122"/>
      <c r="F103" s="122"/>
      <c r="G103" s="122"/>
      <c r="H103" s="122"/>
      <c r="I103" s="123"/>
      <c r="J103" s="122" t="s">
        <v>110</v>
      </c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4">
        <f>'SO 03 - Zpevněné plochy'!J30</f>
        <v>0</v>
      </c>
      <c r="AH103" s="123"/>
      <c r="AI103" s="123"/>
      <c r="AJ103" s="123"/>
      <c r="AK103" s="123"/>
      <c r="AL103" s="123"/>
      <c r="AM103" s="123"/>
      <c r="AN103" s="124">
        <f>SUM(AG103,AT103)</f>
        <v>0</v>
      </c>
      <c r="AO103" s="123"/>
      <c r="AP103" s="123"/>
      <c r="AQ103" s="125" t="s">
        <v>83</v>
      </c>
      <c r="AR103" s="126"/>
      <c r="AS103" s="127">
        <v>0</v>
      </c>
      <c r="AT103" s="128">
        <f>ROUND(SUM(AV103:AW103),2)</f>
        <v>0</v>
      </c>
      <c r="AU103" s="129">
        <f>'SO 03 - Zpevněné plochy'!P125</f>
        <v>0</v>
      </c>
      <c r="AV103" s="128">
        <f>'SO 03 - Zpevněné plochy'!J33</f>
        <v>0</v>
      </c>
      <c r="AW103" s="128">
        <f>'SO 03 - Zpevněné plochy'!J34</f>
        <v>0</v>
      </c>
      <c r="AX103" s="128">
        <f>'SO 03 - Zpevněné plochy'!J35</f>
        <v>0</v>
      </c>
      <c r="AY103" s="128">
        <f>'SO 03 - Zpevněné plochy'!J36</f>
        <v>0</v>
      </c>
      <c r="AZ103" s="128">
        <f>'SO 03 - Zpevněné plochy'!F33</f>
        <v>0</v>
      </c>
      <c r="BA103" s="128">
        <f>'SO 03 - Zpevněné plochy'!F34</f>
        <v>0</v>
      </c>
      <c r="BB103" s="128">
        <f>'SO 03 - Zpevněné plochy'!F35</f>
        <v>0</v>
      </c>
      <c r="BC103" s="128">
        <f>'SO 03 - Zpevněné plochy'!F36</f>
        <v>0</v>
      </c>
      <c r="BD103" s="130">
        <f>'SO 03 - Zpevněné plochy'!F37</f>
        <v>0</v>
      </c>
      <c r="BE103" s="7"/>
      <c r="BT103" s="131" t="s">
        <v>84</v>
      </c>
      <c r="BV103" s="131" t="s">
        <v>78</v>
      </c>
      <c r="BW103" s="131" t="s">
        <v>111</v>
      </c>
      <c r="BX103" s="131" t="s">
        <v>5</v>
      </c>
      <c r="CL103" s="131" t="s">
        <v>1</v>
      </c>
      <c r="CM103" s="131" t="s">
        <v>86</v>
      </c>
    </row>
    <row r="104" s="7" customFormat="1" ht="16.5" customHeight="1">
      <c r="A104" s="119" t="s">
        <v>80</v>
      </c>
      <c r="B104" s="120"/>
      <c r="C104" s="121"/>
      <c r="D104" s="122" t="s">
        <v>112</v>
      </c>
      <c r="E104" s="122"/>
      <c r="F104" s="122"/>
      <c r="G104" s="122"/>
      <c r="H104" s="122"/>
      <c r="I104" s="123"/>
      <c r="J104" s="122" t="s">
        <v>113</v>
      </c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4">
        <f>'SO 04 - VRN'!J30</f>
        <v>0</v>
      </c>
      <c r="AH104" s="123"/>
      <c r="AI104" s="123"/>
      <c r="AJ104" s="123"/>
      <c r="AK104" s="123"/>
      <c r="AL104" s="123"/>
      <c r="AM104" s="123"/>
      <c r="AN104" s="124">
        <f>SUM(AG104,AT104)</f>
        <v>0</v>
      </c>
      <c r="AO104" s="123"/>
      <c r="AP104" s="123"/>
      <c r="AQ104" s="125" t="s">
        <v>83</v>
      </c>
      <c r="AR104" s="126"/>
      <c r="AS104" s="142">
        <v>0</v>
      </c>
      <c r="AT104" s="143">
        <f>ROUND(SUM(AV104:AW104),2)</f>
        <v>0</v>
      </c>
      <c r="AU104" s="144">
        <f>'SO 04 - VRN'!P122</f>
        <v>0</v>
      </c>
      <c r="AV104" s="143">
        <f>'SO 04 - VRN'!J33</f>
        <v>0</v>
      </c>
      <c r="AW104" s="143">
        <f>'SO 04 - VRN'!J34</f>
        <v>0</v>
      </c>
      <c r="AX104" s="143">
        <f>'SO 04 - VRN'!J35</f>
        <v>0</v>
      </c>
      <c r="AY104" s="143">
        <f>'SO 04 - VRN'!J36</f>
        <v>0</v>
      </c>
      <c r="AZ104" s="143">
        <f>'SO 04 - VRN'!F33</f>
        <v>0</v>
      </c>
      <c r="BA104" s="143">
        <f>'SO 04 - VRN'!F34</f>
        <v>0</v>
      </c>
      <c r="BB104" s="143">
        <f>'SO 04 - VRN'!F35</f>
        <v>0</v>
      </c>
      <c r="BC104" s="143">
        <f>'SO 04 - VRN'!F36</f>
        <v>0</v>
      </c>
      <c r="BD104" s="145">
        <f>'SO 04 - VRN'!F37</f>
        <v>0</v>
      </c>
      <c r="BE104" s="7"/>
      <c r="BT104" s="131" t="s">
        <v>84</v>
      </c>
      <c r="BV104" s="131" t="s">
        <v>78</v>
      </c>
      <c r="BW104" s="131" t="s">
        <v>114</v>
      </c>
      <c r="BX104" s="131" t="s">
        <v>5</v>
      </c>
      <c r="CL104" s="131" t="s">
        <v>1</v>
      </c>
      <c r="CM104" s="131" t="s">
        <v>86</v>
      </c>
    </row>
    <row r="105" s="2" customFormat="1" ht="30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4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44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</row>
  </sheetData>
  <sheetProtection sheet="1" formatColumns="0" formatRows="0" objects="1" scenarios="1" spinCount="100000" saltValue="QS60M87a+KWp24hyNFgSKcB0V03KWonxi9GadmQRxsEfr+HhFZCNDQilsfaUCr86GxyBwzb6fNCEmDbeWHg/gQ==" hashValue="GBbnVKC6vLTb7ikEs07M4vnhd/wHaS6/tZNBklLpW+g6LSUDMhHeRCr97VskELU1jIMScGwjfXa601NBOrzrYw==" algorithmName="SHA-512" password="CC35"/>
  <mergeCells count="78">
    <mergeCell ref="C92:G92"/>
    <mergeCell ref="D103:H103"/>
    <mergeCell ref="D102:H102"/>
    <mergeCell ref="D96:H96"/>
    <mergeCell ref="D95:H95"/>
    <mergeCell ref="D104:H104"/>
    <mergeCell ref="E99:I99"/>
    <mergeCell ref="E98:I98"/>
    <mergeCell ref="E97:I97"/>
    <mergeCell ref="E100:I100"/>
    <mergeCell ref="E101:I101"/>
    <mergeCell ref="I92:AF92"/>
    <mergeCell ref="J96:AF96"/>
    <mergeCell ref="J95:AF95"/>
    <mergeCell ref="J102:AF102"/>
    <mergeCell ref="J103:AF103"/>
    <mergeCell ref="J104:AF104"/>
    <mergeCell ref="K100:AF100"/>
    <mergeCell ref="K99:AF99"/>
    <mergeCell ref="K97:AF97"/>
    <mergeCell ref="K98:AF98"/>
    <mergeCell ref="K101:AF101"/>
    <mergeCell ref="L85:AO85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101:AM101"/>
    <mergeCell ref="AG102:AM102"/>
    <mergeCell ref="AG100:AM100"/>
    <mergeCell ref="AG103:AM103"/>
    <mergeCell ref="AG98:AM98"/>
    <mergeCell ref="AG104:AM104"/>
    <mergeCell ref="AG97:AM97"/>
    <mergeCell ref="AG96:AM96"/>
    <mergeCell ref="AG95:AM95"/>
    <mergeCell ref="AG92:AM92"/>
    <mergeCell ref="AG99:AM99"/>
    <mergeCell ref="AM87:AN87"/>
    <mergeCell ref="AM89:AP89"/>
    <mergeCell ref="AM90:AP90"/>
    <mergeCell ref="AN104:AP104"/>
    <mergeCell ref="AN103:AP103"/>
    <mergeCell ref="AN92:AP92"/>
    <mergeCell ref="AN102:AP102"/>
    <mergeCell ref="AN101:AP101"/>
    <mergeCell ref="AN95:AP95"/>
    <mergeCell ref="AN100:AP100"/>
    <mergeCell ref="AN96:AP96"/>
    <mergeCell ref="AN97:AP97"/>
    <mergeCell ref="AN98:AP98"/>
    <mergeCell ref="AN99:AP99"/>
    <mergeCell ref="AS89:AT91"/>
    <mergeCell ref="AN94:AP94"/>
  </mergeCells>
  <hyperlinks>
    <hyperlink ref="A95" location="'SO 01a - St.úpravy patologie'!C2" display="/"/>
    <hyperlink ref="A97" location="'SO 01b - 1 - Zdravotechnika'!C2" display="/"/>
    <hyperlink ref="A98" location="'SO 01b - 2 - Vytápění'!C2" display="/"/>
    <hyperlink ref="A99" location="'SO 01b - 3 - Elektroinsta...'!C2" display="/"/>
    <hyperlink ref="A100" location="'SO 01b - 4 - VZT'!C2" display="/"/>
    <hyperlink ref="A101" location="'SO 01b - 5 - Interiérové ...'!C2" display="/"/>
    <hyperlink ref="A102" location="'SO 02 - Přístřešek'!C2" display="/"/>
    <hyperlink ref="A103" location="'SO 03 - Zpevněné plochy'!C2" display="/"/>
    <hyperlink ref="A104" location="'SO 04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  <c r="AZ2" s="146" t="s">
        <v>115</v>
      </c>
      <c r="BA2" s="146" t="s">
        <v>116</v>
      </c>
      <c r="BB2" s="146" t="s">
        <v>1</v>
      </c>
      <c r="BC2" s="146" t="s">
        <v>117</v>
      </c>
      <c r="BD2" s="146" t="s">
        <v>118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86</v>
      </c>
      <c r="AZ3" s="146" t="s">
        <v>119</v>
      </c>
      <c r="BA3" s="146" t="s">
        <v>120</v>
      </c>
      <c r="BB3" s="146" t="s">
        <v>1</v>
      </c>
      <c r="BC3" s="146" t="s">
        <v>121</v>
      </c>
      <c r="BD3" s="146" t="s">
        <v>118</v>
      </c>
    </row>
    <row r="4" s="1" customFormat="1" ht="24.96" customHeight="1">
      <c r="B4" s="20"/>
      <c r="D4" s="149" t="s">
        <v>122</v>
      </c>
      <c r="L4" s="20"/>
      <c r="M4" s="150" t="s">
        <v>10</v>
      </c>
      <c r="AT4" s="17" t="s">
        <v>4</v>
      </c>
      <c r="AZ4" s="146" t="s">
        <v>123</v>
      </c>
      <c r="BA4" s="146" t="s">
        <v>124</v>
      </c>
      <c r="BB4" s="146" t="s">
        <v>1</v>
      </c>
      <c r="BC4" s="146" t="s">
        <v>125</v>
      </c>
      <c r="BD4" s="146" t="s">
        <v>118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Stav. úpravy pro přesun patologie do suterénu bubovy B a C v areálu nemocnice</v>
      </c>
      <c r="F7" s="151"/>
      <c r="G7" s="151"/>
      <c r="H7" s="151"/>
      <c r="L7" s="20"/>
    </row>
    <row r="8" s="2" customFormat="1" ht="12" customHeight="1">
      <c r="A8" s="38"/>
      <c r="B8" s="44"/>
      <c r="C8" s="38"/>
      <c r="D8" s="151" t="s">
        <v>126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3" t="s">
        <v>127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1" t="s">
        <v>18</v>
      </c>
      <c r="E11" s="38"/>
      <c r="F11" s="141" t="s">
        <v>1</v>
      </c>
      <c r="G11" s="38"/>
      <c r="H11" s="38"/>
      <c r="I11" s="151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20</v>
      </c>
      <c r="E12" s="38"/>
      <c r="F12" s="141" t="s">
        <v>21</v>
      </c>
      <c r="G12" s="38"/>
      <c r="H12" s="38"/>
      <c r="I12" s="151" t="s">
        <v>22</v>
      </c>
      <c r="J12" s="154" t="str">
        <f>'Rekapitulace stavby'!AN8</f>
        <v>21. 10. 2021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24</v>
      </c>
      <c r="E14" s="38"/>
      <c r="F14" s="38"/>
      <c r="G14" s="38"/>
      <c r="H14" s="38"/>
      <c r="I14" s="151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1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1" t="s">
        <v>28</v>
      </c>
      <c r="E17" s="38"/>
      <c r="F17" s="38"/>
      <c r="G17" s="38"/>
      <c r="H17" s="38"/>
      <c r="I17" s="15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1" t="s">
        <v>30</v>
      </c>
      <c r="E20" s="38"/>
      <c r="F20" s="38"/>
      <c r="G20" s="38"/>
      <c r="H20" s="38"/>
      <c r="I20" s="151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1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1" t="s">
        <v>33</v>
      </c>
      <c r="E23" s="38"/>
      <c r="F23" s="38"/>
      <c r="G23" s="38"/>
      <c r="H23" s="38"/>
      <c r="I23" s="151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1" t="s">
        <v>27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9"/>
      <c r="E29" s="159"/>
      <c r="F29" s="159"/>
      <c r="G29" s="159"/>
      <c r="H29" s="159"/>
      <c r="I29" s="159"/>
      <c r="J29" s="159"/>
      <c r="K29" s="15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0" t="s">
        <v>36</v>
      </c>
      <c r="E30" s="38"/>
      <c r="F30" s="38"/>
      <c r="G30" s="38"/>
      <c r="H30" s="38"/>
      <c r="I30" s="38"/>
      <c r="J30" s="161">
        <f>ROUND(J134,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2" t="s">
        <v>38</v>
      </c>
      <c r="G32" s="38"/>
      <c r="H32" s="38"/>
      <c r="I32" s="162" t="s">
        <v>37</v>
      </c>
      <c r="J32" s="16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3" t="s">
        <v>40</v>
      </c>
      <c r="E33" s="151" t="s">
        <v>41</v>
      </c>
      <c r="F33" s="164">
        <f>ROUND((SUM(BE134:BE1005)),  2)</f>
        <v>0</v>
      </c>
      <c r="G33" s="38"/>
      <c r="H33" s="38"/>
      <c r="I33" s="165">
        <v>0.20999999999999999</v>
      </c>
      <c r="J33" s="164">
        <f>ROUND(((SUM(BE134:BE1005))*I33),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1" t="s">
        <v>42</v>
      </c>
      <c r="F34" s="164">
        <f>ROUND((SUM(BF134:BF1005)),  2)</f>
        <v>0</v>
      </c>
      <c r="G34" s="38"/>
      <c r="H34" s="38"/>
      <c r="I34" s="165">
        <v>0.14999999999999999</v>
      </c>
      <c r="J34" s="164">
        <f>ROUND(((SUM(BF134:BF1005))*I34),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1" t="s">
        <v>43</v>
      </c>
      <c r="F35" s="164">
        <f>ROUND((SUM(BG134:BG1005)),  2)</f>
        <v>0</v>
      </c>
      <c r="G35" s="38"/>
      <c r="H35" s="38"/>
      <c r="I35" s="165">
        <v>0.20999999999999999</v>
      </c>
      <c r="J35" s="16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1" t="s">
        <v>44</v>
      </c>
      <c r="F36" s="164">
        <f>ROUND((SUM(BH134:BH1005)),  2)</f>
        <v>0</v>
      </c>
      <c r="G36" s="38"/>
      <c r="H36" s="38"/>
      <c r="I36" s="165">
        <v>0.14999999999999999</v>
      </c>
      <c r="J36" s="16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45</v>
      </c>
      <c r="F37" s="164">
        <f>ROUND((SUM(BI134:BI1005)),  2)</f>
        <v>0</v>
      </c>
      <c r="G37" s="38"/>
      <c r="H37" s="38"/>
      <c r="I37" s="165">
        <v>0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6"/>
      <c r="D39" s="167" t="s">
        <v>46</v>
      </c>
      <c r="E39" s="168"/>
      <c r="F39" s="168"/>
      <c r="G39" s="169" t="s">
        <v>47</v>
      </c>
      <c r="H39" s="170" t="s">
        <v>48</v>
      </c>
      <c r="I39" s="168"/>
      <c r="J39" s="171">
        <f>SUM(J30:J37)</f>
        <v>0</v>
      </c>
      <c r="K39" s="17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Stav. úpravy pro přesun patologie do suterénu bubovy B a C v areálu nemocnice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126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01a - St.úpravy patologie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Nymburk</v>
      </c>
      <c r="G89" s="40"/>
      <c r="H89" s="40"/>
      <c r="I89" s="32" t="s">
        <v>22</v>
      </c>
      <c r="J89" s="79" t="str">
        <f>IF(J12="","",J12)</f>
        <v>21. 10. 2021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Nemocnice Nymburk a.s.</v>
      </c>
      <c r="G91" s="40"/>
      <c r="H91" s="40"/>
      <c r="I91" s="32" t="s">
        <v>30</v>
      </c>
      <c r="J91" s="36" t="str">
        <f>E21</f>
        <v>Ing. arch. Pavel Petrák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5" t="s">
        <v>129</v>
      </c>
      <c r="D94" s="186"/>
      <c r="E94" s="186"/>
      <c r="F94" s="186"/>
      <c r="G94" s="186"/>
      <c r="H94" s="186"/>
      <c r="I94" s="186"/>
      <c r="J94" s="187" t="s">
        <v>130</v>
      </c>
      <c r="K94" s="18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8" t="s">
        <v>131</v>
      </c>
      <c r="D96" s="40"/>
      <c r="E96" s="40"/>
      <c r="F96" s="40"/>
      <c r="G96" s="40"/>
      <c r="H96" s="40"/>
      <c r="I96" s="40"/>
      <c r="J96" s="110">
        <f>J134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132</v>
      </c>
    </row>
    <row r="97" s="9" customFormat="1" ht="24.96" customHeight="1">
      <c r="A97" s="9"/>
      <c r="B97" s="189"/>
      <c r="C97" s="190"/>
      <c r="D97" s="191" t="s">
        <v>133</v>
      </c>
      <c r="E97" s="192"/>
      <c r="F97" s="192"/>
      <c r="G97" s="192"/>
      <c r="H97" s="192"/>
      <c r="I97" s="192"/>
      <c r="J97" s="193">
        <f>J135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3"/>
      <c r="D98" s="196" t="s">
        <v>134</v>
      </c>
      <c r="E98" s="197"/>
      <c r="F98" s="197"/>
      <c r="G98" s="197"/>
      <c r="H98" s="197"/>
      <c r="I98" s="197"/>
      <c r="J98" s="198">
        <f>J136</f>
        <v>0</v>
      </c>
      <c r="K98" s="133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3"/>
      <c r="D99" s="196" t="s">
        <v>135</v>
      </c>
      <c r="E99" s="197"/>
      <c r="F99" s="197"/>
      <c r="G99" s="197"/>
      <c r="H99" s="197"/>
      <c r="I99" s="197"/>
      <c r="J99" s="198">
        <f>J226</f>
        <v>0</v>
      </c>
      <c r="K99" s="133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3"/>
      <c r="D100" s="196" t="s">
        <v>136</v>
      </c>
      <c r="E100" s="197"/>
      <c r="F100" s="197"/>
      <c r="G100" s="197"/>
      <c r="H100" s="197"/>
      <c r="I100" s="197"/>
      <c r="J100" s="198">
        <f>J341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137</v>
      </c>
      <c r="E101" s="197"/>
      <c r="F101" s="197"/>
      <c r="G101" s="197"/>
      <c r="H101" s="197"/>
      <c r="I101" s="197"/>
      <c r="J101" s="198">
        <f>J385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3"/>
      <c r="D102" s="196" t="s">
        <v>138</v>
      </c>
      <c r="E102" s="197"/>
      <c r="F102" s="197"/>
      <c r="G102" s="197"/>
      <c r="H102" s="197"/>
      <c r="I102" s="197"/>
      <c r="J102" s="198">
        <f>J396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9"/>
      <c r="C103" s="190"/>
      <c r="D103" s="191" t="s">
        <v>139</v>
      </c>
      <c r="E103" s="192"/>
      <c r="F103" s="192"/>
      <c r="G103" s="192"/>
      <c r="H103" s="192"/>
      <c r="I103" s="192"/>
      <c r="J103" s="193">
        <f>J398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5"/>
      <c r="C104" s="133"/>
      <c r="D104" s="196" t="s">
        <v>140</v>
      </c>
      <c r="E104" s="197"/>
      <c r="F104" s="197"/>
      <c r="G104" s="197"/>
      <c r="H104" s="197"/>
      <c r="I104" s="197"/>
      <c r="J104" s="198">
        <f>J399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3"/>
      <c r="D105" s="196" t="s">
        <v>141</v>
      </c>
      <c r="E105" s="197"/>
      <c r="F105" s="197"/>
      <c r="G105" s="197"/>
      <c r="H105" s="197"/>
      <c r="I105" s="197"/>
      <c r="J105" s="198">
        <f>J405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3"/>
      <c r="D106" s="196" t="s">
        <v>142</v>
      </c>
      <c r="E106" s="197"/>
      <c r="F106" s="197"/>
      <c r="G106" s="197"/>
      <c r="H106" s="197"/>
      <c r="I106" s="197"/>
      <c r="J106" s="198">
        <f>J431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143</v>
      </c>
      <c r="E107" s="197"/>
      <c r="F107" s="197"/>
      <c r="G107" s="197"/>
      <c r="H107" s="197"/>
      <c r="I107" s="197"/>
      <c r="J107" s="198">
        <f>J480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144</v>
      </c>
      <c r="E108" s="197"/>
      <c r="F108" s="197"/>
      <c r="G108" s="197"/>
      <c r="H108" s="197"/>
      <c r="I108" s="197"/>
      <c r="J108" s="198">
        <f>J490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145</v>
      </c>
      <c r="E109" s="197"/>
      <c r="F109" s="197"/>
      <c r="G109" s="197"/>
      <c r="H109" s="197"/>
      <c r="I109" s="197"/>
      <c r="J109" s="198">
        <f>J608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146</v>
      </c>
      <c r="E110" s="197"/>
      <c r="F110" s="197"/>
      <c r="G110" s="197"/>
      <c r="H110" s="197"/>
      <c r="I110" s="197"/>
      <c r="J110" s="198">
        <f>J632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147</v>
      </c>
      <c r="E111" s="197"/>
      <c r="F111" s="197"/>
      <c r="G111" s="197"/>
      <c r="H111" s="197"/>
      <c r="I111" s="197"/>
      <c r="J111" s="198">
        <f>J649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3"/>
      <c r="D112" s="196" t="s">
        <v>148</v>
      </c>
      <c r="E112" s="197"/>
      <c r="F112" s="197"/>
      <c r="G112" s="197"/>
      <c r="H112" s="197"/>
      <c r="I112" s="197"/>
      <c r="J112" s="198">
        <f>J946</f>
        <v>0</v>
      </c>
      <c r="K112" s="133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3"/>
      <c r="D113" s="196" t="s">
        <v>149</v>
      </c>
      <c r="E113" s="197"/>
      <c r="F113" s="197"/>
      <c r="G113" s="197"/>
      <c r="H113" s="197"/>
      <c r="I113" s="197"/>
      <c r="J113" s="198">
        <f>J988</f>
        <v>0</v>
      </c>
      <c r="K113" s="133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89"/>
      <c r="C114" s="190"/>
      <c r="D114" s="191" t="s">
        <v>150</v>
      </c>
      <c r="E114" s="192"/>
      <c r="F114" s="192"/>
      <c r="G114" s="192"/>
      <c r="H114" s="192"/>
      <c r="I114" s="192"/>
      <c r="J114" s="193">
        <f>J1004</f>
        <v>0</v>
      </c>
      <c r="K114" s="190"/>
      <c r="L114" s="194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2" customFormat="1" ht="21.84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66"/>
      <c r="C116" s="67"/>
      <c r="D116" s="67"/>
      <c r="E116" s="67"/>
      <c r="F116" s="67"/>
      <c r="G116" s="67"/>
      <c r="H116" s="67"/>
      <c r="I116" s="67"/>
      <c r="J116" s="67"/>
      <c r="K116" s="67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20" s="2" customFormat="1" ht="6.96" customHeight="1">
      <c r="A120" s="38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4.96" customHeight="1">
      <c r="A121" s="38"/>
      <c r="B121" s="39"/>
      <c r="C121" s="23" t="s">
        <v>151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16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6.25" customHeight="1">
      <c r="A124" s="38"/>
      <c r="B124" s="39"/>
      <c r="C124" s="40"/>
      <c r="D124" s="40"/>
      <c r="E124" s="184" t="str">
        <f>E7</f>
        <v>Stav. úpravy pro přesun patologie do suterénu bubovy B a C v areálu nemocnice</v>
      </c>
      <c r="F124" s="32"/>
      <c r="G124" s="32"/>
      <c r="H124" s="32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126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6.5" customHeight="1">
      <c r="A126" s="38"/>
      <c r="B126" s="39"/>
      <c r="C126" s="40"/>
      <c r="D126" s="40"/>
      <c r="E126" s="76" t="str">
        <f>E9</f>
        <v>SO 01a - St.úpravy patologie</v>
      </c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20</v>
      </c>
      <c r="D128" s="40"/>
      <c r="E128" s="40"/>
      <c r="F128" s="27" t="str">
        <f>F12</f>
        <v>Nymburk</v>
      </c>
      <c r="G128" s="40"/>
      <c r="H128" s="40"/>
      <c r="I128" s="32" t="s">
        <v>22</v>
      </c>
      <c r="J128" s="79" t="str">
        <f>IF(J12="","",J12)</f>
        <v>21. 10. 2021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25.65" customHeight="1">
      <c r="A130" s="38"/>
      <c r="B130" s="39"/>
      <c r="C130" s="32" t="s">
        <v>24</v>
      </c>
      <c r="D130" s="40"/>
      <c r="E130" s="40"/>
      <c r="F130" s="27" t="str">
        <f>E15</f>
        <v>Nemocnice Nymburk a.s.</v>
      </c>
      <c r="G130" s="40"/>
      <c r="H130" s="40"/>
      <c r="I130" s="32" t="s">
        <v>30</v>
      </c>
      <c r="J130" s="36" t="str">
        <f>E21</f>
        <v>Ing. arch. Pavel Petrák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5.15" customHeight="1">
      <c r="A131" s="38"/>
      <c r="B131" s="39"/>
      <c r="C131" s="32" t="s">
        <v>28</v>
      </c>
      <c r="D131" s="40"/>
      <c r="E131" s="40"/>
      <c r="F131" s="27" t="str">
        <f>IF(E18="","",E18)</f>
        <v>Vyplň údaj</v>
      </c>
      <c r="G131" s="40"/>
      <c r="H131" s="40"/>
      <c r="I131" s="32" t="s">
        <v>33</v>
      </c>
      <c r="J131" s="36" t="str">
        <f>E24</f>
        <v xml:space="preserve"> 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0.32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11" customFormat="1" ht="29.28" customHeight="1">
      <c r="A133" s="200"/>
      <c r="B133" s="201"/>
      <c r="C133" s="202" t="s">
        <v>152</v>
      </c>
      <c r="D133" s="203" t="s">
        <v>61</v>
      </c>
      <c r="E133" s="203" t="s">
        <v>57</v>
      </c>
      <c r="F133" s="203" t="s">
        <v>58</v>
      </c>
      <c r="G133" s="203" t="s">
        <v>153</v>
      </c>
      <c r="H133" s="203" t="s">
        <v>154</v>
      </c>
      <c r="I133" s="203" t="s">
        <v>155</v>
      </c>
      <c r="J133" s="204" t="s">
        <v>130</v>
      </c>
      <c r="K133" s="205" t="s">
        <v>156</v>
      </c>
      <c r="L133" s="206"/>
      <c r="M133" s="100" t="s">
        <v>1</v>
      </c>
      <c r="N133" s="101" t="s">
        <v>40</v>
      </c>
      <c r="O133" s="101" t="s">
        <v>157</v>
      </c>
      <c r="P133" s="101" t="s">
        <v>158</v>
      </c>
      <c r="Q133" s="101" t="s">
        <v>159</v>
      </c>
      <c r="R133" s="101" t="s">
        <v>160</v>
      </c>
      <c r="S133" s="101" t="s">
        <v>161</v>
      </c>
      <c r="T133" s="102" t="s">
        <v>162</v>
      </c>
      <c r="U133" s="200"/>
      <c r="V133" s="200"/>
      <c r="W133" s="200"/>
      <c r="X133" s="200"/>
      <c r="Y133" s="200"/>
      <c r="Z133" s="200"/>
      <c r="AA133" s="200"/>
      <c r="AB133" s="200"/>
      <c r="AC133" s="200"/>
      <c r="AD133" s="200"/>
      <c r="AE133" s="200"/>
    </row>
    <row r="134" s="2" customFormat="1" ht="22.8" customHeight="1">
      <c r="A134" s="38"/>
      <c r="B134" s="39"/>
      <c r="C134" s="107" t="s">
        <v>163</v>
      </c>
      <c r="D134" s="40"/>
      <c r="E134" s="40"/>
      <c r="F134" s="40"/>
      <c r="G134" s="40"/>
      <c r="H134" s="40"/>
      <c r="I134" s="40"/>
      <c r="J134" s="207">
        <f>BK134</f>
        <v>0</v>
      </c>
      <c r="K134" s="40"/>
      <c r="L134" s="44"/>
      <c r="M134" s="103"/>
      <c r="N134" s="208"/>
      <c r="O134" s="104"/>
      <c r="P134" s="209">
        <f>P135+P398+P1004</f>
        <v>0</v>
      </c>
      <c r="Q134" s="104"/>
      <c r="R134" s="209">
        <f>R135+R398+R1004</f>
        <v>254.95378238000004</v>
      </c>
      <c r="S134" s="104"/>
      <c r="T134" s="210">
        <f>T135+T398+T1004</f>
        <v>347.68052199999994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75</v>
      </c>
      <c r="AU134" s="17" t="s">
        <v>132</v>
      </c>
      <c r="BK134" s="211">
        <f>BK135+BK398+BK1004</f>
        <v>0</v>
      </c>
    </row>
    <row r="135" s="12" customFormat="1" ht="25.92" customHeight="1">
      <c r="A135" s="12"/>
      <c r="B135" s="212"/>
      <c r="C135" s="213"/>
      <c r="D135" s="214" t="s">
        <v>75</v>
      </c>
      <c r="E135" s="215" t="s">
        <v>164</v>
      </c>
      <c r="F135" s="215" t="s">
        <v>165</v>
      </c>
      <c r="G135" s="213"/>
      <c r="H135" s="213"/>
      <c r="I135" s="216"/>
      <c r="J135" s="217">
        <f>BK135</f>
        <v>0</v>
      </c>
      <c r="K135" s="213"/>
      <c r="L135" s="218"/>
      <c r="M135" s="219"/>
      <c r="N135" s="220"/>
      <c r="O135" s="220"/>
      <c r="P135" s="221">
        <f>P136+P226+P341+P385+P396</f>
        <v>0</v>
      </c>
      <c r="Q135" s="220"/>
      <c r="R135" s="221">
        <f>R136+R226+R341+R385+R396</f>
        <v>227.30279959000004</v>
      </c>
      <c r="S135" s="220"/>
      <c r="T135" s="222">
        <f>T136+T226+T341+T385+T396</f>
        <v>346.86452199999997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84</v>
      </c>
      <c r="AT135" s="224" t="s">
        <v>75</v>
      </c>
      <c r="AU135" s="224" t="s">
        <v>76</v>
      </c>
      <c r="AY135" s="223" t="s">
        <v>166</v>
      </c>
      <c r="BK135" s="225">
        <f>BK136+BK226+BK341+BK385+BK396</f>
        <v>0</v>
      </c>
    </row>
    <row r="136" s="12" customFormat="1" ht="22.8" customHeight="1">
      <c r="A136" s="12"/>
      <c r="B136" s="212"/>
      <c r="C136" s="213"/>
      <c r="D136" s="214" t="s">
        <v>75</v>
      </c>
      <c r="E136" s="226" t="s">
        <v>118</v>
      </c>
      <c r="F136" s="226" t="s">
        <v>167</v>
      </c>
      <c r="G136" s="213"/>
      <c r="H136" s="213"/>
      <c r="I136" s="216"/>
      <c r="J136" s="227">
        <f>BK136</f>
        <v>0</v>
      </c>
      <c r="K136" s="213"/>
      <c r="L136" s="218"/>
      <c r="M136" s="219"/>
      <c r="N136" s="220"/>
      <c r="O136" s="220"/>
      <c r="P136" s="221">
        <f>SUM(P137:P225)</f>
        <v>0</v>
      </c>
      <c r="Q136" s="220"/>
      <c r="R136" s="221">
        <f>SUM(R137:R225)</f>
        <v>41.84070054</v>
      </c>
      <c r="S136" s="220"/>
      <c r="T136" s="222">
        <f>SUM(T137:T225)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84</v>
      </c>
      <c r="AT136" s="224" t="s">
        <v>75</v>
      </c>
      <c r="AU136" s="224" t="s">
        <v>84</v>
      </c>
      <c r="AY136" s="223" t="s">
        <v>166</v>
      </c>
      <c r="BK136" s="225">
        <f>SUM(BK137:BK225)</f>
        <v>0</v>
      </c>
    </row>
    <row r="137" s="2" customFormat="1" ht="24.15" customHeight="1">
      <c r="A137" s="38"/>
      <c r="B137" s="39"/>
      <c r="C137" s="228" t="s">
        <v>84</v>
      </c>
      <c r="D137" s="228" t="s">
        <v>168</v>
      </c>
      <c r="E137" s="229" t="s">
        <v>169</v>
      </c>
      <c r="F137" s="230" t="s">
        <v>170</v>
      </c>
      <c r="G137" s="231" t="s">
        <v>171</v>
      </c>
      <c r="H137" s="232">
        <v>8.5899999999999999</v>
      </c>
      <c r="I137" s="233"/>
      <c r="J137" s="234">
        <f>ROUND(I137*H137,2)</f>
        <v>0</v>
      </c>
      <c r="K137" s="235"/>
      <c r="L137" s="44"/>
      <c r="M137" s="236" t="s">
        <v>1</v>
      </c>
      <c r="N137" s="237" t="s">
        <v>41</v>
      </c>
      <c r="O137" s="91"/>
      <c r="P137" s="238">
        <f>O137*H137</f>
        <v>0</v>
      </c>
      <c r="Q137" s="238">
        <v>1.8775</v>
      </c>
      <c r="R137" s="238">
        <f>Q137*H137</f>
        <v>16.127724999999998</v>
      </c>
      <c r="S137" s="238">
        <v>0</v>
      </c>
      <c r="T137" s="23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0" t="s">
        <v>172</v>
      </c>
      <c r="AT137" s="240" t="s">
        <v>168</v>
      </c>
      <c r="AU137" s="240" t="s">
        <v>86</v>
      </c>
      <c r="AY137" s="17" t="s">
        <v>166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7" t="s">
        <v>84</v>
      </c>
      <c r="BK137" s="241">
        <f>ROUND(I137*H137,2)</f>
        <v>0</v>
      </c>
      <c r="BL137" s="17" t="s">
        <v>172</v>
      </c>
      <c r="BM137" s="240" t="s">
        <v>173</v>
      </c>
    </row>
    <row r="138" s="13" customFormat="1">
      <c r="A138" s="13"/>
      <c r="B138" s="242"/>
      <c r="C138" s="243"/>
      <c r="D138" s="244" t="s">
        <v>174</v>
      </c>
      <c r="E138" s="245" t="s">
        <v>1</v>
      </c>
      <c r="F138" s="246" t="s">
        <v>175</v>
      </c>
      <c r="G138" s="243"/>
      <c r="H138" s="247">
        <v>2.52</v>
      </c>
      <c r="I138" s="248"/>
      <c r="J138" s="243"/>
      <c r="K138" s="243"/>
      <c r="L138" s="249"/>
      <c r="M138" s="250"/>
      <c r="N138" s="251"/>
      <c r="O138" s="251"/>
      <c r="P138" s="251"/>
      <c r="Q138" s="251"/>
      <c r="R138" s="251"/>
      <c r="S138" s="251"/>
      <c r="T138" s="25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3" t="s">
        <v>174</v>
      </c>
      <c r="AU138" s="253" t="s">
        <v>86</v>
      </c>
      <c r="AV138" s="13" t="s">
        <v>86</v>
      </c>
      <c r="AW138" s="13" t="s">
        <v>32</v>
      </c>
      <c r="AX138" s="13" t="s">
        <v>76</v>
      </c>
      <c r="AY138" s="253" t="s">
        <v>166</v>
      </c>
    </row>
    <row r="139" s="13" customFormat="1">
      <c r="A139" s="13"/>
      <c r="B139" s="242"/>
      <c r="C139" s="243"/>
      <c r="D139" s="244" t="s">
        <v>174</v>
      </c>
      <c r="E139" s="245" t="s">
        <v>1</v>
      </c>
      <c r="F139" s="246" t="s">
        <v>176</v>
      </c>
      <c r="G139" s="243"/>
      <c r="H139" s="247">
        <v>0.77200000000000002</v>
      </c>
      <c r="I139" s="248"/>
      <c r="J139" s="243"/>
      <c r="K139" s="243"/>
      <c r="L139" s="249"/>
      <c r="M139" s="250"/>
      <c r="N139" s="251"/>
      <c r="O139" s="251"/>
      <c r="P139" s="251"/>
      <c r="Q139" s="251"/>
      <c r="R139" s="251"/>
      <c r="S139" s="251"/>
      <c r="T139" s="25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3" t="s">
        <v>174</v>
      </c>
      <c r="AU139" s="253" t="s">
        <v>86</v>
      </c>
      <c r="AV139" s="13" t="s">
        <v>86</v>
      </c>
      <c r="AW139" s="13" t="s">
        <v>32</v>
      </c>
      <c r="AX139" s="13" t="s">
        <v>76</v>
      </c>
      <c r="AY139" s="253" t="s">
        <v>166</v>
      </c>
    </row>
    <row r="140" s="13" customFormat="1">
      <c r="A140" s="13"/>
      <c r="B140" s="242"/>
      <c r="C140" s="243"/>
      <c r="D140" s="244" t="s">
        <v>174</v>
      </c>
      <c r="E140" s="245" t="s">
        <v>1</v>
      </c>
      <c r="F140" s="246" t="s">
        <v>177</v>
      </c>
      <c r="G140" s="243"/>
      <c r="H140" s="247">
        <v>2.4990000000000001</v>
      </c>
      <c r="I140" s="248"/>
      <c r="J140" s="243"/>
      <c r="K140" s="243"/>
      <c r="L140" s="249"/>
      <c r="M140" s="250"/>
      <c r="N140" s="251"/>
      <c r="O140" s="251"/>
      <c r="P140" s="251"/>
      <c r="Q140" s="251"/>
      <c r="R140" s="251"/>
      <c r="S140" s="251"/>
      <c r="T140" s="25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3" t="s">
        <v>174</v>
      </c>
      <c r="AU140" s="253" t="s">
        <v>86</v>
      </c>
      <c r="AV140" s="13" t="s">
        <v>86</v>
      </c>
      <c r="AW140" s="13" t="s">
        <v>32</v>
      </c>
      <c r="AX140" s="13" t="s">
        <v>76</v>
      </c>
      <c r="AY140" s="253" t="s">
        <v>166</v>
      </c>
    </row>
    <row r="141" s="13" customFormat="1">
      <c r="A141" s="13"/>
      <c r="B141" s="242"/>
      <c r="C141" s="243"/>
      <c r="D141" s="244" t="s">
        <v>174</v>
      </c>
      <c r="E141" s="245" t="s">
        <v>1</v>
      </c>
      <c r="F141" s="246" t="s">
        <v>178</v>
      </c>
      <c r="G141" s="243"/>
      <c r="H141" s="247">
        <v>1.26</v>
      </c>
      <c r="I141" s="248"/>
      <c r="J141" s="243"/>
      <c r="K141" s="243"/>
      <c r="L141" s="249"/>
      <c r="M141" s="250"/>
      <c r="N141" s="251"/>
      <c r="O141" s="251"/>
      <c r="P141" s="251"/>
      <c r="Q141" s="251"/>
      <c r="R141" s="251"/>
      <c r="S141" s="251"/>
      <c r="T141" s="25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3" t="s">
        <v>174</v>
      </c>
      <c r="AU141" s="253" t="s">
        <v>86</v>
      </c>
      <c r="AV141" s="13" t="s">
        <v>86</v>
      </c>
      <c r="AW141" s="13" t="s">
        <v>32</v>
      </c>
      <c r="AX141" s="13" t="s">
        <v>76</v>
      </c>
      <c r="AY141" s="253" t="s">
        <v>166</v>
      </c>
    </row>
    <row r="142" s="13" customFormat="1">
      <c r="A142" s="13"/>
      <c r="B142" s="242"/>
      <c r="C142" s="243"/>
      <c r="D142" s="244" t="s">
        <v>174</v>
      </c>
      <c r="E142" s="245" t="s">
        <v>1</v>
      </c>
      <c r="F142" s="246" t="s">
        <v>179</v>
      </c>
      <c r="G142" s="243"/>
      <c r="H142" s="247">
        <v>0.255</v>
      </c>
      <c r="I142" s="248"/>
      <c r="J142" s="243"/>
      <c r="K142" s="243"/>
      <c r="L142" s="249"/>
      <c r="M142" s="250"/>
      <c r="N142" s="251"/>
      <c r="O142" s="251"/>
      <c r="P142" s="251"/>
      <c r="Q142" s="251"/>
      <c r="R142" s="251"/>
      <c r="S142" s="251"/>
      <c r="T142" s="25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3" t="s">
        <v>174</v>
      </c>
      <c r="AU142" s="253" t="s">
        <v>86</v>
      </c>
      <c r="AV142" s="13" t="s">
        <v>86</v>
      </c>
      <c r="AW142" s="13" t="s">
        <v>32</v>
      </c>
      <c r="AX142" s="13" t="s">
        <v>76</v>
      </c>
      <c r="AY142" s="253" t="s">
        <v>166</v>
      </c>
    </row>
    <row r="143" s="13" customFormat="1">
      <c r="A143" s="13"/>
      <c r="B143" s="242"/>
      <c r="C143" s="243"/>
      <c r="D143" s="244" t="s">
        <v>174</v>
      </c>
      <c r="E143" s="245" t="s">
        <v>1</v>
      </c>
      <c r="F143" s="246" t="s">
        <v>180</v>
      </c>
      <c r="G143" s="243"/>
      <c r="H143" s="247">
        <v>0.28399999999999997</v>
      </c>
      <c r="I143" s="248"/>
      <c r="J143" s="243"/>
      <c r="K143" s="243"/>
      <c r="L143" s="249"/>
      <c r="M143" s="250"/>
      <c r="N143" s="251"/>
      <c r="O143" s="251"/>
      <c r="P143" s="251"/>
      <c r="Q143" s="251"/>
      <c r="R143" s="251"/>
      <c r="S143" s="251"/>
      <c r="T143" s="25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3" t="s">
        <v>174</v>
      </c>
      <c r="AU143" s="253" t="s">
        <v>86</v>
      </c>
      <c r="AV143" s="13" t="s">
        <v>86</v>
      </c>
      <c r="AW143" s="13" t="s">
        <v>32</v>
      </c>
      <c r="AX143" s="13" t="s">
        <v>76</v>
      </c>
      <c r="AY143" s="253" t="s">
        <v>166</v>
      </c>
    </row>
    <row r="144" s="13" customFormat="1">
      <c r="A144" s="13"/>
      <c r="B144" s="242"/>
      <c r="C144" s="243"/>
      <c r="D144" s="244" t="s">
        <v>174</v>
      </c>
      <c r="E144" s="245" t="s">
        <v>1</v>
      </c>
      <c r="F144" s="246" t="s">
        <v>181</v>
      </c>
      <c r="G144" s="243"/>
      <c r="H144" s="247">
        <v>1</v>
      </c>
      <c r="I144" s="248"/>
      <c r="J144" s="243"/>
      <c r="K144" s="243"/>
      <c r="L144" s="249"/>
      <c r="M144" s="250"/>
      <c r="N144" s="251"/>
      <c r="O144" s="251"/>
      <c r="P144" s="251"/>
      <c r="Q144" s="251"/>
      <c r="R144" s="251"/>
      <c r="S144" s="251"/>
      <c r="T144" s="25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3" t="s">
        <v>174</v>
      </c>
      <c r="AU144" s="253" t="s">
        <v>86</v>
      </c>
      <c r="AV144" s="13" t="s">
        <v>86</v>
      </c>
      <c r="AW144" s="13" t="s">
        <v>32</v>
      </c>
      <c r="AX144" s="13" t="s">
        <v>76</v>
      </c>
      <c r="AY144" s="253" t="s">
        <v>166</v>
      </c>
    </row>
    <row r="145" s="14" customFormat="1">
      <c r="A145" s="14"/>
      <c r="B145" s="254"/>
      <c r="C145" s="255"/>
      <c r="D145" s="244" t="s">
        <v>174</v>
      </c>
      <c r="E145" s="256" t="s">
        <v>1</v>
      </c>
      <c r="F145" s="257" t="s">
        <v>182</v>
      </c>
      <c r="G145" s="255"/>
      <c r="H145" s="258">
        <v>8.5899999999999999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4" t="s">
        <v>174</v>
      </c>
      <c r="AU145" s="264" t="s">
        <v>86</v>
      </c>
      <c r="AV145" s="14" t="s">
        <v>172</v>
      </c>
      <c r="AW145" s="14" t="s">
        <v>32</v>
      </c>
      <c r="AX145" s="14" t="s">
        <v>84</v>
      </c>
      <c r="AY145" s="264" t="s">
        <v>166</v>
      </c>
    </row>
    <row r="146" s="2" customFormat="1" ht="33" customHeight="1">
      <c r="A146" s="38"/>
      <c r="B146" s="39"/>
      <c r="C146" s="228" t="s">
        <v>86</v>
      </c>
      <c r="D146" s="228" t="s">
        <v>168</v>
      </c>
      <c r="E146" s="229" t="s">
        <v>183</v>
      </c>
      <c r="F146" s="230" t="s">
        <v>184</v>
      </c>
      <c r="G146" s="231" t="s">
        <v>185</v>
      </c>
      <c r="H146" s="232">
        <v>7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41</v>
      </c>
      <c r="O146" s="91"/>
      <c r="P146" s="238">
        <f>O146*H146</f>
        <v>0</v>
      </c>
      <c r="Q146" s="238">
        <v>0.026280000000000001</v>
      </c>
      <c r="R146" s="238">
        <f>Q146*H146</f>
        <v>0.18396000000000001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172</v>
      </c>
      <c r="AT146" s="240" t="s">
        <v>168</v>
      </c>
      <c r="AU146" s="240" t="s">
        <v>86</v>
      </c>
      <c r="AY146" s="17" t="s">
        <v>166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84</v>
      </c>
      <c r="BK146" s="241">
        <f>ROUND(I146*H146,2)</f>
        <v>0</v>
      </c>
      <c r="BL146" s="17" t="s">
        <v>172</v>
      </c>
      <c r="BM146" s="240" t="s">
        <v>186</v>
      </c>
    </row>
    <row r="147" s="2" customFormat="1" ht="33" customHeight="1">
      <c r="A147" s="38"/>
      <c r="B147" s="39"/>
      <c r="C147" s="228" t="s">
        <v>118</v>
      </c>
      <c r="D147" s="228" t="s">
        <v>168</v>
      </c>
      <c r="E147" s="229" t="s">
        <v>187</v>
      </c>
      <c r="F147" s="230" t="s">
        <v>188</v>
      </c>
      <c r="G147" s="231" t="s">
        <v>185</v>
      </c>
      <c r="H147" s="232">
        <v>5</v>
      </c>
      <c r="I147" s="233"/>
      <c r="J147" s="234">
        <f>ROUND(I147*H147,2)</f>
        <v>0</v>
      </c>
      <c r="K147" s="235"/>
      <c r="L147" s="44"/>
      <c r="M147" s="236" t="s">
        <v>1</v>
      </c>
      <c r="N147" s="237" t="s">
        <v>41</v>
      </c>
      <c r="O147" s="91"/>
      <c r="P147" s="238">
        <f>O147*H147</f>
        <v>0</v>
      </c>
      <c r="Q147" s="238">
        <v>0.033279999999999997</v>
      </c>
      <c r="R147" s="238">
        <f>Q147*H147</f>
        <v>0.16639999999999999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172</v>
      </c>
      <c r="AT147" s="240" t="s">
        <v>168</v>
      </c>
      <c r="AU147" s="240" t="s">
        <v>86</v>
      </c>
      <c r="AY147" s="17" t="s">
        <v>166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84</v>
      </c>
      <c r="BK147" s="241">
        <f>ROUND(I147*H147,2)</f>
        <v>0</v>
      </c>
      <c r="BL147" s="17" t="s">
        <v>172</v>
      </c>
      <c r="BM147" s="240" t="s">
        <v>189</v>
      </c>
    </row>
    <row r="148" s="2" customFormat="1" ht="16.5" customHeight="1">
      <c r="A148" s="38"/>
      <c r="B148" s="39"/>
      <c r="C148" s="228" t="s">
        <v>172</v>
      </c>
      <c r="D148" s="228" t="s">
        <v>168</v>
      </c>
      <c r="E148" s="229" t="s">
        <v>190</v>
      </c>
      <c r="F148" s="230" t="s">
        <v>191</v>
      </c>
      <c r="G148" s="231" t="s">
        <v>171</v>
      </c>
      <c r="H148" s="232">
        <v>7.75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41</v>
      </c>
      <c r="O148" s="91"/>
      <c r="P148" s="238">
        <f>O148*H148</f>
        <v>0</v>
      </c>
      <c r="Q148" s="238">
        <v>1.94302</v>
      </c>
      <c r="R148" s="238">
        <f>Q148*H148</f>
        <v>15.058405000000001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172</v>
      </c>
      <c r="AT148" s="240" t="s">
        <v>168</v>
      </c>
      <c r="AU148" s="240" t="s">
        <v>86</v>
      </c>
      <c r="AY148" s="17" t="s">
        <v>166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84</v>
      </c>
      <c r="BK148" s="241">
        <f>ROUND(I148*H148,2)</f>
        <v>0</v>
      </c>
      <c r="BL148" s="17" t="s">
        <v>172</v>
      </c>
      <c r="BM148" s="240" t="s">
        <v>192</v>
      </c>
    </row>
    <row r="149" s="15" customFormat="1">
      <c r="A149" s="15"/>
      <c r="B149" s="265"/>
      <c r="C149" s="266"/>
      <c r="D149" s="244" t="s">
        <v>174</v>
      </c>
      <c r="E149" s="267" t="s">
        <v>1</v>
      </c>
      <c r="F149" s="268" t="s">
        <v>193</v>
      </c>
      <c r="G149" s="266"/>
      <c r="H149" s="267" t="s">
        <v>1</v>
      </c>
      <c r="I149" s="269"/>
      <c r="J149" s="266"/>
      <c r="K149" s="266"/>
      <c r="L149" s="270"/>
      <c r="M149" s="271"/>
      <c r="N149" s="272"/>
      <c r="O149" s="272"/>
      <c r="P149" s="272"/>
      <c r="Q149" s="272"/>
      <c r="R149" s="272"/>
      <c r="S149" s="272"/>
      <c r="T149" s="27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4" t="s">
        <v>174</v>
      </c>
      <c r="AU149" s="274" t="s">
        <v>86</v>
      </c>
      <c r="AV149" s="15" t="s">
        <v>84</v>
      </c>
      <c r="AW149" s="15" t="s">
        <v>32</v>
      </c>
      <c r="AX149" s="15" t="s">
        <v>76</v>
      </c>
      <c r="AY149" s="274" t="s">
        <v>166</v>
      </c>
    </row>
    <row r="150" s="15" customFormat="1">
      <c r="A150" s="15"/>
      <c r="B150" s="265"/>
      <c r="C150" s="266"/>
      <c r="D150" s="244" t="s">
        <v>174</v>
      </c>
      <c r="E150" s="267" t="s">
        <v>1</v>
      </c>
      <c r="F150" s="268" t="s">
        <v>194</v>
      </c>
      <c r="G150" s="266"/>
      <c r="H150" s="267" t="s">
        <v>1</v>
      </c>
      <c r="I150" s="269"/>
      <c r="J150" s="266"/>
      <c r="K150" s="266"/>
      <c r="L150" s="270"/>
      <c r="M150" s="271"/>
      <c r="N150" s="272"/>
      <c r="O150" s="272"/>
      <c r="P150" s="272"/>
      <c r="Q150" s="272"/>
      <c r="R150" s="272"/>
      <c r="S150" s="272"/>
      <c r="T150" s="27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4" t="s">
        <v>174</v>
      </c>
      <c r="AU150" s="274" t="s">
        <v>86</v>
      </c>
      <c r="AV150" s="15" t="s">
        <v>84</v>
      </c>
      <c r="AW150" s="15" t="s">
        <v>32</v>
      </c>
      <c r="AX150" s="15" t="s">
        <v>76</v>
      </c>
      <c r="AY150" s="274" t="s">
        <v>166</v>
      </c>
    </row>
    <row r="151" s="13" customFormat="1">
      <c r="A151" s="13"/>
      <c r="B151" s="242"/>
      <c r="C151" s="243"/>
      <c r="D151" s="244" t="s">
        <v>174</v>
      </c>
      <c r="E151" s="245" t="s">
        <v>1</v>
      </c>
      <c r="F151" s="246" t="s">
        <v>195</v>
      </c>
      <c r="G151" s="243"/>
      <c r="H151" s="247">
        <v>0.71999999999999997</v>
      </c>
      <c r="I151" s="248"/>
      <c r="J151" s="243"/>
      <c r="K151" s="243"/>
      <c r="L151" s="249"/>
      <c r="M151" s="250"/>
      <c r="N151" s="251"/>
      <c r="O151" s="251"/>
      <c r="P151" s="251"/>
      <c r="Q151" s="251"/>
      <c r="R151" s="251"/>
      <c r="S151" s="251"/>
      <c r="T151" s="25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3" t="s">
        <v>174</v>
      </c>
      <c r="AU151" s="253" t="s">
        <v>86</v>
      </c>
      <c r="AV151" s="13" t="s">
        <v>86</v>
      </c>
      <c r="AW151" s="13" t="s">
        <v>32</v>
      </c>
      <c r="AX151" s="13" t="s">
        <v>76</v>
      </c>
      <c r="AY151" s="253" t="s">
        <v>166</v>
      </c>
    </row>
    <row r="152" s="13" customFormat="1">
      <c r="A152" s="13"/>
      <c r="B152" s="242"/>
      <c r="C152" s="243"/>
      <c r="D152" s="244" t="s">
        <v>174</v>
      </c>
      <c r="E152" s="245" t="s">
        <v>1</v>
      </c>
      <c r="F152" s="246" t="s">
        <v>196</v>
      </c>
      <c r="G152" s="243"/>
      <c r="H152" s="247">
        <v>0.71999999999999997</v>
      </c>
      <c r="I152" s="248"/>
      <c r="J152" s="243"/>
      <c r="K152" s="243"/>
      <c r="L152" s="249"/>
      <c r="M152" s="250"/>
      <c r="N152" s="251"/>
      <c r="O152" s="251"/>
      <c r="P152" s="251"/>
      <c r="Q152" s="251"/>
      <c r="R152" s="251"/>
      <c r="S152" s="251"/>
      <c r="T152" s="25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3" t="s">
        <v>174</v>
      </c>
      <c r="AU152" s="253" t="s">
        <v>86</v>
      </c>
      <c r="AV152" s="13" t="s">
        <v>86</v>
      </c>
      <c r="AW152" s="13" t="s">
        <v>32</v>
      </c>
      <c r="AX152" s="13" t="s">
        <v>76</v>
      </c>
      <c r="AY152" s="253" t="s">
        <v>166</v>
      </c>
    </row>
    <row r="153" s="13" customFormat="1">
      <c r="A153" s="13"/>
      <c r="B153" s="242"/>
      <c r="C153" s="243"/>
      <c r="D153" s="244" t="s">
        <v>174</v>
      </c>
      <c r="E153" s="245" t="s">
        <v>1</v>
      </c>
      <c r="F153" s="246" t="s">
        <v>197</v>
      </c>
      <c r="G153" s="243"/>
      <c r="H153" s="247">
        <v>0.51000000000000001</v>
      </c>
      <c r="I153" s="248"/>
      <c r="J153" s="243"/>
      <c r="K153" s="243"/>
      <c r="L153" s="249"/>
      <c r="M153" s="250"/>
      <c r="N153" s="251"/>
      <c r="O153" s="251"/>
      <c r="P153" s="251"/>
      <c r="Q153" s="251"/>
      <c r="R153" s="251"/>
      <c r="S153" s="251"/>
      <c r="T153" s="25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3" t="s">
        <v>174</v>
      </c>
      <c r="AU153" s="253" t="s">
        <v>86</v>
      </c>
      <c r="AV153" s="13" t="s">
        <v>86</v>
      </c>
      <c r="AW153" s="13" t="s">
        <v>32</v>
      </c>
      <c r="AX153" s="13" t="s">
        <v>76</v>
      </c>
      <c r="AY153" s="253" t="s">
        <v>166</v>
      </c>
    </row>
    <row r="154" s="13" customFormat="1">
      <c r="A154" s="13"/>
      <c r="B154" s="242"/>
      <c r="C154" s="243"/>
      <c r="D154" s="244" t="s">
        <v>174</v>
      </c>
      <c r="E154" s="245" t="s">
        <v>1</v>
      </c>
      <c r="F154" s="246" t="s">
        <v>198</v>
      </c>
      <c r="G154" s="243"/>
      <c r="H154" s="247">
        <v>1.1000000000000001</v>
      </c>
      <c r="I154" s="248"/>
      <c r="J154" s="243"/>
      <c r="K154" s="243"/>
      <c r="L154" s="249"/>
      <c r="M154" s="250"/>
      <c r="N154" s="251"/>
      <c r="O154" s="251"/>
      <c r="P154" s="251"/>
      <c r="Q154" s="251"/>
      <c r="R154" s="251"/>
      <c r="S154" s="251"/>
      <c r="T154" s="25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3" t="s">
        <v>174</v>
      </c>
      <c r="AU154" s="253" t="s">
        <v>86</v>
      </c>
      <c r="AV154" s="13" t="s">
        <v>86</v>
      </c>
      <c r="AW154" s="13" t="s">
        <v>32</v>
      </c>
      <c r="AX154" s="13" t="s">
        <v>76</v>
      </c>
      <c r="AY154" s="253" t="s">
        <v>166</v>
      </c>
    </row>
    <row r="155" s="13" customFormat="1">
      <c r="A155" s="13"/>
      <c r="B155" s="242"/>
      <c r="C155" s="243"/>
      <c r="D155" s="244" t="s">
        <v>174</v>
      </c>
      <c r="E155" s="245" t="s">
        <v>1</v>
      </c>
      <c r="F155" s="246" t="s">
        <v>199</v>
      </c>
      <c r="G155" s="243"/>
      <c r="H155" s="247">
        <v>1.6000000000000001</v>
      </c>
      <c r="I155" s="248"/>
      <c r="J155" s="243"/>
      <c r="K155" s="243"/>
      <c r="L155" s="249"/>
      <c r="M155" s="250"/>
      <c r="N155" s="251"/>
      <c r="O155" s="251"/>
      <c r="P155" s="251"/>
      <c r="Q155" s="251"/>
      <c r="R155" s="251"/>
      <c r="S155" s="251"/>
      <c r="T155" s="25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3" t="s">
        <v>174</v>
      </c>
      <c r="AU155" s="253" t="s">
        <v>86</v>
      </c>
      <c r="AV155" s="13" t="s">
        <v>86</v>
      </c>
      <c r="AW155" s="13" t="s">
        <v>32</v>
      </c>
      <c r="AX155" s="13" t="s">
        <v>76</v>
      </c>
      <c r="AY155" s="253" t="s">
        <v>166</v>
      </c>
    </row>
    <row r="156" s="13" customFormat="1">
      <c r="A156" s="13"/>
      <c r="B156" s="242"/>
      <c r="C156" s="243"/>
      <c r="D156" s="244" t="s">
        <v>174</v>
      </c>
      <c r="E156" s="245" t="s">
        <v>1</v>
      </c>
      <c r="F156" s="246" t="s">
        <v>200</v>
      </c>
      <c r="G156" s="243"/>
      <c r="H156" s="247">
        <v>0.90000000000000002</v>
      </c>
      <c r="I156" s="248"/>
      <c r="J156" s="243"/>
      <c r="K156" s="243"/>
      <c r="L156" s="249"/>
      <c r="M156" s="250"/>
      <c r="N156" s="251"/>
      <c r="O156" s="251"/>
      <c r="P156" s="251"/>
      <c r="Q156" s="251"/>
      <c r="R156" s="251"/>
      <c r="S156" s="251"/>
      <c r="T156" s="25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3" t="s">
        <v>174</v>
      </c>
      <c r="AU156" s="253" t="s">
        <v>86</v>
      </c>
      <c r="AV156" s="13" t="s">
        <v>86</v>
      </c>
      <c r="AW156" s="13" t="s">
        <v>32</v>
      </c>
      <c r="AX156" s="13" t="s">
        <v>76</v>
      </c>
      <c r="AY156" s="253" t="s">
        <v>166</v>
      </c>
    </row>
    <row r="157" s="13" customFormat="1">
      <c r="A157" s="13"/>
      <c r="B157" s="242"/>
      <c r="C157" s="243"/>
      <c r="D157" s="244" t="s">
        <v>174</v>
      </c>
      <c r="E157" s="245" t="s">
        <v>1</v>
      </c>
      <c r="F157" s="246" t="s">
        <v>201</v>
      </c>
      <c r="G157" s="243"/>
      <c r="H157" s="247">
        <v>2.2000000000000002</v>
      </c>
      <c r="I157" s="248"/>
      <c r="J157" s="243"/>
      <c r="K157" s="243"/>
      <c r="L157" s="249"/>
      <c r="M157" s="250"/>
      <c r="N157" s="251"/>
      <c r="O157" s="251"/>
      <c r="P157" s="251"/>
      <c r="Q157" s="251"/>
      <c r="R157" s="251"/>
      <c r="S157" s="251"/>
      <c r="T157" s="25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3" t="s">
        <v>174</v>
      </c>
      <c r="AU157" s="253" t="s">
        <v>86</v>
      </c>
      <c r="AV157" s="13" t="s">
        <v>86</v>
      </c>
      <c r="AW157" s="13" t="s">
        <v>32</v>
      </c>
      <c r="AX157" s="13" t="s">
        <v>76</v>
      </c>
      <c r="AY157" s="253" t="s">
        <v>166</v>
      </c>
    </row>
    <row r="158" s="14" customFormat="1">
      <c r="A158" s="14"/>
      <c r="B158" s="254"/>
      <c r="C158" s="255"/>
      <c r="D158" s="244" t="s">
        <v>174</v>
      </c>
      <c r="E158" s="256" t="s">
        <v>1</v>
      </c>
      <c r="F158" s="257" t="s">
        <v>182</v>
      </c>
      <c r="G158" s="255"/>
      <c r="H158" s="258">
        <v>7.75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4" t="s">
        <v>174</v>
      </c>
      <c r="AU158" s="264" t="s">
        <v>86</v>
      </c>
      <c r="AV158" s="14" t="s">
        <v>172</v>
      </c>
      <c r="AW158" s="14" t="s">
        <v>32</v>
      </c>
      <c r="AX158" s="14" t="s">
        <v>84</v>
      </c>
      <c r="AY158" s="264" t="s">
        <v>166</v>
      </c>
    </row>
    <row r="159" s="2" customFormat="1" ht="37.8" customHeight="1">
      <c r="A159" s="38"/>
      <c r="B159" s="39"/>
      <c r="C159" s="228" t="s">
        <v>202</v>
      </c>
      <c r="D159" s="228" t="s">
        <v>168</v>
      </c>
      <c r="E159" s="229" t="s">
        <v>203</v>
      </c>
      <c r="F159" s="230" t="s">
        <v>204</v>
      </c>
      <c r="G159" s="231" t="s">
        <v>205</v>
      </c>
      <c r="H159" s="232">
        <v>1.1599999999999999</v>
      </c>
      <c r="I159" s="233"/>
      <c r="J159" s="234">
        <f>ROUND(I159*H159,2)</f>
        <v>0</v>
      </c>
      <c r="K159" s="235"/>
      <c r="L159" s="44"/>
      <c r="M159" s="236" t="s">
        <v>1</v>
      </c>
      <c r="N159" s="237" t="s">
        <v>41</v>
      </c>
      <c r="O159" s="91"/>
      <c r="P159" s="238">
        <f>O159*H159</f>
        <v>0</v>
      </c>
      <c r="Q159" s="238">
        <v>0.017090000000000001</v>
      </c>
      <c r="R159" s="238">
        <f>Q159*H159</f>
        <v>0.019824399999999999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172</v>
      </c>
      <c r="AT159" s="240" t="s">
        <v>168</v>
      </c>
      <c r="AU159" s="240" t="s">
        <v>86</v>
      </c>
      <c r="AY159" s="17" t="s">
        <v>166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84</v>
      </c>
      <c r="BK159" s="241">
        <f>ROUND(I159*H159,2)</f>
        <v>0</v>
      </c>
      <c r="BL159" s="17" t="s">
        <v>172</v>
      </c>
      <c r="BM159" s="240" t="s">
        <v>206</v>
      </c>
    </row>
    <row r="160" s="15" customFormat="1">
      <c r="A160" s="15"/>
      <c r="B160" s="265"/>
      <c r="C160" s="266"/>
      <c r="D160" s="244" t="s">
        <v>174</v>
      </c>
      <c r="E160" s="267" t="s">
        <v>1</v>
      </c>
      <c r="F160" s="268" t="s">
        <v>193</v>
      </c>
      <c r="G160" s="266"/>
      <c r="H160" s="267" t="s">
        <v>1</v>
      </c>
      <c r="I160" s="269"/>
      <c r="J160" s="266"/>
      <c r="K160" s="266"/>
      <c r="L160" s="270"/>
      <c r="M160" s="271"/>
      <c r="N160" s="272"/>
      <c r="O160" s="272"/>
      <c r="P160" s="272"/>
      <c r="Q160" s="272"/>
      <c r="R160" s="272"/>
      <c r="S160" s="272"/>
      <c r="T160" s="273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4" t="s">
        <v>174</v>
      </c>
      <c r="AU160" s="274" t="s">
        <v>86</v>
      </c>
      <c r="AV160" s="15" t="s">
        <v>84</v>
      </c>
      <c r="AW160" s="15" t="s">
        <v>32</v>
      </c>
      <c r="AX160" s="15" t="s">
        <v>76</v>
      </c>
      <c r="AY160" s="274" t="s">
        <v>166</v>
      </c>
    </row>
    <row r="161" s="15" customFormat="1">
      <c r="A161" s="15"/>
      <c r="B161" s="265"/>
      <c r="C161" s="266"/>
      <c r="D161" s="244" t="s">
        <v>174</v>
      </c>
      <c r="E161" s="267" t="s">
        <v>1</v>
      </c>
      <c r="F161" s="268" t="s">
        <v>207</v>
      </c>
      <c r="G161" s="266"/>
      <c r="H161" s="267" t="s">
        <v>1</v>
      </c>
      <c r="I161" s="269"/>
      <c r="J161" s="266"/>
      <c r="K161" s="266"/>
      <c r="L161" s="270"/>
      <c r="M161" s="271"/>
      <c r="N161" s="272"/>
      <c r="O161" s="272"/>
      <c r="P161" s="272"/>
      <c r="Q161" s="272"/>
      <c r="R161" s="272"/>
      <c r="S161" s="272"/>
      <c r="T161" s="273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4" t="s">
        <v>174</v>
      </c>
      <c r="AU161" s="274" t="s">
        <v>86</v>
      </c>
      <c r="AV161" s="15" t="s">
        <v>84</v>
      </c>
      <c r="AW161" s="15" t="s">
        <v>32</v>
      </c>
      <c r="AX161" s="15" t="s">
        <v>76</v>
      </c>
      <c r="AY161" s="274" t="s">
        <v>166</v>
      </c>
    </row>
    <row r="162" s="13" customFormat="1">
      <c r="A162" s="13"/>
      <c r="B162" s="242"/>
      <c r="C162" s="243"/>
      <c r="D162" s="244" t="s">
        <v>174</v>
      </c>
      <c r="E162" s="245" t="s">
        <v>1</v>
      </c>
      <c r="F162" s="246" t="s">
        <v>208</v>
      </c>
      <c r="G162" s="243"/>
      <c r="H162" s="247">
        <v>0.129</v>
      </c>
      <c r="I162" s="248"/>
      <c r="J162" s="243"/>
      <c r="K162" s="243"/>
      <c r="L162" s="249"/>
      <c r="M162" s="250"/>
      <c r="N162" s="251"/>
      <c r="O162" s="251"/>
      <c r="P162" s="251"/>
      <c r="Q162" s="251"/>
      <c r="R162" s="251"/>
      <c r="S162" s="251"/>
      <c r="T162" s="25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3" t="s">
        <v>174</v>
      </c>
      <c r="AU162" s="253" t="s">
        <v>86</v>
      </c>
      <c r="AV162" s="13" t="s">
        <v>86</v>
      </c>
      <c r="AW162" s="13" t="s">
        <v>32</v>
      </c>
      <c r="AX162" s="13" t="s">
        <v>76</v>
      </c>
      <c r="AY162" s="253" t="s">
        <v>166</v>
      </c>
    </row>
    <row r="163" s="13" customFormat="1">
      <c r="A163" s="13"/>
      <c r="B163" s="242"/>
      <c r="C163" s="243"/>
      <c r="D163" s="244" t="s">
        <v>174</v>
      </c>
      <c r="E163" s="245" t="s">
        <v>1</v>
      </c>
      <c r="F163" s="246" t="s">
        <v>209</v>
      </c>
      <c r="G163" s="243"/>
      <c r="H163" s="247">
        <v>0.10299999999999999</v>
      </c>
      <c r="I163" s="248"/>
      <c r="J163" s="243"/>
      <c r="K163" s="243"/>
      <c r="L163" s="249"/>
      <c r="M163" s="250"/>
      <c r="N163" s="251"/>
      <c r="O163" s="251"/>
      <c r="P163" s="251"/>
      <c r="Q163" s="251"/>
      <c r="R163" s="251"/>
      <c r="S163" s="251"/>
      <c r="T163" s="25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3" t="s">
        <v>174</v>
      </c>
      <c r="AU163" s="253" t="s">
        <v>86</v>
      </c>
      <c r="AV163" s="13" t="s">
        <v>86</v>
      </c>
      <c r="AW163" s="13" t="s">
        <v>32</v>
      </c>
      <c r="AX163" s="13" t="s">
        <v>76</v>
      </c>
      <c r="AY163" s="253" t="s">
        <v>166</v>
      </c>
    </row>
    <row r="164" s="13" customFormat="1">
      <c r="A164" s="13"/>
      <c r="B164" s="242"/>
      <c r="C164" s="243"/>
      <c r="D164" s="244" t="s">
        <v>174</v>
      </c>
      <c r="E164" s="245" t="s">
        <v>1</v>
      </c>
      <c r="F164" s="246" t="s">
        <v>210</v>
      </c>
      <c r="G164" s="243"/>
      <c r="H164" s="247">
        <v>0.072999999999999995</v>
      </c>
      <c r="I164" s="248"/>
      <c r="J164" s="243"/>
      <c r="K164" s="243"/>
      <c r="L164" s="249"/>
      <c r="M164" s="250"/>
      <c r="N164" s="251"/>
      <c r="O164" s="251"/>
      <c r="P164" s="251"/>
      <c r="Q164" s="251"/>
      <c r="R164" s="251"/>
      <c r="S164" s="251"/>
      <c r="T164" s="25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3" t="s">
        <v>174</v>
      </c>
      <c r="AU164" s="253" t="s">
        <v>86</v>
      </c>
      <c r="AV164" s="13" t="s">
        <v>86</v>
      </c>
      <c r="AW164" s="13" t="s">
        <v>32</v>
      </c>
      <c r="AX164" s="13" t="s">
        <v>76</v>
      </c>
      <c r="AY164" s="253" t="s">
        <v>166</v>
      </c>
    </row>
    <row r="165" s="13" customFormat="1">
      <c r="A165" s="13"/>
      <c r="B165" s="242"/>
      <c r="C165" s="243"/>
      <c r="D165" s="244" t="s">
        <v>174</v>
      </c>
      <c r="E165" s="245" t="s">
        <v>1</v>
      </c>
      <c r="F165" s="246" t="s">
        <v>211</v>
      </c>
      <c r="G165" s="243"/>
      <c r="H165" s="247">
        <v>0.19700000000000001</v>
      </c>
      <c r="I165" s="248"/>
      <c r="J165" s="243"/>
      <c r="K165" s="243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174</v>
      </c>
      <c r="AU165" s="253" t="s">
        <v>86</v>
      </c>
      <c r="AV165" s="13" t="s">
        <v>86</v>
      </c>
      <c r="AW165" s="13" t="s">
        <v>32</v>
      </c>
      <c r="AX165" s="13" t="s">
        <v>76</v>
      </c>
      <c r="AY165" s="253" t="s">
        <v>166</v>
      </c>
    </row>
    <row r="166" s="13" customFormat="1">
      <c r="A166" s="13"/>
      <c r="B166" s="242"/>
      <c r="C166" s="243"/>
      <c r="D166" s="244" t="s">
        <v>174</v>
      </c>
      <c r="E166" s="245" t="s">
        <v>1</v>
      </c>
      <c r="F166" s="246" t="s">
        <v>212</v>
      </c>
      <c r="G166" s="243"/>
      <c r="H166" s="247">
        <v>0.22900000000000001</v>
      </c>
      <c r="I166" s="248"/>
      <c r="J166" s="243"/>
      <c r="K166" s="243"/>
      <c r="L166" s="249"/>
      <c r="M166" s="250"/>
      <c r="N166" s="251"/>
      <c r="O166" s="251"/>
      <c r="P166" s="251"/>
      <c r="Q166" s="251"/>
      <c r="R166" s="251"/>
      <c r="S166" s="251"/>
      <c r="T166" s="25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3" t="s">
        <v>174</v>
      </c>
      <c r="AU166" s="253" t="s">
        <v>86</v>
      </c>
      <c r="AV166" s="13" t="s">
        <v>86</v>
      </c>
      <c r="AW166" s="13" t="s">
        <v>32</v>
      </c>
      <c r="AX166" s="13" t="s">
        <v>76</v>
      </c>
      <c r="AY166" s="253" t="s">
        <v>166</v>
      </c>
    </row>
    <row r="167" s="13" customFormat="1">
      <c r="A167" s="13"/>
      <c r="B167" s="242"/>
      <c r="C167" s="243"/>
      <c r="D167" s="244" t="s">
        <v>174</v>
      </c>
      <c r="E167" s="245" t="s">
        <v>1</v>
      </c>
      <c r="F167" s="246" t="s">
        <v>213</v>
      </c>
      <c r="G167" s="243"/>
      <c r="H167" s="247">
        <v>0.129</v>
      </c>
      <c r="I167" s="248"/>
      <c r="J167" s="243"/>
      <c r="K167" s="243"/>
      <c r="L167" s="249"/>
      <c r="M167" s="250"/>
      <c r="N167" s="251"/>
      <c r="O167" s="251"/>
      <c r="P167" s="251"/>
      <c r="Q167" s="251"/>
      <c r="R167" s="251"/>
      <c r="S167" s="251"/>
      <c r="T167" s="25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3" t="s">
        <v>174</v>
      </c>
      <c r="AU167" s="253" t="s">
        <v>86</v>
      </c>
      <c r="AV167" s="13" t="s">
        <v>86</v>
      </c>
      <c r="AW167" s="13" t="s">
        <v>32</v>
      </c>
      <c r="AX167" s="13" t="s">
        <v>76</v>
      </c>
      <c r="AY167" s="253" t="s">
        <v>166</v>
      </c>
    </row>
    <row r="168" s="13" customFormat="1">
      <c r="A168" s="13"/>
      <c r="B168" s="242"/>
      <c r="C168" s="243"/>
      <c r="D168" s="244" t="s">
        <v>174</v>
      </c>
      <c r="E168" s="245" t="s">
        <v>1</v>
      </c>
      <c r="F168" s="246" t="s">
        <v>214</v>
      </c>
      <c r="G168" s="243"/>
      <c r="H168" s="247">
        <v>0.10299999999999999</v>
      </c>
      <c r="I168" s="248"/>
      <c r="J168" s="243"/>
      <c r="K168" s="243"/>
      <c r="L168" s="249"/>
      <c r="M168" s="250"/>
      <c r="N168" s="251"/>
      <c r="O168" s="251"/>
      <c r="P168" s="251"/>
      <c r="Q168" s="251"/>
      <c r="R168" s="251"/>
      <c r="S168" s="251"/>
      <c r="T168" s="25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3" t="s">
        <v>174</v>
      </c>
      <c r="AU168" s="253" t="s">
        <v>86</v>
      </c>
      <c r="AV168" s="13" t="s">
        <v>86</v>
      </c>
      <c r="AW168" s="13" t="s">
        <v>32</v>
      </c>
      <c r="AX168" s="13" t="s">
        <v>76</v>
      </c>
      <c r="AY168" s="253" t="s">
        <v>166</v>
      </c>
    </row>
    <row r="169" s="13" customFormat="1">
      <c r="A169" s="13"/>
      <c r="B169" s="242"/>
      <c r="C169" s="243"/>
      <c r="D169" s="244" t="s">
        <v>174</v>
      </c>
      <c r="E169" s="245" t="s">
        <v>1</v>
      </c>
      <c r="F169" s="246" t="s">
        <v>215</v>
      </c>
      <c r="G169" s="243"/>
      <c r="H169" s="247">
        <v>0.19700000000000001</v>
      </c>
      <c r="I169" s="248"/>
      <c r="J169" s="243"/>
      <c r="K169" s="243"/>
      <c r="L169" s="249"/>
      <c r="M169" s="250"/>
      <c r="N169" s="251"/>
      <c r="O169" s="251"/>
      <c r="P169" s="251"/>
      <c r="Q169" s="251"/>
      <c r="R169" s="251"/>
      <c r="S169" s="251"/>
      <c r="T169" s="25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3" t="s">
        <v>174</v>
      </c>
      <c r="AU169" s="253" t="s">
        <v>86</v>
      </c>
      <c r="AV169" s="13" t="s">
        <v>86</v>
      </c>
      <c r="AW169" s="13" t="s">
        <v>32</v>
      </c>
      <c r="AX169" s="13" t="s">
        <v>76</v>
      </c>
      <c r="AY169" s="253" t="s">
        <v>166</v>
      </c>
    </row>
    <row r="170" s="14" customFormat="1">
      <c r="A170" s="14"/>
      <c r="B170" s="254"/>
      <c r="C170" s="255"/>
      <c r="D170" s="244" t="s">
        <v>174</v>
      </c>
      <c r="E170" s="256" t="s">
        <v>1</v>
      </c>
      <c r="F170" s="257" t="s">
        <v>182</v>
      </c>
      <c r="G170" s="255"/>
      <c r="H170" s="258">
        <v>1.1599999999999999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4" t="s">
        <v>174</v>
      </c>
      <c r="AU170" s="264" t="s">
        <v>86</v>
      </c>
      <c r="AV170" s="14" t="s">
        <v>172</v>
      </c>
      <c r="AW170" s="14" t="s">
        <v>32</v>
      </c>
      <c r="AX170" s="14" t="s">
        <v>84</v>
      </c>
      <c r="AY170" s="264" t="s">
        <v>166</v>
      </c>
    </row>
    <row r="171" s="2" customFormat="1" ht="24.15" customHeight="1">
      <c r="A171" s="38"/>
      <c r="B171" s="39"/>
      <c r="C171" s="275" t="s">
        <v>216</v>
      </c>
      <c r="D171" s="275" t="s">
        <v>217</v>
      </c>
      <c r="E171" s="276" t="s">
        <v>218</v>
      </c>
      <c r="F171" s="277" t="s">
        <v>219</v>
      </c>
      <c r="G171" s="278" t="s">
        <v>205</v>
      </c>
      <c r="H171" s="279">
        <v>0.52300000000000002</v>
      </c>
      <c r="I171" s="280"/>
      <c r="J171" s="281">
        <f>ROUND(I171*H171,2)</f>
        <v>0</v>
      </c>
      <c r="K171" s="282"/>
      <c r="L171" s="283"/>
      <c r="M171" s="284" t="s">
        <v>1</v>
      </c>
      <c r="N171" s="285" t="s">
        <v>41</v>
      </c>
      <c r="O171" s="91"/>
      <c r="P171" s="238">
        <f>O171*H171</f>
        <v>0</v>
      </c>
      <c r="Q171" s="238">
        <v>1</v>
      </c>
      <c r="R171" s="238">
        <f>Q171*H171</f>
        <v>0.52300000000000002</v>
      </c>
      <c r="S171" s="238">
        <v>0</v>
      </c>
      <c r="T171" s="23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0" t="s">
        <v>220</v>
      </c>
      <c r="AT171" s="240" t="s">
        <v>217</v>
      </c>
      <c r="AU171" s="240" t="s">
        <v>86</v>
      </c>
      <c r="AY171" s="17" t="s">
        <v>166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7" t="s">
        <v>84</v>
      </c>
      <c r="BK171" s="241">
        <f>ROUND(I171*H171,2)</f>
        <v>0</v>
      </c>
      <c r="BL171" s="17" t="s">
        <v>172</v>
      </c>
      <c r="BM171" s="240" t="s">
        <v>221</v>
      </c>
    </row>
    <row r="172" s="15" customFormat="1">
      <c r="A172" s="15"/>
      <c r="B172" s="265"/>
      <c r="C172" s="266"/>
      <c r="D172" s="244" t="s">
        <v>174</v>
      </c>
      <c r="E172" s="267" t="s">
        <v>1</v>
      </c>
      <c r="F172" s="268" t="s">
        <v>193</v>
      </c>
      <c r="G172" s="266"/>
      <c r="H172" s="267" t="s">
        <v>1</v>
      </c>
      <c r="I172" s="269"/>
      <c r="J172" s="266"/>
      <c r="K172" s="266"/>
      <c r="L172" s="270"/>
      <c r="M172" s="271"/>
      <c r="N172" s="272"/>
      <c r="O172" s="272"/>
      <c r="P172" s="272"/>
      <c r="Q172" s="272"/>
      <c r="R172" s="272"/>
      <c r="S172" s="272"/>
      <c r="T172" s="273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4" t="s">
        <v>174</v>
      </c>
      <c r="AU172" s="274" t="s">
        <v>86</v>
      </c>
      <c r="AV172" s="15" t="s">
        <v>84</v>
      </c>
      <c r="AW172" s="15" t="s">
        <v>32</v>
      </c>
      <c r="AX172" s="15" t="s">
        <v>76</v>
      </c>
      <c r="AY172" s="274" t="s">
        <v>166</v>
      </c>
    </row>
    <row r="173" s="15" customFormat="1">
      <c r="A173" s="15"/>
      <c r="B173" s="265"/>
      <c r="C173" s="266"/>
      <c r="D173" s="244" t="s">
        <v>174</v>
      </c>
      <c r="E173" s="267" t="s">
        <v>1</v>
      </c>
      <c r="F173" s="268" t="s">
        <v>207</v>
      </c>
      <c r="G173" s="266"/>
      <c r="H173" s="267" t="s">
        <v>1</v>
      </c>
      <c r="I173" s="269"/>
      <c r="J173" s="266"/>
      <c r="K173" s="266"/>
      <c r="L173" s="270"/>
      <c r="M173" s="271"/>
      <c r="N173" s="272"/>
      <c r="O173" s="272"/>
      <c r="P173" s="272"/>
      <c r="Q173" s="272"/>
      <c r="R173" s="272"/>
      <c r="S173" s="272"/>
      <c r="T173" s="273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4" t="s">
        <v>174</v>
      </c>
      <c r="AU173" s="274" t="s">
        <v>86</v>
      </c>
      <c r="AV173" s="15" t="s">
        <v>84</v>
      </c>
      <c r="AW173" s="15" t="s">
        <v>32</v>
      </c>
      <c r="AX173" s="15" t="s">
        <v>76</v>
      </c>
      <c r="AY173" s="274" t="s">
        <v>166</v>
      </c>
    </row>
    <row r="174" s="13" customFormat="1">
      <c r="A174" s="13"/>
      <c r="B174" s="242"/>
      <c r="C174" s="243"/>
      <c r="D174" s="244" t="s">
        <v>174</v>
      </c>
      <c r="E174" s="245" t="s">
        <v>1</v>
      </c>
      <c r="F174" s="246" t="s">
        <v>208</v>
      </c>
      <c r="G174" s="243"/>
      <c r="H174" s="247">
        <v>0.129</v>
      </c>
      <c r="I174" s="248"/>
      <c r="J174" s="243"/>
      <c r="K174" s="243"/>
      <c r="L174" s="249"/>
      <c r="M174" s="250"/>
      <c r="N174" s="251"/>
      <c r="O174" s="251"/>
      <c r="P174" s="251"/>
      <c r="Q174" s="251"/>
      <c r="R174" s="251"/>
      <c r="S174" s="251"/>
      <c r="T174" s="25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3" t="s">
        <v>174</v>
      </c>
      <c r="AU174" s="253" t="s">
        <v>86</v>
      </c>
      <c r="AV174" s="13" t="s">
        <v>86</v>
      </c>
      <c r="AW174" s="13" t="s">
        <v>32</v>
      </c>
      <c r="AX174" s="13" t="s">
        <v>76</v>
      </c>
      <c r="AY174" s="253" t="s">
        <v>166</v>
      </c>
    </row>
    <row r="175" s="13" customFormat="1">
      <c r="A175" s="13"/>
      <c r="B175" s="242"/>
      <c r="C175" s="243"/>
      <c r="D175" s="244" t="s">
        <v>174</v>
      </c>
      <c r="E175" s="245" t="s">
        <v>1</v>
      </c>
      <c r="F175" s="246" t="s">
        <v>211</v>
      </c>
      <c r="G175" s="243"/>
      <c r="H175" s="247">
        <v>0.19700000000000001</v>
      </c>
      <c r="I175" s="248"/>
      <c r="J175" s="243"/>
      <c r="K175" s="243"/>
      <c r="L175" s="249"/>
      <c r="M175" s="250"/>
      <c r="N175" s="251"/>
      <c r="O175" s="251"/>
      <c r="P175" s="251"/>
      <c r="Q175" s="251"/>
      <c r="R175" s="251"/>
      <c r="S175" s="251"/>
      <c r="T175" s="25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3" t="s">
        <v>174</v>
      </c>
      <c r="AU175" s="253" t="s">
        <v>86</v>
      </c>
      <c r="AV175" s="13" t="s">
        <v>86</v>
      </c>
      <c r="AW175" s="13" t="s">
        <v>32</v>
      </c>
      <c r="AX175" s="13" t="s">
        <v>76</v>
      </c>
      <c r="AY175" s="253" t="s">
        <v>166</v>
      </c>
    </row>
    <row r="176" s="13" customFormat="1">
      <c r="A176" s="13"/>
      <c r="B176" s="242"/>
      <c r="C176" s="243"/>
      <c r="D176" s="244" t="s">
        <v>174</v>
      </c>
      <c r="E176" s="245" t="s">
        <v>1</v>
      </c>
      <c r="F176" s="246" t="s">
        <v>222</v>
      </c>
      <c r="G176" s="243"/>
      <c r="H176" s="247">
        <v>0.19700000000000001</v>
      </c>
      <c r="I176" s="248"/>
      <c r="J176" s="243"/>
      <c r="K176" s="243"/>
      <c r="L176" s="249"/>
      <c r="M176" s="250"/>
      <c r="N176" s="251"/>
      <c r="O176" s="251"/>
      <c r="P176" s="251"/>
      <c r="Q176" s="251"/>
      <c r="R176" s="251"/>
      <c r="S176" s="251"/>
      <c r="T176" s="25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3" t="s">
        <v>174</v>
      </c>
      <c r="AU176" s="253" t="s">
        <v>86</v>
      </c>
      <c r="AV176" s="13" t="s">
        <v>86</v>
      </c>
      <c r="AW176" s="13" t="s">
        <v>32</v>
      </c>
      <c r="AX176" s="13" t="s">
        <v>76</v>
      </c>
      <c r="AY176" s="253" t="s">
        <v>166</v>
      </c>
    </row>
    <row r="177" s="14" customFormat="1">
      <c r="A177" s="14"/>
      <c r="B177" s="254"/>
      <c r="C177" s="255"/>
      <c r="D177" s="244" t="s">
        <v>174</v>
      </c>
      <c r="E177" s="256" t="s">
        <v>1</v>
      </c>
      <c r="F177" s="257" t="s">
        <v>182</v>
      </c>
      <c r="G177" s="255"/>
      <c r="H177" s="258">
        <v>0.52300000000000002</v>
      </c>
      <c r="I177" s="259"/>
      <c r="J177" s="255"/>
      <c r="K177" s="255"/>
      <c r="L177" s="260"/>
      <c r="M177" s="261"/>
      <c r="N177" s="262"/>
      <c r="O177" s="262"/>
      <c r="P177" s="262"/>
      <c r="Q177" s="262"/>
      <c r="R177" s="262"/>
      <c r="S177" s="262"/>
      <c r="T177" s="26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4" t="s">
        <v>174</v>
      </c>
      <c r="AU177" s="264" t="s">
        <v>86</v>
      </c>
      <c r="AV177" s="14" t="s">
        <v>172</v>
      </c>
      <c r="AW177" s="14" t="s">
        <v>32</v>
      </c>
      <c r="AX177" s="14" t="s">
        <v>84</v>
      </c>
      <c r="AY177" s="264" t="s">
        <v>166</v>
      </c>
    </row>
    <row r="178" s="2" customFormat="1" ht="24.15" customHeight="1">
      <c r="A178" s="38"/>
      <c r="B178" s="39"/>
      <c r="C178" s="275" t="s">
        <v>223</v>
      </c>
      <c r="D178" s="275" t="s">
        <v>217</v>
      </c>
      <c r="E178" s="276" t="s">
        <v>224</v>
      </c>
      <c r="F178" s="277" t="s">
        <v>225</v>
      </c>
      <c r="G178" s="278" t="s">
        <v>205</v>
      </c>
      <c r="H178" s="279">
        <v>0.63700000000000001</v>
      </c>
      <c r="I178" s="280"/>
      <c r="J178" s="281">
        <f>ROUND(I178*H178,2)</f>
        <v>0</v>
      </c>
      <c r="K178" s="282"/>
      <c r="L178" s="283"/>
      <c r="M178" s="284" t="s">
        <v>1</v>
      </c>
      <c r="N178" s="285" t="s">
        <v>41</v>
      </c>
      <c r="O178" s="91"/>
      <c r="P178" s="238">
        <f>O178*H178</f>
        <v>0</v>
      </c>
      <c r="Q178" s="238">
        <v>1</v>
      </c>
      <c r="R178" s="238">
        <f>Q178*H178</f>
        <v>0.63700000000000001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220</v>
      </c>
      <c r="AT178" s="240" t="s">
        <v>217</v>
      </c>
      <c r="AU178" s="240" t="s">
        <v>86</v>
      </c>
      <c r="AY178" s="17" t="s">
        <v>166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84</v>
      </c>
      <c r="BK178" s="241">
        <f>ROUND(I178*H178,2)</f>
        <v>0</v>
      </c>
      <c r="BL178" s="17" t="s">
        <v>172</v>
      </c>
      <c r="BM178" s="240" t="s">
        <v>226</v>
      </c>
    </row>
    <row r="179" s="15" customFormat="1">
      <c r="A179" s="15"/>
      <c r="B179" s="265"/>
      <c r="C179" s="266"/>
      <c r="D179" s="244" t="s">
        <v>174</v>
      </c>
      <c r="E179" s="267" t="s">
        <v>1</v>
      </c>
      <c r="F179" s="268" t="s">
        <v>193</v>
      </c>
      <c r="G179" s="266"/>
      <c r="H179" s="267" t="s">
        <v>1</v>
      </c>
      <c r="I179" s="269"/>
      <c r="J179" s="266"/>
      <c r="K179" s="266"/>
      <c r="L179" s="270"/>
      <c r="M179" s="271"/>
      <c r="N179" s="272"/>
      <c r="O179" s="272"/>
      <c r="P179" s="272"/>
      <c r="Q179" s="272"/>
      <c r="R179" s="272"/>
      <c r="S179" s="272"/>
      <c r="T179" s="273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4" t="s">
        <v>174</v>
      </c>
      <c r="AU179" s="274" t="s">
        <v>86</v>
      </c>
      <c r="AV179" s="15" t="s">
        <v>84</v>
      </c>
      <c r="AW179" s="15" t="s">
        <v>32</v>
      </c>
      <c r="AX179" s="15" t="s">
        <v>76</v>
      </c>
      <c r="AY179" s="274" t="s">
        <v>166</v>
      </c>
    </row>
    <row r="180" s="15" customFormat="1">
      <c r="A180" s="15"/>
      <c r="B180" s="265"/>
      <c r="C180" s="266"/>
      <c r="D180" s="244" t="s">
        <v>174</v>
      </c>
      <c r="E180" s="267" t="s">
        <v>1</v>
      </c>
      <c r="F180" s="268" t="s">
        <v>207</v>
      </c>
      <c r="G180" s="266"/>
      <c r="H180" s="267" t="s">
        <v>1</v>
      </c>
      <c r="I180" s="269"/>
      <c r="J180" s="266"/>
      <c r="K180" s="266"/>
      <c r="L180" s="270"/>
      <c r="M180" s="271"/>
      <c r="N180" s="272"/>
      <c r="O180" s="272"/>
      <c r="P180" s="272"/>
      <c r="Q180" s="272"/>
      <c r="R180" s="272"/>
      <c r="S180" s="272"/>
      <c r="T180" s="273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4" t="s">
        <v>174</v>
      </c>
      <c r="AU180" s="274" t="s">
        <v>86</v>
      </c>
      <c r="AV180" s="15" t="s">
        <v>84</v>
      </c>
      <c r="AW180" s="15" t="s">
        <v>32</v>
      </c>
      <c r="AX180" s="15" t="s">
        <v>76</v>
      </c>
      <c r="AY180" s="274" t="s">
        <v>166</v>
      </c>
    </row>
    <row r="181" s="13" customFormat="1">
      <c r="A181" s="13"/>
      <c r="B181" s="242"/>
      <c r="C181" s="243"/>
      <c r="D181" s="244" t="s">
        <v>174</v>
      </c>
      <c r="E181" s="245" t="s">
        <v>1</v>
      </c>
      <c r="F181" s="246" t="s">
        <v>209</v>
      </c>
      <c r="G181" s="243"/>
      <c r="H181" s="247">
        <v>0.10299999999999999</v>
      </c>
      <c r="I181" s="248"/>
      <c r="J181" s="243"/>
      <c r="K181" s="243"/>
      <c r="L181" s="249"/>
      <c r="M181" s="250"/>
      <c r="N181" s="251"/>
      <c r="O181" s="251"/>
      <c r="P181" s="251"/>
      <c r="Q181" s="251"/>
      <c r="R181" s="251"/>
      <c r="S181" s="251"/>
      <c r="T181" s="25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3" t="s">
        <v>174</v>
      </c>
      <c r="AU181" s="253" t="s">
        <v>86</v>
      </c>
      <c r="AV181" s="13" t="s">
        <v>86</v>
      </c>
      <c r="AW181" s="13" t="s">
        <v>32</v>
      </c>
      <c r="AX181" s="13" t="s">
        <v>76</v>
      </c>
      <c r="AY181" s="253" t="s">
        <v>166</v>
      </c>
    </row>
    <row r="182" s="13" customFormat="1">
      <c r="A182" s="13"/>
      <c r="B182" s="242"/>
      <c r="C182" s="243"/>
      <c r="D182" s="244" t="s">
        <v>174</v>
      </c>
      <c r="E182" s="245" t="s">
        <v>1</v>
      </c>
      <c r="F182" s="246" t="s">
        <v>210</v>
      </c>
      <c r="G182" s="243"/>
      <c r="H182" s="247">
        <v>0.072999999999999995</v>
      </c>
      <c r="I182" s="248"/>
      <c r="J182" s="243"/>
      <c r="K182" s="243"/>
      <c r="L182" s="249"/>
      <c r="M182" s="250"/>
      <c r="N182" s="251"/>
      <c r="O182" s="251"/>
      <c r="P182" s="251"/>
      <c r="Q182" s="251"/>
      <c r="R182" s="251"/>
      <c r="S182" s="251"/>
      <c r="T182" s="25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3" t="s">
        <v>174</v>
      </c>
      <c r="AU182" s="253" t="s">
        <v>86</v>
      </c>
      <c r="AV182" s="13" t="s">
        <v>86</v>
      </c>
      <c r="AW182" s="13" t="s">
        <v>32</v>
      </c>
      <c r="AX182" s="13" t="s">
        <v>76</v>
      </c>
      <c r="AY182" s="253" t="s">
        <v>166</v>
      </c>
    </row>
    <row r="183" s="13" customFormat="1">
      <c r="A183" s="13"/>
      <c r="B183" s="242"/>
      <c r="C183" s="243"/>
      <c r="D183" s="244" t="s">
        <v>174</v>
      </c>
      <c r="E183" s="245" t="s">
        <v>1</v>
      </c>
      <c r="F183" s="246" t="s">
        <v>212</v>
      </c>
      <c r="G183" s="243"/>
      <c r="H183" s="247">
        <v>0.22900000000000001</v>
      </c>
      <c r="I183" s="248"/>
      <c r="J183" s="243"/>
      <c r="K183" s="243"/>
      <c r="L183" s="249"/>
      <c r="M183" s="250"/>
      <c r="N183" s="251"/>
      <c r="O183" s="251"/>
      <c r="P183" s="251"/>
      <c r="Q183" s="251"/>
      <c r="R183" s="251"/>
      <c r="S183" s="251"/>
      <c r="T183" s="25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3" t="s">
        <v>174</v>
      </c>
      <c r="AU183" s="253" t="s">
        <v>86</v>
      </c>
      <c r="AV183" s="13" t="s">
        <v>86</v>
      </c>
      <c r="AW183" s="13" t="s">
        <v>32</v>
      </c>
      <c r="AX183" s="13" t="s">
        <v>76</v>
      </c>
      <c r="AY183" s="253" t="s">
        <v>166</v>
      </c>
    </row>
    <row r="184" s="13" customFormat="1">
      <c r="A184" s="13"/>
      <c r="B184" s="242"/>
      <c r="C184" s="243"/>
      <c r="D184" s="244" t="s">
        <v>174</v>
      </c>
      <c r="E184" s="245" t="s">
        <v>1</v>
      </c>
      <c r="F184" s="246" t="s">
        <v>213</v>
      </c>
      <c r="G184" s="243"/>
      <c r="H184" s="247">
        <v>0.129</v>
      </c>
      <c r="I184" s="248"/>
      <c r="J184" s="243"/>
      <c r="K184" s="243"/>
      <c r="L184" s="249"/>
      <c r="M184" s="250"/>
      <c r="N184" s="251"/>
      <c r="O184" s="251"/>
      <c r="P184" s="251"/>
      <c r="Q184" s="251"/>
      <c r="R184" s="251"/>
      <c r="S184" s="251"/>
      <c r="T184" s="25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3" t="s">
        <v>174</v>
      </c>
      <c r="AU184" s="253" t="s">
        <v>86</v>
      </c>
      <c r="AV184" s="13" t="s">
        <v>86</v>
      </c>
      <c r="AW184" s="13" t="s">
        <v>32</v>
      </c>
      <c r="AX184" s="13" t="s">
        <v>76</v>
      </c>
      <c r="AY184" s="253" t="s">
        <v>166</v>
      </c>
    </row>
    <row r="185" s="13" customFormat="1">
      <c r="A185" s="13"/>
      <c r="B185" s="242"/>
      <c r="C185" s="243"/>
      <c r="D185" s="244" t="s">
        <v>174</v>
      </c>
      <c r="E185" s="245" t="s">
        <v>1</v>
      </c>
      <c r="F185" s="246" t="s">
        <v>214</v>
      </c>
      <c r="G185" s="243"/>
      <c r="H185" s="247">
        <v>0.10299999999999999</v>
      </c>
      <c r="I185" s="248"/>
      <c r="J185" s="243"/>
      <c r="K185" s="243"/>
      <c r="L185" s="249"/>
      <c r="M185" s="250"/>
      <c r="N185" s="251"/>
      <c r="O185" s="251"/>
      <c r="P185" s="251"/>
      <c r="Q185" s="251"/>
      <c r="R185" s="251"/>
      <c r="S185" s="251"/>
      <c r="T185" s="25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3" t="s">
        <v>174</v>
      </c>
      <c r="AU185" s="253" t="s">
        <v>86</v>
      </c>
      <c r="AV185" s="13" t="s">
        <v>86</v>
      </c>
      <c r="AW185" s="13" t="s">
        <v>32</v>
      </c>
      <c r="AX185" s="13" t="s">
        <v>76</v>
      </c>
      <c r="AY185" s="253" t="s">
        <v>166</v>
      </c>
    </row>
    <row r="186" s="14" customFormat="1">
      <c r="A186" s="14"/>
      <c r="B186" s="254"/>
      <c r="C186" s="255"/>
      <c r="D186" s="244" t="s">
        <v>174</v>
      </c>
      <c r="E186" s="256" t="s">
        <v>1</v>
      </c>
      <c r="F186" s="257" t="s">
        <v>182</v>
      </c>
      <c r="G186" s="255"/>
      <c r="H186" s="258">
        <v>0.63700000000000001</v>
      </c>
      <c r="I186" s="259"/>
      <c r="J186" s="255"/>
      <c r="K186" s="255"/>
      <c r="L186" s="260"/>
      <c r="M186" s="261"/>
      <c r="N186" s="262"/>
      <c r="O186" s="262"/>
      <c r="P186" s="262"/>
      <c r="Q186" s="262"/>
      <c r="R186" s="262"/>
      <c r="S186" s="262"/>
      <c r="T186" s="26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4" t="s">
        <v>174</v>
      </c>
      <c r="AU186" s="264" t="s">
        <v>86</v>
      </c>
      <c r="AV186" s="14" t="s">
        <v>172</v>
      </c>
      <c r="AW186" s="14" t="s">
        <v>32</v>
      </c>
      <c r="AX186" s="14" t="s">
        <v>84</v>
      </c>
      <c r="AY186" s="264" t="s">
        <v>166</v>
      </c>
    </row>
    <row r="187" s="2" customFormat="1" ht="24.15" customHeight="1">
      <c r="A187" s="38"/>
      <c r="B187" s="39"/>
      <c r="C187" s="228" t="s">
        <v>220</v>
      </c>
      <c r="D187" s="228" t="s">
        <v>168</v>
      </c>
      <c r="E187" s="229" t="s">
        <v>227</v>
      </c>
      <c r="F187" s="230" t="s">
        <v>228</v>
      </c>
      <c r="G187" s="231" t="s">
        <v>229</v>
      </c>
      <c r="H187" s="232">
        <v>36.963000000000001</v>
      </c>
      <c r="I187" s="233"/>
      <c r="J187" s="234">
        <f>ROUND(I187*H187,2)</f>
        <v>0</v>
      </c>
      <c r="K187" s="235"/>
      <c r="L187" s="44"/>
      <c r="M187" s="236" t="s">
        <v>1</v>
      </c>
      <c r="N187" s="237" t="s">
        <v>41</v>
      </c>
      <c r="O187" s="91"/>
      <c r="P187" s="238">
        <f>O187*H187</f>
        <v>0</v>
      </c>
      <c r="Q187" s="238">
        <v>0.058970000000000002</v>
      </c>
      <c r="R187" s="238">
        <f>Q187*H187</f>
        <v>2.17970811</v>
      </c>
      <c r="S187" s="238">
        <v>0</v>
      </c>
      <c r="T187" s="23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0" t="s">
        <v>172</v>
      </c>
      <c r="AT187" s="240" t="s">
        <v>168</v>
      </c>
      <c r="AU187" s="240" t="s">
        <v>86</v>
      </c>
      <c r="AY187" s="17" t="s">
        <v>166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7" t="s">
        <v>84</v>
      </c>
      <c r="BK187" s="241">
        <f>ROUND(I187*H187,2)</f>
        <v>0</v>
      </c>
      <c r="BL187" s="17" t="s">
        <v>172</v>
      </c>
      <c r="BM187" s="240" t="s">
        <v>230</v>
      </c>
    </row>
    <row r="188" s="15" customFormat="1">
      <c r="A188" s="15"/>
      <c r="B188" s="265"/>
      <c r="C188" s="266"/>
      <c r="D188" s="244" t="s">
        <v>174</v>
      </c>
      <c r="E188" s="267" t="s">
        <v>1</v>
      </c>
      <c r="F188" s="268" t="s">
        <v>231</v>
      </c>
      <c r="G188" s="266"/>
      <c r="H188" s="267" t="s">
        <v>1</v>
      </c>
      <c r="I188" s="269"/>
      <c r="J188" s="266"/>
      <c r="K188" s="266"/>
      <c r="L188" s="270"/>
      <c r="M188" s="271"/>
      <c r="N188" s="272"/>
      <c r="O188" s="272"/>
      <c r="P188" s="272"/>
      <c r="Q188" s="272"/>
      <c r="R188" s="272"/>
      <c r="S188" s="272"/>
      <c r="T188" s="27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4" t="s">
        <v>174</v>
      </c>
      <c r="AU188" s="274" t="s">
        <v>86</v>
      </c>
      <c r="AV188" s="15" t="s">
        <v>84</v>
      </c>
      <c r="AW188" s="15" t="s">
        <v>32</v>
      </c>
      <c r="AX188" s="15" t="s">
        <v>76</v>
      </c>
      <c r="AY188" s="274" t="s">
        <v>166</v>
      </c>
    </row>
    <row r="189" s="13" customFormat="1">
      <c r="A189" s="13"/>
      <c r="B189" s="242"/>
      <c r="C189" s="243"/>
      <c r="D189" s="244" t="s">
        <v>174</v>
      </c>
      <c r="E189" s="245" t="s">
        <v>1</v>
      </c>
      <c r="F189" s="246" t="s">
        <v>232</v>
      </c>
      <c r="G189" s="243"/>
      <c r="H189" s="247">
        <v>13.52</v>
      </c>
      <c r="I189" s="248"/>
      <c r="J189" s="243"/>
      <c r="K189" s="243"/>
      <c r="L189" s="249"/>
      <c r="M189" s="250"/>
      <c r="N189" s="251"/>
      <c r="O189" s="251"/>
      <c r="P189" s="251"/>
      <c r="Q189" s="251"/>
      <c r="R189" s="251"/>
      <c r="S189" s="251"/>
      <c r="T189" s="25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3" t="s">
        <v>174</v>
      </c>
      <c r="AU189" s="253" t="s">
        <v>86</v>
      </c>
      <c r="AV189" s="13" t="s">
        <v>86</v>
      </c>
      <c r="AW189" s="13" t="s">
        <v>32</v>
      </c>
      <c r="AX189" s="13" t="s">
        <v>76</v>
      </c>
      <c r="AY189" s="253" t="s">
        <v>166</v>
      </c>
    </row>
    <row r="190" s="13" customFormat="1">
      <c r="A190" s="13"/>
      <c r="B190" s="242"/>
      <c r="C190" s="243"/>
      <c r="D190" s="244" t="s">
        <v>174</v>
      </c>
      <c r="E190" s="245" t="s">
        <v>1</v>
      </c>
      <c r="F190" s="246" t="s">
        <v>233</v>
      </c>
      <c r="G190" s="243"/>
      <c r="H190" s="247">
        <v>5.1799999999999997</v>
      </c>
      <c r="I190" s="248"/>
      <c r="J190" s="243"/>
      <c r="K190" s="243"/>
      <c r="L190" s="249"/>
      <c r="M190" s="250"/>
      <c r="N190" s="251"/>
      <c r="O190" s="251"/>
      <c r="P190" s="251"/>
      <c r="Q190" s="251"/>
      <c r="R190" s="251"/>
      <c r="S190" s="251"/>
      <c r="T190" s="25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3" t="s">
        <v>174</v>
      </c>
      <c r="AU190" s="253" t="s">
        <v>86</v>
      </c>
      <c r="AV190" s="13" t="s">
        <v>86</v>
      </c>
      <c r="AW190" s="13" t="s">
        <v>32</v>
      </c>
      <c r="AX190" s="13" t="s">
        <v>76</v>
      </c>
      <c r="AY190" s="253" t="s">
        <v>166</v>
      </c>
    </row>
    <row r="191" s="13" customFormat="1">
      <c r="A191" s="13"/>
      <c r="B191" s="242"/>
      <c r="C191" s="243"/>
      <c r="D191" s="244" t="s">
        <v>174</v>
      </c>
      <c r="E191" s="245" t="s">
        <v>1</v>
      </c>
      <c r="F191" s="246" t="s">
        <v>234</v>
      </c>
      <c r="G191" s="243"/>
      <c r="H191" s="247">
        <v>14.4</v>
      </c>
      <c r="I191" s="248"/>
      <c r="J191" s="243"/>
      <c r="K191" s="243"/>
      <c r="L191" s="249"/>
      <c r="M191" s="250"/>
      <c r="N191" s="251"/>
      <c r="O191" s="251"/>
      <c r="P191" s="251"/>
      <c r="Q191" s="251"/>
      <c r="R191" s="251"/>
      <c r="S191" s="251"/>
      <c r="T191" s="25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3" t="s">
        <v>174</v>
      </c>
      <c r="AU191" s="253" t="s">
        <v>86</v>
      </c>
      <c r="AV191" s="13" t="s">
        <v>86</v>
      </c>
      <c r="AW191" s="13" t="s">
        <v>32</v>
      </c>
      <c r="AX191" s="13" t="s">
        <v>76</v>
      </c>
      <c r="AY191" s="253" t="s">
        <v>166</v>
      </c>
    </row>
    <row r="192" s="13" customFormat="1">
      <c r="A192" s="13"/>
      <c r="B192" s="242"/>
      <c r="C192" s="243"/>
      <c r="D192" s="244" t="s">
        <v>174</v>
      </c>
      <c r="E192" s="245" t="s">
        <v>1</v>
      </c>
      <c r="F192" s="246" t="s">
        <v>235</v>
      </c>
      <c r="G192" s="243"/>
      <c r="H192" s="247">
        <v>3.863</v>
      </c>
      <c r="I192" s="248"/>
      <c r="J192" s="243"/>
      <c r="K192" s="243"/>
      <c r="L192" s="249"/>
      <c r="M192" s="250"/>
      <c r="N192" s="251"/>
      <c r="O192" s="251"/>
      <c r="P192" s="251"/>
      <c r="Q192" s="251"/>
      <c r="R192" s="251"/>
      <c r="S192" s="251"/>
      <c r="T192" s="25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3" t="s">
        <v>174</v>
      </c>
      <c r="AU192" s="253" t="s">
        <v>86</v>
      </c>
      <c r="AV192" s="13" t="s">
        <v>86</v>
      </c>
      <c r="AW192" s="13" t="s">
        <v>32</v>
      </c>
      <c r="AX192" s="13" t="s">
        <v>76</v>
      </c>
      <c r="AY192" s="253" t="s">
        <v>166</v>
      </c>
    </row>
    <row r="193" s="14" customFormat="1">
      <c r="A193" s="14"/>
      <c r="B193" s="254"/>
      <c r="C193" s="255"/>
      <c r="D193" s="244" t="s">
        <v>174</v>
      </c>
      <c r="E193" s="256" t="s">
        <v>1</v>
      </c>
      <c r="F193" s="257" t="s">
        <v>182</v>
      </c>
      <c r="G193" s="255"/>
      <c r="H193" s="258">
        <v>36.963000000000001</v>
      </c>
      <c r="I193" s="259"/>
      <c r="J193" s="255"/>
      <c r="K193" s="255"/>
      <c r="L193" s="260"/>
      <c r="M193" s="261"/>
      <c r="N193" s="262"/>
      <c r="O193" s="262"/>
      <c r="P193" s="262"/>
      <c r="Q193" s="262"/>
      <c r="R193" s="262"/>
      <c r="S193" s="262"/>
      <c r="T193" s="26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4" t="s">
        <v>174</v>
      </c>
      <c r="AU193" s="264" t="s">
        <v>86</v>
      </c>
      <c r="AV193" s="14" t="s">
        <v>172</v>
      </c>
      <c r="AW193" s="14" t="s">
        <v>32</v>
      </c>
      <c r="AX193" s="14" t="s">
        <v>84</v>
      </c>
      <c r="AY193" s="264" t="s">
        <v>166</v>
      </c>
    </row>
    <row r="194" s="2" customFormat="1" ht="24.15" customHeight="1">
      <c r="A194" s="38"/>
      <c r="B194" s="39"/>
      <c r="C194" s="228" t="s">
        <v>236</v>
      </c>
      <c r="D194" s="228" t="s">
        <v>168</v>
      </c>
      <c r="E194" s="229" t="s">
        <v>237</v>
      </c>
      <c r="F194" s="230" t="s">
        <v>238</v>
      </c>
      <c r="G194" s="231" t="s">
        <v>229</v>
      </c>
      <c r="H194" s="232">
        <v>62.273000000000003</v>
      </c>
      <c r="I194" s="233"/>
      <c r="J194" s="234">
        <f>ROUND(I194*H194,2)</f>
        <v>0</v>
      </c>
      <c r="K194" s="235"/>
      <c r="L194" s="44"/>
      <c r="M194" s="236" t="s">
        <v>1</v>
      </c>
      <c r="N194" s="237" t="s">
        <v>41</v>
      </c>
      <c r="O194" s="91"/>
      <c r="P194" s="238">
        <f>O194*H194</f>
        <v>0</v>
      </c>
      <c r="Q194" s="238">
        <v>0.07571</v>
      </c>
      <c r="R194" s="238">
        <f>Q194*H194</f>
        <v>4.7146888300000001</v>
      </c>
      <c r="S194" s="238">
        <v>0</v>
      </c>
      <c r="T194" s="23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0" t="s">
        <v>172</v>
      </c>
      <c r="AT194" s="240" t="s">
        <v>168</v>
      </c>
      <c r="AU194" s="240" t="s">
        <v>86</v>
      </c>
      <c r="AY194" s="17" t="s">
        <v>166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7" t="s">
        <v>84</v>
      </c>
      <c r="BK194" s="241">
        <f>ROUND(I194*H194,2)</f>
        <v>0</v>
      </c>
      <c r="BL194" s="17" t="s">
        <v>172</v>
      </c>
      <c r="BM194" s="240" t="s">
        <v>239</v>
      </c>
    </row>
    <row r="195" s="15" customFormat="1">
      <c r="A195" s="15"/>
      <c r="B195" s="265"/>
      <c r="C195" s="266"/>
      <c r="D195" s="244" t="s">
        <v>174</v>
      </c>
      <c r="E195" s="267" t="s">
        <v>1</v>
      </c>
      <c r="F195" s="268" t="s">
        <v>240</v>
      </c>
      <c r="G195" s="266"/>
      <c r="H195" s="267" t="s">
        <v>1</v>
      </c>
      <c r="I195" s="269"/>
      <c r="J195" s="266"/>
      <c r="K195" s="266"/>
      <c r="L195" s="270"/>
      <c r="M195" s="271"/>
      <c r="N195" s="272"/>
      <c r="O195" s="272"/>
      <c r="P195" s="272"/>
      <c r="Q195" s="272"/>
      <c r="R195" s="272"/>
      <c r="S195" s="272"/>
      <c r="T195" s="273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4" t="s">
        <v>174</v>
      </c>
      <c r="AU195" s="274" t="s">
        <v>86</v>
      </c>
      <c r="AV195" s="15" t="s">
        <v>84</v>
      </c>
      <c r="AW195" s="15" t="s">
        <v>32</v>
      </c>
      <c r="AX195" s="15" t="s">
        <v>76</v>
      </c>
      <c r="AY195" s="274" t="s">
        <v>166</v>
      </c>
    </row>
    <row r="196" s="13" customFormat="1">
      <c r="A196" s="13"/>
      <c r="B196" s="242"/>
      <c r="C196" s="243"/>
      <c r="D196" s="244" t="s">
        <v>174</v>
      </c>
      <c r="E196" s="245" t="s">
        <v>1</v>
      </c>
      <c r="F196" s="246" t="s">
        <v>241</v>
      </c>
      <c r="G196" s="243"/>
      <c r="H196" s="247">
        <v>22.010000000000002</v>
      </c>
      <c r="I196" s="248"/>
      <c r="J196" s="243"/>
      <c r="K196" s="243"/>
      <c r="L196" s="249"/>
      <c r="M196" s="250"/>
      <c r="N196" s="251"/>
      <c r="O196" s="251"/>
      <c r="P196" s="251"/>
      <c r="Q196" s="251"/>
      <c r="R196" s="251"/>
      <c r="S196" s="251"/>
      <c r="T196" s="25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3" t="s">
        <v>174</v>
      </c>
      <c r="AU196" s="253" t="s">
        <v>86</v>
      </c>
      <c r="AV196" s="13" t="s">
        <v>86</v>
      </c>
      <c r="AW196" s="13" t="s">
        <v>32</v>
      </c>
      <c r="AX196" s="13" t="s">
        <v>76</v>
      </c>
      <c r="AY196" s="253" t="s">
        <v>166</v>
      </c>
    </row>
    <row r="197" s="13" customFormat="1">
      <c r="A197" s="13"/>
      <c r="B197" s="242"/>
      <c r="C197" s="243"/>
      <c r="D197" s="244" t="s">
        <v>174</v>
      </c>
      <c r="E197" s="245" t="s">
        <v>1</v>
      </c>
      <c r="F197" s="246" t="s">
        <v>242</v>
      </c>
      <c r="G197" s="243"/>
      <c r="H197" s="247">
        <v>6.0899999999999999</v>
      </c>
      <c r="I197" s="248"/>
      <c r="J197" s="243"/>
      <c r="K197" s="243"/>
      <c r="L197" s="249"/>
      <c r="M197" s="250"/>
      <c r="N197" s="251"/>
      <c r="O197" s="251"/>
      <c r="P197" s="251"/>
      <c r="Q197" s="251"/>
      <c r="R197" s="251"/>
      <c r="S197" s="251"/>
      <c r="T197" s="25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3" t="s">
        <v>174</v>
      </c>
      <c r="AU197" s="253" t="s">
        <v>86</v>
      </c>
      <c r="AV197" s="13" t="s">
        <v>86</v>
      </c>
      <c r="AW197" s="13" t="s">
        <v>32</v>
      </c>
      <c r="AX197" s="13" t="s">
        <v>76</v>
      </c>
      <c r="AY197" s="253" t="s">
        <v>166</v>
      </c>
    </row>
    <row r="198" s="13" customFormat="1">
      <c r="A198" s="13"/>
      <c r="B198" s="242"/>
      <c r="C198" s="243"/>
      <c r="D198" s="244" t="s">
        <v>174</v>
      </c>
      <c r="E198" s="245" t="s">
        <v>1</v>
      </c>
      <c r="F198" s="246" t="s">
        <v>243</v>
      </c>
      <c r="G198" s="243"/>
      <c r="H198" s="247">
        <v>15.09</v>
      </c>
      <c r="I198" s="248"/>
      <c r="J198" s="243"/>
      <c r="K198" s="243"/>
      <c r="L198" s="249"/>
      <c r="M198" s="250"/>
      <c r="N198" s="251"/>
      <c r="O198" s="251"/>
      <c r="P198" s="251"/>
      <c r="Q198" s="251"/>
      <c r="R198" s="251"/>
      <c r="S198" s="251"/>
      <c r="T198" s="25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3" t="s">
        <v>174</v>
      </c>
      <c r="AU198" s="253" t="s">
        <v>86</v>
      </c>
      <c r="AV198" s="13" t="s">
        <v>86</v>
      </c>
      <c r="AW198" s="13" t="s">
        <v>32</v>
      </c>
      <c r="AX198" s="13" t="s">
        <v>76</v>
      </c>
      <c r="AY198" s="253" t="s">
        <v>166</v>
      </c>
    </row>
    <row r="199" s="13" customFormat="1">
      <c r="A199" s="13"/>
      <c r="B199" s="242"/>
      <c r="C199" s="243"/>
      <c r="D199" s="244" t="s">
        <v>174</v>
      </c>
      <c r="E199" s="245" t="s">
        <v>1</v>
      </c>
      <c r="F199" s="246" t="s">
        <v>244</v>
      </c>
      <c r="G199" s="243"/>
      <c r="H199" s="247">
        <v>13.52</v>
      </c>
      <c r="I199" s="248"/>
      <c r="J199" s="243"/>
      <c r="K199" s="243"/>
      <c r="L199" s="249"/>
      <c r="M199" s="250"/>
      <c r="N199" s="251"/>
      <c r="O199" s="251"/>
      <c r="P199" s="251"/>
      <c r="Q199" s="251"/>
      <c r="R199" s="251"/>
      <c r="S199" s="251"/>
      <c r="T199" s="25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3" t="s">
        <v>174</v>
      </c>
      <c r="AU199" s="253" t="s">
        <v>86</v>
      </c>
      <c r="AV199" s="13" t="s">
        <v>86</v>
      </c>
      <c r="AW199" s="13" t="s">
        <v>32</v>
      </c>
      <c r="AX199" s="13" t="s">
        <v>76</v>
      </c>
      <c r="AY199" s="253" t="s">
        <v>166</v>
      </c>
    </row>
    <row r="200" s="13" customFormat="1">
      <c r="A200" s="13"/>
      <c r="B200" s="242"/>
      <c r="C200" s="243"/>
      <c r="D200" s="244" t="s">
        <v>174</v>
      </c>
      <c r="E200" s="245" t="s">
        <v>1</v>
      </c>
      <c r="F200" s="246" t="s">
        <v>245</v>
      </c>
      <c r="G200" s="243"/>
      <c r="H200" s="247">
        <v>1.7</v>
      </c>
      <c r="I200" s="248"/>
      <c r="J200" s="243"/>
      <c r="K200" s="243"/>
      <c r="L200" s="249"/>
      <c r="M200" s="250"/>
      <c r="N200" s="251"/>
      <c r="O200" s="251"/>
      <c r="P200" s="251"/>
      <c r="Q200" s="251"/>
      <c r="R200" s="251"/>
      <c r="S200" s="251"/>
      <c r="T200" s="25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3" t="s">
        <v>174</v>
      </c>
      <c r="AU200" s="253" t="s">
        <v>86</v>
      </c>
      <c r="AV200" s="13" t="s">
        <v>86</v>
      </c>
      <c r="AW200" s="13" t="s">
        <v>32</v>
      </c>
      <c r="AX200" s="13" t="s">
        <v>76</v>
      </c>
      <c r="AY200" s="253" t="s">
        <v>166</v>
      </c>
    </row>
    <row r="201" s="13" customFormat="1">
      <c r="A201" s="13"/>
      <c r="B201" s="242"/>
      <c r="C201" s="243"/>
      <c r="D201" s="244" t="s">
        <v>174</v>
      </c>
      <c r="E201" s="245" t="s">
        <v>1</v>
      </c>
      <c r="F201" s="246" t="s">
        <v>246</v>
      </c>
      <c r="G201" s="243"/>
      <c r="H201" s="247">
        <v>3.863</v>
      </c>
      <c r="I201" s="248"/>
      <c r="J201" s="243"/>
      <c r="K201" s="243"/>
      <c r="L201" s="249"/>
      <c r="M201" s="250"/>
      <c r="N201" s="251"/>
      <c r="O201" s="251"/>
      <c r="P201" s="251"/>
      <c r="Q201" s="251"/>
      <c r="R201" s="251"/>
      <c r="S201" s="251"/>
      <c r="T201" s="25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3" t="s">
        <v>174</v>
      </c>
      <c r="AU201" s="253" t="s">
        <v>86</v>
      </c>
      <c r="AV201" s="13" t="s">
        <v>86</v>
      </c>
      <c r="AW201" s="13" t="s">
        <v>32</v>
      </c>
      <c r="AX201" s="13" t="s">
        <v>76</v>
      </c>
      <c r="AY201" s="253" t="s">
        <v>166</v>
      </c>
    </row>
    <row r="202" s="14" customFormat="1">
      <c r="A202" s="14"/>
      <c r="B202" s="254"/>
      <c r="C202" s="255"/>
      <c r="D202" s="244" t="s">
        <v>174</v>
      </c>
      <c r="E202" s="256" t="s">
        <v>1</v>
      </c>
      <c r="F202" s="257" t="s">
        <v>182</v>
      </c>
      <c r="G202" s="255"/>
      <c r="H202" s="258">
        <v>62.273000000000003</v>
      </c>
      <c r="I202" s="259"/>
      <c r="J202" s="255"/>
      <c r="K202" s="255"/>
      <c r="L202" s="260"/>
      <c r="M202" s="261"/>
      <c r="N202" s="262"/>
      <c r="O202" s="262"/>
      <c r="P202" s="262"/>
      <c r="Q202" s="262"/>
      <c r="R202" s="262"/>
      <c r="S202" s="262"/>
      <c r="T202" s="26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4" t="s">
        <v>174</v>
      </c>
      <c r="AU202" s="264" t="s">
        <v>86</v>
      </c>
      <c r="AV202" s="14" t="s">
        <v>172</v>
      </c>
      <c r="AW202" s="14" t="s">
        <v>32</v>
      </c>
      <c r="AX202" s="14" t="s">
        <v>84</v>
      </c>
      <c r="AY202" s="264" t="s">
        <v>166</v>
      </c>
    </row>
    <row r="203" s="2" customFormat="1" ht="24.15" customHeight="1">
      <c r="A203" s="38"/>
      <c r="B203" s="39"/>
      <c r="C203" s="228" t="s">
        <v>247</v>
      </c>
      <c r="D203" s="228" t="s">
        <v>168</v>
      </c>
      <c r="E203" s="229" t="s">
        <v>248</v>
      </c>
      <c r="F203" s="230" t="s">
        <v>249</v>
      </c>
      <c r="G203" s="231" t="s">
        <v>250</v>
      </c>
      <c r="H203" s="232">
        <v>26.739999999999998</v>
      </c>
      <c r="I203" s="233"/>
      <c r="J203" s="234">
        <f>ROUND(I203*H203,2)</f>
        <v>0</v>
      </c>
      <c r="K203" s="235"/>
      <c r="L203" s="44"/>
      <c r="M203" s="236" t="s">
        <v>1</v>
      </c>
      <c r="N203" s="237" t="s">
        <v>41</v>
      </c>
      <c r="O203" s="91"/>
      <c r="P203" s="238">
        <f>O203*H203</f>
        <v>0</v>
      </c>
      <c r="Q203" s="238">
        <v>8.0000000000000007E-05</v>
      </c>
      <c r="R203" s="238">
        <f>Q203*H203</f>
        <v>0.0021392</v>
      </c>
      <c r="S203" s="238">
        <v>0</v>
      </c>
      <c r="T203" s="23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0" t="s">
        <v>172</v>
      </c>
      <c r="AT203" s="240" t="s">
        <v>168</v>
      </c>
      <c r="AU203" s="240" t="s">
        <v>86</v>
      </c>
      <c r="AY203" s="17" t="s">
        <v>166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7" t="s">
        <v>84</v>
      </c>
      <c r="BK203" s="241">
        <f>ROUND(I203*H203,2)</f>
        <v>0</v>
      </c>
      <c r="BL203" s="17" t="s">
        <v>172</v>
      </c>
      <c r="BM203" s="240" t="s">
        <v>251</v>
      </c>
    </row>
    <row r="204" s="15" customFormat="1">
      <c r="A204" s="15"/>
      <c r="B204" s="265"/>
      <c r="C204" s="266"/>
      <c r="D204" s="244" t="s">
        <v>174</v>
      </c>
      <c r="E204" s="267" t="s">
        <v>1</v>
      </c>
      <c r="F204" s="268" t="s">
        <v>252</v>
      </c>
      <c r="G204" s="266"/>
      <c r="H204" s="267" t="s">
        <v>1</v>
      </c>
      <c r="I204" s="269"/>
      <c r="J204" s="266"/>
      <c r="K204" s="266"/>
      <c r="L204" s="270"/>
      <c r="M204" s="271"/>
      <c r="N204" s="272"/>
      <c r="O204" s="272"/>
      <c r="P204" s="272"/>
      <c r="Q204" s="272"/>
      <c r="R204" s="272"/>
      <c r="S204" s="272"/>
      <c r="T204" s="273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4" t="s">
        <v>174</v>
      </c>
      <c r="AU204" s="274" t="s">
        <v>86</v>
      </c>
      <c r="AV204" s="15" t="s">
        <v>84</v>
      </c>
      <c r="AW204" s="15" t="s">
        <v>32</v>
      </c>
      <c r="AX204" s="15" t="s">
        <v>76</v>
      </c>
      <c r="AY204" s="274" t="s">
        <v>166</v>
      </c>
    </row>
    <row r="205" s="13" customFormat="1">
      <c r="A205" s="13"/>
      <c r="B205" s="242"/>
      <c r="C205" s="243"/>
      <c r="D205" s="244" t="s">
        <v>174</v>
      </c>
      <c r="E205" s="245" t="s">
        <v>1</v>
      </c>
      <c r="F205" s="246" t="s">
        <v>253</v>
      </c>
      <c r="G205" s="243"/>
      <c r="H205" s="247">
        <v>26.739999999999998</v>
      </c>
      <c r="I205" s="248"/>
      <c r="J205" s="243"/>
      <c r="K205" s="243"/>
      <c r="L205" s="249"/>
      <c r="M205" s="250"/>
      <c r="N205" s="251"/>
      <c r="O205" s="251"/>
      <c r="P205" s="251"/>
      <c r="Q205" s="251"/>
      <c r="R205" s="251"/>
      <c r="S205" s="251"/>
      <c r="T205" s="25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3" t="s">
        <v>174</v>
      </c>
      <c r="AU205" s="253" t="s">
        <v>86</v>
      </c>
      <c r="AV205" s="13" t="s">
        <v>86</v>
      </c>
      <c r="AW205" s="13" t="s">
        <v>32</v>
      </c>
      <c r="AX205" s="13" t="s">
        <v>76</v>
      </c>
      <c r="AY205" s="253" t="s">
        <v>166</v>
      </c>
    </row>
    <row r="206" s="14" customFormat="1">
      <c r="A206" s="14"/>
      <c r="B206" s="254"/>
      <c r="C206" s="255"/>
      <c r="D206" s="244" t="s">
        <v>174</v>
      </c>
      <c r="E206" s="256" t="s">
        <v>1</v>
      </c>
      <c r="F206" s="257" t="s">
        <v>182</v>
      </c>
      <c r="G206" s="255"/>
      <c r="H206" s="258">
        <v>26.739999999999998</v>
      </c>
      <c r="I206" s="259"/>
      <c r="J206" s="255"/>
      <c r="K206" s="255"/>
      <c r="L206" s="260"/>
      <c r="M206" s="261"/>
      <c r="N206" s="262"/>
      <c r="O206" s="262"/>
      <c r="P206" s="262"/>
      <c r="Q206" s="262"/>
      <c r="R206" s="262"/>
      <c r="S206" s="262"/>
      <c r="T206" s="26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4" t="s">
        <v>174</v>
      </c>
      <c r="AU206" s="264" t="s">
        <v>86</v>
      </c>
      <c r="AV206" s="14" t="s">
        <v>172</v>
      </c>
      <c r="AW206" s="14" t="s">
        <v>32</v>
      </c>
      <c r="AX206" s="14" t="s">
        <v>84</v>
      </c>
      <c r="AY206" s="264" t="s">
        <v>166</v>
      </c>
    </row>
    <row r="207" s="2" customFormat="1" ht="24.15" customHeight="1">
      <c r="A207" s="38"/>
      <c r="B207" s="39"/>
      <c r="C207" s="228" t="s">
        <v>254</v>
      </c>
      <c r="D207" s="228" t="s">
        <v>168</v>
      </c>
      <c r="E207" s="229" t="s">
        <v>255</v>
      </c>
      <c r="F207" s="230" t="s">
        <v>256</v>
      </c>
      <c r="G207" s="231" t="s">
        <v>250</v>
      </c>
      <c r="H207" s="232">
        <v>42.979999999999997</v>
      </c>
      <c r="I207" s="233"/>
      <c r="J207" s="234">
        <f>ROUND(I207*H207,2)</f>
        <v>0</v>
      </c>
      <c r="K207" s="235"/>
      <c r="L207" s="44"/>
      <c r="M207" s="236" t="s">
        <v>1</v>
      </c>
      <c r="N207" s="237" t="s">
        <v>41</v>
      </c>
      <c r="O207" s="91"/>
      <c r="P207" s="238">
        <f>O207*H207</f>
        <v>0</v>
      </c>
      <c r="Q207" s="238">
        <v>0.00012</v>
      </c>
      <c r="R207" s="238">
        <f>Q207*H207</f>
        <v>0.0051576</v>
      </c>
      <c r="S207" s="238">
        <v>0</v>
      </c>
      <c r="T207" s="239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0" t="s">
        <v>172</v>
      </c>
      <c r="AT207" s="240" t="s">
        <v>168</v>
      </c>
      <c r="AU207" s="240" t="s">
        <v>86</v>
      </c>
      <c r="AY207" s="17" t="s">
        <v>166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7" t="s">
        <v>84</v>
      </c>
      <c r="BK207" s="241">
        <f>ROUND(I207*H207,2)</f>
        <v>0</v>
      </c>
      <c r="BL207" s="17" t="s">
        <v>172</v>
      </c>
      <c r="BM207" s="240" t="s">
        <v>257</v>
      </c>
    </row>
    <row r="208" s="15" customFormat="1">
      <c r="A208" s="15"/>
      <c r="B208" s="265"/>
      <c r="C208" s="266"/>
      <c r="D208" s="244" t="s">
        <v>174</v>
      </c>
      <c r="E208" s="267" t="s">
        <v>1</v>
      </c>
      <c r="F208" s="268" t="s">
        <v>258</v>
      </c>
      <c r="G208" s="266"/>
      <c r="H208" s="267" t="s">
        <v>1</v>
      </c>
      <c r="I208" s="269"/>
      <c r="J208" s="266"/>
      <c r="K208" s="266"/>
      <c r="L208" s="270"/>
      <c r="M208" s="271"/>
      <c r="N208" s="272"/>
      <c r="O208" s="272"/>
      <c r="P208" s="272"/>
      <c r="Q208" s="272"/>
      <c r="R208" s="272"/>
      <c r="S208" s="272"/>
      <c r="T208" s="273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4" t="s">
        <v>174</v>
      </c>
      <c r="AU208" s="274" t="s">
        <v>86</v>
      </c>
      <c r="AV208" s="15" t="s">
        <v>84</v>
      </c>
      <c r="AW208" s="15" t="s">
        <v>32</v>
      </c>
      <c r="AX208" s="15" t="s">
        <v>76</v>
      </c>
      <c r="AY208" s="274" t="s">
        <v>166</v>
      </c>
    </row>
    <row r="209" s="15" customFormat="1">
      <c r="A209" s="15"/>
      <c r="B209" s="265"/>
      <c r="C209" s="266"/>
      <c r="D209" s="244" t="s">
        <v>174</v>
      </c>
      <c r="E209" s="267" t="s">
        <v>1</v>
      </c>
      <c r="F209" s="268" t="s">
        <v>240</v>
      </c>
      <c r="G209" s="266"/>
      <c r="H209" s="267" t="s">
        <v>1</v>
      </c>
      <c r="I209" s="269"/>
      <c r="J209" s="266"/>
      <c r="K209" s="266"/>
      <c r="L209" s="270"/>
      <c r="M209" s="271"/>
      <c r="N209" s="272"/>
      <c r="O209" s="272"/>
      <c r="P209" s="272"/>
      <c r="Q209" s="272"/>
      <c r="R209" s="272"/>
      <c r="S209" s="272"/>
      <c r="T209" s="273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4" t="s">
        <v>174</v>
      </c>
      <c r="AU209" s="274" t="s">
        <v>86</v>
      </c>
      <c r="AV209" s="15" t="s">
        <v>84</v>
      </c>
      <c r="AW209" s="15" t="s">
        <v>32</v>
      </c>
      <c r="AX209" s="15" t="s">
        <v>76</v>
      </c>
      <c r="AY209" s="274" t="s">
        <v>166</v>
      </c>
    </row>
    <row r="210" s="13" customFormat="1">
      <c r="A210" s="13"/>
      <c r="B210" s="242"/>
      <c r="C210" s="243"/>
      <c r="D210" s="244" t="s">
        <v>174</v>
      </c>
      <c r="E210" s="245" t="s">
        <v>1</v>
      </c>
      <c r="F210" s="246" t="s">
        <v>259</v>
      </c>
      <c r="G210" s="243"/>
      <c r="H210" s="247">
        <v>42.979999999999997</v>
      </c>
      <c r="I210" s="248"/>
      <c r="J210" s="243"/>
      <c r="K210" s="243"/>
      <c r="L210" s="249"/>
      <c r="M210" s="250"/>
      <c r="N210" s="251"/>
      <c r="O210" s="251"/>
      <c r="P210" s="251"/>
      <c r="Q210" s="251"/>
      <c r="R210" s="251"/>
      <c r="S210" s="251"/>
      <c r="T210" s="25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3" t="s">
        <v>174</v>
      </c>
      <c r="AU210" s="253" t="s">
        <v>86</v>
      </c>
      <c r="AV210" s="13" t="s">
        <v>86</v>
      </c>
      <c r="AW210" s="13" t="s">
        <v>32</v>
      </c>
      <c r="AX210" s="13" t="s">
        <v>76</v>
      </c>
      <c r="AY210" s="253" t="s">
        <v>166</v>
      </c>
    </row>
    <row r="211" s="14" customFormat="1">
      <c r="A211" s="14"/>
      <c r="B211" s="254"/>
      <c r="C211" s="255"/>
      <c r="D211" s="244" t="s">
        <v>174</v>
      </c>
      <c r="E211" s="256" t="s">
        <v>1</v>
      </c>
      <c r="F211" s="257" t="s">
        <v>182</v>
      </c>
      <c r="G211" s="255"/>
      <c r="H211" s="258">
        <v>42.979999999999997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4" t="s">
        <v>174</v>
      </c>
      <c r="AU211" s="264" t="s">
        <v>86</v>
      </c>
      <c r="AV211" s="14" t="s">
        <v>172</v>
      </c>
      <c r="AW211" s="14" t="s">
        <v>32</v>
      </c>
      <c r="AX211" s="14" t="s">
        <v>84</v>
      </c>
      <c r="AY211" s="264" t="s">
        <v>166</v>
      </c>
    </row>
    <row r="212" s="2" customFormat="1" ht="24.15" customHeight="1">
      <c r="A212" s="38"/>
      <c r="B212" s="39"/>
      <c r="C212" s="228" t="s">
        <v>260</v>
      </c>
      <c r="D212" s="228" t="s">
        <v>168</v>
      </c>
      <c r="E212" s="229" t="s">
        <v>261</v>
      </c>
      <c r="F212" s="230" t="s">
        <v>262</v>
      </c>
      <c r="G212" s="231" t="s">
        <v>250</v>
      </c>
      <c r="H212" s="232">
        <v>42</v>
      </c>
      <c r="I212" s="233"/>
      <c r="J212" s="234">
        <f>ROUND(I212*H212,2)</f>
        <v>0</v>
      </c>
      <c r="K212" s="235"/>
      <c r="L212" s="44"/>
      <c r="M212" s="236" t="s">
        <v>1</v>
      </c>
      <c r="N212" s="237" t="s">
        <v>41</v>
      </c>
      <c r="O212" s="91"/>
      <c r="P212" s="238">
        <f>O212*H212</f>
        <v>0</v>
      </c>
      <c r="Q212" s="238">
        <v>0.00012999999999999999</v>
      </c>
      <c r="R212" s="238">
        <f>Q212*H212</f>
        <v>0.0054599999999999996</v>
      </c>
      <c r="S212" s="238">
        <v>0</v>
      </c>
      <c r="T212" s="239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0" t="s">
        <v>172</v>
      </c>
      <c r="AT212" s="240" t="s">
        <v>168</v>
      </c>
      <c r="AU212" s="240" t="s">
        <v>86</v>
      </c>
      <c r="AY212" s="17" t="s">
        <v>166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7" t="s">
        <v>84</v>
      </c>
      <c r="BK212" s="241">
        <f>ROUND(I212*H212,2)</f>
        <v>0</v>
      </c>
      <c r="BL212" s="17" t="s">
        <v>172</v>
      </c>
      <c r="BM212" s="240" t="s">
        <v>263</v>
      </c>
    </row>
    <row r="213" s="15" customFormat="1">
      <c r="A213" s="15"/>
      <c r="B213" s="265"/>
      <c r="C213" s="266"/>
      <c r="D213" s="244" t="s">
        <v>174</v>
      </c>
      <c r="E213" s="267" t="s">
        <v>1</v>
      </c>
      <c r="F213" s="268" t="s">
        <v>258</v>
      </c>
      <c r="G213" s="266"/>
      <c r="H213" s="267" t="s">
        <v>1</v>
      </c>
      <c r="I213" s="269"/>
      <c r="J213" s="266"/>
      <c r="K213" s="266"/>
      <c r="L213" s="270"/>
      <c r="M213" s="271"/>
      <c r="N213" s="272"/>
      <c r="O213" s="272"/>
      <c r="P213" s="272"/>
      <c r="Q213" s="272"/>
      <c r="R213" s="272"/>
      <c r="S213" s="272"/>
      <c r="T213" s="273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4" t="s">
        <v>174</v>
      </c>
      <c r="AU213" s="274" t="s">
        <v>86</v>
      </c>
      <c r="AV213" s="15" t="s">
        <v>84</v>
      </c>
      <c r="AW213" s="15" t="s">
        <v>32</v>
      </c>
      <c r="AX213" s="15" t="s">
        <v>76</v>
      </c>
      <c r="AY213" s="274" t="s">
        <v>166</v>
      </c>
    </row>
    <row r="214" s="13" customFormat="1">
      <c r="A214" s="13"/>
      <c r="B214" s="242"/>
      <c r="C214" s="243"/>
      <c r="D214" s="244" t="s">
        <v>174</v>
      </c>
      <c r="E214" s="245" t="s">
        <v>1</v>
      </c>
      <c r="F214" s="246" t="s">
        <v>264</v>
      </c>
      <c r="G214" s="243"/>
      <c r="H214" s="247">
        <v>42</v>
      </c>
      <c r="I214" s="248"/>
      <c r="J214" s="243"/>
      <c r="K214" s="243"/>
      <c r="L214" s="249"/>
      <c r="M214" s="250"/>
      <c r="N214" s="251"/>
      <c r="O214" s="251"/>
      <c r="P214" s="251"/>
      <c r="Q214" s="251"/>
      <c r="R214" s="251"/>
      <c r="S214" s="251"/>
      <c r="T214" s="25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3" t="s">
        <v>174</v>
      </c>
      <c r="AU214" s="253" t="s">
        <v>86</v>
      </c>
      <c r="AV214" s="13" t="s">
        <v>86</v>
      </c>
      <c r="AW214" s="13" t="s">
        <v>32</v>
      </c>
      <c r="AX214" s="13" t="s">
        <v>84</v>
      </c>
      <c r="AY214" s="253" t="s">
        <v>166</v>
      </c>
    </row>
    <row r="215" s="2" customFormat="1" ht="24.15" customHeight="1">
      <c r="A215" s="38"/>
      <c r="B215" s="39"/>
      <c r="C215" s="228" t="s">
        <v>265</v>
      </c>
      <c r="D215" s="228" t="s">
        <v>168</v>
      </c>
      <c r="E215" s="229" t="s">
        <v>266</v>
      </c>
      <c r="F215" s="230" t="s">
        <v>267</v>
      </c>
      <c r="G215" s="231" t="s">
        <v>229</v>
      </c>
      <c r="H215" s="232">
        <v>9.6799999999999997</v>
      </c>
      <c r="I215" s="233"/>
      <c r="J215" s="234">
        <f>ROUND(I215*H215,2)</f>
        <v>0</v>
      </c>
      <c r="K215" s="235"/>
      <c r="L215" s="44"/>
      <c r="M215" s="236" t="s">
        <v>1</v>
      </c>
      <c r="N215" s="237" t="s">
        <v>41</v>
      </c>
      <c r="O215" s="91"/>
      <c r="P215" s="238">
        <f>O215*H215</f>
        <v>0</v>
      </c>
      <c r="Q215" s="238">
        <v>0.17818000000000001</v>
      </c>
      <c r="R215" s="238">
        <f>Q215*H215</f>
        <v>1.7247824000000001</v>
      </c>
      <c r="S215" s="238">
        <v>0</v>
      </c>
      <c r="T215" s="239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0" t="s">
        <v>172</v>
      </c>
      <c r="AT215" s="240" t="s">
        <v>168</v>
      </c>
      <c r="AU215" s="240" t="s">
        <v>86</v>
      </c>
      <c r="AY215" s="17" t="s">
        <v>166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7" t="s">
        <v>84</v>
      </c>
      <c r="BK215" s="241">
        <f>ROUND(I215*H215,2)</f>
        <v>0</v>
      </c>
      <c r="BL215" s="17" t="s">
        <v>172</v>
      </c>
      <c r="BM215" s="240" t="s">
        <v>268</v>
      </c>
    </row>
    <row r="216" s="13" customFormat="1">
      <c r="A216" s="13"/>
      <c r="B216" s="242"/>
      <c r="C216" s="243"/>
      <c r="D216" s="244" t="s">
        <v>174</v>
      </c>
      <c r="E216" s="245" t="s">
        <v>1</v>
      </c>
      <c r="F216" s="246" t="s">
        <v>269</v>
      </c>
      <c r="G216" s="243"/>
      <c r="H216" s="247">
        <v>0.95999999999999996</v>
      </c>
      <c r="I216" s="248"/>
      <c r="J216" s="243"/>
      <c r="K216" s="243"/>
      <c r="L216" s="249"/>
      <c r="M216" s="250"/>
      <c r="N216" s="251"/>
      <c r="O216" s="251"/>
      <c r="P216" s="251"/>
      <c r="Q216" s="251"/>
      <c r="R216" s="251"/>
      <c r="S216" s="251"/>
      <c r="T216" s="25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3" t="s">
        <v>174</v>
      </c>
      <c r="AU216" s="253" t="s">
        <v>86</v>
      </c>
      <c r="AV216" s="13" t="s">
        <v>86</v>
      </c>
      <c r="AW216" s="13" t="s">
        <v>32</v>
      </c>
      <c r="AX216" s="13" t="s">
        <v>76</v>
      </c>
      <c r="AY216" s="253" t="s">
        <v>166</v>
      </c>
    </row>
    <row r="217" s="13" customFormat="1">
      <c r="A217" s="13"/>
      <c r="B217" s="242"/>
      <c r="C217" s="243"/>
      <c r="D217" s="244" t="s">
        <v>174</v>
      </c>
      <c r="E217" s="245" t="s">
        <v>1</v>
      </c>
      <c r="F217" s="246" t="s">
        <v>270</v>
      </c>
      <c r="G217" s="243"/>
      <c r="H217" s="247">
        <v>1.28</v>
      </c>
      <c r="I217" s="248"/>
      <c r="J217" s="243"/>
      <c r="K217" s="243"/>
      <c r="L217" s="249"/>
      <c r="M217" s="250"/>
      <c r="N217" s="251"/>
      <c r="O217" s="251"/>
      <c r="P217" s="251"/>
      <c r="Q217" s="251"/>
      <c r="R217" s="251"/>
      <c r="S217" s="251"/>
      <c r="T217" s="25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3" t="s">
        <v>174</v>
      </c>
      <c r="AU217" s="253" t="s">
        <v>86</v>
      </c>
      <c r="AV217" s="13" t="s">
        <v>86</v>
      </c>
      <c r="AW217" s="13" t="s">
        <v>32</v>
      </c>
      <c r="AX217" s="13" t="s">
        <v>76</v>
      </c>
      <c r="AY217" s="253" t="s">
        <v>166</v>
      </c>
    </row>
    <row r="218" s="13" customFormat="1">
      <c r="A218" s="13"/>
      <c r="B218" s="242"/>
      <c r="C218" s="243"/>
      <c r="D218" s="244" t="s">
        <v>174</v>
      </c>
      <c r="E218" s="245" t="s">
        <v>1</v>
      </c>
      <c r="F218" s="246" t="s">
        <v>271</v>
      </c>
      <c r="G218" s="243"/>
      <c r="H218" s="247">
        <v>2.3999999999999999</v>
      </c>
      <c r="I218" s="248"/>
      <c r="J218" s="243"/>
      <c r="K218" s="243"/>
      <c r="L218" s="249"/>
      <c r="M218" s="250"/>
      <c r="N218" s="251"/>
      <c r="O218" s="251"/>
      <c r="P218" s="251"/>
      <c r="Q218" s="251"/>
      <c r="R218" s="251"/>
      <c r="S218" s="251"/>
      <c r="T218" s="25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3" t="s">
        <v>174</v>
      </c>
      <c r="AU218" s="253" t="s">
        <v>86</v>
      </c>
      <c r="AV218" s="13" t="s">
        <v>86</v>
      </c>
      <c r="AW218" s="13" t="s">
        <v>32</v>
      </c>
      <c r="AX218" s="13" t="s">
        <v>76</v>
      </c>
      <c r="AY218" s="253" t="s">
        <v>166</v>
      </c>
    </row>
    <row r="219" s="13" customFormat="1">
      <c r="A219" s="13"/>
      <c r="B219" s="242"/>
      <c r="C219" s="243"/>
      <c r="D219" s="244" t="s">
        <v>174</v>
      </c>
      <c r="E219" s="245" t="s">
        <v>1</v>
      </c>
      <c r="F219" s="246" t="s">
        <v>272</v>
      </c>
      <c r="G219" s="243"/>
      <c r="H219" s="247">
        <v>1.1000000000000001</v>
      </c>
      <c r="I219" s="248"/>
      <c r="J219" s="243"/>
      <c r="K219" s="243"/>
      <c r="L219" s="249"/>
      <c r="M219" s="250"/>
      <c r="N219" s="251"/>
      <c r="O219" s="251"/>
      <c r="P219" s="251"/>
      <c r="Q219" s="251"/>
      <c r="R219" s="251"/>
      <c r="S219" s="251"/>
      <c r="T219" s="25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3" t="s">
        <v>174</v>
      </c>
      <c r="AU219" s="253" t="s">
        <v>86</v>
      </c>
      <c r="AV219" s="13" t="s">
        <v>86</v>
      </c>
      <c r="AW219" s="13" t="s">
        <v>32</v>
      </c>
      <c r="AX219" s="13" t="s">
        <v>76</v>
      </c>
      <c r="AY219" s="253" t="s">
        <v>166</v>
      </c>
    </row>
    <row r="220" s="13" customFormat="1">
      <c r="A220" s="13"/>
      <c r="B220" s="242"/>
      <c r="C220" s="243"/>
      <c r="D220" s="244" t="s">
        <v>174</v>
      </c>
      <c r="E220" s="245" t="s">
        <v>1</v>
      </c>
      <c r="F220" s="246" t="s">
        <v>273</v>
      </c>
      <c r="G220" s="243"/>
      <c r="H220" s="247">
        <v>0.68000000000000005</v>
      </c>
      <c r="I220" s="248"/>
      <c r="J220" s="243"/>
      <c r="K220" s="243"/>
      <c r="L220" s="249"/>
      <c r="M220" s="250"/>
      <c r="N220" s="251"/>
      <c r="O220" s="251"/>
      <c r="P220" s="251"/>
      <c r="Q220" s="251"/>
      <c r="R220" s="251"/>
      <c r="S220" s="251"/>
      <c r="T220" s="25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3" t="s">
        <v>174</v>
      </c>
      <c r="AU220" s="253" t="s">
        <v>86</v>
      </c>
      <c r="AV220" s="13" t="s">
        <v>86</v>
      </c>
      <c r="AW220" s="13" t="s">
        <v>32</v>
      </c>
      <c r="AX220" s="13" t="s">
        <v>76</v>
      </c>
      <c r="AY220" s="253" t="s">
        <v>166</v>
      </c>
    </row>
    <row r="221" s="13" customFormat="1">
      <c r="A221" s="13"/>
      <c r="B221" s="242"/>
      <c r="C221" s="243"/>
      <c r="D221" s="244" t="s">
        <v>174</v>
      </c>
      <c r="E221" s="245" t="s">
        <v>1</v>
      </c>
      <c r="F221" s="246" t="s">
        <v>274</v>
      </c>
      <c r="G221" s="243"/>
      <c r="H221" s="247">
        <v>0.71999999999999997</v>
      </c>
      <c r="I221" s="248"/>
      <c r="J221" s="243"/>
      <c r="K221" s="243"/>
      <c r="L221" s="249"/>
      <c r="M221" s="250"/>
      <c r="N221" s="251"/>
      <c r="O221" s="251"/>
      <c r="P221" s="251"/>
      <c r="Q221" s="251"/>
      <c r="R221" s="251"/>
      <c r="S221" s="251"/>
      <c r="T221" s="25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3" t="s">
        <v>174</v>
      </c>
      <c r="AU221" s="253" t="s">
        <v>86</v>
      </c>
      <c r="AV221" s="13" t="s">
        <v>86</v>
      </c>
      <c r="AW221" s="13" t="s">
        <v>32</v>
      </c>
      <c r="AX221" s="13" t="s">
        <v>76</v>
      </c>
      <c r="AY221" s="253" t="s">
        <v>166</v>
      </c>
    </row>
    <row r="222" s="13" customFormat="1">
      <c r="A222" s="13"/>
      <c r="B222" s="242"/>
      <c r="C222" s="243"/>
      <c r="D222" s="244" t="s">
        <v>174</v>
      </c>
      <c r="E222" s="245" t="s">
        <v>1</v>
      </c>
      <c r="F222" s="246" t="s">
        <v>275</v>
      </c>
      <c r="G222" s="243"/>
      <c r="H222" s="247">
        <v>1.44</v>
      </c>
      <c r="I222" s="248"/>
      <c r="J222" s="243"/>
      <c r="K222" s="243"/>
      <c r="L222" s="249"/>
      <c r="M222" s="250"/>
      <c r="N222" s="251"/>
      <c r="O222" s="251"/>
      <c r="P222" s="251"/>
      <c r="Q222" s="251"/>
      <c r="R222" s="251"/>
      <c r="S222" s="251"/>
      <c r="T222" s="25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3" t="s">
        <v>174</v>
      </c>
      <c r="AU222" s="253" t="s">
        <v>86</v>
      </c>
      <c r="AV222" s="13" t="s">
        <v>86</v>
      </c>
      <c r="AW222" s="13" t="s">
        <v>32</v>
      </c>
      <c r="AX222" s="13" t="s">
        <v>76</v>
      </c>
      <c r="AY222" s="253" t="s">
        <v>166</v>
      </c>
    </row>
    <row r="223" s="13" customFormat="1">
      <c r="A223" s="13"/>
      <c r="B223" s="242"/>
      <c r="C223" s="243"/>
      <c r="D223" s="244" t="s">
        <v>174</v>
      </c>
      <c r="E223" s="245" t="s">
        <v>1</v>
      </c>
      <c r="F223" s="246" t="s">
        <v>276</v>
      </c>
      <c r="G223" s="243"/>
      <c r="H223" s="247">
        <v>1.1000000000000001</v>
      </c>
      <c r="I223" s="248"/>
      <c r="J223" s="243"/>
      <c r="K223" s="243"/>
      <c r="L223" s="249"/>
      <c r="M223" s="250"/>
      <c r="N223" s="251"/>
      <c r="O223" s="251"/>
      <c r="P223" s="251"/>
      <c r="Q223" s="251"/>
      <c r="R223" s="251"/>
      <c r="S223" s="251"/>
      <c r="T223" s="25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3" t="s">
        <v>174</v>
      </c>
      <c r="AU223" s="253" t="s">
        <v>86</v>
      </c>
      <c r="AV223" s="13" t="s">
        <v>86</v>
      </c>
      <c r="AW223" s="13" t="s">
        <v>32</v>
      </c>
      <c r="AX223" s="13" t="s">
        <v>76</v>
      </c>
      <c r="AY223" s="253" t="s">
        <v>166</v>
      </c>
    </row>
    <row r="224" s="14" customFormat="1">
      <c r="A224" s="14"/>
      <c r="B224" s="254"/>
      <c r="C224" s="255"/>
      <c r="D224" s="244" t="s">
        <v>174</v>
      </c>
      <c r="E224" s="256" t="s">
        <v>1</v>
      </c>
      <c r="F224" s="257" t="s">
        <v>182</v>
      </c>
      <c r="G224" s="255"/>
      <c r="H224" s="258">
        <v>9.6799999999999997</v>
      </c>
      <c r="I224" s="259"/>
      <c r="J224" s="255"/>
      <c r="K224" s="255"/>
      <c r="L224" s="260"/>
      <c r="M224" s="261"/>
      <c r="N224" s="262"/>
      <c r="O224" s="262"/>
      <c r="P224" s="262"/>
      <c r="Q224" s="262"/>
      <c r="R224" s="262"/>
      <c r="S224" s="262"/>
      <c r="T224" s="26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4" t="s">
        <v>174</v>
      </c>
      <c r="AU224" s="264" t="s">
        <v>86</v>
      </c>
      <c r="AV224" s="14" t="s">
        <v>172</v>
      </c>
      <c r="AW224" s="14" t="s">
        <v>32</v>
      </c>
      <c r="AX224" s="14" t="s">
        <v>84</v>
      </c>
      <c r="AY224" s="264" t="s">
        <v>166</v>
      </c>
    </row>
    <row r="225" s="2" customFormat="1" ht="24.15" customHeight="1">
      <c r="A225" s="38"/>
      <c r="B225" s="39"/>
      <c r="C225" s="228" t="s">
        <v>277</v>
      </c>
      <c r="D225" s="228" t="s">
        <v>168</v>
      </c>
      <c r="E225" s="229" t="s">
        <v>278</v>
      </c>
      <c r="F225" s="230" t="s">
        <v>279</v>
      </c>
      <c r="G225" s="231" t="s">
        <v>280</v>
      </c>
      <c r="H225" s="232">
        <v>7</v>
      </c>
      <c r="I225" s="233"/>
      <c r="J225" s="234">
        <f>ROUND(I225*H225,2)</f>
        <v>0</v>
      </c>
      <c r="K225" s="235"/>
      <c r="L225" s="44"/>
      <c r="M225" s="236" t="s">
        <v>1</v>
      </c>
      <c r="N225" s="237" t="s">
        <v>41</v>
      </c>
      <c r="O225" s="91"/>
      <c r="P225" s="238">
        <f>O225*H225</f>
        <v>0</v>
      </c>
      <c r="Q225" s="238">
        <v>0.070349999999999996</v>
      </c>
      <c r="R225" s="238">
        <f>Q225*H225</f>
        <v>0.49244999999999994</v>
      </c>
      <c r="S225" s="238">
        <v>0</v>
      </c>
      <c r="T225" s="239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0" t="s">
        <v>172</v>
      </c>
      <c r="AT225" s="240" t="s">
        <v>168</v>
      </c>
      <c r="AU225" s="240" t="s">
        <v>86</v>
      </c>
      <c r="AY225" s="17" t="s">
        <v>166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7" t="s">
        <v>84</v>
      </c>
      <c r="BK225" s="241">
        <f>ROUND(I225*H225,2)</f>
        <v>0</v>
      </c>
      <c r="BL225" s="17" t="s">
        <v>172</v>
      </c>
      <c r="BM225" s="240" t="s">
        <v>281</v>
      </c>
    </row>
    <row r="226" s="12" customFormat="1" ht="22.8" customHeight="1">
      <c r="A226" s="12"/>
      <c r="B226" s="212"/>
      <c r="C226" s="213"/>
      <c r="D226" s="214" t="s">
        <v>75</v>
      </c>
      <c r="E226" s="226" t="s">
        <v>216</v>
      </c>
      <c r="F226" s="226" t="s">
        <v>282</v>
      </c>
      <c r="G226" s="213"/>
      <c r="H226" s="213"/>
      <c r="I226" s="216"/>
      <c r="J226" s="227">
        <f>BK226</f>
        <v>0</v>
      </c>
      <c r="K226" s="213"/>
      <c r="L226" s="218"/>
      <c r="M226" s="219"/>
      <c r="N226" s="220"/>
      <c r="O226" s="220"/>
      <c r="P226" s="221">
        <f>SUM(P227:P340)</f>
        <v>0</v>
      </c>
      <c r="Q226" s="220"/>
      <c r="R226" s="221">
        <f>SUM(R227:R340)</f>
        <v>185.39233785000005</v>
      </c>
      <c r="S226" s="220"/>
      <c r="T226" s="222">
        <f>SUM(T227:T340)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3" t="s">
        <v>84</v>
      </c>
      <c r="AT226" s="224" t="s">
        <v>75</v>
      </c>
      <c r="AU226" s="224" t="s">
        <v>84</v>
      </c>
      <c r="AY226" s="223" t="s">
        <v>166</v>
      </c>
      <c r="BK226" s="225">
        <f>SUM(BK227:BK340)</f>
        <v>0</v>
      </c>
    </row>
    <row r="227" s="2" customFormat="1" ht="24.15" customHeight="1">
      <c r="A227" s="38"/>
      <c r="B227" s="39"/>
      <c r="C227" s="228" t="s">
        <v>8</v>
      </c>
      <c r="D227" s="228" t="s">
        <v>168</v>
      </c>
      <c r="E227" s="229" t="s">
        <v>283</v>
      </c>
      <c r="F227" s="230" t="s">
        <v>284</v>
      </c>
      <c r="G227" s="231" t="s">
        <v>229</v>
      </c>
      <c r="H227" s="232">
        <v>451.39600000000002</v>
      </c>
      <c r="I227" s="233"/>
      <c r="J227" s="234">
        <f>ROUND(I227*H227,2)</f>
        <v>0</v>
      </c>
      <c r="K227" s="235"/>
      <c r="L227" s="44"/>
      <c r="M227" s="236" t="s">
        <v>1</v>
      </c>
      <c r="N227" s="237" t="s">
        <v>41</v>
      </c>
      <c r="O227" s="91"/>
      <c r="P227" s="238">
        <f>O227*H227</f>
        <v>0</v>
      </c>
      <c r="Q227" s="238">
        <v>0.0073499999999999998</v>
      </c>
      <c r="R227" s="238">
        <f>Q227*H227</f>
        <v>3.3177606000000002</v>
      </c>
      <c r="S227" s="238">
        <v>0</v>
      </c>
      <c r="T227" s="239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0" t="s">
        <v>172</v>
      </c>
      <c r="AT227" s="240" t="s">
        <v>168</v>
      </c>
      <c r="AU227" s="240" t="s">
        <v>86</v>
      </c>
      <c r="AY227" s="17" t="s">
        <v>166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7" t="s">
        <v>84</v>
      </c>
      <c r="BK227" s="241">
        <f>ROUND(I227*H227,2)</f>
        <v>0</v>
      </c>
      <c r="BL227" s="17" t="s">
        <v>172</v>
      </c>
      <c r="BM227" s="240" t="s">
        <v>285</v>
      </c>
    </row>
    <row r="228" s="15" customFormat="1">
      <c r="A228" s="15"/>
      <c r="B228" s="265"/>
      <c r="C228" s="266"/>
      <c r="D228" s="244" t="s">
        <v>174</v>
      </c>
      <c r="E228" s="267" t="s">
        <v>1</v>
      </c>
      <c r="F228" s="268" t="s">
        <v>286</v>
      </c>
      <c r="G228" s="266"/>
      <c r="H228" s="267" t="s">
        <v>1</v>
      </c>
      <c r="I228" s="269"/>
      <c r="J228" s="266"/>
      <c r="K228" s="266"/>
      <c r="L228" s="270"/>
      <c r="M228" s="271"/>
      <c r="N228" s="272"/>
      <c r="O228" s="272"/>
      <c r="P228" s="272"/>
      <c r="Q228" s="272"/>
      <c r="R228" s="272"/>
      <c r="S228" s="272"/>
      <c r="T228" s="273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4" t="s">
        <v>174</v>
      </c>
      <c r="AU228" s="274" t="s">
        <v>86</v>
      </c>
      <c r="AV228" s="15" t="s">
        <v>84</v>
      </c>
      <c r="AW228" s="15" t="s">
        <v>32</v>
      </c>
      <c r="AX228" s="15" t="s">
        <v>76</v>
      </c>
      <c r="AY228" s="274" t="s">
        <v>166</v>
      </c>
    </row>
    <row r="229" s="13" customFormat="1">
      <c r="A229" s="13"/>
      <c r="B229" s="242"/>
      <c r="C229" s="243"/>
      <c r="D229" s="244" t="s">
        <v>174</v>
      </c>
      <c r="E229" s="245" t="s">
        <v>1</v>
      </c>
      <c r="F229" s="246" t="s">
        <v>287</v>
      </c>
      <c r="G229" s="243"/>
      <c r="H229" s="247">
        <v>451.39600000000002</v>
      </c>
      <c r="I229" s="248"/>
      <c r="J229" s="243"/>
      <c r="K229" s="243"/>
      <c r="L229" s="249"/>
      <c r="M229" s="250"/>
      <c r="N229" s="251"/>
      <c r="O229" s="251"/>
      <c r="P229" s="251"/>
      <c r="Q229" s="251"/>
      <c r="R229" s="251"/>
      <c r="S229" s="251"/>
      <c r="T229" s="25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3" t="s">
        <v>174</v>
      </c>
      <c r="AU229" s="253" t="s">
        <v>86</v>
      </c>
      <c r="AV229" s="13" t="s">
        <v>86</v>
      </c>
      <c r="AW229" s="13" t="s">
        <v>32</v>
      </c>
      <c r="AX229" s="13" t="s">
        <v>84</v>
      </c>
      <c r="AY229" s="253" t="s">
        <v>166</v>
      </c>
    </row>
    <row r="230" s="2" customFormat="1" ht="24.15" customHeight="1">
      <c r="A230" s="38"/>
      <c r="B230" s="39"/>
      <c r="C230" s="228" t="s">
        <v>288</v>
      </c>
      <c r="D230" s="228" t="s">
        <v>168</v>
      </c>
      <c r="E230" s="229" t="s">
        <v>289</v>
      </c>
      <c r="F230" s="230" t="s">
        <v>290</v>
      </c>
      <c r="G230" s="231" t="s">
        <v>229</v>
      </c>
      <c r="H230" s="232">
        <v>451.39600000000002</v>
      </c>
      <c r="I230" s="233"/>
      <c r="J230" s="234">
        <f>ROUND(I230*H230,2)</f>
        <v>0</v>
      </c>
      <c r="K230" s="235"/>
      <c r="L230" s="44"/>
      <c r="M230" s="236" t="s">
        <v>1</v>
      </c>
      <c r="N230" s="237" t="s">
        <v>41</v>
      </c>
      <c r="O230" s="91"/>
      <c r="P230" s="238">
        <f>O230*H230</f>
        <v>0</v>
      </c>
      <c r="Q230" s="238">
        <v>0.00025999999999999998</v>
      </c>
      <c r="R230" s="238">
        <f>Q230*H230</f>
        <v>0.11736295999999999</v>
      </c>
      <c r="S230" s="238">
        <v>0</v>
      </c>
      <c r="T230" s="239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0" t="s">
        <v>172</v>
      </c>
      <c r="AT230" s="240" t="s">
        <v>168</v>
      </c>
      <c r="AU230" s="240" t="s">
        <v>86</v>
      </c>
      <c r="AY230" s="17" t="s">
        <v>166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7" t="s">
        <v>84</v>
      </c>
      <c r="BK230" s="241">
        <f>ROUND(I230*H230,2)</f>
        <v>0</v>
      </c>
      <c r="BL230" s="17" t="s">
        <v>172</v>
      </c>
      <c r="BM230" s="240" t="s">
        <v>291</v>
      </c>
    </row>
    <row r="231" s="15" customFormat="1">
      <c r="A231" s="15"/>
      <c r="B231" s="265"/>
      <c r="C231" s="266"/>
      <c r="D231" s="244" t="s">
        <v>174</v>
      </c>
      <c r="E231" s="267" t="s">
        <v>1</v>
      </c>
      <c r="F231" s="268" t="s">
        <v>286</v>
      </c>
      <c r="G231" s="266"/>
      <c r="H231" s="267" t="s">
        <v>1</v>
      </c>
      <c r="I231" s="269"/>
      <c r="J231" s="266"/>
      <c r="K231" s="266"/>
      <c r="L231" s="270"/>
      <c r="M231" s="271"/>
      <c r="N231" s="272"/>
      <c r="O231" s="272"/>
      <c r="P231" s="272"/>
      <c r="Q231" s="272"/>
      <c r="R231" s="272"/>
      <c r="S231" s="272"/>
      <c r="T231" s="273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4" t="s">
        <v>174</v>
      </c>
      <c r="AU231" s="274" t="s">
        <v>86</v>
      </c>
      <c r="AV231" s="15" t="s">
        <v>84</v>
      </c>
      <c r="AW231" s="15" t="s">
        <v>32</v>
      </c>
      <c r="AX231" s="15" t="s">
        <v>76</v>
      </c>
      <c r="AY231" s="274" t="s">
        <v>166</v>
      </c>
    </row>
    <row r="232" s="13" customFormat="1">
      <c r="A232" s="13"/>
      <c r="B232" s="242"/>
      <c r="C232" s="243"/>
      <c r="D232" s="244" t="s">
        <v>174</v>
      </c>
      <c r="E232" s="245" t="s">
        <v>1</v>
      </c>
      <c r="F232" s="246" t="s">
        <v>287</v>
      </c>
      <c r="G232" s="243"/>
      <c r="H232" s="247">
        <v>451.39600000000002</v>
      </c>
      <c r="I232" s="248"/>
      <c r="J232" s="243"/>
      <c r="K232" s="243"/>
      <c r="L232" s="249"/>
      <c r="M232" s="250"/>
      <c r="N232" s="251"/>
      <c r="O232" s="251"/>
      <c r="P232" s="251"/>
      <c r="Q232" s="251"/>
      <c r="R232" s="251"/>
      <c r="S232" s="251"/>
      <c r="T232" s="25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3" t="s">
        <v>174</v>
      </c>
      <c r="AU232" s="253" t="s">
        <v>86</v>
      </c>
      <c r="AV232" s="13" t="s">
        <v>86</v>
      </c>
      <c r="AW232" s="13" t="s">
        <v>32</v>
      </c>
      <c r="AX232" s="13" t="s">
        <v>84</v>
      </c>
      <c r="AY232" s="253" t="s">
        <v>166</v>
      </c>
    </row>
    <row r="233" s="2" customFormat="1" ht="24.15" customHeight="1">
      <c r="A233" s="38"/>
      <c r="B233" s="39"/>
      <c r="C233" s="228" t="s">
        <v>292</v>
      </c>
      <c r="D233" s="228" t="s">
        <v>168</v>
      </c>
      <c r="E233" s="229" t="s">
        <v>293</v>
      </c>
      <c r="F233" s="230" t="s">
        <v>294</v>
      </c>
      <c r="G233" s="231" t="s">
        <v>229</v>
      </c>
      <c r="H233" s="232">
        <v>451.39600000000002</v>
      </c>
      <c r="I233" s="233"/>
      <c r="J233" s="234">
        <f>ROUND(I233*H233,2)</f>
        <v>0</v>
      </c>
      <c r="K233" s="235"/>
      <c r="L233" s="44"/>
      <c r="M233" s="236" t="s">
        <v>1</v>
      </c>
      <c r="N233" s="237" t="s">
        <v>41</v>
      </c>
      <c r="O233" s="91"/>
      <c r="P233" s="238">
        <f>O233*H233</f>
        <v>0</v>
      </c>
      <c r="Q233" s="238">
        <v>0.0040000000000000001</v>
      </c>
      <c r="R233" s="238">
        <f>Q233*H233</f>
        <v>1.8055840000000001</v>
      </c>
      <c r="S233" s="238">
        <v>0</v>
      </c>
      <c r="T233" s="239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40" t="s">
        <v>172</v>
      </c>
      <c r="AT233" s="240" t="s">
        <v>168</v>
      </c>
      <c r="AU233" s="240" t="s">
        <v>86</v>
      </c>
      <c r="AY233" s="17" t="s">
        <v>166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7" t="s">
        <v>84</v>
      </c>
      <c r="BK233" s="241">
        <f>ROUND(I233*H233,2)</f>
        <v>0</v>
      </c>
      <c r="BL233" s="17" t="s">
        <v>172</v>
      </c>
      <c r="BM233" s="240" t="s">
        <v>295</v>
      </c>
    </row>
    <row r="234" s="15" customFormat="1">
      <c r="A234" s="15"/>
      <c r="B234" s="265"/>
      <c r="C234" s="266"/>
      <c r="D234" s="244" t="s">
        <v>174</v>
      </c>
      <c r="E234" s="267" t="s">
        <v>1</v>
      </c>
      <c r="F234" s="268" t="s">
        <v>286</v>
      </c>
      <c r="G234" s="266"/>
      <c r="H234" s="267" t="s">
        <v>1</v>
      </c>
      <c r="I234" s="269"/>
      <c r="J234" s="266"/>
      <c r="K234" s="266"/>
      <c r="L234" s="270"/>
      <c r="M234" s="271"/>
      <c r="N234" s="272"/>
      <c r="O234" s="272"/>
      <c r="P234" s="272"/>
      <c r="Q234" s="272"/>
      <c r="R234" s="272"/>
      <c r="S234" s="272"/>
      <c r="T234" s="273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74" t="s">
        <v>174</v>
      </c>
      <c r="AU234" s="274" t="s">
        <v>86</v>
      </c>
      <c r="AV234" s="15" t="s">
        <v>84</v>
      </c>
      <c r="AW234" s="15" t="s">
        <v>32</v>
      </c>
      <c r="AX234" s="15" t="s">
        <v>76</v>
      </c>
      <c r="AY234" s="274" t="s">
        <v>166</v>
      </c>
    </row>
    <row r="235" s="13" customFormat="1">
      <c r="A235" s="13"/>
      <c r="B235" s="242"/>
      <c r="C235" s="243"/>
      <c r="D235" s="244" t="s">
        <v>174</v>
      </c>
      <c r="E235" s="245" t="s">
        <v>1</v>
      </c>
      <c r="F235" s="246" t="s">
        <v>287</v>
      </c>
      <c r="G235" s="243"/>
      <c r="H235" s="247">
        <v>451.39600000000002</v>
      </c>
      <c r="I235" s="248"/>
      <c r="J235" s="243"/>
      <c r="K235" s="243"/>
      <c r="L235" s="249"/>
      <c r="M235" s="250"/>
      <c r="N235" s="251"/>
      <c r="O235" s="251"/>
      <c r="P235" s="251"/>
      <c r="Q235" s="251"/>
      <c r="R235" s="251"/>
      <c r="S235" s="251"/>
      <c r="T235" s="25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3" t="s">
        <v>174</v>
      </c>
      <c r="AU235" s="253" t="s">
        <v>86</v>
      </c>
      <c r="AV235" s="13" t="s">
        <v>86</v>
      </c>
      <c r="AW235" s="13" t="s">
        <v>32</v>
      </c>
      <c r="AX235" s="13" t="s">
        <v>84</v>
      </c>
      <c r="AY235" s="253" t="s">
        <v>166</v>
      </c>
    </row>
    <row r="236" s="2" customFormat="1" ht="24.15" customHeight="1">
      <c r="A236" s="38"/>
      <c r="B236" s="39"/>
      <c r="C236" s="228" t="s">
        <v>296</v>
      </c>
      <c r="D236" s="228" t="s">
        <v>168</v>
      </c>
      <c r="E236" s="229" t="s">
        <v>297</v>
      </c>
      <c r="F236" s="230" t="s">
        <v>298</v>
      </c>
      <c r="G236" s="231" t="s">
        <v>229</v>
      </c>
      <c r="H236" s="232">
        <v>451.39600000000002</v>
      </c>
      <c r="I236" s="233"/>
      <c r="J236" s="234">
        <f>ROUND(I236*H236,2)</f>
        <v>0</v>
      </c>
      <c r="K236" s="235"/>
      <c r="L236" s="44"/>
      <c r="M236" s="236" t="s">
        <v>1</v>
      </c>
      <c r="N236" s="237" t="s">
        <v>41</v>
      </c>
      <c r="O236" s="91"/>
      <c r="P236" s="238">
        <f>O236*H236</f>
        <v>0</v>
      </c>
      <c r="Q236" s="238">
        <v>0.015400000000000001</v>
      </c>
      <c r="R236" s="238">
        <f>Q236*H236</f>
        <v>6.9514984000000002</v>
      </c>
      <c r="S236" s="238">
        <v>0</v>
      </c>
      <c r="T236" s="239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40" t="s">
        <v>172</v>
      </c>
      <c r="AT236" s="240" t="s">
        <v>168</v>
      </c>
      <c r="AU236" s="240" t="s">
        <v>86</v>
      </c>
      <c r="AY236" s="17" t="s">
        <v>166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7" t="s">
        <v>84</v>
      </c>
      <c r="BK236" s="241">
        <f>ROUND(I236*H236,2)</f>
        <v>0</v>
      </c>
      <c r="BL236" s="17" t="s">
        <v>172</v>
      </c>
      <c r="BM236" s="240" t="s">
        <v>299</v>
      </c>
    </row>
    <row r="237" s="15" customFormat="1">
      <c r="A237" s="15"/>
      <c r="B237" s="265"/>
      <c r="C237" s="266"/>
      <c r="D237" s="244" t="s">
        <v>174</v>
      </c>
      <c r="E237" s="267" t="s">
        <v>1</v>
      </c>
      <c r="F237" s="268" t="s">
        <v>286</v>
      </c>
      <c r="G237" s="266"/>
      <c r="H237" s="267" t="s">
        <v>1</v>
      </c>
      <c r="I237" s="269"/>
      <c r="J237" s="266"/>
      <c r="K237" s="266"/>
      <c r="L237" s="270"/>
      <c r="M237" s="271"/>
      <c r="N237" s="272"/>
      <c r="O237" s="272"/>
      <c r="P237" s="272"/>
      <c r="Q237" s="272"/>
      <c r="R237" s="272"/>
      <c r="S237" s="272"/>
      <c r="T237" s="273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4" t="s">
        <v>174</v>
      </c>
      <c r="AU237" s="274" t="s">
        <v>86</v>
      </c>
      <c r="AV237" s="15" t="s">
        <v>84</v>
      </c>
      <c r="AW237" s="15" t="s">
        <v>32</v>
      </c>
      <c r="AX237" s="15" t="s">
        <v>76</v>
      </c>
      <c r="AY237" s="274" t="s">
        <v>166</v>
      </c>
    </row>
    <row r="238" s="13" customFormat="1">
      <c r="A238" s="13"/>
      <c r="B238" s="242"/>
      <c r="C238" s="243"/>
      <c r="D238" s="244" t="s">
        <v>174</v>
      </c>
      <c r="E238" s="245" t="s">
        <v>1</v>
      </c>
      <c r="F238" s="246" t="s">
        <v>287</v>
      </c>
      <c r="G238" s="243"/>
      <c r="H238" s="247">
        <v>451.39600000000002</v>
      </c>
      <c r="I238" s="248"/>
      <c r="J238" s="243"/>
      <c r="K238" s="243"/>
      <c r="L238" s="249"/>
      <c r="M238" s="250"/>
      <c r="N238" s="251"/>
      <c r="O238" s="251"/>
      <c r="P238" s="251"/>
      <c r="Q238" s="251"/>
      <c r="R238" s="251"/>
      <c r="S238" s="251"/>
      <c r="T238" s="25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3" t="s">
        <v>174</v>
      </c>
      <c r="AU238" s="253" t="s">
        <v>86</v>
      </c>
      <c r="AV238" s="13" t="s">
        <v>86</v>
      </c>
      <c r="AW238" s="13" t="s">
        <v>32</v>
      </c>
      <c r="AX238" s="13" t="s">
        <v>84</v>
      </c>
      <c r="AY238" s="253" t="s">
        <v>166</v>
      </c>
    </row>
    <row r="239" s="2" customFormat="1" ht="24.15" customHeight="1">
      <c r="A239" s="38"/>
      <c r="B239" s="39"/>
      <c r="C239" s="228" t="s">
        <v>300</v>
      </c>
      <c r="D239" s="228" t="s">
        <v>168</v>
      </c>
      <c r="E239" s="229" t="s">
        <v>301</v>
      </c>
      <c r="F239" s="230" t="s">
        <v>302</v>
      </c>
      <c r="G239" s="231" t="s">
        <v>229</v>
      </c>
      <c r="H239" s="232">
        <v>902.79200000000003</v>
      </c>
      <c r="I239" s="233"/>
      <c r="J239" s="234">
        <f>ROUND(I239*H239,2)</f>
        <v>0</v>
      </c>
      <c r="K239" s="235"/>
      <c r="L239" s="44"/>
      <c r="M239" s="236" t="s">
        <v>1</v>
      </c>
      <c r="N239" s="237" t="s">
        <v>41</v>
      </c>
      <c r="O239" s="91"/>
      <c r="P239" s="238">
        <f>O239*H239</f>
        <v>0</v>
      </c>
      <c r="Q239" s="238">
        <v>0.0079000000000000008</v>
      </c>
      <c r="R239" s="238">
        <f>Q239*H239</f>
        <v>7.1320568000000009</v>
      </c>
      <c r="S239" s="238">
        <v>0</v>
      </c>
      <c r="T239" s="239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40" t="s">
        <v>172</v>
      </c>
      <c r="AT239" s="240" t="s">
        <v>168</v>
      </c>
      <c r="AU239" s="240" t="s">
        <v>86</v>
      </c>
      <c r="AY239" s="17" t="s">
        <v>166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7" t="s">
        <v>84</v>
      </c>
      <c r="BK239" s="241">
        <f>ROUND(I239*H239,2)</f>
        <v>0</v>
      </c>
      <c r="BL239" s="17" t="s">
        <v>172</v>
      </c>
      <c r="BM239" s="240" t="s">
        <v>303</v>
      </c>
    </row>
    <row r="240" s="15" customFormat="1">
      <c r="A240" s="15"/>
      <c r="B240" s="265"/>
      <c r="C240" s="266"/>
      <c r="D240" s="244" t="s">
        <v>174</v>
      </c>
      <c r="E240" s="267" t="s">
        <v>1</v>
      </c>
      <c r="F240" s="268" t="s">
        <v>286</v>
      </c>
      <c r="G240" s="266"/>
      <c r="H240" s="267" t="s">
        <v>1</v>
      </c>
      <c r="I240" s="269"/>
      <c r="J240" s="266"/>
      <c r="K240" s="266"/>
      <c r="L240" s="270"/>
      <c r="M240" s="271"/>
      <c r="N240" s="272"/>
      <c r="O240" s="272"/>
      <c r="P240" s="272"/>
      <c r="Q240" s="272"/>
      <c r="R240" s="272"/>
      <c r="S240" s="272"/>
      <c r="T240" s="273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4" t="s">
        <v>174</v>
      </c>
      <c r="AU240" s="274" t="s">
        <v>86</v>
      </c>
      <c r="AV240" s="15" t="s">
        <v>84</v>
      </c>
      <c r="AW240" s="15" t="s">
        <v>32</v>
      </c>
      <c r="AX240" s="15" t="s">
        <v>76</v>
      </c>
      <c r="AY240" s="274" t="s">
        <v>166</v>
      </c>
    </row>
    <row r="241" s="13" customFormat="1">
      <c r="A241" s="13"/>
      <c r="B241" s="242"/>
      <c r="C241" s="243"/>
      <c r="D241" s="244" t="s">
        <v>174</v>
      </c>
      <c r="E241" s="245" t="s">
        <v>1</v>
      </c>
      <c r="F241" s="246" t="s">
        <v>304</v>
      </c>
      <c r="G241" s="243"/>
      <c r="H241" s="247">
        <v>902.79200000000003</v>
      </c>
      <c r="I241" s="248"/>
      <c r="J241" s="243"/>
      <c r="K241" s="243"/>
      <c r="L241" s="249"/>
      <c r="M241" s="250"/>
      <c r="N241" s="251"/>
      <c r="O241" s="251"/>
      <c r="P241" s="251"/>
      <c r="Q241" s="251"/>
      <c r="R241" s="251"/>
      <c r="S241" s="251"/>
      <c r="T241" s="25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3" t="s">
        <v>174</v>
      </c>
      <c r="AU241" s="253" t="s">
        <v>86</v>
      </c>
      <c r="AV241" s="13" t="s">
        <v>86</v>
      </c>
      <c r="AW241" s="13" t="s">
        <v>32</v>
      </c>
      <c r="AX241" s="13" t="s">
        <v>84</v>
      </c>
      <c r="AY241" s="253" t="s">
        <v>166</v>
      </c>
    </row>
    <row r="242" s="2" customFormat="1" ht="24.15" customHeight="1">
      <c r="A242" s="38"/>
      <c r="B242" s="39"/>
      <c r="C242" s="228" t="s">
        <v>305</v>
      </c>
      <c r="D242" s="228" t="s">
        <v>168</v>
      </c>
      <c r="E242" s="229" t="s">
        <v>306</v>
      </c>
      <c r="F242" s="230" t="s">
        <v>307</v>
      </c>
      <c r="G242" s="231" t="s">
        <v>229</v>
      </c>
      <c r="H242" s="232">
        <v>1418.6230000000001</v>
      </c>
      <c r="I242" s="233"/>
      <c r="J242" s="234">
        <f>ROUND(I242*H242,2)</f>
        <v>0</v>
      </c>
      <c r="K242" s="235"/>
      <c r="L242" s="44"/>
      <c r="M242" s="236" t="s">
        <v>1</v>
      </c>
      <c r="N242" s="237" t="s">
        <v>41</v>
      </c>
      <c r="O242" s="91"/>
      <c r="P242" s="238">
        <f>O242*H242</f>
        <v>0</v>
      </c>
      <c r="Q242" s="238">
        <v>0.0073499999999999998</v>
      </c>
      <c r="R242" s="238">
        <f>Q242*H242</f>
        <v>10.42687905</v>
      </c>
      <c r="S242" s="238">
        <v>0</v>
      </c>
      <c r="T242" s="239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40" t="s">
        <v>172</v>
      </c>
      <c r="AT242" s="240" t="s">
        <v>168</v>
      </c>
      <c r="AU242" s="240" t="s">
        <v>86</v>
      </c>
      <c r="AY242" s="17" t="s">
        <v>166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7" t="s">
        <v>84</v>
      </c>
      <c r="BK242" s="241">
        <f>ROUND(I242*H242,2)</f>
        <v>0</v>
      </c>
      <c r="BL242" s="17" t="s">
        <v>172</v>
      </c>
      <c r="BM242" s="240" t="s">
        <v>308</v>
      </c>
    </row>
    <row r="243" s="13" customFormat="1">
      <c r="A243" s="13"/>
      <c r="B243" s="242"/>
      <c r="C243" s="243"/>
      <c r="D243" s="244" t="s">
        <v>174</v>
      </c>
      <c r="E243" s="245" t="s">
        <v>1</v>
      </c>
      <c r="F243" s="246" t="s">
        <v>309</v>
      </c>
      <c r="G243" s="243"/>
      <c r="H243" s="247">
        <v>1325.685</v>
      </c>
      <c r="I243" s="248"/>
      <c r="J243" s="243"/>
      <c r="K243" s="243"/>
      <c r="L243" s="249"/>
      <c r="M243" s="250"/>
      <c r="N243" s="251"/>
      <c r="O243" s="251"/>
      <c r="P243" s="251"/>
      <c r="Q243" s="251"/>
      <c r="R243" s="251"/>
      <c r="S243" s="251"/>
      <c r="T243" s="25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3" t="s">
        <v>174</v>
      </c>
      <c r="AU243" s="253" t="s">
        <v>86</v>
      </c>
      <c r="AV243" s="13" t="s">
        <v>86</v>
      </c>
      <c r="AW243" s="13" t="s">
        <v>32</v>
      </c>
      <c r="AX243" s="13" t="s">
        <v>76</v>
      </c>
      <c r="AY243" s="253" t="s">
        <v>166</v>
      </c>
    </row>
    <row r="244" s="15" customFormat="1">
      <c r="A244" s="15"/>
      <c r="B244" s="265"/>
      <c r="C244" s="266"/>
      <c r="D244" s="244" t="s">
        <v>174</v>
      </c>
      <c r="E244" s="267" t="s">
        <v>1</v>
      </c>
      <c r="F244" s="268" t="s">
        <v>310</v>
      </c>
      <c r="G244" s="266"/>
      <c r="H244" s="267" t="s">
        <v>1</v>
      </c>
      <c r="I244" s="269"/>
      <c r="J244" s="266"/>
      <c r="K244" s="266"/>
      <c r="L244" s="270"/>
      <c r="M244" s="271"/>
      <c r="N244" s="272"/>
      <c r="O244" s="272"/>
      <c r="P244" s="272"/>
      <c r="Q244" s="272"/>
      <c r="R244" s="272"/>
      <c r="S244" s="272"/>
      <c r="T244" s="273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4" t="s">
        <v>174</v>
      </c>
      <c r="AU244" s="274" t="s">
        <v>86</v>
      </c>
      <c r="AV244" s="15" t="s">
        <v>84</v>
      </c>
      <c r="AW244" s="15" t="s">
        <v>32</v>
      </c>
      <c r="AX244" s="15" t="s">
        <v>76</v>
      </c>
      <c r="AY244" s="274" t="s">
        <v>166</v>
      </c>
    </row>
    <row r="245" s="13" customFormat="1">
      <c r="A245" s="13"/>
      <c r="B245" s="242"/>
      <c r="C245" s="243"/>
      <c r="D245" s="244" t="s">
        <v>174</v>
      </c>
      <c r="E245" s="245" t="s">
        <v>1</v>
      </c>
      <c r="F245" s="246" t="s">
        <v>311</v>
      </c>
      <c r="G245" s="243"/>
      <c r="H245" s="247">
        <v>92.938000000000002</v>
      </c>
      <c r="I245" s="248"/>
      <c r="J245" s="243"/>
      <c r="K245" s="243"/>
      <c r="L245" s="249"/>
      <c r="M245" s="250"/>
      <c r="N245" s="251"/>
      <c r="O245" s="251"/>
      <c r="P245" s="251"/>
      <c r="Q245" s="251"/>
      <c r="R245" s="251"/>
      <c r="S245" s="251"/>
      <c r="T245" s="25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3" t="s">
        <v>174</v>
      </c>
      <c r="AU245" s="253" t="s">
        <v>86</v>
      </c>
      <c r="AV245" s="13" t="s">
        <v>86</v>
      </c>
      <c r="AW245" s="13" t="s">
        <v>32</v>
      </c>
      <c r="AX245" s="13" t="s">
        <v>76</v>
      </c>
      <c r="AY245" s="253" t="s">
        <v>166</v>
      </c>
    </row>
    <row r="246" s="14" customFormat="1">
      <c r="A246" s="14"/>
      <c r="B246" s="254"/>
      <c r="C246" s="255"/>
      <c r="D246" s="244" t="s">
        <v>174</v>
      </c>
      <c r="E246" s="256" t="s">
        <v>1</v>
      </c>
      <c r="F246" s="257" t="s">
        <v>182</v>
      </c>
      <c r="G246" s="255"/>
      <c r="H246" s="258">
        <v>1418.6230000000001</v>
      </c>
      <c r="I246" s="259"/>
      <c r="J246" s="255"/>
      <c r="K246" s="255"/>
      <c r="L246" s="260"/>
      <c r="M246" s="261"/>
      <c r="N246" s="262"/>
      <c r="O246" s="262"/>
      <c r="P246" s="262"/>
      <c r="Q246" s="262"/>
      <c r="R246" s="262"/>
      <c r="S246" s="262"/>
      <c r="T246" s="26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4" t="s">
        <v>174</v>
      </c>
      <c r="AU246" s="264" t="s">
        <v>86</v>
      </c>
      <c r="AV246" s="14" t="s">
        <v>172</v>
      </c>
      <c r="AW246" s="14" t="s">
        <v>32</v>
      </c>
      <c r="AX246" s="14" t="s">
        <v>84</v>
      </c>
      <c r="AY246" s="264" t="s">
        <v>166</v>
      </c>
    </row>
    <row r="247" s="2" customFormat="1" ht="24.15" customHeight="1">
      <c r="A247" s="38"/>
      <c r="B247" s="39"/>
      <c r="C247" s="228" t="s">
        <v>7</v>
      </c>
      <c r="D247" s="228" t="s">
        <v>168</v>
      </c>
      <c r="E247" s="229" t="s">
        <v>312</v>
      </c>
      <c r="F247" s="230" t="s">
        <v>313</v>
      </c>
      <c r="G247" s="231" t="s">
        <v>229</v>
      </c>
      <c r="H247" s="232">
        <v>1418.6230000000001</v>
      </c>
      <c r="I247" s="233"/>
      <c r="J247" s="234">
        <f>ROUND(I247*H247,2)</f>
        <v>0</v>
      </c>
      <c r="K247" s="235"/>
      <c r="L247" s="44"/>
      <c r="M247" s="236" t="s">
        <v>1</v>
      </c>
      <c r="N247" s="237" t="s">
        <v>41</v>
      </c>
      <c r="O247" s="91"/>
      <c r="P247" s="238">
        <f>O247*H247</f>
        <v>0</v>
      </c>
      <c r="Q247" s="238">
        <v>0.00025999999999999998</v>
      </c>
      <c r="R247" s="238">
        <f>Q247*H247</f>
        <v>0.36884197999999996</v>
      </c>
      <c r="S247" s="238">
        <v>0</v>
      </c>
      <c r="T247" s="239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40" t="s">
        <v>172</v>
      </c>
      <c r="AT247" s="240" t="s">
        <v>168</v>
      </c>
      <c r="AU247" s="240" t="s">
        <v>86</v>
      </c>
      <c r="AY247" s="17" t="s">
        <v>166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7" t="s">
        <v>84</v>
      </c>
      <c r="BK247" s="241">
        <f>ROUND(I247*H247,2)</f>
        <v>0</v>
      </c>
      <c r="BL247" s="17" t="s">
        <v>172</v>
      </c>
      <c r="BM247" s="240" t="s">
        <v>314</v>
      </c>
    </row>
    <row r="248" s="13" customFormat="1">
      <c r="A248" s="13"/>
      <c r="B248" s="242"/>
      <c r="C248" s="243"/>
      <c r="D248" s="244" t="s">
        <v>174</v>
      </c>
      <c r="E248" s="245" t="s">
        <v>1</v>
      </c>
      <c r="F248" s="246" t="s">
        <v>315</v>
      </c>
      <c r="G248" s="243"/>
      <c r="H248" s="247">
        <v>1418.6230000000001</v>
      </c>
      <c r="I248" s="248"/>
      <c r="J248" s="243"/>
      <c r="K248" s="243"/>
      <c r="L248" s="249"/>
      <c r="M248" s="250"/>
      <c r="N248" s="251"/>
      <c r="O248" s="251"/>
      <c r="P248" s="251"/>
      <c r="Q248" s="251"/>
      <c r="R248" s="251"/>
      <c r="S248" s="251"/>
      <c r="T248" s="25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3" t="s">
        <v>174</v>
      </c>
      <c r="AU248" s="253" t="s">
        <v>86</v>
      </c>
      <c r="AV248" s="13" t="s">
        <v>86</v>
      </c>
      <c r="AW248" s="13" t="s">
        <v>32</v>
      </c>
      <c r="AX248" s="13" t="s">
        <v>84</v>
      </c>
      <c r="AY248" s="253" t="s">
        <v>166</v>
      </c>
    </row>
    <row r="249" s="2" customFormat="1" ht="24.15" customHeight="1">
      <c r="A249" s="38"/>
      <c r="B249" s="39"/>
      <c r="C249" s="228" t="s">
        <v>316</v>
      </c>
      <c r="D249" s="228" t="s">
        <v>168</v>
      </c>
      <c r="E249" s="229" t="s">
        <v>317</v>
      </c>
      <c r="F249" s="230" t="s">
        <v>318</v>
      </c>
      <c r="G249" s="231" t="s">
        <v>229</v>
      </c>
      <c r="H249" s="232">
        <v>198.47</v>
      </c>
      <c r="I249" s="233"/>
      <c r="J249" s="234">
        <f>ROUND(I249*H249,2)</f>
        <v>0</v>
      </c>
      <c r="K249" s="235"/>
      <c r="L249" s="44"/>
      <c r="M249" s="236" t="s">
        <v>1</v>
      </c>
      <c r="N249" s="237" t="s">
        <v>41</v>
      </c>
      <c r="O249" s="91"/>
      <c r="P249" s="238">
        <f>O249*H249</f>
        <v>0</v>
      </c>
      <c r="Q249" s="238">
        <v>0.0043800000000000002</v>
      </c>
      <c r="R249" s="238">
        <f>Q249*H249</f>
        <v>0.86929860000000003</v>
      </c>
      <c r="S249" s="238">
        <v>0</v>
      </c>
      <c r="T249" s="239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40" t="s">
        <v>172</v>
      </c>
      <c r="AT249" s="240" t="s">
        <v>168</v>
      </c>
      <c r="AU249" s="240" t="s">
        <v>86</v>
      </c>
      <c r="AY249" s="17" t="s">
        <v>166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7" t="s">
        <v>84</v>
      </c>
      <c r="BK249" s="241">
        <f>ROUND(I249*H249,2)</f>
        <v>0</v>
      </c>
      <c r="BL249" s="17" t="s">
        <v>172</v>
      </c>
      <c r="BM249" s="240" t="s">
        <v>319</v>
      </c>
    </row>
    <row r="250" s="15" customFormat="1">
      <c r="A250" s="15"/>
      <c r="B250" s="265"/>
      <c r="C250" s="266"/>
      <c r="D250" s="244" t="s">
        <v>174</v>
      </c>
      <c r="E250" s="267" t="s">
        <v>1</v>
      </c>
      <c r="F250" s="268" t="s">
        <v>231</v>
      </c>
      <c r="G250" s="266"/>
      <c r="H250" s="267" t="s">
        <v>1</v>
      </c>
      <c r="I250" s="269"/>
      <c r="J250" s="266"/>
      <c r="K250" s="266"/>
      <c r="L250" s="270"/>
      <c r="M250" s="271"/>
      <c r="N250" s="272"/>
      <c r="O250" s="272"/>
      <c r="P250" s="272"/>
      <c r="Q250" s="272"/>
      <c r="R250" s="272"/>
      <c r="S250" s="272"/>
      <c r="T250" s="273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4" t="s">
        <v>174</v>
      </c>
      <c r="AU250" s="274" t="s">
        <v>86</v>
      </c>
      <c r="AV250" s="15" t="s">
        <v>84</v>
      </c>
      <c r="AW250" s="15" t="s">
        <v>32</v>
      </c>
      <c r="AX250" s="15" t="s">
        <v>76</v>
      </c>
      <c r="AY250" s="274" t="s">
        <v>166</v>
      </c>
    </row>
    <row r="251" s="15" customFormat="1">
      <c r="A251" s="15"/>
      <c r="B251" s="265"/>
      <c r="C251" s="266"/>
      <c r="D251" s="244" t="s">
        <v>174</v>
      </c>
      <c r="E251" s="267" t="s">
        <v>1</v>
      </c>
      <c r="F251" s="268" t="s">
        <v>320</v>
      </c>
      <c r="G251" s="266"/>
      <c r="H251" s="267" t="s">
        <v>1</v>
      </c>
      <c r="I251" s="269"/>
      <c r="J251" s="266"/>
      <c r="K251" s="266"/>
      <c r="L251" s="270"/>
      <c r="M251" s="271"/>
      <c r="N251" s="272"/>
      <c r="O251" s="272"/>
      <c r="P251" s="272"/>
      <c r="Q251" s="272"/>
      <c r="R251" s="272"/>
      <c r="S251" s="272"/>
      <c r="T251" s="273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4" t="s">
        <v>174</v>
      </c>
      <c r="AU251" s="274" t="s">
        <v>86</v>
      </c>
      <c r="AV251" s="15" t="s">
        <v>84</v>
      </c>
      <c r="AW251" s="15" t="s">
        <v>32</v>
      </c>
      <c r="AX251" s="15" t="s">
        <v>76</v>
      </c>
      <c r="AY251" s="274" t="s">
        <v>166</v>
      </c>
    </row>
    <row r="252" s="13" customFormat="1">
      <c r="A252" s="13"/>
      <c r="B252" s="242"/>
      <c r="C252" s="243"/>
      <c r="D252" s="244" t="s">
        <v>174</v>
      </c>
      <c r="E252" s="245" t="s">
        <v>1</v>
      </c>
      <c r="F252" s="246" t="s">
        <v>321</v>
      </c>
      <c r="G252" s="243"/>
      <c r="H252" s="247">
        <v>27.039999999999999</v>
      </c>
      <c r="I252" s="248"/>
      <c r="J252" s="243"/>
      <c r="K252" s="243"/>
      <c r="L252" s="249"/>
      <c r="M252" s="250"/>
      <c r="N252" s="251"/>
      <c r="O252" s="251"/>
      <c r="P252" s="251"/>
      <c r="Q252" s="251"/>
      <c r="R252" s="251"/>
      <c r="S252" s="251"/>
      <c r="T252" s="25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3" t="s">
        <v>174</v>
      </c>
      <c r="AU252" s="253" t="s">
        <v>86</v>
      </c>
      <c r="AV252" s="13" t="s">
        <v>86</v>
      </c>
      <c r="AW252" s="13" t="s">
        <v>32</v>
      </c>
      <c r="AX252" s="13" t="s">
        <v>76</v>
      </c>
      <c r="AY252" s="253" t="s">
        <v>166</v>
      </c>
    </row>
    <row r="253" s="13" customFormat="1">
      <c r="A253" s="13"/>
      <c r="B253" s="242"/>
      <c r="C253" s="243"/>
      <c r="D253" s="244" t="s">
        <v>174</v>
      </c>
      <c r="E253" s="245" t="s">
        <v>1</v>
      </c>
      <c r="F253" s="246" t="s">
        <v>322</v>
      </c>
      <c r="G253" s="243"/>
      <c r="H253" s="247">
        <v>10.359999999999999</v>
      </c>
      <c r="I253" s="248"/>
      <c r="J253" s="243"/>
      <c r="K253" s="243"/>
      <c r="L253" s="249"/>
      <c r="M253" s="250"/>
      <c r="N253" s="251"/>
      <c r="O253" s="251"/>
      <c r="P253" s="251"/>
      <c r="Q253" s="251"/>
      <c r="R253" s="251"/>
      <c r="S253" s="251"/>
      <c r="T253" s="25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3" t="s">
        <v>174</v>
      </c>
      <c r="AU253" s="253" t="s">
        <v>86</v>
      </c>
      <c r="AV253" s="13" t="s">
        <v>86</v>
      </c>
      <c r="AW253" s="13" t="s">
        <v>32</v>
      </c>
      <c r="AX253" s="13" t="s">
        <v>76</v>
      </c>
      <c r="AY253" s="253" t="s">
        <v>166</v>
      </c>
    </row>
    <row r="254" s="13" customFormat="1">
      <c r="A254" s="13"/>
      <c r="B254" s="242"/>
      <c r="C254" s="243"/>
      <c r="D254" s="244" t="s">
        <v>174</v>
      </c>
      <c r="E254" s="245" t="s">
        <v>1</v>
      </c>
      <c r="F254" s="246" t="s">
        <v>323</v>
      </c>
      <c r="G254" s="243"/>
      <c r="H254" s="247">
        <v>28.800000000000001</v>
      </c>
      <c r="I254" s="248"/>
      <c r="J254" s="243"/>
      <c r="K254" s="243"/>
      <c r="L254" s="249"/>
      <c r="M254" s="250"/>
      <c r="N254" s="251"/>
      <c r="O254" s="251"/>
      <c r="P254" s="251"/>
      <c r="Q254" s="251"/>
      <c r="R254" s="251"/>
      <c r="S254" s="251"/>
      <c r="T254" s="25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3" t="s">
        <v>174</v>
      </c>
      <c r="AU254" s="253" t="s">
        <v>86</v>
      </c>
      <c r="AV254" s="13" t="s">
        <v>86</v>
      </c>
      <c r="AW254" s="13" t="s">
        <v>32</v>
      </c>
      <c r="AX254" s="13" t="s">
        <v>76</v>
      </c>
      <c r="AY254" s="253" t="s">
        <v>166</v>
      </c>
    </row>
    <row r="255" s="13" customFormat="1">
      <c r="A255" s="13"/>
      <c r="B255" s="242"/>
      <c r="C255" s="243"/>
      <c r="D255" s="244" t="s">
        <v>174</v>
      </c>
      <c r="E255" s="245" t="s">
        <v>1</v>
      </c>
      <c r="F255" s="246" t="s">
        <v>324</v>
      </c>
      <c r="G255" s="243"/>
      <c r="H255" s="247">
        <v>7.7249999999999996</v>
      </c>
      <c r="I255" s="248"/>
      <c r="J255" s="243"/>
      <c r="K255" s="243"/>
      <c r="L255" s="249"/>
      <c r="M255" s="250"/>
      <c r="N255" s="251"/>
      <c r="O255" s="251"/>
      <c r="P255" s="251"/>
      <c r="Q255" s="251"/>
      <c r="R255" s="251"/>
      <c r="S255" s="251"/>
      <c r="T255" s="25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3" t="s">
        <v>174</v>
      </c>
      <c r="AU255" s="253" t="s">
        <v>86</v>
      </c>
      <c r="AV255" s="13" t="s">
        <v>86</v>
      </c>
      <c r="AW255" s="13" t="s">
        <v>32</v>
      </c>
      <c r="AX255" s="13" t="s">
        <v>76</v>
      </c>
      <c r="AY255" s="253" t="s">
        <v>166</v>
      </c>
    </row>
    <row r="256" s="15" customFormat="1">
      <c r="A256" s="15"/>
      <c r="B256" s="265"/>
      <c r="C256" s="266"/>
      <c r="D256" s="244" t="s">
        <v>174</v>
      </c>
      <c r="E256" s="267" t="s">
        <v>1</v>
      </c>
      <c r="F256" s="268" t="s">
        <v>325</v>
      </c>
      <c r="G256" s="266"/>
      <c r="H256" s="267" t="s">
        <v>1</v>
      </c>
      <c r="I256" s="269"/>
      <c r="J256" s="266"/>
      <c r="K256" s="266"/>
      <c r="L256" s="270"/>
      <c r="M256" s="271"/>
      <c r="N256" s="272"/>
      <c r="O256" s="272"/>
      <c r="P256" s="272"/>
      <c r="Q256" s="272"/>
      <c r="R256" s="272"/>
      <c r="S256" s="272"/>
      <c r="T256" s="273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4" t="s">
        <v>174</v>
      </c>
      <c r="AU256" s="274" t="s">
        <v>86</v>
      </c>
      <c r="AV256" s="15" t="s">
        <v>84</v>
      </c>
      <c r="AW256" s="15" t="s">
        <v>32</v>
      </c>
      <c r="AX256" s="15" t="s">
        <v>76</v>
      </c>
      <c r="AY256" s="274" t="s">
        <v>166</v>
      </c>
    </row>
    <row r="257" s="13" customFormat="1">
      <c r="A257" s="13"/>
      <c r="B257" s="242"/>
      <c r="C257" s="243"/>
      <c r="D257" s="244" t="s">
        <v>174</v>
      </c>
      <c r="E257" s="245" t="s">
        <v>1</v>
      </c>
      <c r="F257" s="246" t="s">
        <v>326</v>
      </c>
      <c r="G257" s="243"/>
      <c r="H257" s="247">
        <v>44.020000000000003</v>
      </c>
      <c r="I257" s="248"/>
      <c r="J257" s="243"/>
      <c r="K257" s="243"/>
      <c r="L257" s="249"/>
      <c r="M257" s="250"/>
      <c r="N257" s="251"/>
      <c r="O257" s="251"/>
      <c r="P257" s="251"/>
      <c r="Q257" s="251"/>
      <c r="R257" s="251"/>
      <c r="S257" s="251"/>
      <c r="T257" s="25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3" t="s">
        <v>174</v>
      </c>
      <c r="AU257" s="253" t="s">
        <v>86</v>
      </c>
      <c r="AV257" s="13" t="s">
        <v>86</v>
      </c>
      <c r="AW257" s="13" t="s">
        <v>32</v>
      </c>
      <c r="AX257" s="13" t="s">
        <v>76</v>
      </c>
      <c r="AY257" s="253" t="s">
        <v>166</v>
      </c>
    </row>
    <row r="258" s="13" customFormat="1">
      <c r="A258" s="13"/>
      <c r="B258" s="242"/>
      <c r="C258" s="243"/>
      <c r="D258" s="244" t="s">
        <v>174</v>
      </c>
      <c r="E258" s="245" t="s">
        <v>1</v>
      </c>
      <c r="F258" s="246" t="s">
        <v>327</v>
      </c>
      <c r="G258" s="243"/>
      <c r="H258" s="247">
        <v>12.18</v>
      </c>
      <c r="I258" s="248"/>
      <c r="J258" s="243"/>
      <c r="K258" s="243"/>
      <c r="L258" s="249"/>
      <c r="M258" s="250"/>
      <c r="N258" s="251"/>
      <c r="O258" s="251"/>
      <c r="P258" s="251"/>
      <c r="Q258" s="251"/>
      <c r="R258" s="251"/>
      <c r="S258" s="251"/>
      <c r="T258" s="25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3" t="s">
        <v>174</v>
      </c>
      <c r="AU258" s="253" t="s">
        <v>86</v>
      </c>
      <c r="AV258" s="13" t="s">
        <v>86</v>
      </c>
      <c r="AW258" s="13" t="s">
        <v>32</v>
      </c>
      <c r="AX258" s="13" t="s">
        <v>76</v>
      </c>
      <c r="AY258" s="253" t="s">
        <v>166</v>
      </c>
    </row>
    <row r="259" s="13" customFormat="1">
      <c r="A259" s="13"/>
      <c r="B259" s="242"/>
      <c r="C259" s="243"/>
      <c r="D259" s="244" t="s">
        <v>174</v>
      </c>
      <c r="E259" s="245" t="s">
        <v>1</v>
      </c>
      <c r="F259" s="246" t="s">
        <v>328</v>
      </c>
      <c r="G259" s="243"/>
      <c r="H259" s="247">
        <v>30.18</v>
      </c>
      <c r="I259" s="248"/>
      <c r="J259" s="243"/>
      <c r="K259" s="243"/>
      <c r="L259" s="249"/>
      <c r="M259" s="250"/>
      <c r="N259" s="251"/>
      <c r="O259" s="251"/>
      <c r="P259" s="251"/>
      <c r="Q259" s="251"/>
      <c r="R259" s="251"/>
      <c r="S259" s="251"/>
      <c r="T259" s="25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3" t="s">
        <v>174</v>
      </c>
      <c r="AU259" s="253" t="s">
        <v>86</v>
      </c>
      <c r="AV259" s="13" t="s">
        <v>86</v>
      </c>
      <c r="AW259" s="13" t="s">
        <v>32</v>
      </c>
      <c r="AX259" s="13" t="s">
        <v>76</v>
      </c>
      <c r="AY259" s="253" t="s">
        <v>166</v>
      </c>
    </row>
    <row r="260" s="13" customFormat="1">
      <c r="A260" s="13"/>
      <c r="B260" s="242"/>
      <c r="C260" s="243"/>
      <c r="D260" s="244" t="s">
        <v>174</v>
      </c>
      <c r="E260" s="245" t="s">
        <v>1</v>
      </c>
      <c r="F260" s="246" t="s">
        <v>329</v>
      </c>
      <c r="G260" s="243"/>
      <c r="H260" s="247">
        <v>27.039999999999999</v>
      </c>
      <c r="I260" s="248"/>
      <c r="J260" s="243"/>
      <c r="K260" s="243"/>
      <c r="L260" s="249"/>
      <c r="M260" s="250"/>
      <c r="N260" s="251"/>
      <c r="O260" s="251"/>
      <c r="P260" s="251"/>
      <c r="Q260" s="251"/>
      <c r="R260" s="251"/>
      <c r="S260" s="251"/>
      <c r="T260" s="25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3" t="s">
        <v>174</v>
      </c>
      <c r="AU260" s="253" t="s">
        <v>86</v>
      </c>
      <c r="AV260" s="13" t="s">
        <v>86</v>
      </c>
      <c r="AW260" s="13" t="s">
        <v>32</v>
      </c>
      <c r="AX260" s="13" t="s">
        <v>76</v>
      </c>
      <c r="AY260" s="253" t="s">
        <v>166</v>
      </c>
    </row>
    <row r="261" s="13" customFormat="1">
      <c r="A261" s="13"/>
      <c r="B261" s="242"/>
      <c r="C261" s="243"/>
      <c r="D261" s="244" t="s">
        <v>174</v>
      </c>
      <c r="E261" s="245" t="s">
        <v>1</v>
      </c>
      <c r="F261" s="246" t="s">
        <v>330</v>
      </c>
      <c r="G261" s="243"/>
      <c r="H261" s="247">
        <v>3.3999999999999999</v>
      </c>
      <c r="I261" s="248"/>
      <c r="J261" s="243"/>
      <c r="K261" s="243"/>
      <c r="L261" s="249"/>
      <c r="M261" s="250"/>
      <c r="N261" s="251"/>
      <c r="O261" s="251"/>
      <c r="P261" s="251"/>
      <c r="Q261" s="251"/>
      <c r="R261" s="251"/>
      <c r="S261" s="251"/>
      <c r="T261" s="25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3" t="s">
        <v>174</v>
      </c>
      <c r="AU261" s="253" t="s">
        <v>86</v>
      </c>
      <c r="AV261" s="13" t="s">
        <v>86</v>
      </c>
      <c r="AW261" s="13" t="s">
        <v>32</v>
      </c>
      <c r="AX261" s="13" t="s">
        <v>76</v>
      </c>
      <c r="AY261" s="253" t="s">
        <v>166</v>
      </c>
    </row>
    <row r="262" s="13" customFormat="1">
      <c r="A262" s="13"/>
      <c r="B262" s="242"/>
      <c r="C262" s="243"/>
      <c r="D262" s="244" t="s">
        <v>174</v>
      </c>
      <c r="E262" s="245" t="s">
        <v>1</v>
      </c>
      <c r="F262" s="246" t="s">
        <v>331</v>
      </c>
      <c r="G262" s="243"/>
      <c r="H262" s="247">
        <v>7.7249999999999996</v>
      </c>
      <c r="I262" s="248"/>
      <c r="J262" s="243"/>
      <c r="K262" s="243"/>
      <c r="L262" s="249"/>
      <c r="M262" s="250"/>
      <c r="N262" s="251"/>
      <c r="O262" s="251"/>
      <c r="P262" s="251"/>
      <c r="Q262" s="251"/>
      <c r="R262" s="251"/>
      <c r="S262" s="251"/>
      <c r="T262" s="25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3" t="s">
        <v>174</v>
      </c>
      <c r="AU262" s="253" t="s">
        <v>86</v>
      </c>
      <c r="AV262" s="13" t="s">
        <v>86</v>
      </c>
      <c r="AW262" s="13" t="s">
        <v>32</v>
      </c>
      <c r="AX262" s="13" t="s">
        <v>76</v>
      </c>
      <c r="AY262" s="253" t="s">
        <v>166</v>
      </c>
    </row>
    <row r="263" s="14" customFormat="1">
      <c r="A263" s="14"/>
      <c r="B263" s="254"/>
      <c r="C263" s="255"/>
      <c r="D263" s="244" t="s">
        <v>174</v>
      </c>
      <c r="E263" s="256" t="s">
        <v>1</v>
      </c>
      <c r="F263" s="257" t="s">
        <v>182</v>
      </c>
      <c r="G263" s="255"/>
      <c r="H263" s="258">
        <v>198.47</v>
      </c>
      <c r="I263" s="259"/>
      <c r="J263" s="255"/>
      <c r="K263" s="255"/>
      <c r="L263" s="260"/>
      <c r="M263" s="261"/>
      <c r="N263" s="262"/>
      <c r="O263" s="262"/>
      <c r="P263" s="262"/>
      <c r="Q263" s="262"/>
      <c r="R263" s="262"/>
      <c r="S263" s="262"/>
      <c r="T263" s="26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4" t="s">
        <v>174</v>
      </c>
      <c r="AU263" s="264" t="s">
        <v>86</v>
      </c>
      <c r="AV263" s="14" t="s">
        <v>172</v>
      </c>
      <c r="AW263" s="14" t="s">
        <v>32</v>
      </c>
      <c r="AX263" s="14" t="s">
        <v>84</v>
      </c>
      <c r="AY263" s="264" t="s">
        <v>166</v>
      </c>
    </row>
    <row r="264" s="2" customFormat="1" ht="24.15" customHeight="1">
      <c r="A264" s="38"/>
      <c r="B264" s="39"/>
      <c r="C264" s="228" t="s">
        <v>332</v>
      </c>
      <c r="D264" s="228" t="s">
        <v>168</v>
      </c>
      <c r="E264" s="229" t="s">
        <v>333</v>
      </c>
      <c r="F264" s="230" t="s">
        <v>334</v>
      </c>
      <c r="G264" s="231" t="s">
        <v>229</v>
      </c>
      <c r="H264" s="232">
        <v>898.45000000000005</v>
      </c>
      <c r="I264" s="233"/>
      <c r="J264" s="234">
        <f>ROUND(I264*H264,2)</f>
        <v>0</v>
      </c>
      <c r="K264" s="235"/>
      <c r="L264" s="44"/>
      <c r="M264" s="236" t="s">
        <v>1</v>
      </c>
      <c r="N264" s="237" t="s">
        <v>41</v>
      </c>
      <c r="O264" s="91"/>
      <c r="P264" s="238">
        <f>O264*H264</f>
        <v>0</v>
      </c>
      <c r="Q264" s="238">
        <v>0.0040000000000000001</v>
      </c>
      <c r="R264" s="238">
        <f>Q264*H264</f>
        <v>3.5938000000000003</v>
      </c>
      <c r="S264" s="238">
        <v>0</v>
      </c>
      <c r="T264" s="239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40" t="s">
        <v>172</v>
      </c>
      <c r="AT264" s="240" t="s">
        <v>168</v>
      </c>
      <c r="AU264" s="240" t="s">
        <v>86</v>
      </c>
      <c r="AY264" s="17" t="s">
        <v>166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7" t="s">
        <v>84</v>
      </c>
      <c r="BK264" s="241">
        <f>ROUND(I264*H264,2)</f>
        <v>0</v>
      </c>
      <c r="BL264" s="17" t="s">
        <v>172</v>
      </c>
      <c r="BM264" s="240" t="s">
        <v>335</v>
      </c>
    </row>
    <row r="265" s="15" customFormat="1">
      <c r="A265" s="15"/>
      <c r="B265" s="265"/>
      <c r="C265" s="266"/>
      <c r="D265" s="244" t="s">
        <v>174</v>
      </c>
      <c r="E265" s="267" t="s">
        <v>1</v>
      </c>
      <c r="F265" s="268" t="s">
        <v>336</v>
      </c>
      <c r="G265" s="266"/>
      <c r="H265" s="267" t="s">
        <v>1</v>
      </c>
      <c r="I265" s="269"/>
      <c r="J265" s="266"/>
      <c r="K265" s="266"/>
      <c r="L265" s="270"/>
      <c r="M265" s="271"/>
      <c r="N265" s="272"/>
      <c r="O265" s="272"/>
      <c r="P265" s="272"/>
      <c r="Q265" s="272"/>
      <c r="R265" s="272"/>
      <c r="S265" s="272"/>
      <c r="T265" s="273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4" t="s">
        <v>174</v>
      </c>
      <c r="AU265" s="274" t="s">
        <v>86</v>
      </c>
      <c r="AV265" s="15" t="s">
        <v>84</v>
      </c>
      <c r="AW265" s="15" t="s">
        <v>32</v>
      </c>
      <c r="AX265" s="15" t="s">
        <v>76</v>
      </c>
      <c r="AY265" s="274" t="s">
        <v>166</v>
      </c>
    </row>
    <row r="266" s="13" customFormat="1">
      <c r="A266" s="13"/>
      <c r="B266" s="242"/>
      <c r="C266" s="243"/>
      <c r="D266" s="244" t="s">
        <v>174</v>
      </c>
      <c r="E266" s="245" t="s">
        <v>1</v>
      </c>
      <c r="F266" s="246" t="s">
        <v>309</v>
      </c>
      <c r="G266" s="243"/>
      <c r="H266" s="247">
        <v>1325.685</v>
      </c>
      <c r="I266" s="248"/>
      <c r="J266" s="243"/>
      <c r="K266" s="243"/>
      <c r="L266" s="249"/>
      <c r="M266" s="250"/>
      <c r="N266" s="251"/>
      <c r="O266" s="251"/>
      <c r="P266" s="251"/>
      <c r="Q266" s="251"/>
      <c r="R266" s="251"/>
      <c r="S266" s="251"/>
      <c r="T266" s="25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3" t="s">
        <v>174</v>
      </c>
      <c r="AU266" s="253" t="s">
        <v>86</v>
      </c>
      <c r="AV266" s="13" t="s">
        <v>86</v>
      </c>
      <c r="AW266" s="13" t="s">
        <v>32</v>
      </c>
      <c r="AX266" s="13" t="s">
        <v>76</v>
      </c>
      <c r="AY266" s="253" t="s">
        <v>166</v>
      </c>
    </row>
    <row r="267" s="15" customFormat="1">
      <c r="A267" s="15"/>
      <c r="B267" s="265"/>
      <c r="C267" s="266"/>
      <c r="D267" s="244" t="s">
        <v>174</v>
      </c>
      <c r="E267" s="267" t="s">
        <v>1</v>
      </c>
      <c r="F267" s="268" t="s">
        <v>337</v>
      </c>
      <c r="G267" s="266"/>
      <c r="H267" s="267" t="s">
        <v>1</v>
      </c>
      <c r="I267" s="269"/>
      <c r="J267" s="266"/>
      <c r="K267" s="266"/>
      <c r="L267" s="270"/>
      <c r="M267" s="271"/>
      <c r="N267" s="272"/>
      <c r="O267" s="272"/>
      <c r="P267" s="272"/>
      <c r="Q267" s="272"/>
      <c r="R267" s="272"/>
      <c r="S267" s="272"/>
      <c r="T267" s="273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4" t="s">
        <v>174</v>
      </c>
      <c r="AU267" s="274" t="s">
        <v>86</v>
      </c>
      <c r="AV267" s="15" t="s">
        <v>84</v>
      </c>
      <c r="AW267" s="15" t="s">
        <v>32</v>
      </c>
      <c r="AX267" s="15" t="s">
        <v>76</v>
      </c>
      <c r="AY267" s="274" t="s">
        <v>166</v>
      </c>
    </row>
    <row r="268" s="13" customFormat="1">
      <c r="A268" s="13"/>
      <c r="B268" s="242"/>
      <c r="C268" s="243"/>
      <c r="D268" s="244" t="s">
        <v>174</v>
      </c>
      <c r="E268" s="245" t="s">
        <v>1</v>
      </c>
      <c r="F268" s="246" t="s">
        <v>338</v>
      </c>
      <c r="G268" s="243"/>
      <c r="H268" s="247">
        <v>-427.23500000000001</v>
      </c>
      <c r="I268" s="248"/>
      <c r="J268" s="243"/>
      <c r="K268" s="243"/>
      <c r="L268" s="249"/>
      <c r="M268" s="250"/>
      <c r="N268" s="251"/>
      <c r="O268" s="251"/>
      <c r="P268" s="251"/>
      <c r="Q268" s="251"/>
      <c r="R268" s="251"/>
      <c r="S268" s="251"/>
      <c r="T268" s="25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3" t="s">
        <v>174</v>
      </c>
      <c r="AU268" s="253" t="s">
        <v>86</v>
      </c>
      <c r="AV268" s="13" t="s">
        <v>86</v>
      </c>
      <c r="AW268" s="13" t="s">
        <v>32</v>
      </c>
      <c r="AX268" s="13" t="s">
        <v>76</v>
      </c>
      <c r="AY268" s="253" t="s">
        <v>166</v>
      </c>
    </row>
    <row r="269" s="14" customFormat="1">
      <c r="A269" s="14"/>
      <c r="B269" s="254"/>
      <c r="C269" s="255"/>
      <c r="D269" s="244" t="s">
        <v>174</v>
      </c>
      <c r="E269" s="256" t="s">
        <v>1</v>
      </c>
      <c r="F269" s="257" t="s">
        <v>182</v>
      </c>
      <c r="G269" s="255"/>
      <c r="H269" s="258">
        <v>898.45000000000005</v>
      </c>
      <c r="I269" s="259"/>
      <c r="J269" s="255"/>
      <c r="K269" s="255"/>
      <c r="L269" s="260"/>
      <c r="M269" s="261"/>
      <c r="N269" s="262"/>
      <c r="O269" s="262"/>
      <c r="P269" s="262"/>
      <c r="Q269" s="262"/>
      <c r="R269" s="262"/>
      <c r="S269" s="262"/>
      <c r="T269" s="26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4" t="s">
        <v>174</v>
      </c>
      <c r="AU269" s="264" t="s">
        <v>86</v>
      </c>
      <c r="AV269" s="14" t="s">
        <v>172</v>
      </c>
      <c r="AW269" s="14" t="s">
        <v>32</v>
      </c>
      <c r="AX269" s="14" t="s">
        <v>84</v>
      </c>
      <c r="AY269" s="264" t="s">
        <v>166</v>
      </c>
    </row>
    <row r="270" s="2" customFormat="1" ht="24.15" customHeight="1">
      <c r="A270" s="38"/>
      <c r="B270" s="39"/>
      <c r="C270" s="228" t="s">
        <v>339</v>
      </c>
      <c r="D270" s="228" t="s">
        <v>168</v>
      </c>
      <c r="E270" s="229" t="s">
        <v>340</v>
      </c>
      <c r="F270" s="230" t="s">
        <v>341</v>
      </c>
      <c r="G270" s="231" t="s">
        <v>229</v>
      </c>
      <c r="H270" s="232">
        <v>1025.685</v>
      </c>
      <c r="I270" s="233"/>
      <c r="J270" s="234">
        <f>ROUND(I270*H270,2)</f>
        <v>0</v>
      </c>
      <c r="K270" s="235"/>
      <c r="L270" s="44"/>
      <c r="M270" s="236" t="s">
        <v>1</v>
      </c>
      <c r="N270" s="237" t="s">
        <v>41</v>
      </c>
      <c r="O270" s="91"/>
      <c r="P270" s="238">
        <f>O270*H270</f>
        <v>0</v>
      </c>
      <c r="Q270" s="238">
        <v>0.015400000000000001</v>
      </c>
      <c r="R270" s="238">
        <f>Q270*H270</f>
        <v>15.795548999999999</v>
      </c>
      <c r="S270" s="238">
        <v>0</v>
      </c>
      <c r="T270" s="239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40" t="s">
        <v>172</v>
      </c>
      <c r="AT270" s="240" t="s">
        <v>168</v>
      </c>
      <c r="AU270" s="240" t="s">
        <v>86</v>
      </c>
      <c r="AY270" s="17" t="s">
        <v>166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7" t="s">
        <v>84</v>
      </c>
      <c r="BK270" s="241">
        <f>ROUND(I270*H270,2)</f>
        <v>0</v>
      </c>
      <c r="BL270" s="17" t="s">
        <v>172</v>
      </c>
      <c r="BM270" s="240" t="s">
        <v>342</v>
      </c>
    </row>
    <row r="271" s="13" customFormat="1">
      <c r="A271" s="13"/>
      <c r="B271" s="242"/>
      <c r="C271" s="243"/>
      <c r="D271" s="244" t="s">
        <v>174</v>
      </c>
      <c r="E271" s="245" t="s">
        <v>1</v>
      </c>
      <c r="F271" s="246" t="s">
        <v>309</v>
      </c>
      <c r="G271" s="243"/>
      <c r="H271" s="247">
        <v>1325.685</v>
      </c>
      <c r="I271" s="248"/>
      <c r="J271" s="243"/>
      <c r="K271" s="243"/>
      <c r="L271" s="249"/>
      <c r="M271" s="250"/>
      <c r="N271" s="251"/>
      <c r="O271" s="251"/>
      <c r="P271" s="251"/>
      <c r="Q271" s="251"/>
      <c r="R271" s="251"/>
      <c r="S271" s="251"/>
      <c r="T271" s="25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3" t="s">
        <v>174</v>
      </c>
      <c r="AU271" s="253" t="s">
        <v>86</v>
      </c>
      <c r="AV271" s="13" t="s">
        <v>86</v>
      </c>
      <c r="AW271" s="13" t="s">
        <v>32</v>
      </c>
      <c r="AX271" s="13" t="s">
        <v>76</v>
      </c>
      <c r="AY271" s="253" t="s">
        <v>166</v>
      </c>
    </row>
    <row r="272" s="13" customFormat="1">
      <c r="A272" s="13"/>
      <c r="B272" s="242"/>
      <c r="C272" s="243"/>
      <c r="D272" s="244" t="s">
        <v>174</v>
      </c>
      <c r="E272" s="245" t="s">
        <v>1</v>
      </c>
      <c r="F272" s="246" t="s">
        <v>343</v>
      </c>
      <c r="G272" s="243"/>
      <c r="H272" s="247">
        <v>-300</v>
      </c>
      <c r="I272" s="248"/>
      <c r="J272" s="243"/>
      <c r="K272" s="243"/>
      <c r="L272" s="249"/>
      <c r="M272" s="250"/>
      <c r="N272" s="251"/>
      <c r="O272" s="251"/>
      <c r="P272" s="251"/>
      <c r="Q272" s="251"/>
      <c r="R272" s="251"/>
      <c r="S272" s="251"/>
      <c r="T272" s="25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3" t="s">
        <v>174</v>
      </c>
      <c r="AU272" s="253" t="s">
        <v>86</v>
      </c>
      <c r="AV272" s="13" t="s">
        <v>86</v>
      </c>
      <c r="AW272" s="13" t="s">
        <v>32</v>
      </c>
      <c r="AX272" s="13" t="s">
        <v>76</v>
      </c>
      <c r="AY272" s="253" t="s">
        <v>166</v>
      </c>
    </row>
    <row r="273" s="14" customFormat="1">
      <c r="A273" s="14"/>
      <c r="B273" s="254"/>
      <c r="C273" s="255"/>
      <c r="D273" s="244" t="s">
        <v>174</v>
      </c>
      <c r="E273" s="256" t="s">
        <v>1</v>
      </c>
      <c r="F273" s="257" t="s">
        <v>182</v>
      </c>
      <c r="G273" s="255"/>
      <c r="H273" s="258">
        <v>1025.685</v>
      </c>
      <c r="I273" s="259"/>
      <c r="J273" s="255"/>
      <c r="K273" s="255"/>
      <c r="L273" s="260"/>
      <c r="M273" s="261"/>
      <c r="N273" s="262"/>
      <c r="O273" s="262"/>
      <c r="P273" s="262"/>
      <c r="Q273" s="262"/>
      <c r="R273" s="262"/>
      <c r="S273" s="262"/>
      <c r="T273" s="26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4" t="s">
        <v>174</v>
      </c>
      <c r="AU273" s="264" t="s">
        <v>86</v>
      </c>
      <c r="AV273" s="14" t="s">
        <v>172</v>
      </c>
      <c r="AW273" s="14" t="s">
        <v>32</v>
      </c>
      <c r="AX273" s="14" t="s">
        <v>84</v>
      </c>
      <c r="AY273" s="264" t="s">
        <v>166</v>
      </c>
    </row>
    <row r="274" s="2" customFormat="1" ht="24.15" customHeight="1">
      <c r="A274" s="38"/>
      <c r="B274" s="39"/>
      <c r="C274" s="228" t="s">
        <v>344</v>
      </c>
      <c r="D274" s="228" t="s">
        <v>168</v>
      </c>
      <c r="E274" s="229" t="s">
        <v>345</v>
      </c>
      <c r="F274" s="230" t="s">
        <v>346</v>
      </c>
      <c r="G274" s="231" t="s">
        <v>229</v>
      </c>
      <c r="H274" s="232">
        <v>2051.3699999999999</v>
      </c>
      <c r="I274" s="233"/>
      <c r="J274" s="234">
        <f>ROUND(I274*H274,2)</f>
        <v>0</v>
      </c>
      <c r="K274" s="235"/>
      <c r="L274" s="44"/>
      <c r="M274" s="236" t="s">
        <v>1</v>
      </c>
      <c r="N274" s="237" t="s">
        <v>41</v>
      </c>
      <c r="O274" s="91"/>
      <c r="P274" s="238">
        <f>O274*H274</f>
        <v>0</v>
      </c>
      <c r="Q274" s="238">
        <v>0.0079000000000000008</v>
      </c>
      <c r="R274" s="238">
        <f>Q274*H274</f>
        <v>16.205823000000002</v>
      </c>
      <c r="S274" s="238">
        <v>0</v>
      </c>
      <c r="T274" s="239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40" t="s">
        <v>172</v>
      </c>
      <c r="AT274" s="240" t="s">
        <v>168</v>
      </c>
      <c r="AU274" s="240" t="s">
        <v>86</v>
      </c>
      <c r="AY274" s="17" t="s">
        <v>166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7" t="s">
        <v>84</v>
      </c>
      <c r="BK274" s="241">
        <f>ROUND(I274*H274,2)</f>
        <v>0</v>
      </c>
      <c r="BL274" s="17" t="s">
        <v>172</v>
      </c>
      <c r="BM274" s="240" t="s">
        <v>347</v>
      </c>
    </row>
    <row r="275" s="13" customFormat="1">
      <c r="A275" s="13"/>
      <c r="B275" s="242"/>
      <c r="C275" s="243"/>
      <c r="D275" s="244" t="s">
        <v>174</v>
      </c>
      <c r="E275" s="245" t="s">
        <v>1</v>
      </c>
      <c r="F275" s="246" t="s">
        <v>348</v>
      </c>
      <c r="G275" s="243"/>
      <c r="H275" s="247">
        <v>2051.3699999999999</v>
      </c>
      <c r="I275" s="248"/>
      <c r="J275" s="243"/>
      <c r="K275" s="243"/>
      <c r="L275" s="249"/>
      <c r="M275" s="250"/>
      <c r="N275" s="251"/>
      <c r="O275" s="251"/>
      <c r="P275" s="251"/>
      <c r="Q275" s="251"/>
      <c r="R275" s="251"/>
      <c r="S275" s="251"/>
      <c r="T275" s="25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3" t="s">
        <v>174</v>
      </c>
      <c r="AU275" s="253" t="s">
        <v>86</v>
      </c>
      <c r="AV275" s="13" t="s">
        <v>86</v>
      </c>
      <c r="AW275" s="13" t="s">
        <v>32</v>
      </c>
      <c r="AX275" s="13" t="s">
        <v>84</v>
      </c>
      <c r="AY275" s="253" t="s">
        <v>166</v>
      </c>
    </row>
    <row r="276" s="2" customFormat="1" ht="24.15" customHeight="1">
      <c r="A276" s="38"/>
      <c r="B276" s="39"/>
      <c r="C276" s="228" t="s">
        <v>349</v>
      </c>
      <c r="D276" s="228" t="s">
        <v>168</v>
      </c>
      <c r="E276" s="229" t="s">
        <v>350</v>
      </c>
      <c r="F276" s="230" t="s">
        <v>351</v>
      </c>
      <c r="G276" s="231" t="s">
        <v>229</v>
      </c>
      <c r="H276" s="232">
        <v>92.938000000000002</v>
      </c>
      <c r="I276" s="233"/>
      <c r="J276" s="234">
        <f>ROUND(I276*H276,2)</f>
        <v>0</v>
      </c>
      <c r="K276" s="235"/>
      <c r="L276" s="44"/>
      <c r="M276" s="236" t="s">
        <v>1</v>
      </c>
      <c r="N276" s="237" t="s">
        <v>41</v>
      </c>
      <c r="O276" s="91"/>
      <c r="P276" s="238">
        <f>O276*H276</f>
        <v>0</v>
      </c>
      <c r="Q276" s="238">
        <v>0.033579999999999999</v>
      </c>
      <c r="R276" s="238">
        <f>Q276*H276</f>
        <v>3.1208580399999999</v>
      </c>
      <c r="S276" s="238">
        <v>0</v>
      </c>
      <c r="T276" s="239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40" t="s">
        <v>172</v>
      </c>
      <c r="AT276" s="240" t="s">
        <v>168</v>
      </c>
      <c r="AU276" s="240" t="s">
        <v>86</v>
      </c>
      <c r="AY276" s="17" t="s">
        <v>166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7" t="s">
        <v>84</v>
      </c>
      <c r="BK276" s="241">
        <f>ROUND(I276*H276,2)</f>
        <v>0</v>
      </c>
      <c r="BL276" s="17" t="s">
        <v>172</v>
      </c>
      <c r="BM276" s="240" t="s">
        <v>352</v>
      </c>
    </row>
    <row r="277" s="15" customFormat="1">
      <c r="A277" s="15"/>
      <c r="B277" s="265"/>
      <c r="C277" s="266"/>
      <c r="D277" s="244" t="s">
        <v>174</v>
      </c>
      <c r="E277" s="267" t="s">
        <v>1</v>
      </c>
      <c r="F277" s="268" t="s">
        <v>353</v>
      </c>
      <c r="G277" s="266"/>
      <c r="H277" s="267" t="s">
        <v>1</v>
      </c>
      <c r="I277" s="269"/>
      <c r="J277" s="266"/>
      <c r="K277" s="266"/>
      <c r="L277" s="270"/>
      <c r="M277" s="271"/>
      <c r="N277" s="272"/>
      <c r="O277" s="272"/>
      <c r="P277" s="272"/>
      <c r="Q277" s="272"/>
      <c r="R277" s="272"/>
      <c r="S277" s="272"/>
      <c r="T277" s="273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74" t="s">
        <v>174</v>
      </c>
      <c r="AU277" s="274" t="s">
        <v>86</v>
      </c>
      <c r="AV277" s="15" t="s">
        <v>84</v>
      </c>
      <c r="AW277" s="15" t="s">
        <v>32</v>
      </c>
      <c r="AX277" s="15" t="s">
        <v>76</v>
      </c>
      <c r="AY277" s="274" t="s">
        <v>166</v>
      </c>
    </row>
    <row r="278" s="13" customFormat="1">
      <c r="A278" s="13"/>
      <c r="B278" s="242"/>
      <c r="C278" s="243"/>
      <c r="D278" s="244" t="s">
        <v>174</v>
      </c>
      <c r="E278" s="245" t="s">
        <v>1</v>
      </c>
      <c r="F278" s="246" t="s">
        <v>354</v>
      </c>
      <c r="G278" s="243"/>
      <c r="H278" s="247">
        <v>8.2240000000000002</v>
      </c>
      <c r="I278" s="248"/>
      <c r="J278" s="243"/>
      <c r="K278" s="243"/>
      <c r="L278" s="249"/>
      <c r="M278" s="250"/>
      <c r="N278" s="251"/>
      <c r="O278" s="251"/>
      <c r="P278" s="251"/>
      <c r="Q278" s="251"/>
      <c r="R278" s="251"/>
      <c r="S278" s="251"/>
      <c r="T278" s="25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3" t="s">
        <v>174</v>
      </c>
      <c r="AU278" s="253" t="s">
        <v>86</v>
      </c>
      <c r="AV278" s="13" t="s">
        <v>86</v>
      </c>
      <c r="AW278" s="13" t="s">
        <v>32</v>
      </c>
      <c r="AX278" s="13" t="s">
        <v>76</v>
      </c>
      <c r="AY278" s="253" t="s">
        <v>166</v>
      </c>
    </row>
    <row r="279" s="13" customFormat="1">
      <c r="A279" s="13"/>
      <c r="B279" s="242"/>
      <c r="C279" s="243"/>
      <c r="D279" s="244" t="s">
        <v>174</v>
      </c>
      <c r="E279" s="245" t="s">
        <v>1</v>
      </c>
      <c r="F279" s="246" t="s">
        <v>355</v>
      </c>
      <c r="G279" s="243"/>
      <c r="H279" s="247">
        <v>12.960000000000001</v>
      </c>
      <c r="I279" s="248"/>
      <c r="J279" s="243"/>
      <c r="K279" s="243"/>
      <c r="L279" s="249"/>
      <c r="M279" s="250"/>
      <c r="N279" s="251"/>
      <c r="O279" s="251"/>
      <c r="P279" s="251"/>
      <c r="Q279" s="251"/>
      <c r="R279" s="251"/>
      <c r="S279" s="251"/>
      <c r="T279" s="25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3" t="s">
        <v>174</v>
      </c>
      <c r="AU279" s="253" t="s">
        <v>86</v>
      </c>
      <c r="AV279" s="13" t="s">
        <v>86</v>
      </c>
      <c r="AW279" s="13" t="s">
        <v>32</v>
      </c>
      <c r="AX279" s="13" t="s">
        <v>76</v>
      </c>
      <c r="AY279" s="253" t="s">
        <v>166</v>
      </c>
    </row>
    <row r="280" s="13" customFormat="1">
      <c r="A280" s="13"/>
      <c r="B280" s="242"/>
      <c r="C280" s="243"/>
      <c r="D280" s="244" t="s">
        <v>174</v>
      </c>
      <c r="E280" s="245" t="s">
        <v>1</v>
      </c>
      <c r="F280" s="246" t="s">
        <v>356</v>
      </c>
      <c r="G280" s="243"/>
      <c r="H280" s="247">
        <v>2.3199999999999998</v>
      </c>
      <c r="I280" s="248"/>
      <c r="J280" s="243"/>
      <c r="K280" s="243"/>
      <c r="L280" s="249"/>
      <c r="M280" s="250"/>
      <c r="N280" s="251"/>
      <c r="O280" s="251"/>
      <c r="P280" s="251"/>
      <c r="Q280" s="251"/>
      <c r="R280" s="251"/>
      <c r="S280" s="251"/>
      <c r="T280" s="25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3" t="s">
        <v>174</v>
      </c>
      <c r="AU280" s="253" t="s">
        <v>86</v>
      </c>
      <c r="AV280" s="13" t="s">
        <v>86</v>
      </c>
      <c r="AW280" s="13" t="s">
        <v>32</v>
      </c>
      <c r="AX280" s="13" t="s">
        <v>76</v>
      </c>
      <c r="AY280" s="253" t="s">
        <v>166</v>
      </c>
    </row>
    <row r="281" s="13" customFormat="1">
      <c r="A281" s="13"/>
      <c r="B281" s="242"/>
      <c r="C281" s="243"/>
      <c r="D281" s="244" t="s">
        <v>174</v>
      </c>
      <c r="E281" s="245" t="s">
        <v>1</v>
      </c>
      <c r="F281" s="246" t="s">
        <v>357</v>
      </c>
      <c r="G281" s="243"/>
      <c r="H281" s="247">
        <v>1.1359999999999999</v>
      </c>
      <c r="I281" s="248"/>
      <c r="J281" s="243"/>
      <c r="K281" s="243"/>
      <c r="L281" s="249"/>
      <c r="M281" s="250"/>
      <c r="N281" s="251"/>
      <c r="O281" s="251"/>
      <c r="P281" s="251"/>
      <c r="Q281" s="251"/>
      <c r="R281" s="251"/>
      <c r="S281" s="251"/>
      <c r="T281" s="25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3" t="s">
        <v>174</v>
      </c>
      <c r="AU281" s="253" t="s">
        <v>86</v>
      </c>
      <c r="AV281" s="13" t="s">
        <v>86</v>
      </c>
      <c r="AW281" s="13" t="s">
        <v>32</v>
      </c>
      <c r="AX281" s="13" t="s">
        <v>76</v>
      </c>
      <c r="AY281" s="253" t="s">
        <v>166</v>
      </c>
    </row>
    <row r="282" s="13" customFormat="1">
      <c r="A282" s="13"/>
      <c r="B282" s="242"/>
      <c r="C282" s="243"/>
      <c r="D282" s="244" t="s">
        <v>174</v>
      </c>
      <c r="E282" s="245" t="s">
        <v>1</v>
      </c>
      <c r="F282" s="246" t="s">
        <v>358</v>
      </c>
      <c r="G282" s="243"/>
      <c r="H282" s="247">
        <v>1.28</v>
      </c>
      <c r="I282" s="248"/>
      <c r="J282" s="243"/>
      <c r="K282" s="243"/>
      <c r="L282" s="249"/>
      <c r="M282" s="250"/>
      <c r="N282" s="251"/>
      <c r="O282" s="251"/>
      <c r="P282" s="251"/>
      <c r="Q282" s="251"/>
      <c r="R282" s="251"/>
      <c r="S282" s="251"/>
      <c r="T282" s="25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3" t="s">
        <v>174</v>
      </c>
      <c r="AU282" s="253" t="s">
        <v>86</v>
      </c>
      <c r="AV282" s="13" t="s">
        <v>86</v>
      </c>
      <c r="AW282" s="13" t="s">
        <v>32</v>
      </c>
      <c r="AX282" s="13" t="s">
        <v>76</v>
      </c>
      <c r="AY282" s="253" t="s">
        <v>166</v>
      </c>
    </row>
    <row r="283" s="13" customFormat="1">
      <c r="A283" s="13"/>
      <c r="B283" s="242"/>
      <c r="C283" s="243"/>
      <c r="D283" s="244" t="s">
        <v>174</v>
      </c>
      <c r="E283" s="245" t="s">
        <v>1</v>
      </c>
      <c r="F283" s="246" t="s">
        <v>359</v>
      </c>
      <c r="G283" s="243"/>
      <c r="H283" s="247">
        <v>2.5600000000000001</v>
      </c>
      <c r="I283" s="248"/>
      <c r="J283" s="243"/>
      <c r="K283" s="243"/>
      <c r="L283" s="249"/>
      <c r="M283" s="250"/>
      <c r="N283" s="251"/>
      <c r="O283" s="251"/>
      <c r="P283" s="251"/>
      <c r="Q283" s="251"/>
      <c r="R283" s="251"/>
      <c r="S283" s="251"/>
      <c r="T283" s="25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3" t="s">
        <v>174</v>
      </c>
      <c r="AU283" s="253" t="s">
        <v>86</v>
      </c>
      <c r="AV283" s="13" t="s">
        <v>86</v>
      </c>
      <c r="AW283" s="13" t="s">
        <v>32</v>
      </c>
      <c r="AX283" s="13" t="s">
        <v>76</v>
      </c>
      <c r="AY283" s="253" t="s">
        <v>166</v>
      </c>
    </row>
    <row r="284" s="13" customFormat="1">
      <c r="A284" s="13"/>
      <c r="B284" s="242"/>
      <c r="C284" s="243"/>
      <c r="D284" s="244" t="s">
        <v>174</v>
      </c>
      <c r="E284" s="245" t="s">
        <v>1</v>
      </c>
      <c r="F284" s="246" t="s">
        <v>360</v>
      </c>
      <c r="G284" s="243"/>
      <c r="H284" s="247">
        <v>1.44</v>
      </c>
      <c r="I284" s="248"/>
      <c r="J284" s="243"/>
      <c r="K284" s="243"/>
      <c r="L284" s="249"/>
      <c r="M284" s="250"/>
      <c r="N284" s="251"/>
      <c r="O284" s="251"/>
      <c r="P284" s="251"/>
      <c r="Q284" s="251"/>
      <c r="R284" s="251"/>
      <c r="S284" s="251"/>
      <c r="T284" s="25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3" t="s">
        <v>174</v>
      </c>
      <c r="AU284" s="253" t="s">
        <v>86</v>
      </c>
      <c r="AV284" s="13" t="s">
        <v>86</v>
      </c>
      <c r="AW284" s="13" t="s">
        <v>32</v>
      </c>
      <c r="AX284" s="13" t="s">
        <v>76</v>
      </c>
      <c r="AY284" s="253" t="s">
        <v>166</v>
      </c>
    </row>
    <row r="285" s="13" customFormat="1">
      <c r="A285" s="13"/>
      <c r="B285" s="242"/>
      <c r="C285" s="243"/>
      <c r="D285" s="244" t="s">
        <v>174</v>
      </c>
      <c r="E285" s="245" t="s">
        <v>1</v>
      </c>
      <c r="F285" s="246" t="s">
        <v>361</v>
      </c>
      <c r="G285" s="243"/>
      <c r="H285" s="247">
        <v>1.6799999999999999</v>
      </c>
      <c r="I285" s="248"/>
      <c r="J285" s="243"/>
      <c r="K285" s="243"/>
      <c r="L285" s="249"/>
      <c r="M285" s="250"/>
      <c r="N285" s="251"/>
      <c r="O285" s="251"/>
      <c r="P285" s="251"/>
      <c r="Q285" s="251"/>
      <c r="R285" s="251"/>
      <c r="S285" s="251"/>
      <c r="T285" s="25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3" t="s">
        <v>174</v>
      </c>
      <c r="AU285" s="253" t="s">
        <v>86</v>
      </c>
      <c r="AV285" s="13" t="s">
        <v>86</v>
      </c>
      <c r="AW285" s="13" t="s">
        <v>32</v>
      </c>
      <c r="AX285" s="13" t="s">
        <v>76</v>
      </c>
      <c r="AY285" s="253" t="s">
        <v>166</v>
      </c>
    </row>
    <row r="286" s="15" customFormat="1">
      <c r="A286" s="15"/>
      <c r="B286" s="265"/>
      <c r="C286" s="266"/>
      <c r="D286" s="244" t="s">
        <v>174</v>
      </c>
      <c r="E286" s="267" t="s">
        <v>1</v>
      </c>
      <c r="F286" s="268" t="s">
        <v>362</v>
      </c>
      <c r="G286" s="266"/>
      <c r="H286" s="267" t="s">
        <v>1</v>
      </c>
      <c r="I286" s="269"/>
      <c r="J286" s="266"/>
      <c r="K286" s="266"/>
      <c r="L286" s="270"/>
      <c r="M286" s="271"/>
      <c r="N286" s="272"/>
      <c r="O286" s="272"/>
      <c r="P286" s="272"/>
      <c r="Q286" s="272"/>
      <c r="R286" s="272"/>
      <c r="S286" s="272"/>
      <c r="T286" s="273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4" t="s">
        <v>174</v>
      </c>
      <c r="AU286" s="274" t="s">
        <v>86</v>
      </c>
      <c r="AV286" s="15" t="s">
        <v>84</v>
      </c>
      <c r="AW286" s="15" t="s">
        <v>32</v>
      </c>
      <c r="AX286" s="15" t="s">
        <v>76</v>
      </c>
      <c r="AY286" s="274" t="s">
        <v>166</v>
      </c>
    </row>
    <row r="287" s="13" customFormat="1">
      <c r="A287" s="13"/>
      <c r="B287" s="242"/>
      <c r="C287" s="243"/>
      <c r="D287" s="244" t="s">
        <v>174</v>
      </c>
      <c r="E287" s="245" t="s">
        <v>1</v>
      </c>
      <c r="F287" s="246" t="s">
        <v>363</v>
      </c>
      <c r="G287" s="243"/>
      <c r="H287" s="247">
        <v>28.079999999999998</v>
      </c>
      <c r="I287" s="248"/>
      <c r="J287" s="243"/>
      <c r="K287" s="243"/>
      <c r="L287" s="249"/>
      <c r="M287" s="250"/>
      <c r="N287" s="251"/>
      <c r="O287" s="251"/>
      <c r="P287" s="251"/>
      <c r="Q287" s="251"/>
      <c r="R287" s="251"/>
      <c r="S287" s="251"/>
      <c r="T287" s="25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3" t="s">
        <v>174</v>
      </c>
      <c r="AU287" s="253" t="s">
        <v>86</v>
      </c>
      <c r="AV287" s="13" t="s">
        <v>86</v>
      </c>
      <c r="AW287" s="13" t="s">
        <v>32</v>
      </c>
      <c r="AX287" s="13" t="s">
        <v>76</v>
      </c>
      <c r="AY287" s="253" t="s">
        <v>166</v>
      </c>
    </row>
    <row r="288" s="13" customFormat="1">
      <c r="A288" s="13"/>
      <c r="B288" s="242"/>
      <c r="C288" s="243"/>
      <c r="D288" s="244" t="s">
        <v>174</v>
      </c>
      <c r="E288" s="245" t="s">
        <v>1</v>
      </c>
      <c r="F288" s="246" t="s">
        <v>364</v>
      </c>
      <c r="G288" s="243"/>
      <c r="H288" s="247">
        <v>6.75</v>
      </c>
      <c r="I288" s="248"/>
      <c r="J288" s="243"/>
      <c r="K288" s="243"/>
      <c r="L288" s="249"/>
      <c r="M288" s="250"/>
      <c r="N288" s="251"/>
      <c r="O288" s="251"/>
      <c r="P288" s="251"/>
      <c r="Q288" s="251"/>
      <c r="R288" s="251"/>
      <c r="S288" s="251"/>
      <c r="T288" s="25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3" t="s">
        <v>174</v>
      </c>
      <c r="AU288" s="253" t="s">
        <v>86</v>
      </c>
      <c r="AV288" s="13" t="s">
        <v>86</v>
      </c>
      <c r="AW288" s="13" t="s">
        <v>32</v>
      </c>
      <c r="AX288" s="13" t="s">
        <v>76</v>
      </c>
      <c r="AY288" s="253" t="s">
        <v>166</v>
      </c>
    </row>
    <row r="289" s="13" customFormat="1">
      <c r="A289" s="13"/>
      <c r="B289" s="242"/>
      <c r="C289" s="243"/>
      <c r="D289" s="244" t="s">
        <v>174</v>
      </c>
      <c r="E289" s="245" t="s">
        <v>1</v>
      </c>
      <c r="F289" s="246" t="s">
        <v>365</v>
      </c>
      <c r="G289" s="243"/>
      <c r="H289" s="247">
        <v>7.5599999999999996</v>
      </c>
      <c r="I289" s="248"/>
      <c r="J289" s="243"/>
      <c r="K289" s="243"/>
      <c r="L289" s="249"/>
      <c r="M289" s="250"/>
      <c r="N289" s="251"/>
      <c r="O289" s="251"/>
      <c r="P289" s="251"/>
      <c r="Q289" s="251"/>
      <c r="R289" s="251"/>
      <c r="S289" s="251"/>
      <c r="T289" s="25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3" t="s">
        <v>174</v>
      </c>
      <c r="AU289" s="253" t="s">
        <v>86</v>
      </c>
      <c r="AV289" s="13" t="s">
        <v>86</v>
      </c>
      <c r="AW289" s="13" t="s">
        <v>32</v>
      </c>
      <c r="AX289" s="13" t="s">
        <v>76</v>
      </c>
      <c r="AY289" s="253" t="s">
        <v>166</v>
      </c>
    </row>
    <row r="290" s="13" customFormat="1">
      <c r="A290" s="13"/>
      <c r="B290" s="242"/>
      <c r="C290" s="243"/>
      <c r="D290" s="244" t="s">
        <v>174</v>
      </c>
      <c r="E290" s="245" t="s">
        <v>1</v>
      </c>
      <c r="F290" s="246" t="s">
        <v>366</v>
      </c>
      <c r="G290" s="243"/>
      <c r="H290" s="247">
        <v>2.1600000000000001</v>
      </c>
      <c r="I290" s="248"/>
      <c r="J290" s="243"/>
      <c r="K290" s="243"/>
      <c r="L290" s="249"/>
      <c r="M290" s="250"/>
      <c r="N290" s="251"/>
      <c r="O290" s="251"/>
      <c r="P290" s="251"/>
      <c r="Q290" s="251"/>
      <c r="R290" s="251"/>
      <c r="S290" s="251"/>
      <c r="T290" s="25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3" t="s">
        <v>174</v>
      </c>
      <c r="AU290" s="253" t="s">
        <v>86</v>
      </c>
      <c r="AV290" s="13" t="s">
        <v>86</v>
      </c>
      <c r="AW290" s="13" t="s">
        <v>32</v>
      </c>
      <c r="AX290" s="13" t="s">
        <v>76</v>
      </c>
      <c r="AY290" s="253" t="s">
        <v>166</v>
      </c>
    </row>
    <row r="291" s="13" customFormat="1">
      <c r="A291" s="13"/>
      <c r="B291" s="242"/>
      <c r="C291" s="243"/>
      <c r="D291" s="244" t="s">
        <v>174</v>
      </c>
      <c r="E291" s="245" t="s">
        <v>1</v>
      </c>
      <c r="F291" s="246" t="s">
        <v>367</v>
      </c>
      <c r="G291" s="243"/>
      <c r="H291" s="247">
        <v>6.0999999999999996</v>
      </c>
      <c r="I291" s="248"/>
      <c r="J291" s="243"/>
      <c r="K291" s="243"/>
      <c r="L291" s="249"/>
      <c r="M291" s="250"/>
      <c r="N291" s="251"/>
      <c r="O291" s="251"/>
      <c r="P291" s="251"/>
      <c r="Q291" s="251"/>
      <c r="R291" s="251"/>
      <c r="S291" s="251"/>
      <c r="T291" s="25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3" t="s">
        <v>174</v>
      </c>
      <c r="AU291" s="253" t="s">
        <v>86</v>
      </c>
      <c r="AV291" s="13" t="s">
        <v>86</v>
      </c>
      <c r="AW291" s="13" t="s">
        <v>32</v>
      </c>
      <c r="AX291" s="13" t="s">
        <v>76</v>
      </c>
      <c r="AY291" s="253" t="s">
        <v>166</v>
      </c>
    </row>
    <row r="292" s="15" customFormat="1">
      <c r="A292" s="15"/>
      <c r="B292" s="265"/>
      <c r="C292" s="266"/>
      <c r="D292" s="244" t="s">
        <v>174</v>
      </c>
      <c r="E292" s="267" t="s">
        <v>1</v>
      </c>
      <c r="F292" s="268" t="s">
        <v>368</v>
      </c>
      <c r="G292" s="266"/>
      <c r="H292" s="267" t="s">
        <v>1</v>
      </c>
      <c r="I292" s="269"/>
      <c r="J292" s="266"/>
      <c r="K292" s="266"/>
      <c r="L292" s="270"/>
      <c r="M292" s="271"/>
      <c r="N292" s="272"/>
      <c r="O292" s="272"/>
      <c r="P292" s="272"/>
      <c r="Q292" s="272"/>
      <c r="R292" s="272"/>
      <c r="S292" s="272"/>
      <c r="T292" s="273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74" t="s">
        <v>174</v>
      </c>
      <c r="AU292" s="274" t="s">
        <v>86</v>
      </c>
      <c r="AV292" s="15" t="s">
        <v>84</v>
      </c>
      <c r="AW292" s="15" t="s">
        <v>32</v>
      </c>
      <c r="AX292" s="15" t="s">
        <v>76</v>
      </c>
      <c r="AY292" s="274" t="s">
        <v>166</v>
      </c>
    </row>
    <row r="293" s="13" customFormat="1">
      <c r="A293" s="13"/>
      <c r="B293" s="242"/>
      <c r="C293" s="243"/>
      <c r="D293" s="244" t="s">
        <v>174</v>
      </c>
      <c r="E293" s="245" t="s">
        <v>1</v>
      </c>
      <c r="F293" s="246" t="s">
        <v>369</v>
      </c>
      <c r="G293" s="243"/>
      <c r="H293" s="247">
        <v>6.468</v>
      </c>
      <c r="I293" s="248"/>
      <c r="J293" s="243"/>
      <c r="K293" s="243"/>
      <c r="L293" s="249"/>
      <c r="M293" s="250"/>
      <c r="N293" s="251"/>
      <c r="O293" s="251"/>
      <c r="P293" s="251"/>
      <c r="Q293" s="251"/>
      <c r="R293" s="251"/>
      <c r="S293" s="251"/>
      <c r="T293" s="25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3" t="s">
        <v>174</v>
      </c>
      <c r="AU293" s="253" t="s">
        <v>86</v>
      </c>
      <c r="AV293" s="13" t="s">
        <v>86</v>
      </c>
      <c r="AW293" s="13" t="s">
        <v>32</v>
      </c>
      <c r="AX293" s="13" t="s">
        <v>76</v>
      </c>
      <c r="AY293" s="253" t="s">
        <v>166</v>
      </c>
    </row>
    <row r="294" s="13" customFormat="1">
      <c r="A294" s="13"/>
      <c r="B294" s="242"/>
      <c r="C294" s="243"/>
      <c r="D294" s="244" t="s">
        <v>174</v>
      </c>
      <c r="E294" s="245" t="s">
        <v>1</v>
      </c>
      <c r="F294" s="246" t="s">
        <v>370</v>
      </c>
      <c r="G294" s="243"/>
      <c r="H294" s="247">
        <v>2.7349999999999999</v>
      </c>
      <c r="I294" s="248"/>
      <c r="J294" s="243"/>
      <c r="K294" s="243"/>
      <c r="L294" s="249"/>
      <c r="M294" s="250"/>
      <c r="N294" s="251"/>
      <c r="O294" s="251"/>
      <c r="P294" s="251"/>
      <c r="Q294" s="251"/>
      <c r="R294" s="251"/>
      <c r="S294" s="251"/>
      <c r="T294" s="25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3" t="s">
        <v>174</v>
      </c>
      <c r="AU294" s="253" t="s">
        <v>86</v>
      </c>
      <c r="AV294" s="13" t="s">
        <v>86</v>
      </c>
      <c r="AW294" s="13" t="s">
        <v>32</v>
      </c>
      <c r="AX294" s="13" t="s">
        <v>76</v>
      </c>
      <c r="AY294" s="253" t="s">
        <v>166</v>
      </c>
    </row>
    <row r="295" s="13" customFormat="1">
      <c r="A295" s="13"/>
      <c r="B295" s="242"/>
      <c r="C295" s="243"/>
      <c r="D295" s="244" t="s">
        <v>174</v>
      </c>
      <c r="E295" s="245" t="s">
        <v>1</v>
      </c>
      <c r="F295" s="246" t="s">
        <v>371</v>
      </c>
      <c r="G295" s="243"/>
      <c r="H295" s="247">
        <v>1.4850000000000001</v>
      </c>
      <c r="I295" s="248"/>
      <c r="J295" s="243"/>
      <c r="K295" s="243"/>
      <c r="L295" s="249"/>
      <c r="M295" s="250"/>
      <c r="N295" s="251"/>
      <c r="O295" s="251"/>
      <c r="P295" s="251"/>
      <c r="Q295" s="251"/>
      <c r="R295" s="251"/>
      <c r="S295" s="251"/>
      <c r="T295" s="25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3" t="s">
        <v>174</v>
      </c>
      <c r="AU295" s="253" t="s">
        <v>86</v>
      </c>
      <c r="AV295" s="13" t="s">
        <v>86</v>
      </c>
      <c r="AW295" s="13" t="s">
        <v>32</v>
      </c>
      <c r="AX295" s="13" t="s">
        <v>76</v>
      </c>
      <c r="AY295" s="253" t="s">
        <v>166</v>
      </c>
    </row>
    <row r="296" s="14" customFormat="1">
      <c r="A296" s="14"/>
      <c r="B296" s="254"/>
      <c r="C296" s="255"/>
      <c r="D296" s="244" t="s">
        <v>174</v>
      </c>
      <c r="E296" s="256" t="s">
        <v>1</v>
      </c>
      <c r="F296" s="257" t="s">
        <v>182</v>
      </c>
      <c r="G296" s="255"/>
      <c r="H296" s="258">
        <v>92.938000000000002</v>
      </c>
      <c r="I296" s="259"/>
      <c r="J296" s="255"/>
      <c r="K296" s="255"/>
      <c r="L296" s="260"/>
      <c r="M296" s="261"/>
      <c r="N296" s="262"/>
      <c r="O296" s="262"/>
      <c r="P296" s="262"/>
      <c r="Q296" s="262"/>
      <c r="R296" s="262"/>
      <c r="S296" s="262"/>
      <c r="T296" s="26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4" t="s">
        <v>174</v>
      </c>
      <c r="AU296" s="264" t="s">
        <v>86</v>
      </c>
      <c r="AV296" s="14" t="s">
        <v>172</v>
      </c>
      <c r="AW296" s="14" t="s">
        <v>32</v>
      </c>
      <c r="AX296" s="14" t="s">
        <v>84</v>
      </c>
      <c r="AY296" s="264" t="s">
        <v>166</v>
      </c>
    </row>
    <row r="297" s="2" customFormat="1" ht="24.15" customHeight="1">
      <c r="A297" s="38"/>
      <c r="B297" s="39"/>
      <c r="C297" s="228" t="s">
        <v>372</v>
      </c>
      <c r="D297" s="228" t="s">
        <v>168</v>
      </c>
      <c r="E297" s="229" t="s">
        <v>373</v>
      </c>
      <c r="F297" s="230" t="s">
        <v>374</v>
      </c>
      <c r="G297" s="231" t="s">
        <v>229</v>
      </c>
      <c r="H297" s="232">
        <v>300</v>
      </c>
      <c r="I297" s="233"/>
      <c r="J297" s="234">
        <f>ROUND(I297*H297,2)</f>
        <v>0</v>
      </c>
      <c r="K297" s="235"/>
      <c r="L297" s="44"/>
      <c r="M297" s="236" t="s">
        <v>1</v>
      </c>
      <c r="N297" s="237" t="s">
        <v>41</v>
      </c>
      <c r="O297" s="91"/>
      <c r="P297" s="238">
        <f>O297*H297</f>
        <v>0</v>
      </c>
      <c r="Q297" s="238">
        <v>0.034500000000000003</v>
      </c>
      <c r="R297" s="238">
        <f>Q297*H297</f>
        <v>10.350000000000001</v>
      </c>
      <c r="S297" s="238">
        <v>0</v>
      </c>
      <c r="T297" s="239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40" t="s">
        <v>172</v>
      </c>
      <c r="AT297" s="240" t="s">
        <v>168</v>
      </c>
      <c r="AU297" s="240" t="s">
        <v>86</v>
      </c>
      <c r="AY297" s="17" t="s">
        <v>166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7" t="s">
        <v>84</v>
      </c>
      <c r="BK297" s="241">
        <f>ROUND(I297*H297,2)</f>
        <v>0</v>
      </c>
      <c r="BL297" s="17" t="s">
        <v>172</v>
      </c>
      <c r="BM297" s="240" t="s">
        <v>375</v>
      </c>
    </row>
    <row r="298" s="13" customFormat="1">
      <c r="A298" s="13"/>
      <c r="B298" s="242"/>
      <c r="C298" s="243"/>
      <c r="D298" s="244" t="s">
        <v>174</v>
      </c>
      <c r="E298" s="245" t="s">
        <v>1</v>
      </c>
      <c r="F298" s="246" t="s">
        <v>376</v>
      </c>
      <c r="G298" s="243"/>
      <c r="H298" s="247">
        <v>300</v>
      </c>
      <c r="I298" s="248"/>
      <c r="J298" s="243"/>
      <c r="K298" s="243"/>
      <c r="L298" s="249"/>
      <c r="M298" s="250"/>
      <c r="N298" s="251"/>
      <c r="O298" s="251"/>
      <c r="P298" s="251"/>
      <c r="Q298" s="251"/>
      <c r="R298" s="251"/>
      <c r="S298" s="251"/>
      <c r="T298" s="25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3" t="s">
        <v>174</v>
      </c>
      <c r="AU298" s="253" t="s">
        <v>86</v>
      </c>
      <c r="AV298" s="13" t="s">
        <v>86</v>
      </c>
      <c r="AW298" s="13" t="s">
        <v>32</v>
      </c>
      <c r="AX298" s="13" t="s">
        <v>84</v>
      </c>
      <c r="AY298" s="253" t="s">
        <v>166</v>
      </c>
    </row>
    <row r="299" s="2" customFormat="1" ht="24.15" customHeight="1">
      <c r="A299" s="38"/>
      <c r="B299" s="39"/>
      <c r="C299" s="228" t="s">
        <v>377</v>
      </c>
      <c r="D299" s="228" t="s">
        <v>168</v>
      </c>
      <c r="E299" s="229" t="s">
        <v>378</v>
      </c>
      <c r="F299" s="230" t="s">
        <v>379</v>
      </c>
      <c r="G299" s="231" t="s">
        <v>229</v>
      </c>
      <c r="H299" s="232">
        <v>23.632000000000001</v>
      </c>
      <c r="I299" s="233"/>
      <c r="J299" s="234">
        <f>ROUND(I299*H299,2)</f>
        <v>0</v>
      </c>
      <c r="K299" s="235"/>
      <c r="L299" s="44"/>
      <c r="M299" s="236" t="s">
        <v>1</v>
      </c>
      <c r="N299" s="237" t="s">
        <v>41</v>
      </c>
      <c r="O299" s="91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40" t="s">
        <v>172</v>
      </c>
      <c r="AT299" s="240" t="s">
        <v>168</v>
      </c>
      <c r="AU299" s="240" t="s">
        <v>86</v>
      </c>
      <c r="AY299" s="17" t="s">
        <v>166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7" t="s">
        <v>84</v>
      </c>
      <c r="BK299" s="241">
        <f>ROUND(I299*H299,2)</f>
        <v>0</v>
      </c>
      <c r="BL299" s="17" t="s">
        <v>172</v>
      </c>
      <c r="BM299" s="240" t="s">
        <v>380</v>
      </c>
    </row>
    <row r="300" s="15" customFormat="1">
      <c r="A300" s="15"/>
      <c r="B300" s="265"/>
      <c r="C300" s="266"/>
      <c r="D300" s="244" t="s">
        <v>174</v>
      </c>
      <c r="E300" s="267" t="s">
        <v>1</v>
      </c>
      <c r="F300" s="268" t="s">
        <v>381</v>
      </c>
      <c r="G300" s="266"/>
      <c r="H300" s="267" t="s">
        <v>1</v>
      </c>
      <c r="I300" s="269"/>
      <c r="J300" s="266"/>
      <c r="K300" s="266"/>
      <c r="L300" s="270"/>
      <c r="M300" s="271"/>
      <c r="N300" s="272"/>
      <c r="O300" s="272"/>
      <c r="P300" s="272"/>
      <c r="Q300" s="272"/>
      <c r="R300" s="272"/>
      <c r="S300" s="272"/>
      <c r="T300" s="273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4" t="s">
        <v>174</v>
      </c>
      <c r="AU300" s="274" t="s">
        <v>86</v>
      </c>
      <c r="AV300" s="15" t="s">
        <v>84</v>
      </c>
      <c r="AW300" s="15" t="s">
        <v>32</v>
      </c>
      <c r="AX300" s="15" t="s">
        <v>76</v>
      </c>
      <c r="AY300" s="274" t="s">
        <v>166</v>
      </c>
    </row>
    <row r="301" s="13" customFormat="1">
      <c r="A301" s="13"/>
      <c r="B301" s="242"/>
      <c r="C301" s="243"/>
      <c r="D301" s="244" t="s">
        <v>174</v>
      </c>
      <c r="E301" s="245" t="s">
        <v>1</v>
      </c>
      <c r="F301" s="246" t="s">
        <v>382</v>
      </c>
      <c r="G301" s="243"/>
      <c r="H301" s="247">
        <v>21.111999999999998</v>
      </c>
      <c r="I301" s="248"/>
      <c r="J301" s="243"/>
      <c r="K301" s="243"/>
      <c r="L301" s="249"/>
      <c r="M301" s="250"/>
      <c r="N301" s="251"/>
      <c r="O301" s="251"/>
      <c r="P301" s="251"/>
      <c r="Q301" s="251"/>
      <c r="R301" s="251"/>
      <c r="S301" s="251"/>
      <c r="T301" s="25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3" t="s">
        <v>174</v>
      </c>
      <c r="AU301" s="253" t="s">
        <v>86</v>
      </c>
      <c r="AV301" s="13" t="s">
        <v>86</v>
      </c>
      <c r="AW301" s="13" t="s">
        <v>32</v>
      </c>
      <c r="AX301" s="13" t="s">
        <v>76</v>
      </c>
      <c r="AY301" s="253" t="s">
        <v>166</v>
      </c>
    </row>
    <row r="302" s="13" customFormat="1">
      <c r="A302" s="13"/>
      <c r="B302" s="242"/>
      <c r="C302" s="243"/>
      <c r="D302" s="244" t="s">
        <v>174</v>
      </c>
      <c r="E302" s="245" t="s">
        <v>1</v>
      </c>
      <c r="F302" s="246" t="s">
        <v>383</v>
      </c>
      <c r="G302" s="243"/>
      <c r="H302" s="247">
        <v>2.52</v>
      </c>
      <c r="I302" s="248"/>
      <c r="J302" s="243"/>
      <c r="K302" s="243"/>
      <c r="L302" s="249"/>
      <c r="M302" s="250"/>
      <c r="N302" s="251"/>
      <c r="O302" s="251"/>
      <c r="P302" s="251"/>
      <c r="Q302" s="251"/>
      <c r="R302" s="251"/>
      <c r="S302" s="251"/>
      <c r="T302" s="25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3" t="s">
        <v>174</v>
      </c>
      <c r="AU302" s="253" t="s">
        <v>86</v>
      </c>
      <c r="AV302" s="13" t="s">
        <v>86</v>
      </c>
      <c r="AW302" s="13" t="s">
        <v>32</v>
      </c>
      <c r="AX302" s="13" t="s">
        <v>76</v>
      </c>
      <c r="AY302" s="253" t="s">
        <v>166</v>
      </c>
    </row>
    <row r="303" s="14" customFormat="1">
      <c r="A303" s="14"/>
      <c r="B303" s="254"/>
      <c r="C303" s="255"/>
      <c r="D303" s="244" t="s">
        <v>174</v>
      </c>
      <c r="E303" s="256" t="s">
        <v>1</v>
      </c>
      <c r="F303" s="257" t="s">
        <v>182</v>
      </c>
      <c r="G303" s="255"/>
      <c r="H303" s="258">
        <v>23.632000000000001</v>
      </c>
      <c r="I303" s="259"/>
      <c r="J303" s="255"/>
      <c r="K303" s="255"/>
      <c r="L303" s="260"/>
      <c r="M303" s="261"/>
      <c r="N303" s="262"/>
      <c r="O303" s="262"/>
      <c r="P303" s="262"/>
      <c r="Q303" s="262"/>
      <c r="R303" s="262"/>
      <c r="S303" s="262"/>
      <c r="T303" s="26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4" t="s">
        <v>174</v>
      </c>
      <c r="AU303" s="264" t="s">
        <v>86</v>
      </c>
      <c r="AV303" s="14" t="s">
        <v>172</v>
      </c>
      <c r="AW303" s="14" t="s">
        <v>32</v>
      </c>
      <c r="AX303" s="14" t="s">
        <v>84</v>
      </c>
      <c r="AY303" s="264" t="s">
        <v>166</v>
      </c>
    </row>
    <row r="304" s="2" customFormat="1" ht="24.15" customHeight="1">
      <c r="A304" s="38"/>
      <c r="B304" s="39"/>
      <c r="C304" s="228" t="s">
        <v>384</v>
      </c>
      <c r="D304" s="228" t="s">
        <v>168</v>
      </c>
      <c r="E304" s="229" t="s">
        <v>385</v>
      </c>
      <c r="F304" s="230" t="s">
        <v>386</v>
      </c>
      <c r="G304" s="231" t="s">
        <v>250</v>
      </c>
      <c r="H304" s="232">
        <v>335.19999999999999</v>
      </c>
      <c r="I304" s="233"/>
      <c r="J304" s="234">
        <f>ROUND(I304*H304,2)</f>
        <v>0</v>
      </c>
      <c r="K304" s="235"/>
      <c r="L304" s="44"/>
      <c r="M304" s="236" t="s">
        <v>1</v>
      </c>
      <c r="N304" s="237" t="s">
        <v>41</v>
      </c>
      <c r="O304" s="91"/>
      <c r="P304" s="238">
        <f>O304*H304</f>
        <v>0</v>
      </c>
      <c r="Q304" s="238">
        <v>0.0015</v>
      </c>
      <c r="R304" s="238">
        <f>Q304*H304</f>
        <v>0.50280000000000002</v>
      </c>
      <c r="S304" s="238">
        <v>0</v>
      </c>
      <c r="T304" s="239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40" t="s">
        <v>172</v>
      </c>
      <c r="AT304" s="240" t="s">
        <v>168</v>
      </c>
      <c r="AU304" s="240" t="s">
        <v>86</v>
      </c>
      <c r="AY304" s="17" t="s">
        <v>166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7" t="s">
        <v>84</v>
      </c>
      <c r="BK304" s="241">
        <f>ROUND(I304*H304,2)</f>
        <v>0</v>
      </c>
      <c r="BL304" s="17" t="s">
        <v>172</v>
      </c>
      <c r="BM304" s="240" t="s">
        <v>387</v>
      </c>
    </row>
    <row r="305" s="13" customFormat="1">
      <c r="A305" s="13"/>
      <c r="B305" s="242"/>
      <c r="C305" s="243"/>
      <c r="D305" s="244" t="s">
        <v>174</v>
      </c>
      <c r="E305" s="245" t="s">
        <v>1</v>
      </c>
      <c r="F305" s="246" t="s">
        <v>388</v>
      </c>
      <c r="G305" s="243"/>
      <c r="H305" s="247">
        <v>335.19999999999999</v>
      </c>
      <c r="I305" s="248"/>
      <c r="J305" s="243"/>
      <c r="K305" s="243"/>
      <c r="L305" s="249"/>
      <c r="M305" s="250"/>
      <c r="N305" s="251"/>
      <c r="O305" s="251"/>
      <c r="P305" s="251"/>
      <c r="Q305" s="251"/>
      <c r="R305" s="251"/>
      <c r="S305" s="251"/>
      <c r="T305" s="25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3" t="s">
        <v>174</v>
      </c>
      <c r="AU305" s="253" t="s">
        <v>86</v>
      </c>
      <c r="AV305" s="13" t="s">
        <v>86</v>
      </c>
      <c r="AW305" s="13" t="s">
        <v>32</v>
      </c>
      <c r="AX305" s="13" t="s">
        <v>76</v>
      </c>
      <c r="AY305" s="253" t="s">
        <v>166</v>
      </c>
    </row>
    <row r="306" s="14" customFormat="1">
      <c r="A306" s="14"/>
      <c r="B306" s="254"/>
      <c r="C306" s="255"/>
      <c r="D306" s="244" t="s">
        <v>174</v>
      </c>
      <c r="E306" s="256" t="s">
        <v>1</v>
      </c>
      <c r="F306" s="257" t="s">
        <v>182</v>
      </c>
      <c r="G306" s="255"/>
      <c r="H306" s="258">
        <v>335.19999999999999</v>
      </c>
      <c r="I306" s="259"/>
      <c r="J306" s="255"/>
      <c r="K306" s="255"/>
      <c r="L306" s="260"/>
      <c r="M306" s="261"/>
      <c r="N306" s="262"/>
      <c r="O306" s="262"/>
      <c r="P306" s="262"/>
      <c r="Q306" s="262"/>
      <c r="R306" s="262"/>
      <c r="S306" s="262"/>
      <c r="T306" s="26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4" t="s">
        <v>174</v>
      </c>
      <c r="AU306" s="264" t="s">
        <v>86</v>
      </c>
      <c r="AV306" s="14" t="s">
        <v>172</v>
      </c>
      <c r="AW306" s="14" t="s">
        <v>32</v>
      </c>
      <c r="AX306" s="14" t="s">
        <v>84</v>
      </c>
      <c r="AY306" s="264" t="s">
        <v>166</v>
      </c>
    </row>
    <row r="307" s="2" customFormat="1" ht="44.25" customHeight="1">
      <c r="A307" s="38"/>
      <c r="B307" s="39"/>
      <c r="C307" s="228" t="s">
        <v>389</v>
      </c>
      <c r="D307" s="228" t="s">
        <v>168</v>
      </c>
      <c r="E307" s="229" t="s">
        <v>390</v>
      </c>
      <c r="F307" s="230" t="s">
        <v>391</v>
      </c>
      <c r="G307" s="231" t="s">
        <v>229</v>
      </c>
      <c r="H307" s="232">
        <v>37.020000000000003</v>
      </c>
      <c r="I307" s="233"/>
      <c r="J307" s="234">
        <f>ROUND(I307*H307,2)</f>
        <v>0</v>
      </c>
      <c r="K307" s="235"/>
      <c r="L307" s="44"/>
      <c r="M307" s="236" t="s">
        <v>1</v>
      </c>
      <c r="N307" s="237" t="s">
        <v>41</v>
      </c>
      <c r="O307" s="91"/>
      <c r="P307" s="238">
        <f>O307*H307</f>
        <v>0</v>
      </c>
      <c r="Q307" s="238">
        <v>0.0086800000000000002</v>
      </c>
      <c r="R307" s="238">
        <f>Q307*H307</f>
        <v>0.32133360000000005</v>
      </c>
      <c r="S307" s="238">
        <v>0</v>
      </c>
      <c r="T307" s="239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40" t="s">
        <v>172</v>
      </c>
      <c r="AT307" s="240" t="s">
        <v>168</v>
      </c>
      <c r="AU307" s="240" t="s">
        <v>86</v>
      </c>
      <c r="AY307" s="17" t="s">
        <v>166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7" t="s">
        <v>84</v>
      </c>
      <c r="BK307" s="241">
        <f>ROUND(I307*H307,2)</f>
        <v>0</v>
      </c>
      <c r="BL307" s="17" t="s">
        <v>172</v>
      </c>
      <c r="BM307" s="240" t="s">
        <v>392</v>
      </c>
    </row>
    <row r="308" s="15" customFormat="1">
      <c r="A308" s="15"/>
      <c r="B308" s="265"/>
      <c r="C308" s="266"/>
      <c r="D308" s="244" t="s">
        <v>174</v>
      </c>
      <c r="E308" s="267" t="s">
        <v>1</v>
      </c>
      <c r="F308" s="268" t="s">
        <v>393</v>
      </c>
      <c r="G308" s="266"/>
      <c r="H308" s="267" t="s">
        <v>1</v>
      </c>
      <c r="I308" s="269"/>
      <c r="J308" s="266"/>
      <c r="K308" s="266"/>
      <c r="L308" s="270"/>
      <c r="M308" s="271"/>
      <c r="N308" s="272"/>
      <c r="O308" s="272"/>
      <c r="P308" s="272"/>
      <c r="Q308" s="272"/>
      <c r="R308" s="272"/>
      <c r="S308" s="272"/>
      <c r="T308" s="273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74" t="s">
        <v>174</v>
      </c>
      <c r="AU308" s="274" t="s">
        <v>86</v>
      </c>
      <c r="AV308" s="15" t="s">
        <v>84</v>
      </c>
      <c r="AW308" s="15" t="s">
        <v>32</v>
      </c>
      <c r="AX308" s="15" t="s">
        <v>76</v>
      </c>
      <c r="AY308" s="274" t="s">
        <v>166</v>
      </c>
    </row>
    <row r="309" s="13" customFormat="1">
      <c r="A309" s="13"/>
      <c r="B309" s="242"/>
      <c r="C309" s="243"/>
      <c r="D309" s="244" t="s">
        <v>174</v>
      </c>
      <c r="E309" s="245" t="s">
        <v>1</v>
      </c>
      <c r="F309" s="246" t="s">
        <v>394</v>
      </c>
      <c r="G309" s="243"/>
      <c r="H309" s="247">
        <v>37.020000000000003</v>
      </c>
      <c r="I309" s="248"/>
      <c r="J309" s="243"/>
      <c r="K309" s="243"/>
      <c r="L309" s="249"/>
      <c r="M309" s="250"/>
      <c r="N309" s="251"/>
      <c r="O309" s="251"/>
      <c r="P309" s="251"/>
      <c r="Q309" s="251"/>
      <c r="R309" s="251"/>
      <c r="S309" s="251"/>
      <c r="T309" s="25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3" t="s">
        <v>174</v>
      </c>
      <c r="AU309" s="253" t="s">
        <v>86</v>
      </c>
      <c r="AV309" s="13" t="s">
        <v>86</v>
      </c>
      <c r="AW309" s="13" t="s">
        <v>32</v>
      </c>
      <c r="AX309" s="13" t="s">
        <v>84</v>
      </c>
      <c r="AY309" s="253" t="s">
        <v>166</v>
      </c>
    </row>
    <row r="310" s="2" customFormat="1" ht="66.75" customHeight="1">
      <c r="A310" s="38"/>
      <c r="B310" s="39"/>
      <c r="C310" s="275" t="s">
        <v>395</v>
      </c>
      <c r="D310" s="275" t="s">
        <v>217</v>
      </c>
      <c r="E310" s="276" t="s">
        <v>396</v>
      </c>
      <c r="F310" s="277" t="s">
        <v>397</v>
      </c>
      <c r="G310" s="278" t="s">
        <v>229</v>
      </c>
      <c r="H310" s="279">
        <v>38.871000000000002</v>
      </c>
      <c r="I310" s="280"/>
      <c r="J310" s="281">
        <f>ROUND(I310*H310,2)</f>
        <v>0</v>
      </c>
      <c r="K310" s="282"/>
      <c r="L310" s="283"/>
      <c r="M310" s="284" t="s">
        <v>1</v>
      </c>
      <c r="N310" s="285" t="s">
        <v>41</v>
      </c>
      <c r="O310" s="91"/>
      <c r="P310" s="238">
        <f>O310*H310</f>
        <v>0</v>
      </c>
      <c r="Q310" s="238">
        <v>0.0033999999999999998</v>
      </c>
      <c r="R310" s="238">
        <f>Q310*H310</f>
        <v>0.13216140000000001</v>
      </c>
      <c r="S310" s="238">
        <v>0</v>
      </c>
      <c r="T310" s="239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40" t="s">
        <v>220</v>
      </c>
      <c r="AT310" s="240" t="s">
        <v>217</v>
      </c>
      <c r="AU310" s="240" t="s">
        <v>86</v>
      </c>
      <c r="AY310" s="17" t="s">
        <v>166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7" t="s">
        <v>84</v>
      </c>
      <c r="BK310" s="241">
        <f>ROUND(I310*H310,2)</f>
        <v>0</v>
      </c>
      <c r="BL310" s="17" t="s">
        <v>172</v>
      </c>
      <c r="BM310" s="240" t="s">
        <v>398</v>
      </c>
    </row>
    <row r="311" s="13" customFormat="1">
      <c r="A311" s="13"/>
      <c r="B311" s="242"/>
      <c r="C311" s="243"/>
      <c r="D311" s="244" t="s">
        <v>174</v>
      </c>
      <c r="E311" s="243"/>
      <c r="F311" s="246" t="s">
        <v>399</v>
      </c>
      <c r="G311" s="243"/>
      <c r="H311" s="247">
        <v>38.871000000000002</v>
      </c>
      <c r="I311" s="248"/>
      <c r="J311" s="243"/>
      <c r="K311" s="243"/>
      <c r="L311" s="249"/>
      <c r="M311" s="250"/>
      <c r="N311" s="251"/>
      <c r="O311" s="251"/>
      <c r="P311" s="251"/>
      <c r="Q311" s="251"/>
      <c r="R311" s="251"/>
      <c r="S311" s="251"/>
      <c r="T311" s="25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3" t="s">
        <v>174</v>
      </c>
      <c r="AU311" s="253" t="s">
        <v>86</v>
      </c>
      <c r="AV311" s="13" t="s">
        <v>86</v>
      </c>
      <c r="AW311" s="13" t="s">
        <v>4</v>
      </c>
      <c r="AX311" s="13" t="s">
        <v>84</v>
      </c>
      <c r="AY311" s="253" t="s">
        <v>166</v>
      </c>
    </row>
    <row r="312" s="2" customFormat="1" ht="24.15" customHeight="1">
      <c r="A312" s="38"/>
      <c r="B312" s="39"/>
      <c r="C312" s="228" t="s">
        <v>400</v>
      </c>
      <c r="D312" s="228" t="s">
        <v>168</v>
      </c>
      <c r="E312" s="229" t="s">
        <v>401</v>
      </c>
      <c r="F312" s="230" t="s">
        <v>402</v>
      </c>
      <c r="G312" s="231" t="s">
        <v>229</v>
      </c>
      <c r="H312" s="232">
        <v>25.914000000000001</v>
      </c>
      <c r="I312" s="233"/>
      <c r="J312" s="234">
        <f>ROUND(I312*H312,2)</f>
        <v>0</v>
      </c>
      <c r="K312" s="235"/>
      <c r="L312" s="44"/>
      <c r="M312" s="236" t="s">
        <v>1</v>
      </c>
      <c r="N312" s="237" t="s">
        <v>41</v>
      </c>
      <c r="O312" s="91"/>
      <c r="P312" s="238">
        <f>O312*H312</f>
        <v>0</v>
      </c>
      <c r="Q312" s="238">
        <v>0.0037799999999999999</v>
      </c>
      <c r="R312" s="238">
        <f>Q312*H312</f>
        <v>0.097954920000000001</v>
      </c>
      <c r="S312" s="238">
        <v>0</v>
      </c>
      <c r="T312" s="239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40" t="s">
        <v>172</v>
      </c>
      <c r="AT312" s="240" t="s">
        <v>168</v>
      </c>
      <c r="AU312" s="240" t="s">
        <v>86</v>
      </c>
      <c r="AY312" s="17" t="s">
        <v>166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7" t="s">
        <v>84</v>
      </c>
      <c r="BK312" s="241">
        <f>ROUND(I312*H312,2)</f>
        <v>0</v>
      </c>
      <c r="BL312" s="17" t="s">
        <v>172</v>
      </c>
      <c r="BM312" s="240" t="s">
        <v>403</v>
      </c>
    </row>
    <row r="313" s="15" customFormat="1">
      <c r="A313" s="15"/>
      <c r="B313" s="265"/>
      <c r="C313" s="266"/>
      <c r="D313" s="244" t="s">
        <v>174</v>
      </c>
      <c r="E313" s="267" t="s">
        <v>1</v>
      </c>
      <c r="F313" s="268" t="s">
        <v>404</v>
      </c>
      <c r="G313" s="266"/>
      <c r="H313" s="267" t="s">
        <v>1</v>
      </c>
      <c r="I313" s="269"/>
      <c r="J313" s="266"/>
      <c r="K313" s="266"/>
      <c r="L313" s="270"/>
      <c r="M313" s="271"/>
      <c r="N313" s="272"/>
      <c r="O313" s="272"/>
      <c r="P313" s="272"/>
      <c r="Q313" s="272"/>
      <c r="R313" s="272"/>
      <c r="S313" s="272"/>
      <c r="T313" s="273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74" t="s">
        <v>174</v>
      </c>
      <c r="AU313" s="274" t="s">
        <v>86</v>
      </c>
      <c r="AV313" s="15" t="s">
        <v>84</v>
      </c>
      <c r="AW313" s="15" t="s">
        <v>32</v>
      </c>
      <c r="AX313" s="15" t="s">
        <v>76</v>
      </c>
      <c r="AY313" s="274" t="s">
        <v>166</v>
      </c>
    </row>
    <row r="314" s="15" customFormat="1">
      <c r="A314" s="15"/>
      <c r="B314" s="265"/>
      <c r="C314" s="266"/>
      <c r="D314" s="244" t="s">
        <v>174</v>
      </c>
      <c r="E314" s="267" t="s">
        <v>1</v>
      </c>
      <c r="F314" s="268" t="s">
        <v>393</v>
      </c>
      <c r="G314" s="266"/>
      <c r="H314" s="267" t="s">
        <v>1</v>
      </c>
      <c r="I314" s="269"/>
      <c r="J314" s="266"/>
      <c r="K314" s="266"/>
      <c r="L314" s="270"/>
      <c r="M314" s="271"/>
      <c r="N314" s="272"/>
      <c r="O314" s="272"/>
      <c r="P314" s="272"/>
      <c r="Q314" s="272"/>
      <c r="R314" s="272"/>
      <c r="S314" s="272"/>
      <c r="T314" s="273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74" t="s">
        <v>174</v>
      </c>
      <c r="AU314" s="274" t="s">
        <v>86</v>
      </c>
      <c r="AV314" s="15" t="s">
        <v>84</v>
      </c>
      <c r="AW314" s="15" t="s">
        <v>32</v>
      </c>
      <c r="AX314" s="15" t="s">
        <v>76</v>
      </c>
      <c r="AY314" s="274" t="s">
        <v>166</v>
      </c>
    </row>
    <row r="315" s="13" customFormat="1">
      <c r="A315" s="13"/>
      <c r="B315" s="242"/>
      <c r="C315" s="243"/>
      <c r="D315" s="244" t="s">
        <v>174</v>
      </c>
      <c r="E315" s="245" t="s">
        <v>1</v>
      </c>
      <c r="F315" s="246" t="s">
        <v>405</v>
      </c>
      <c r="G315" s="243"/>
      <c r="H315" s="247">
        <v>25.914000000000001</v>
      </c>
      <c r="I315" s="248"/>
      <c r="J315" s="243"/>
      <c r="K315" s="243"/>
      <c r="L315" s="249"/>
      <c r="M315" s="250"/>
      <c r="N315" s="251"/>
      <c r="O315" s="251"/>
      <c r="P315" s="251"/>
      <c r="Q315" s="251"/>
      <c r="R315" s="251"/>
      <c r="S315" s="251"/>
      <c r="T315" s="25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3" t="s">
        <v>174</v>
      </c>
      <c r="AU315" s="253" t="s">
        <v>86</v>
      </c>
      <c r="AV315" s="13" t="s">
        <v>86</v>
      </c>
      <c r="AW315" s="13" t="s">
        <v>32</v>
      </c>
      <c r="AX315" s="13" t="s">
        <v>84</v>
      </c>
      <c r="AY315" s="253" t="s">
        <v>166</v>
      </c>
    </row>
    <row r="316" s="2" customFormat="1" ht="33" customHeight="1">
      <c r="A316" s="38"/>
      <c r="B316" s="39"/>
      <c r="C316" s="228" t="s">
        <v>406</v>
      </c>
      <c r="D316" s="228" t="s">
        <v>168</v>
      </c>
      <c r="E316" s="229" t="s">
        <v>407</v>
      </c>
      <c r="F316" s="230" t="s">
        <v>408</v>
      </c>
      <c r="G316" s="231" t="s">
        <v>171</v>
      </c>
      <c r="H316" s="232">
        <v>41.036000000000001</v>
      </c>
      <c r="I316" s="233"/>
      <c r="J316" s="234">
        <f>ROUND(I316*H316,2)</f>
        <v>0</v>
      </c>
      <c r="K316" s="235"/>
      <c r="L316" s="44"/>
      <c r="M316" s="236" t="s">
        <v>1</v>
      </c>
      <c r="N316" s="237" t="s">
        <v>41</v>
      </c>
      <c r="O316" s="91"/>
      <c r="P316" s="238">
        <f>O316*H316</f>
        <v>0</v>
      </c>
      <c r="Q316" s="238">
        <v>2.45329</v>
      </c>
      <c r="R316" s="238">
        <f>Q316*H316</f>
        <v>100.67320844</v>
      </c>
      <c r="S316" s="238">
        <v>0</v>
      </c>
      <c r="T316" s="239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40" t="s">
        <v>172</v>
      </c>
      <c r="AT316" s="240" t="s">
        <v>168</v>
      </c>
      <c r="AU316" s="240" t="s">
        <v>86</v>
      </c>
      <c r="AY316" s="17" t="s">
        <v>166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7" t="s">
        <v>84</v>
      </c>
      <c r="BK316" s="241">
        <f>ROUND(I316*H316,2)</f>
        <v>0</v>
      </c>
      <c r="BL316" s="17" t="s">
        <v>172</v>
      </c>
      <c r="BM316" s="240" t="s">
        <v>409</v>
      </c>
    </row>
    <row r="317" s="13" customFormat="1">
      <c r="A317" s="13"/>
      <c r="B317" s="242"/>
      <c r="C317" s="243"/>
      <c r="D317" s="244" t="s">
        <v>174</v>
      </c>
      <c r="E317" s="245" t="s">
        <v>1</v>
      </c>
      <c r="F317" s="246" t="s">
        <v>410</v>
      </c>
      <c r="G317" s="243"/>
      <c r="H317" s="247">
        <v>41.036000000000001</v>
      </c>
      <c r="I317" s="248"/>
      <c r="J317" s="243"/>
      <c r="K317" s="243"/>
      <c r="L317" s="249"/>
      <c r="M317" s="250"/>
      <c r="N317" s="251"/>
      <c r="O317" s="251"/>
      <c r="P317" s="251"/>
      <c r="Q317" s="251"/>
      <c r="R317" s="251"/>
      <c r="S317" s="251"/>
      <c r="T317" s="25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3" t="s">
        <v>174</v>
      </c>
      <c r="AU317" s="253" t="s">
        <v>86</v>
      </c>
      <c r="AV317" s="13" t="s">
        <v>86</v>
      </c>
      <c r="AW317" s="13" t="s">
        <v>32</v>
      </c>
      <c r="AX317" s="13" t="s">
        <v>84</v>
      </c>
      <c r="AY317" s="253" t="s">
        <v>166</v>
      </c>
    </row>
    <row r="318" s="2" customFormat="1" ht="16.5" customHeight="1">
      <c r="A318" s="38"/>
      <c r="B318" s="39"/>
      <c r="C318" s="228" t="s">
        <v>411</v>
      </c>
      <c r="D318" s="228" t="s">
        <v>168</v>
      </c>
      <c r="E318" s="229" t="s">
        <v>412</v>
      </c>
      <c r="F318" s="230" t="s">
        <v>413</v>
      </c>
      <c r="G318" s="231" t="s">
        <v>205</v>
      </c>
      <c r="H318" s="232">
        <v>1.1080000000000001</v>
      </c>
      <c r="I318" s="233"/>
      <c r="J318" s="234">
        <f>ROUND(I318*H318,2)</f>
        <v>0</v>
      </c>
      <c r="K318" s="235"/>
      <c r="L318" s="44"/>
      <c r="M318" s="236" t="s">
        <v>1</v>
      </c>
      <c r="N318" s="237" t="s">
        <v>41</v>
      </c>
      <c r="O318" s="91"/>
      <c r="P318" s="238">
        <f>O318*H318</f>
        <v>0</v>
      </c>
      <c r="Q318" s="238">
        <v>1.06277</v>
      </c>
      <c r="R318" s="238">
        <f>Q318*H318</f>
        <v>1.1775491600000001</v>
      </c>
      <c r="S318" s="238">
        <v>0</v>
      </c>
      <c r="T318" s="239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40" t="s">
        <v>172</v>
      </c>
      <c r="AT318" s="240" t="s">
        <v>168</v>
      </c>
      <c r="AU318" s="240" t="s">
        <v>86</v>
      </c>
      <c r="AY318" s="17" t="s">
        <v>166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7" t="s">
        <v>84</v>
      </c>
      <c r="BK318" s="241">
        <f>ROUND(I318*H318,2)</f>
        <v>0</v>
      </c>
      <c r="BL318" s="17" t="s">
        <v>172</v>
      </c>
      <c r="BM318" s="240" t="s">
        <v>414</v>
      </c>
    </row>
    <row r="319" s="13" customFormat="1">
      <c r="A319" s="13"/>
      <c r="B319" s="242"/>
      <c r="C319" s="243"/>
      <c r="D319" s="244" t="s">
        <v>174</v>
      </c>
      <c r="E319" s="245" t="s">
        <v>1</v>
      </c>
      <c r="F319" s="246" t="s">
        <v>415</v>
      </c>
      <c r="G319" s="243"/>
      <c r="H319" s="247">
        <v>1.1080000000000001</v>
      </c>
      <c r="I319" s="248"/>
      <c r="J319" s="243"/>
      <c r="K319" s="243"/>
      <c r="L319" s="249"/>
      <c r="M319" s="250"/>
      <c r="N319" s="251"/>
      <c r="O319" s="251"/>
      <c r="P319" s="251"/>
      <c r="Q319" s="251"/>
      <c r="R319" s="251"/>
      <c r="S319" s="251"/>
      <c r="T319" s="25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3" t="s">
        <v>174</v>
      </c>
      <c r="AU319" s="253" t="s">
        <v>86</v>
      </c>
      <c r="AV319" s="13" t="s">
        <v>86</v>
      </c>
      <c r="AW319" s="13" t="s">
        <v>32</v>
      </c>
      <c r="AX319" s="13" t="s">
        <v>84</v>
      </c>
      <c r="AY319" s="253" t="s">
        <v>166</v>
      </c>
    </row>
    <row r="320" s="2" customFormat="1" ht="33" customHeight="1">
      <c r="A320" s="38"/>
      <c r="B320" s="39"/>
      <c r="C320" s="228" t="s">
        <v>416</v>
      </c>
      <c r="D320" s="228" t="s">
        <v>168</v>
      </c>
      <c r="E320" s="229" t="s">
        <v>417</v>
      </c>
      <c r="F320" s="230" t="s">
        <v>418</v>
      </c>
      <c r="G320" s="231" t="s">
        <v>250</v>
      </c>
      <c r="H320" s="232">
        <v>441.89499999999998</v>
      </c>
      <c r="I320" s="233"/>
      <c r="J320" s="234">
        <f>ROUND(I320*H320,2)</f>
        <v>0</v>
      </c>
      <c r="K320" s="235"/>
      <c r="L320" s="44"/>
      <c r="M320" s="236" t="s">
        <v>1</v>
      </c>
      <c r="N320" s="237" t="s">
        <v>41</v>
      </c>
      <c r="O320" s="91"/>
      <c r="P320" s="238">
        <f>O320*H320</f>
        <v>0</v>
      </c>
      <c r="Q320" s="238">
        <v>2.0000000000000002E-05</v>
      </c>
      <c r="R320" s="238">
        <f>Q320*H320</f>
        <v>0.008837900000000001</v>
      </c>
      <c r="S320" s="238">
        <v>0</v>
      </c>
      <c r="T320" s="239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40" t="s">
        <v>172</v>
      </c>
      <c r="AT320" s="240" t="s">
        <v>168</v>
      </c>
      <c r="AU320" s="240" t="s">
        <v>86</v>
      </c>
      <c r="AY320" s="17" t="s">
        <v>166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7" t="s">
        <v>84</v>
      </c>
      <c r="BK320" s="241">
        <f>ROUND(I320*H320,2)</f>
        <v>0</v>
      </c>
      <c r="BL320" s="17" t="s">
        <v>172</v>
      </c>
      <c r="BM320" s="240" t="s">
        <v>419</v>
      </c>
    </row>
    <row r="321" s="13" customFormat="1">
      <c r="A321" s="13"/>
      <c r="B321" s="242"/>
      <c r="C321" s="243"/>
      <c r="D321" s="244" t="s">
        <v>174</v>
      </c>
      <c r="E321" s="245" t="s">
        <v>1</v>
      </c>
      <c r="F321" s="246" t="s">
        <v>119</v>
      </c>
      <c r="G321" s="243"/>
      <c r="H321" s="247">
        <v>441.89499999999998</v>
      </c>
      <c r="I321" s="248"/>
      <c r="J321" s="243"/>
      <c r="K321" s="243"/>
      <c r="L321" s="249"/>
      <c r="M321" s="250"/>
      <c r="N321" s="251"/>
      <c r="O321" s="251"/>
      <c r="P321" s="251"/>
      <c r="Q321" s="251"/>
      <c r="R321" s="251"/>
      <c r="S321" s="251"/>
      <c r="T321" s="25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3" t="s">
        <v>174</v>
      </c>
      <c r="AU321" s="253" t="s">
        <v>86</v>
      </c>
      <c r="AV321" s="13" t="s">
        <v>86</v>
      </c>
      <c r="AW321" s="13" t="s">
        <v>32</v>
      </c>
      <c r="AX321" s="13" t="s">
        <v>84</v>
      </c>
      <c r="AY321" s="253" t="s">
        <v>166</v>
      </c>
    </row>
    <row r="322" s="2" customFormat="1" ht="21.75" customHeight="1">
      <c r="A322" s="38"/>
      <c r="B322" s="39"/>
      <c r="C322" s="228" t="s">
        <v>420</v>
      </c>
      <c r="D322" s="228" t="s">
        <v>168</v>
      </c>
      <c r="E322" s="229" t="s">
        <v>421</v>
      </c>
      <c r="F322" s="230" t="s">
        <v>422</v>
      </c>
      <c r="G322" s="231" t="s">
        <v>185</v>
      </c>
      <c r="H322" s="232">
        <v>39</v>
      </c>
      <c r="I322" s="233"/>
      <c r="J322" s="234">
        <f>ROUND(I322*H322,2)</f>
        <v>0</v>
      </c>
      <c r="K322" s="235"/>
      <c r="L322" s="44"/>
      <c r="M322" s="236" t="s">
        <v>1</v>
      </c>
      <c r="N322" s="237" t="s">
        <v>41</v>
      </c>
      <c r="O322" s="91"/>
      <c r="P322" s="238">
        <f>O322*H322</f>
        <v>0</v>
      </c>
      <c r="Q322" s="238">
        <v>0.04684</v>
      </c>
      <c r="R322" s="238">
        <f>Q322*H322</f>
        <v>1.8267599999999999</v>
      </c>
      <c r="S322" s="238">
        <v>0</v>
      </c>
      <c r="T322" s="239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40" t="s">
        <v>172</v>
      </c>
      <c r="AT322" s="240" t="s">
        <v>168</v>
      </c>
      <c r="AU322" s="240" t="s">
        <v>86</v>
      </c>
      <c r="AY322" s="17" t="s">
        <v>166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7" t="s">
        <v>84</v>
      </c>
      <c r="BK322" s="241">
        <f>ROUND(I322*H322,2)</f>
        <v>0</v>
      </c>
      <c r="BL322" s="17" t="s">
        <v>172</v>
      </c>
      <c r="BM322" s="240" t="s">
        <v>423</v>
      </c>
    </row>
    <row r="323" s="15" customFormat="1">
      <c r="A323" s="15"/>
      <c r="B323" s="265"/>
      <c r="C323" s="266"/>
      <c r="D323" s="244" t="s">
        <v>174</v>
      </c>
      <c r="E323" s="267" t="s">
        <v>1</v>
      </c>
      <c r="F323" s="268" t="s">
        <v>424</v>
      </c>
      <c r="G323" s="266"/>
      <c r="H323" s="267" t="s">
        <v>1</v>
      </c>
      <c r="I323" s="269"/>
      <c r="J323" s="266"/>
      <c r="K323" s="266"/>
      <c r="L323" s="270"/>
      <c r="M323" s="271"/>
      <c r="N323" s="272"/>
      <c r="O323" s="272"/>
      <c r="P323" s="272"/>
      <c r="Q323" s="272"/>
      <c r="R323" s="272"/>
      <c r="S323" s="272"/>
      <c r="T323" s="273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74" t="s">
        <v>174</v>
      </c>
      <c r="AU323" s="274" t="s">
        <v>86</v>
      </c>
      <c r="AV323" s="15" t="s">
        <v>84</v>
      </c>
      <c r="AW323" s="15" t="s">
        <v>32</v>
      </c>
      <c r="AX323" s="15" t="s">
        <v>76</v>
      </c>
      <c r="AY323" s="274" t="s">
        <v>166</v>
      </c>
    </row>
    <row r="324" s="13" customFormat="1">
      <c r="A324" s="13"/>
      <c r="B324" s="242"/>
      <c r="C324" s="243"/>
      <c r="D324" s="244" t="s">
        <v>174</v>
      </c>
      <c r="E324" s="245" t="s">
        <v>1</v>
      </c>
      <c r="F324" s="246" t="s">
        <v>425</v>
      </c>
      <c r="G324" s="243"/>
      <c r="H324" s="247">
        <v>7</v>
      </c>
      <c r="I324" s="248"/>
      <c r="J324" s="243"/>
      <c r="K324" s="243"/>
      <c r="L324" s="249"/>
      <c r="M324" s="250"/>
      <c r="N324" s="251"/>
      <c r="O324" s="251"/>
      <c r="P324" s="251"/>
      <c r="Q324" s="251"/>
      <c r="R324" s="251"/>
      <c r="S324" s="251"/>
      <c r="T324" s="25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3" t="s">
        <v>174</v>
      </c>
      <c r="AU324" s="253" t="s">
        <v>86</v>
      </c>
      <c r="AV324" s="13" t="s">
        <v>86</v>
      </c>
      <c r="AW324" s="13" t="s">
        <v>32</v>
      </c>
      <c r="AX324" s="13" t="s">
        <v>76</v>
      </c>
      <c r="AY324" s="253" t="s">
        <v>166</v>
      </c>
    </row>
    <row r="325" s="13" customFormat="1">
      <c r="A325" s="13"/>
      <c r="B325" s="242"/>
      <c r="C325" s="243"/>
      <c r="D325" s="244" t="s">
        <v>174</v>
      </c>
      <c r="E325" s="245" t="s">
        <v>1</v>
      </c>
      <c r="F325" s="246" t="s">
        <v>426</v>
      </c>
      <c r="G325" s="243"/>
      <c r="H325" s="247">
        <v>4</v>
      </c>
      <c r="I325" s="248"/>
      <c r="J325" s="243"/>
      <c r="K325" s="243"/>
      <c r="L325" s="249"/>
      <c r="M325" s="250"/>
      <c r="N325" s="251"/>
      <c r="O325" s="251"/>
      <c r="P325" s="251"/>
      <c r="Q325" s="251"/>
      <c r="R325" s="251"/>
      <c r="S325" s="251"/>
      <c r="T325" s="25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3" t="s">
        <v>174</v>
      </c>
      <c r="AU325" s="253" t="s">
        <v>86</v>
      </c>
      <c r="AV325" s="13" t="s">
        <v>86</v>
      </c>
      <c r="AW325" s="13" t="s">
        <v>32</v>
      </c>
      <c r="AX325" s="13" t="s">
        <v>76</v>
      </c>
      <c r="AY325" s="253" t="s">
        <v>166</v>
      </c>
    </row>
    <row r="326" s="13" customFormat="1">
      <c r="A326" s="13"/>
      <c r="B326" s="242"/>
      <c r="C326" s="243"/>
      <c r="D326" s="244" t="s">
        <v>174</v>
      </c>
      <c r="E326" s="245" t="s">
        <v>1</v>
      </c>
      <c r="F326" s="246" t="s">
        <v>427</v>
      </c>
      <c r="G326" s="243"/>
      <c r="H326" s="247">
        <v>8</v>
      </c>
      <c r="I326" s="248"/>
      <c r="J326" s="243"/>
      <c r="K326" s="243"/>
      <c r="L326" s="249"/>
      <c r="M326" s="250"/>
      <c r="N326" s="251"/>
      <c r="O326" s="251"/>
      <c r="P326" s="251"/>
      <c r="Q326" s="251"/>
      <c r="R326" s="251"/>
      <c r="S326" s="251"/>
      <c r="T326" s="25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3" t="s">
        <v>174</v>
      </c>
      <c r="AU326" s="253" t="s">
        <v>86</v>
      </c>
      <c r="AV326" s="13" t="s">
        <v>86</v>
      </c>
      <c r="AW326" s="13" t="s">
        <v>32</v>
      </c>
      <c r="AX326" s="13" t="s">
        <v>76</v>
      </c>
      <c r="AY326" s="253" t="s">
        <v>166</v>
      </c>
    </row>
    <row r="327" s="13" customFormat="1">
      <c r="A327" s="13"/>
      <c r="B327" s="242"/>
      <c r="C327" s="243"/>
      <c r="D327" s="244" t="s">
        <v>174</v>
      </c>
      <c r="E327" s="245" t="s">
        <v>1</v>
      </c>
      <c r="F327" s="246" t="s">
        <v>428</v>
      </c>
      <c r="G327" s="243"/>
      <c r="H327" s="247">
        <v>12</v>
      </c>
      <c r="I327" s="248"/>
      <c r="J327" s="243"/>
      <c r="K327" s="243"/>
      <c r="L327" s="249"/>
      <c r="M327" s="250"/>
      <c r="N327" s="251"/>
      <c r="O327" s="251"/>
      <c r="P327" s="251"/>
      <c r="Q327" s="251"/>
      <c r="R327" s="251"/>
      <c r="S327" s="251"/>
      <c r="T327" s="25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3" t="s">
        <v>174</v>
      </c>
      <c r="AU327" s="253" t="s">
        <v>86</v>
      </c>
      <c r="AV327" s="13" t="s">
        <v>86</v>
      </c>
      <c r="AW327" s="13" t="s">
        <v>32</v>
      </c>
      <c r="AX327" s="13" t="s">
        <v>76</v>
      </c>
      <c r="AY327" s="253" t="s">
        <v>166</v>
      </c>
    </row>
    <row r="328" s="13" customFormat="1">
      <c r="A328" s="13"/>
      <c r="B328" s="242"/>
      <c r="C328" s="243"/>
      <c r="D328" s="244" t="s">
        <v>174</v>
      </c>
      <c r="E328" s="245" t="s">
        <v>1</v>
      </c>
      <c r="F328" s="246" t="s">
        <v>429</v>
      </c>
      <c r="G328" s="243"/>
      <c r="H328" s="247">
        <v>4</v>
      </c>
      <c r="I328" s="248"/>
      <c r="J328" s="243"/>
      <c r="K328" s="243"/>
      <c r="L328" s="249"/>
      <c r="M328" s="250"/>
      <c r="N328" s="251"/>
      <c r="O328" s="251"/>
      <c r="P328" s="251"/>
      <c r="Q328" s="251"/>
      <c r="R328" s="251"/>
      <c r="S328" s="251"/>
      <c r="T328" s="25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3" t="s">
        <v>174</v>
      </c>
      <c r="AU328" s="253" t="s">
        <v>86</v>
      </c>
      <c r="AV328" s="13" t="s">
        <v>86</v>
      </c>
      <c r="AW328" s="13" t="s">
        <v>32</v>
      </c>
      <c r="AX328" s="13" t="s">
        <v>76</v>
      </c>
      <c r="AY328" s="253" t="s">
        <v>166</v>
      </c>
    </row>
    <row r="329" s="15" customFormat="1">
      <c r="A329" s="15"/>
      <c r="B329" s="265"/>
      <c r="C329" s="266"/>
      <c r="D329" s="244" t="s">
        <v>174</v>
      </c>
      <c r="E329" s="267" t="s">
        <v>1</v>
      </c>
      <c r="F329" s="268" t="s">
        <v>430</v>
      </c>
      <c r="G329" s="266"/>
      <c r="H329" s="267" t="s">
        <v>1</v>
      </c>
      <c r="I329" s="269"/>
      <c r="J329" s="266"/>
      <c r="K329" s="266"/>
      <c r="L329" s="270"/>
      <c r="M329" s="271"/>
      <c r="N329" s="272"/>
      <c r="O329" s="272"/>
      <c r="P329" s="272"/>
      <c r="Q329" s="272"/>
      <c r="R329" s="272"/>
      <c r="S329" s="272"/>
      <c r="T329" s="273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74" t="s">
        <v>174</v>
      </c>
      <c r="AU329" s="274" t="s">
        <v>86</v>
      </c>
      <c r="AV329" s="15" t="s">
        <v>84</v>
      </c>
      <c r="AW329" s="15" t="s">
        <v>32</v>
      </c>
      <c r="AX329" s="15" t="s">
        <v>76</v>
      </c>
      <c r="AY329" s="274" t="s">
        <v>166</v>
      </c>
    </row>
    <row r="330" s="13" customFormat="1">
      <c r="A330" s="13"/>
      <c r="B330" s="242"/>
      <c r="C330" s="243"/>
      <c r="D330" s="244" t="s">
        <v>174</v>
      </c>
      <c r="E330" s="245" t="s">
        <v>1</v>
      </c>
      <c r="F330" s="246" t="s">
        <v>431</v>
      </c>
      <c r="G330" s="243"/>
      <c r="H330" s="247">
        <v>3</v>
      </c>
      <c r="I330" s="248"/>
      <c r="J330" s="243"/>
      <c r="K330" s="243"/>
      <c r="L330" s="249"/>
      <c r="M330" s="250"/>
      <c r="N330" s="251"/>
      <c r="O330" s="251"/>
      <c r="P330" s="251"/>
      <c r="Q330" s="251"/>
      <c r="R330" s="251"/>
      <c r="S330" s="251"/>
      <c r="T330" s="25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3" t="s">
        <v>174</v>
      </c>
      <c r="AU330" s="253" t="s">
        <v>86</v>
      </c>
      <c r="AV330" s="13" t="s">
        <v>86</v>
      </c>
      <c r="AW330" s="13" t="s">
        <v>32</v>
      </c>
      <c r="AX330" s="13" t="s">
        <v>76</v>
      </c>
      <c r="AY330" s="253" t="s">
        <v>166</v>
      </c>
    </row>
    <row r="331" s="13" customFormat="1">
      <c r="A331" s="13"/>
      <c r="B331" s="242"/>
      <c r="C331" s="243"/>
      <c r="D331" s="244" t="s">
        <v>174</v>
      </c>
      <c r="E331" s="245" t="s">
        <v>1</v>
      </c>
      <c r="F331" s="246" t="s">
        <v>432</v>
      </c>
      <c r="G331" s="243"/>
      <c r="H331" s="247">
        <v>1</v>
      </c>
      <c r="I331" s="248"/>
      <c r="J331" s="243"/>
      <c r="K331" s="243"/>
      <c r="L331" s="249"/>
      <c r="M331" s="250"/>
      <c r="N331" s="251"/>
      <c r="O331" s="251"/>
      <c r="P331" s="251"/>
      <c r="Q331" s="251"/>
      <c r="R331" s="251"/>
      <c r="S331" s="251"/>
      <c r="T331" s="25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3" t="s">
        <v>174</v>
      </c>
      <c r="AU331" s="253" t="s">
        <v>86</v>
      </c>
      <c r="AV331" s="13" t="s">
        <v>86</v>
      </c>
      <c r="AW331" s="13" t="s">
        <v>32</v>
      </c>
      <c r="AX331" s="13" t="s">
        <v>76</v>
      </c>
      <c r="AY331" s="253" t="s">
        <v>166</v>
      </c>
    </row>
    <row r="332" s="14" customFormat="1">
      <c r="A332" s="14"/>
      <c r="B332" s="254"/>
      <c r="C332" s="255"/>
      <c r="D332" s="244" t="s">
        <v>174</v>
      </c>
      <c r="E332" s="256" t="s">
        <v>1</v>
      </c>
      <c r="F332" s="257" t="s">
        <v>182</v>
      </c>
      <c r="G332" s="255"/>
      <c r="H332" s="258">
        <v>39</v>
      </c>
      <c r="I332" s="259"/>
      <c r="J332" s="255"/>
      <c r="K332" s="255"/>
      <c r="L332" s="260"/>
      <c r="M332" s="261"/>
      <c r="N332" s="262"/>
      <c r="O332" s="262"/>
      <c r="P332" s="262"/>
      <c r="Q332" s="262"/>
      <c r="R332" s="262"/>
      <c r="S332" s="262"/>
      <c r="T332" s="26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4" t="s">
        <v>174</v>
      </c>
      <c r="AU332" s="264" t="s">
        <v>86</v>
      </c>
      <c r="AV332" s="14" t="s">
        <v>172</v>
      </c>
      <c r="AW332" s="14" t="s">
        <v>32</v>
      </c>
      <c r="AX332" s="14" t="s">
        <v>84</v>
      </c>
      <c r="AY332" s="264" t="s">
        <v>166</v>
      </c>
    </row>
    <row r="333" s="2" customFormat="1" ht="24.15" customHeight="1">
      <c r="A333" s="38"/>
      <c r="B333" s="39"/>
      <c r="C333" s="275" t="s">
        <v>433</v>
      </c>
      <c r="D333" s="275" t="s">
        <v>217</v>
      </c>
      <c r="E333" s="276" t="s">
        <v>434</v>
      </c>
      <c r="F333" s="277" t="s">
        <v>435</v>
      </c>
      <c r="G333" s="278" t="s">
        <v>185</v>
      </c>
      <c r="H333" s="279">
        <v>7</v>
      </c>
      <c r="I333" s="280"/>
      <c r="J333" s="281">
        <f>ROUND(I333*H333,2)</f>
        <v>0</v>
      </c>
      <c r="K333" s="282"/>
      <c r="L333" s="283"/>
      <c r="M333" s="284" t="s">
        <v>1</v>
      </c>
      <c r="N333" s="285" t="s">
        <v>41</v>
      </c>
      <c r="O333" s="91"/>
      <c r="P333" s="238">
        <f>O333*H333</f>
        <v>0</v>
      </c>
      <c r="Q333" s="238">
        <v>0.014579999999999999</v>
      </c>
      <c r="R333" s="238">
        <f>Q333*H333</f>
        <v>0.10206</v>
      </c>
      <c r="S333" s="238">
        <v>0</v>
      </c>
      <c r="T333" s="239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40" t="s">
        <v>220</v>
      </c>
      <c r="AT333" s="240" t="s">
        <v>217</v>
      </c>
      <c r="AU333" s="240" t="s">
        <v>86</v>
      </c>
      <c r="AY333" s="17" t="s">
        <v>166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7" t="s">
        <v>84</v>
      </c>
      <c r="BK333" s="241">
        <f>ROUND(I333*H333,2)</f>
        <v>0</v>
      </c>
      <c r="BL333" s="17" t="s">
        <v>172</v>
      </c>
      <c r="BM333" s="240" t="s">
        <v>436</v>
      </c>
    </row>
    <row r="334" s="2" customFormat="1" ht="24.15" customHeight="1">
      <c r="A334" s="38"/>
      <c r="B334" s="39"/>
      <c r="C334" s="275" t="s">
        <v>437</v>
      </c>
      <c r="D334" s="275" t="s">
        <v>217</v>
      </c>
      <c r="E334" s="276" t="s">
        <v>438</v>
      </c>
      <c r="F334" s="277" t="s">
        <v>439</v>
      </c>
      <c r="G334" s="278" t="s">
        <v>185</v>
      </c>
      <c r="H334" s="279">
        <v>4</v>
      </c>
      <c r="I334" s="280"/>
      <c r="J334" s="281">
        <f>ROUND(I334*H334,2)</f>
        <v>0</v>
      </c>
      <c r="K334" s="282"/>
      <c r="L334" s="283"/>
      <c r="M334" s="284" t="s">
        <v>1</v>
      </c>
      <c r="N334" s="285" t="s">
        <v>41</v>
      </c>
      <c r="O334" s="91"/>
      <c r="P334" s="238">
        <f>O334*H334</f>
        <v>0</v>
      </c>
      <c r="Q334" s="238">
        <v>0.014890000000000001</v>
      </c>
      <c r="R334" s="238">
        <f>Q334*H334</f>
        <v>0.059560000000000002</v>
      </c>
      <c r="S334" s="238">
        <v>0</v>
      </c>
      <c r="T334" s="239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40" t="s">
        <v>220</v>
      </c>
      <c r="AT334" s="240" t="s">
        <v>217</v>
      </c>
      <c r="AU334" s="240" t="s">
        <v>86</v>
      </c>
      <c r="AY334" s="17" t="s">
        <v>166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7" t="s">
        <v>84</v>
      </c>
      <c r="BK334" s="241">
        <f>ROUND(I334*H334,2)</f>
        <v>0</v>
      </c>
      <c r="BL334" s="17" t="s">
        <v>172</v>
      </c>
      <c r="BM334" s="240" t="s">
        <v>440</v>
      </c>
    </row>
    <row r="335" s="2" customFormat="1" ht="24.15" customHeight="1">
      <c r="A335" s="38"/>
      <c r="B335" s="39"/>
      <c r="C335" s="275" t="s">
        <v>441</v>
      </c>
      <c r="D335" s="275" t="s">
        <v>217</v>
      </c>
      <c r="E335" s="276" t="s">
        <v>442</v>
      </c>
      <c r="F335" s="277" t="s">
        <v>443</v>
      </c>
      <c r="G335" s="278" t="s">
        <v>185</v>
      </c>
      <c r="H335" s="279">
        <v>8</v>
      </c>
      <c r="I335" s="280"/>
      <c r="J335" s="281">
        <f>ROUND(I335*H335,2)</f>
        <v>0</v>
      </c>
      <c r="K335" s="282"/>
      <c r="L335" s="283"/>
      <c r="M335" s="284" t="s">
        <v>1</v>
      </c>
      <c r="N335" s="285" t="s">
        <v>41</v>
      </c>
      <c r="O335" s="91"/>
      <c r="P335" s="238">
        <f>O335*H335</f>
        <v>0</v>
      </c>
      <c r="Q335" s="238">
        <v>0.01521</v>
      </c>
      <c r="R335" s="238">
        <f>Q335*H335</f>
        <v>0.12168</v>
      </c>
      <c r="S335" s="238">
        <v>0</v>
      </c>
      <c r="T335" s="239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40" t="s">
        <v>220</v>
      </c>
      <c r="AT335" s="240" t="s">
        <v>217</v>
      </c>
      <c r="AU335" s="240" t="s">
        <v>86</v>
      </c>
      <c r="AY335" s="17" t="s">
        <v>166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7" t="s">
        <v>84</v>
      </c>
      <c r="BK335" s="241">
        <f>ROUND(I335*H335,2)</f>
        <v>0</v>
      </c>
      <c r="BL335" s="17" t="s">
        <v>172</v>
      </c>
      <c r="BM335" s="240" t="s">
        <v>444</v>
      </c>
    </row>
    <row r="336" s="2" customFormat="1" ht="24.15" customHeight="1">
      <c r="A336" s="38"/>
      <c r="B336" s="39"/>
      <c r="C336" s="275" t="s">
        <v>445</v>
      </c>
      <c r="D336" s="275" t="s">
        <v>217</v>
      </c>
      <c r="E336" s="276" t="s">
        <v>446</v>
      </c>
      <c r="F336" s="277" t="s">
        <v>447</v>
      </c>
      <c r="G336" s="278" t="s">
        <v>185</v>
      </c>
      <c r="H336" s="279">
        <v>12</v>
      </c>
      <c r="I336" s="280"/>
      <c r="J336" s="281">
        <f>ROUND(I336*H336,2)</f>
        <v>0</v>
      </c>
      <c r="K336" s="282"/>
      <c r="L336" s="283"/>
      <c r="M336" s="284" t="s">
        <v>1</v>
      </c>
      <c r="N336" s="285" t="s">
        <v>41</v>
      </c>
      <c r="O336" s="91"/>
      <c r="P336" s="238">
        <f>O336*H336</f>
        <v>0</v>
      </c>
      <c r="Q336" s="238">
        <v>0.01553</v>
      </c>
      <c r="R336" s="238">
        <f>Q336*H336</f>
        <v>0.18636</v>
      </c>
      <c r="S336" s="238">
        <v>0</v>
      </c>
      <c r="T336" s="239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40" t="s">
        <v>220</v>
      </c>
      <c r="AT336" s="240" t="s">
        <v>217</v>
      </c>
      <c r="AU336" s="240" t="s">
        <v>86</v>
      </c>
      <c r="AY336" s="17" t="s">
        <v>166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7" t="s">
        <v>84</v>
      </c>
      <c r="BK336" s="241">
        <f>ROUND(I336*H336,2)</f>
        <v>0</v>
      </c>
      <c r="BL336" s="17" t="s">
        <v>172</v>
      </c>
      <c r="BM336" s="240" t="s">
        <v>448</v>
      </c>
    </row>
    <row r="337" s="2" customFormat="1" ht="24.15" customHeight="1">
      <c r="A337" s="38"/>
      <c r="B337" s="39"/>
      <c r="C337" s="275" t="s">
        <v>449</v>
      </c>
      <c r="D337" s="275" t="s">
        <v>217</v>
      </c>
      <c r="E337" s="276" t="s">
        <v>450</v>
      </c>
      <c r="F337" s="277" t="s">
        <v>451</v>
      </c>
      <c r="G337" s="278" t="s">
        <v>185</v>
      </c>
      <c r="H337" s="279">
        <v>4</v>
      </c>
      <c r="I337" s="280"/>
      <c r="J337" s="281">
        <f>ROUND(I337*H337,2)</f>
        <v>0</v>
      </c>
      <c r="K337" s="282"/>
      <c r="L337" s="283"/>
      <c r="M337" s="284" t="s">
        <v>1</v>
      </c>
      <c r="N337" s="285" t="s">
        <v>41</v>
      </c>
      <c r="O337" s="91"/>
      <c r="P337" s="238">
        <f>O337*H337</f>
        <v>0</v>
      </c>
      <c r="Q337" s="238">
        <v>0.016240000000000001</v>
      </c>
      <c r="R337" s="238">
        <f>Q337*H337</f>
        <v>0.064960000000000004</v>
      </c>
      <c r="S337" s="238">
        <v>0</v>
      </c>
      <c r="T337" s="239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40" t="s">
        <v>220</v>
      </c>
      <c r="AT337" s="240" t="s">
        <v>217</v>
      </c>
      <c r="AU337" s="240" t="s">
        <v>86</v>
      </c>
      <c r="AY337" s="17" t="s">
        <v>166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7" t="s">
        <v>84</v>
      </c>
      <c r="BK337" s="241">
        <f>ROUND(I337*H337,2)</f>
        <v>0</v>
      </c>
      <c r="BL337" s="17" t="s">
        <v>172</v>
      </c>
      <c r="BM337" s="240" t="s">
        <v>452</v>
      </c>
    </row>
    <row r="338" s="2" customFormat="1" ht="37.8" customHeight="1">
      <c r="A338" s="38"/>
      <c r="B338" s="39"/>
      <c r="C338" s="275" t="s">
        <v>453</v>
      </c>
      <c r="D338" s="275" t="s">
        <v>217</v>
      </c>
      <c r="E338" s="276" t="s">
        <v>454</v>
      </c>
      <c r="F338" s="277" t="s">
        <v>455</v>
      </c>
      <c r="G338" s="278" t="s">
        <v>185</v>
      </c>
      <c r="H338" s="279">
        <v>1</v>
      </c>
      <c r="I338" s="280"/>
      <c r="J338" s="281">
        <f>ROUND(I338*H338,2)</f>
        <v>0</v>
      </c>
      <c r="K338" s="282"/>
      <c r="L338" s="283"/>
      <c r="M338" s="284" t="s">
        <v>1</v>
      </c>
      <c r="N338" s="285" t="s">
        <v>41</v>
      </c>
      <c r="O338" s="91"/>
      <c r="P338" s="238">
        <f>O338*H338</f>
        <v>0</v>
      </c>
      <c r="Q338" s="238">
        <v>0.01521</v>
      </c>
      <c r="R338" s="238">
        <f>Q338*H338</f>
        <v>0.01521</v>
      </c>
      <c r="S338" s="238">
        <v>0</v>
      </c>
      <c r="T338" s="239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40" t="s">
        <v>220</v>
      </c>
      <c r="AT338" s="240" t="s">
        <v>217</v>
      </c>
      <c r="AU338" s="240" t="s">
        <v>86</v>
      </c>
      <c r="AY338" s="17" t="s">
        <v>166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7" t="s">
        <v>84</v>
      </c>
      <c r="BK338" s="241">
        <f>ROUND(I338*H338,2)</f>
        <v>0</v>
      </c>
      <c r="BL338" s="17" t="s">
        <v>172</v>
      </c>
      <c r="BM338" s="240" t="s">
        <v>456</v>
      </c>
    </row>
    <row r="339" s="2" customFormat="1" ht="37.8" customHeight="1">
      <c r="A339" s="38"/>
      <c r="B339" s="39"/>
      <c r="C339" s="275" t="s">
        <v>457</v>
      </c>
      <c r="D339" s="275" t="s">
        <v>217</v>
      </c>
      <c r="E339" s="276" t="s">
        <v>458</v>
      </c>
      <c r="F339" s="277" t="s">
        <v>459</v>
      </c>
      <c r="G339" s="278" t="s">
        <v>185</v>
      </c>
      <c r="H339" s="279">
        <v>3</v>
      </c>
      <c r="I339" s="280"/>
      <c r="J339" s="281">
        <f>ROUND(I339*H339,2)</f>
        <v>0</v>
      </c>
      <c r="K339" s="282"/>
      <c r="L339" s="283"/>
      <c r="M339" s="284" t="s">
        <v>1</v>
      </c>
      <c r="N339" s="285" t="s">
        <v>41</v>
      </c>
      <c r="O339" s="91"/>
      <c r="P339" s="238">
        <f>O339*H339</f>
        <v>0</v>
      </c>
      <c r="Q339" s="238">
        <v>0.01553</v>
      </c>
      <c r="R339" s="238">
        <f>Q339*H339</f>
        <v>0.046589999999999999</v>
      </c>
      <c r="S339" s="238">
        <v>0</v>
      </c>
      <c r="T339" s="239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40" t="s">
        <v>220</v>
      </c>
      <c r="AT339" s="240" t="s">
        <v>217</v>
      </c>
      <c r="AU339" s="240" t="s">
        <v>86</v>
      </c>
      <c r="AY339" s="17" t="s">
        <v>166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7" t="s">
        <v>84</v>
      </c>
      <c r="BK339" s="241">
        <f>ROUND(I339*H339,2)</f>
        <v>0</v>
      </c>
      <c r="BL339" s="17" t="s">
        <v>172</v>
      </c>
      <c r="BM339" s="240" t="s">
        <v>460</v>
      </c>
    </row>
    <row r="340" s="13" customFormat="1">
      <c r="A340" s="13"/>
      <c r="B340" s="242"/>
      <c r="C340" s="243"/>
      <c r="D340" s="244" t="s">
        <v>174</v>
      </c>
      <c r="E340" s="245" t="s">
        <v>1</v>
      </c>
      <c r="F340" s="246" t="s">
        <v>461</v>
      </c>
      <c r="G340" s="243"/>
      <c r="H340" s="247">
        <v>3</v>
      </c>
      <c r="I340" s="248"/>
      <c r="J340" s="243"/>
      <c r="K340" s="243"/>
      <c r="L340" s="249"/>
      <c r="M340" s="250"/>
      <c r="N340" s="251"/>
      <c r="O340" s="251"/>
      <c r="P340" s="251"/>
      <c r="Q340" s="251"/>
      <c r="R340" s="251"/>
      <c r="S340" s="251"/>
      <c r="T340" s="25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3" t="s">
        <v>174</v>
      </c>
      <c r="AU340" s="253" t="s">
        <v>86</v>
      </c>
      <c r="AV340" s="13" t="s">
        <v>86</v>
      </c>
      <c r="AW340" s="13" t="s">
        <v>32</v>
      </c>
      <c r="AX340" s="13" t="s">
        <v>84</v>
      </c>
      <c r="AY340" s="253" t="s">
        <v>166</v>
      </c>
    </row>
    <row r="341" s="12" customFormat="1" ht="22.8" customHeight="1">
      <c r="A341" s="12"/>
      <c r="B341" s="212"/>
      <c r="C341" s="213"/>
      <c r="D341" s="214" t="s">
        <v>75</v>
      </c>
      <c r="E341" s="226" t="s">
        <v>236</v>
      </c>
      <c r="F341" s="226" t="s">
        <v>462</v>
      </c>
      <c r="G341" s="213"/>
      <c r="H341" s="213"/>
      <c r="I341" s="216"/>
      <c r="J341" s="227">
        <f>BK341</f>
        <v>0</v>
      </c>
      <c r="K341" s="213"/>
      <c r="L341" s="218"/>
      <c r="M341" s="219"/>
      <c r="N341" s="220"/>
      <c r="O341" s="220"/>
      <c r="P341" s="221">
        <f>SUM(P342:P384)</f>
        <v>0</v>
      </c>
      <c r="Q341" s="220"/>
      <c r="R341" s="221">
        <f>SUM(R342:R384)</f>
        <v>0.069761199999999995</v>
      </c>
      <c r="S341" s="220"/>
      <c r="T341" s="222">
        <f>SUM(T342:T384)</f>
        <v>346.86452199999997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23" t="s">
        <v>84</v>
      </c>
      <c r="AT341" s="224" t="s">
        <v>75</v>
      </c>
      <c r="AU341" s="224" t="s">
        <v>84</v>
      </c>
      <c r="AY341" s="223" t="s">
        <v>166</v>
      </c>
      <c r="BK341" s="225">
        <f>SUM(BK342:BK384)</f>
        <v>0</v>
      </c>
    </row>
    <row r="342" s="2" customFormat="1" ht="37.8" customHeight="1">
      <c r="A342" s="38"/>
      <c r="B342" s="39"/>
      <c r="C342" s="228" t="s">
        <v>463</v>
      </c>
      <c r="D342" s="228" t="s">
        <v>168</v>
      </c>
      <c r="E342" s="229" t="s">
        <v>464</v>
      </c>
      <c r="F342" s="230" t="s">
        <v>465</v>
      </c>
      <c r="G342" s="231" t="s">
        <v>229</v>
      </c>
      <c r="H342" s="232">
        <v>410.36000000000001</v>
      </c>
      <c r="I342" s="233"/>
      <c r="J342" s="234">
        <f>ROUND(I342*H342,2)</f>
        <v>0</v>
      </c>
      <c r="K342" s="235"/>
      <c r="L342" s="44"/>
      <c r="M342" s="236" t="s">
        <v>1</v>
      </c>
      <c r="N342" s="237" t="s">
        <v>41</v>
      </c>
      <c r="O342" s="91"/>
      <c r="P342" s="238">
        <f>O342*H342</f>
        <v>0</v>
      </c>
      <c r="Q342" s="238">
        <v>0.00012999999999999999</v>
      </c>
      <c r="R342" s="238">
        <f>Q342*H342</f>
        <v>0.0533468</v>
      </c>
      <c r="S342" s="238">
        <v>0</v>
      </c>
      <c r="T342" s="239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40" t="s">
        <v>172</v>
      </c>
      <c r="AT342" s="240" t="s">
        <v>168</v>
      </c>
      <c r="AU342" s="240" t="s">
        <v>86</v>
      </c>
      <c r="AY342" s="17" t="s">
        <v>166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7" t="s">
        <v>84</v>
      </c>
      <c r="BK342" s="241">
        <f>ROUND(I342*H342,2)</f>
        <v>0</v>
      </c>
      <c r="BL342" s="17" t="s">
        <v>172</v>
      </c>
      <c r="BM342" s="240" t="s">
        <v>466</v>
      </c>
    </row>
    <row r="343" s="13" customFormat="1">
      <c r="A343" s="13"/>
      <c r="B343" s="242"/>
      <c r="C343" s="243"/>
      <c r="D343" s="244" t="s">
        <v>174</v>
      </c>
      <c r="E343" s="245" t="s">
        <v>1</v>
      </c>
      <c r="F343" s="246" t="s">
        <v>115</v>
      </c>
      <c r="G343" s="243"/>
      <c r="H343" s="247">
        <v>410.36000000000001</v>
      </c>
      <c r="I343" s="248"/>
      <c r="J343" s="243"/>
      <c r="K343" s="243"/>
      <c r="L343" s="249"/>
      <c r="M343" s="250"/>
      <c r="N343" s="251"/>
      <c r="O343" s="251"/>
      <c r="P343" s="251"/>
      <c r="Q343" s="251"/>
      <c r="R343" s="251"/>
      <c r="S343" s="251"/>
      <c r="T343" s="25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3" t="s">
        <v>174</v>
      </c>
      <c r="AU343" s="253" t="s">
        <v>86</v>
      </c>
      <c r="AV343" s="13" t="s">
        <v>86</v>
      </c>
      <c r="AW343" s="13" t="s">
        <v>32</v>
      </c>
      <c r="AX343" s="13" t="s">
        <v>84</v>
      </c>
      <c r="AY343" s="253" t="s">
        <v>166</v>
      </c>
    </row>
    <row r="344" s="2" customFormat="1" ht="37.8" customHeight="1">
      <c r="A344" s="38"/>
      <c r="B344" s="39"/>
      <c r="C344" s="228" t="s">
        <v>467</v>
      </c>
      <c r="D344" s="228" t="s">
        <v>168</v>
      </c>
      <c r="E344" s="229" t="s">
        <v>468</v>
      </c>
      <c r="F344" s="230" t="s">
        <v>469</v>
      </c>
      <c r="G344" s="231" t="s">
        <v>229</v>
      </c>
      <c r="H344" s="232">
        <v>410.36000000000001</v>
      </c>
      <c r="I344" s="233"/>
      <c r="J344" s="234">
        <f>ROUND(I344*H344,2)</f>
        <v>0</v>
      </c>
      <c r="K344" s="235"/>
      <c r="L344" s="44"/>
      <c r="M344" s="236" t="s">
        <v>1</v>
      </c>
      <c r="N344" s="237" t="s">
        <v>41</v>
      </c>
      <c r="O344" s="91"/>
      <c r="P344" s="238">
        <f>O344*H344</f>
        <v>0</v>
      </c>
      <c r="Q344" s="238">
        <v>4.0000000000000003E-05</v>
      </c>
      <c r="R344" s="238">
        <f>Q344*H344</f>
        <v>0.016414400000000003</v>
      </c>
      <c r="S344" s="238">
        <v>0</v>
      </c>
      <c r="T344" s="239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40" t="s">
        <v>172</v>
      </c>
      <c r="AT344" s="240" t="s">
        <v>168</v>
      </c>
      <c r="AU344" s="240" t="s">
        <v>86</v>
      </c>
      <c r="AY344" s="17" t="s">
        <v>166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7" t="s">
        <v>84</v>
      </c>
      <c r="BK344" s="241">
        <f>ROUND(I344*H344,2)</f>
        <v>0</v>
      </c>
      <c r="BL344" s="17" t="s">
        <v>172</v>
      </c>
      <c r="BM344" s="240" t="s">
        <v>470</v>
      </c>
    </row>
    <row r="345" s="13" customFormat="1">
      <c r="A345" s="13"/>
      <c r="B345" s="242"/>
      <c r="C345" s="243"/>
      <c r="D345" s="244" t="s">
        <v>174</v>
      </c>
      <c r="E345" s="245" t="s">
        <v>1</v>
      </c>
      <c r="F345" s="246" t="s">
        <v>115</v>
      </c>
      <c r="G345" s="243"/>
      <c r="H345" s="247">
        <v>410.36000000000001</v>
      </c>
      <c r="I345" s="248"/>
      <c r="J345" s="243"/>
      <c r="K345" s="243"/>
      <c r="L345" s="249"/>
      <c r="M345" s="250"/>
      <c r="N345" s="251"/>
      <c r="O345" s="251"/>
      <c r="P345" s="251"/>
      <c r="Q345" s="251"/>
      <c r="R345" s="251"/>
      <c r="S345" s="251"/>
      <c r="T345" s="25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3" t="s">
        <v>174</v>
      </c>
      <c r="AU345" s="253" t="s">
        <v>86</v>
      </c>
      <c r="AV345" s="13" t="s">
        <v>86</v>
      </c>
      <c r="AW345" s="13" t="s">
        <v>32</v>
      </c>
      <c r="AX345" s="13" t="s">
        <v>84</v>
      </c>
      <c r="AY345" s="253" t="s">
        <v>166</v>
      </c>
    </row>
    <row r="346" s="2" customFormat="1" ht="24.15" customHeight="1">
      <c r="A346" s="38"/>
      <c r="B346" s="39"/>
      <c r="C346" s="228" t="s">
        <v>471</v>
      </c>
      <c r="D346" s="228" t="s">
        <v>168</v>
      </c>
      <c r="E346" s="229" t="s">
        <v>472</v>
      </c>
      <c r="F346" s="230" t="s">
        <v>473</v>
      </c>
      <c r="G346" s="231" t="s">
        <v>171</v>
      </c>
      <c r="H346" s="232">
        <v>8.5020000000000007</v>
      </c>
      <c r="I346" s="233"/>
      <c r="J346" s="234">
        <f>ROUND(I346*H346,2)</f>
        <v>0</v>
      </c>
      <c r="K346" s="235"/>
      <c r="L346" s="44"/>
      <c r="M346" s="236" t="s">
        <v>1</v>
      </c>
      <c r="N346" s="237" t="s">
        <v>41</v>
      </c>
      <c r="O346" s="91"/>
      <c r="P346" s="238">
        <f>O346*H346</f>
        <v>0</v>
      </c>
      <c r="Q346" s="238">
        <v>0</v>
      </c>
      <c r="R346" s="238">
        <f>Q346*H346</f>
        <v>0</v>
      </c>
      <c r="S346" s="238">
        <v>2.1000000000000001</v>
      </c>
      <c r="T346" s="239">
        <f>S346*H346</f>
        <v>17.854200000000002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40" t="s">
        <v>172</v>
      </c>
      <c r="AT346" s="240" t="s">
        <v>168</v>
      </c>
      <c r="AU346" s="240" t="s">
        <v>86</v>
      </c>
      <c r="AY346" s="17" t="s">
        <v>166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7" t="s">
        <v>84</v>
      </c>
      <c r="BK346" s="241">
        <f>ROUND(I346*H346,2)</f>
        <v>0</v>
      </c>
      <c r="BL346" s="17" t="s">
        <v>172</v>
      </c>
      <c r="BM346" s="240" t="s">
        <v>474</v>
      </c>
    </row>
    <row r="347" s="15" customFormat="1">
      <c r="A347" s="15"/>
      <c r="B347" s="265"/>
      <c r="C347" s="266"/>
      <c r="D347" s="244" t="s">
        <v>174</v>
      </c>
      <c r="E347" s="267" t="s">
        <v>1</v>
      </c>
      <c r="F347" s="268" t="s">
        <v>475</v>
      </c>
      <c r="G347" s="266"/>
      <c r="H347" s="267" t="s">
        <v>1</v>
      </c>
      <c r="I347" s="269"/>
      <c r="J347" s="266"/>
      <c r="K347" s="266"/>
      <c r="L347" s="270"/>
      <c r="M347" s="271"/>
      <c r="N347" s="272"/>
      <c r="O347" s="272"/>
      <c r="P347" s="272"/>
      <c r="Q347" s="272"/>
      <c r="R347" s="272"/>
      <c r="S347" s="272"/>
      <c r="T347" s="273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74" t="s">
        <v>174</v>
      </c>
      <c r="AU347" s="274" t="s">
        <v>86</v>
      </c>
      <c r="AV347" s="15" t="s">
        <v>84</v>
      </c>
      <c r="AW347" s="15" t="s">
        <v>32</v>
      </c>
      <c r="AX347" s="15" t="s">
        <v>76</v>
      </c>
      <c r="AY347" s="274" t="s">
        <v>166</v>
      </c>
    </row>
    <row r="348" s="13" customFormat="1">
      <c r="A348" s="13"/>
      <c r="B348" s="242"/>
      <c r="C348" s="243"/>
      <c r="D348" s="244" t="s">
        <v>174</v>
      </c>
      <c r="E348" s="245" t="s">
        <v>1</v>
      </c>
      <c r="F348" s="246" t="s">
        <v>476</v>
      </c>
      <c r="G348" s="243"/>
      <c r="H348" s="247">
        <v>8.5020000000000007</v>
      </c>
      <c r="I348" s="248"/>
      <c r="J348" s="243"/>
      <c r="K348" s="243"/>
      <c r="L348" s="249"/>
      <c r="M348" s="250"/>
      <c r="N348" s="251"/>
      <c r="O348" s="251"/>
      <c r="P348" s="251"/>
      <c r="Q348" s="251"/>
      <c r="R348" s="251"/>
      <c r="S348" s="251"/>
      <c r="T348" s="25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3" t="s">
        <v>174</v>
      </c>
      <c r="AU348" s="253" t="s">
        <v>86</v>
      </c>
      <c r="AV348" s="13" t="s">
        <v>86</v>
      </c>
      <c r="AW348" s="13" t="s">
        <v>32</v>
      </c>
      <c r="AX348" s="13" t="s">
        <v>84</v>
      </c>
      <c r="AY348" s="253" t="s">
        <v>166</v>
      </c>
    </row>
    <row r="349" s="2" customFormat="1" ht="44.25" customHeight="1">
      <c r="A349" s="38"/>
      <c r="B349" s="39"/>
      <c r="C349" s="228" t="s">
        <v>477</v>
      </c>
      <c r="D349" s="228" t="s">
        <v>168</v>
      </c>
      <c r="E349" s="229" t="s">
        <v>478</v>
      </c>
      <c r="F349" s="230" t="s">
        <v>479</v>
      </c>
      <c r="G349" s="231" t="s">
        <v>229</v>
      </c>
      <c r="H349" s="232">
        <v>51.869999999999997</v>
      </c>
      <c r="I349" s="233"/>
      <c r="J349" s="234">
        <f>ROUND(I349*H349,2)</f>
        <v>0</v>
      </c>
      <c r="K349" s="235"/>
      <c r="L349" s="44"/>
      <c r="M349" s="236" t="s">
        <v>1</v>
      </c>
      <c r="N349" s="237" t="s">
        <v>41</v>
      </c>
      <c r="O349" s="91"/>
      <c r="P349" s="238">
        <f>O349*H349</f>
        <v>0</v>
      </c>
      <c r="Q349" s="238">
        <v>0</v>
      </c>
      <c r="R349" s="238">
        <f>Q349*H349</f>
        <v>0</v>
      </c>
      <c r="S349" s="238">
        <v>0.13100000000000001</v>
      </c>
      <c r="T349" s="239">
        <f>S349*H349</f>
        <v>6.7949700000000002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40" t="s">
        <v>172</v>
      </c>
      <c r="AT349" s="240" t="s">
        <v>168</v>
      </c>
      <c r="AU349" s="240" t="s">
        <v>86</v>
      </c>
      <c r="AY349" s="17" t="s">
        <v>166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7" t="s">
        <v>84</v>
      </c>
      <c r="BK349" s="241">
        <f>ROUND(I349*H349,2)</f>
        <v>0</v>
      </c>
      <c r="BL349" s="17" t="s">
        <v>172</v>
      </c>
      <c r="BM349" s="240" t="s">
        <v>480</v>
      </c>
    </row>
    <row r="350" s="13" customFormat="1">
      <c r="A350" s="13"/>
      <c r="B350" s="242"/>
      <c r="C350" s="243"/>
      <c r="D350" s="244" t="s">
        <v>174</v>
      </c>
      <c r="E350" s="245" t="s">
        <v>1</v>
      </c>
      <c r="F350" s="246" t="s">
        <v>481</v>
      </c>
      <c r="G350" s="243"/>
      <c r="H350" s="247">
        <v>51.869999999999997</v>
      </c>
      <c r="I350" s="248"/>
      <c r="J350" s="243"/>
      <c r="K350" s="243"/>
      <c r="L350" s="249"/>
      <c r="M350" s="250"/>
      <c r="N350" s="251"/>
      <c r="O350" s="251"/>
      <c r="P350" s="251"/>
      <c r="Q350" s="251"/>
      <c r="R350" s="251"/>
      <c r="S350" s="251"/>
      <c r="T350" s="25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3" t="s">
        <v>174</v>
      </c>
      <c r="AU350" s="253" t="s">
        <v>86</v>
      </c>
      <c r="AV350" s="13" t="s">
        <v>86</v>
      </c>
      <c r="AW350" s="13" t="s">
        <v>32</v>
      </c>
      <c r="AX350" s="13" t="s">
        <v>84</v>
      </c>
      <c r="AY350" s="253" t="s">
        <v>166</v>
      </c>
    </row>
    <row r="351" s="2" customFormat="1" ht="44.25" customHeight="1">
      <c r="A351" s="38"/>
      <c r="B351" s="39"/>
      <c r="C351" s="228" t="s">
        <v>482</v>
      </c>
      <c r="D351" s="228" t="s">
        <v>168</v>
      </c>
      <c r="E351" s="229" t="s">
        <v>483</v>
      </c>
      <c r="F351" s="230" t="s">
        <v>484</v>
      </c>
      <c r="G351" s="231" t="s">
        <v>229</v>
      </c>
      <c r="H351" s="232">
        <v>45.509999999999998</v>
      </c>
      <c r="I351" s="233"/>
      <c r="J351" s="234">
        <f>ROUND(I351*H351,2)</f>
        <v>0</v>
      </c>
      <c r="K351" s="235"/>
      <c r="L351" s="44"/>
      <c r="M351" s="236" t="s">
        <v>1</v>
      </c>
      <c r="N351" s="237" t="s">
        <v>41</v>
      </c>
      <c r="O351" s="91"/>
      <c r="P351" s="238">
        <f>O351*H351</f>
        <v>0</v>
      </c>
      <c r="Q351" s="238">
        <v>0</v>
      </c>
      <c r="R351" s="238">
        <f>Q351*H351</f>
        <v>0</v>
      </c>
      <c r="S351" s="238">
        <v>0.26100000000000001</v>
      </c>
      <c r="T351" s="239">
        <f>S351*H351</f>
        <v>11.87811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40" t="s">
        <v>172</v>
      </c>
      <c r="AT351" s="240" t="s">
        <v>168</v>
      </c>
      <c r="AU351" s="240" t="s">
        <v>86</v>
      </c>
      <c r="AY351" s="17" t="s">
        <v>166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7" t="s">
        <v>84</v>
      </c>
      <c r="BK351" s="241">
        <f>ROUND(I351*H351,2)</f>
        <v>0</v>
      </c>
      <c r="BL351" s="17" t="s">
        <v>172</v>
      </c>
      <c r="BM351" s="240" t="s">
        <v>485</v>
      </c>
    </row>
    <row r="352" s="13" customFormat="1">
      <c r="A352" s="13"/>
      <c r="B352" s="242"/>
      <c r="C352" s="243"/>
      <c r="D352" s="244" t="s">
        <v>174</v>
      </c>
      <c r="E352" s="245" t="s">
        <v>1</v>
      </c>
      <c r="F352" s="246" t="s">
        <v>486</v>
      </c>
      <c r="G352" s="243"/>
      <c r="H352" s="247">
        <v>45.509999999999998</v>
      </c>
      <c r="I352" s="248"/>
      <c r="J352" s="243"/>
      <c r="K352" s="243"/>
      <c r="L352" s="249"/>
      <c r="M352" s="250"/>
      <c r="N352" s="251"/>
      <c r="O352" s="251"/>
      <c r="P352" s="251"/>
      <c r="Q352" s="251"/>
      <c r="R352" s="251"/>
      <c r="S352" s="251"/>
      <c r="T352" s="25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3" t="s">
        <v>174</v>
      </c>
      <c r="AU352" s="253" t="s">
        <v>86</v>
      </c>
      <c r="AV352" s="13" t="s">
        <v>86</v>
      </c>
      <c r="AW352" s="13" t="s">
        <v>32</v>
      </c>
      <c r="AX352" s="13" t="s">
        <v>84</v>
      </c>
      <c r="AY352" s="253" t="s">
        <v>166</v>
      </c>
    </row>
    <row r="353" s="2" customFormat="1" ht="24.15" customHeight="1">
      <c r="A353" s="38"/>
      <c r="B353" s="39"/>
      <c r="C353" s="228" t="s">
        <v>487</v>
      </c>
      <c r="D353" s="228" t="s">
        <v>168</v>
      </c>
      <c r="E353" s="229" t="s">
        <v>488</v>
      </c>
      <c r="F353" s="230" t="s">
        <v>489</v>
      </c>
      <c r="G353" s="231" t="s">
        <v>171</v>
      </c>
      <c r="H353" s="232">
        <v>61.554000000000002</v>
      </c>
      <c r="I353" s="233"/>
      <c r="J353" s="234">
        <f>ROUND(I353*H353,2)</f>
        <v>0</v>
      </c>
      <c r="K353" s="235"/>
      <c r="L353" s="44"/>
      <c r="M353" s="236" t="s">
        <v>1</v>
      </c>
      <c r="N353" s="237" t="s">
        <v>41</v>
      </c>
      <c r="O353" s="91"/>
      <c r="P353" s="238">
        <f>O353*H353</f>
        <v>0</v>
      </c>
      <c r="Q353" s="238">
        <v>0</v>
      </c>
      <c r="R353" s="238">
        <f>Q353*H353</f>
        <v>0</v>
      </c>
      <c r="S353" s="238">
        <v>2.2000000000000002</v>
      </c>
      <c r="T353" s="239">
        <f>S353*H353</f>
        <v>135.4188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40" t="s">
        <v>172</v>
      </c>
      <c r="AT353" s="240" t="s">
        <v>168</v>
      </c>
      <c r="AU353" s="240" t="s">
        <v>86</v>
      </c>
      <c r="AY353" s="17" t="s">
        <v>166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7" t="s">
        <v>84</v>
      </c>
      <c r="BK353" s="241">
        <f>ROUND(I353*H353,2)</f>
        <v>0</v>
      </c>
      <c r="BL353" s="17" t="s">
        <v>172</v>
      </c>
      <c r="BM353" s="240" t="s">
        <v>490</v>
      </c>
    </row>
    <row r="354" s="13" customFormat="1">
      <c r="A354" s="13"/>
      <c r="B354" s="242"/>
      <c r="C354" s="243"/>
      <c r="D354" s="244" t="s">
        <v>174</v>
      </c>
      <c r="E354" s="245" t="s">
        <v>1</v>
      </c>
      <c r="F354" s="246" t="s">
        <v>491</v>
      </c>
      <c r="G354" s="243"/>
      <c r="H354" s="247">
        <v>61.554000000000002</v>
      </c>
      <c r="I354" s="248"/>
      <c r="J354" s="243"/>
      <c r="K354" s="243"/>
      <c r="L354" s="249"/>
      <c r="M354" s="250"/>
      <c r="N354" s="251"/>
      <c r="O354" s="251"/>
      <c r="P354" s="251"/>
      <c r="Q354" s="251"/>
      <c r="R354" s="251"/>
      <c r="S354" s="251"/>
      <c r="T354" s="25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3" t="s">
        <v>174</v>
      </c>
      <c r="AU354" s="253" t="s">
        <v>86</v>
      </c>
      <c r="AV354" s="13" t="s">
        <v>86</v>
      </c>
      <c r="AW354" s="13" t="s">
        <v>32</v>
      </c>
      <c r="AX354" s="13" t="s">
        <v>84</v>
      </c>
      <c r="AY354" s="253" t="s">
        <v>166</v>
      </c>
    </row>
    <row r="355" s="2" customFormat="1" ht="44.25" customHeight="1">
      <c r="A355" s="38"/>
      <c r="B355" s="39"/>
      <c r="C355" s="228" t="s">
        <v>492</v>
      </c>
      <c r="D355" s="228" t="s">
        <v>168</v>
      </c>
      <c r="E355" s="229" t="s">
        <v>493</v>
      </c>
      <c r="F355" s="230" t="s">
        <v>494</v>
      </c>
      <c r="G355" s="231" t="s">
        <v>229</v>
      </c>
      <c r="H355" s="232">
        <v>410.36000000000001</v>
      </c>
      <c r="I355" s="233"/>
      <c r="J355" s="234">
        <f>ROUND(I355*H355,2)</f>
        <v>0</v>
      </c>
      <c r="K355" s="235"/>
      <c r="L355" s="44"/>
      <c r="M355" s="236" t="s">
        <v>1</v>
      </c>
      <c r="N355" s="237" t="s">
        <v>41</v>
      </c>
      <c r="O355" s="91"/>
      <c r="P355" s="238">
        <f>O355*H355</f>
        <v>0</v>
      </c>
      <c r="Q355" s="238">
        <v>0</v>
      </c>
      <c r="R355" s="238">
        <f>Q355*H355</f>
        <v>0</v>
      </c>
      <c r="S355" s="238">
        <v>0.035000000000000003</v>
      </c>
      <c r="T355" s="239">
        <f>S355*H355</f>
        <v>14.362600000000002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40" t="s">
        <v>172</v>
      </c>
      <c r="AT355" s="240" t="s">
        <v>168</v>
      </c>
      <c r="AU355" s="240" t="s">
        <v>86</v>
      </c>
      <c r="AY355" s="17" t="s">
        <v>166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7" t="s">
        <v>84</v>
      </c>
      <c r="BK355" s="241">
        <f>ROUND(I355*H355,2)</f>
        <v>0</v>
      </c>
      <c r="BL355" s="17" t="s">
        <v>172</v>
      </c>
      <c r="BM355" s="240" t="s">
        <v>495</v>
      </c>
    </row>
    <row r="356" s="13" customFormat="1">
      <c r="A356" s="13"/>
      <c r="B356" s="242"/>
      <c r="C356" s="243"/>
      <c r="D356" s="244" t="s">
        <v>174</v>
      </c>
      <c r="E356" s="245" t="s">
        <v>1</v>
      </c>
      <c r="F356" s="246" t="s">
        <v>115</v>
      </c>
      <c r="G356" s="243"/>
      <c r="H356" s="247">
        <v>410.36000000000001</v>
      </c>
      <c r="I356" s="248"/>
      <c r="J356" s="243"/>
      <c r="K356" s="243"/>
      <c r="L356" s="249"/>
      <c r="M356" s="250"/>
      <c r="N356" s="251"/>
      <c r="O356" s="251"/>
      <c r="P356" s="251"/>
      <c r="Q356" s="251"/>
      <c r="R356" s="251"/>
      <c r="S356" s="251"/>
      <c r="T356" s="25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3" t="s">
        <v>174</v>
      </c>
      <c r="AU356" s="253" t="s">
        <v>86</v>
      </c>
      <c r="AV356" s="13" t="s">
        <v>86</v>
      </c>
      <c r="AW356" s="13" t="s">
        <v>32</v>
      </c>
      <c r="AX356" s="13" t="s">
        <v>84</v>
      </c>
      <c r="AY356" s="253" t="s">
        <v>166</v>
      </c>
    </row>
    <row r="357" s="2" customFormat="1" ht="24.15" customHeight="1">
      <c r="A357" s="38"/>
      <c r="B357" s="39"/>
      <c r="C357" s="228" t="s">
        <v>496</v>
      </c>
      <c r="D357" s="228" t="s">
        <v>168</v>
      </c>
      <c r="E357" s="229" t="s">
        <v>497</v>
      </c>
      <c r="F357" s="230" t="s">
        <v>498</v>
      </c>
      <c r="G357" s="231" t="s">
        <v>229</v>
      </c>
      <c r="H357" s="232">
        <v>2.1000000000000001</v>
      </c>
      <c r="I357" s="233"/>
      <c r="J357" s="234">
        <f>ROUND(I357*H357,2)</f>
        <v>0</v>
      </c>
      <c r="K357" s="235"/>
      <c r="L357" s="44"/>
      <c r="M357" s="236" t="s">
        <v>1</v>
      </c>
      <c r="N357" s="237" t="s">
        <v>41</v>
      </c>
      <c r="O357" s="91"/>
      <c r="P357" s="238">
        <f>O357*H357</f>
        <v>0</v>
      </c>
      <c r="Q357" s="238">
        <v>0</v>
      </c>
      <c r="R357" s="238">
        <f>Q357*H357</f>
        <v>0</v>
      </c>
      <c r="S357" s="238">
        <v>0.75</v>
      </c>
      <c r="T357" s="239">
        <f>S357*H357</f>
        <v>1.5750000000000002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40" t="s">
        <v>172</v>
      </c>
      <c r="AT357" s="240" t="s">
        <v>168</v>
      </c>
      <c r="AU357" s="240" t="s">
        <v>86</v>
      </c>
      <c r="AY357" s="17" t="s">
        <v>166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7" t="s">
        <v>84</v>
      </c>
      <c r="BK357" s="241">
        <f>ROUND(I357*H357,2)</f>
        <v>0</v>
      </c>
      <c r="BL357" s="17" t="s">
        <v>172</v>
      </c>
      <c r="BM357" s="240" t="s">
        <v>499</v>
      </c>
    </row>
    <row r="358" s="15" customFormat="1">
      <c r="A358" s="15"/>
      <c r="B358" s="265"/>
      <c r="C358" s="266"/>
      <c r="D358" s="244" t="s">
        <v>174</v>
      </c>
      <c r="E358" s="267" t="s">
        <v>1</v>
      </c>
      <c r="F358" s="268" t="s">
        <v>500</v>
      </c>
      <c r="G358" s="266"/>
      <c r="H358" s="267" t="s">
        <v>1</v>
      </c>
      <c r="I358" s="269"/>
      <c r="J358" s="266"/>
      <c r="K358" s="266"/>
      <c r="L358" s="270"/>
      <c r="M358" s="271"/>
      <c r="N358" s="272"/>
      <c r="O358" s="272"/>
      <c r="P358" s="272"/>
      <c r="Q358" s="272"/>
      <c r="R358" s="272"/>
      <c r="S358" s="272"/>
      <c r="T358" s="273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74" t="s">
        <v>174</v>
      </c>
      <c r="AU358" s="274" t="s">
        <v>86</v>
      </c>
      <c r="AV358" s="15" t="s">
        <v>84</v>
      </c>
      <c r="AW358" s="15" t="s">
        <v>32</v>
      </c>
      <c r="AX358" s="15" t="s">
        <v>76</v>
      </c>
      <c r="AY358" s="274" t="s">
        <v>166</v>
      </c>
    </row>
    <row r="359" s="13" customFormat="1">
      <c r="A359" s="13"/>
      <c r="B359" s="242"/>
      <c r="C359" s="243"/>
      <c r="D359" s="244" t="s">
        <v>174</v>
      </c>
      <c r="E359" s="245" t="s">
        <v>1</v>
      </c>
      <c r="F359" s="246" t="s">
        <v>501</v>
      </c>
      <c r="G359" s="243"/>
      <c r="H359" s="247">
        <v>2.1000000000000001</v>
      </c>
      <c r="I359" s="248"/>
      <c r="J359" s="243"/>
      <c r="K359" s="243"/>
      <c r="L359" s="249"/>
      <c r="M359" s="250"/>
      <c r="N359" s="251"/>
      <c r="O359" s="251"/>
      <c r="P359" s="251"/>
      <c r="Q359" s="251"/>
      <c r="R359" s="251"/>
      <c r="S359" s="251"/>
      <c r="T359" s="25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3" t="s">
        <v>174</v>
      </c>
      <c r="AU359" s="253" t="s">
        <v>86</v>
      </c>
      <c r="AV359" s="13" t="s">
        <v>86</v>
      </c>
      <c r="AW359" s="13" t="s">
        <v>32</v>
      </c>
      <c r="AX359" s="13" t="s">
        <v>84</v>
      </c>
      <c r="AY359" s="253" t="s">
        <v>166</v>
      </c>
    </row>
    <row r="360" s="2" customFormat="1" ht="37.8" customHeight="1">
      <c r="A360" s="38"/>
      <c r="B360" s="39"/>
      <c r="C360" s="228" t="s">
        <v>502</v>
      </c>
      <c r="D360" s="228" t="s">
        <v>168</v>
      </c>
      <c r="E360" s="229" t="s">
        <v>503</v>
      </c>
      <c r="F360" s="230" t="s">
        <v>504</v>
      </c>
      <c r="G360" s="231" t="s">
        <v>229</v>
      </c>
      <c r="H360" s="232">
        <v>52.685000000000002</v>
      </c>
      <c r="I360" s="233"/>
      <c r="J360" s="234">
        <f>ROUND(I360*H360,2)</f>
        <v>0</v>
      </c>
      <c r="K360" s="235"/>
      <c r="L360" s="44"/>
      <c r="M360" s="236" t="s">
        <v>1</v>
      </c>
      <c r="N360" s="237" t="s">
        <v>41</v>
      </c>
      <c r="O360" s="91"/>
      <c r="P360" s="238">
        <f>O360*H360</f>
        <v>0</v>
      </c>
      <c r="Q360" s="238">
        <v>0</v>
      </c>
      <c r="R360" s="238">
        <f>Q360*H360</f>
        <v>0</v>
      </c>
      <c r="S360" s="238">
        <v>0.075999999999999998</v>
      </c>
      <c r="T360" s="239">
        <f>S360*H360</f>
        <v>4.00406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40" t="s">
        <v>172</v>
      </c>
      <c r="AT360" s="240" t="s">
        <v>168</v>
      </c>
      <c r="AU360" s="240" t="s">
        <v>86</v>
      </c>
      <c r="AY360" s="17" t="s">
        <v>166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7" t="s">
        <v>84</v>
      </c>
      <c r="BK360" s="241">
        <f>ROUND(I360*H360,2)</f>
        <v>0</v>
      </c>
      <c r="BL360" s="17" t="s">
        <v>172</v>
      </c>
      <c r="BM360" s="240" t="s">
        <v>505</v>
      </c>
    </row>
    <row r="361" s="13" customFormat="1">
      <c r="A361" s="13"/>
      <c r="B361" s="242"/>
      <c r="C361" s="243"/>
      <c r="D361" s="244" t="s">
        <v>174</v>
      </c>
      <c r="E361" s="245" t="s">
        <v>1</v>
      </c>
      <c r="F361" s="246" t="s">
        <v>506</v>
      </c>
      <c r="G361" s="243"/>
      <c r="H361" s="247">
        <v>52.685000000000002</v>
      </c>
      <c r="I361" s="248"/>
      <c r="J361" s="243"/>
      <c r="K361" s="243"/>
      <c r="L361" s="249"/>
      <c r="M361" s="250"/>
      <c r="N361" s="251"/>
      <c r="O361" s="251"/>
      <c r="P361" s="251"/>
      <c r="Q361" s="251"/>
      <c r="R361" s="251"/>
      <c r="S361" s="251"/>
      <c r="T361" s="25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3" t="s">
        <v>174</v>
      </c>
      <c r="AU361" s="253" t="s">
        <v>86</v>
      </c>
      <c r="AV361" s="13" t="s">
        <v>86</v>
      </c>
      <c r="AW361" s="13" t="s">
        <v>32</v>
      </c>
      <c r="AX361" s="13" t="s">
        <v>84</v>
      </c>
      <c r="AY361" s="253" t="s">
        <v>166</v>
      </c>
    </row>
    <row r="362" s="2" customFormat="1" ht="24.15" customHeight="1">
      <c r="A362" s="38"/>
      <c r="B362" s="39"/>
      <c r="C362" s="228" t="s">
        <v>507</v>
      </c>
      <c r="D362" s="228" t="s">
        <v>168</v>
      </c>
      <c r="E362" s="229" t="s">
        <v>508</v>
      </c>
      <c r="F362" s="230" t="s">
        <v>509</v>
      </c>
      <c r="G362" s="231" t="s">
        <v>185</v>
      </c>
      <c r="H362" s="232">
        <v>4</v>
      </c>
      <c r="I362" s="233"/>
      <c r="J362" s="234">
        <f>ROUND(I362*H362,2)</f>
        <v>0</v>
      </c>
      <c r="K362" s="235"/>
      <c r="L362" s="44"/>
      <c r="M362" s="236" t="s">
        <v>1</v>
      </c>
      <c r="N362" s="237" t="s">
        <v>41</v>
      </c>
      <c r="O362" s="91"/>
      <c r="P362" s="238">
        <f>O362*H362</f>
        <v>0</v>
      </c>
      <c r="Q362" s="238">
        <v>0</v>
      </c>
      <c r="R362" s="238">
        <f>Q362*H362</f>
        <v>0</v>
      </c>
      <c r="S362" s="238">
        <v>0.20699999999999999</v>
      </c>
      <c r="T362" s="239">
        <f>S362*H362</f>
        <v>0.82799999999999996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40" t="s">
        <v>172</v>
      </c>
      <c r="AT362" s="240" t="s">
        <v>168</v>
      </c>
      <c r="AU362" s="240" t="s">
        <v>86</v>
      </c>
      <c r="AY362" s="17" t="s">
        <v>166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7" t="s">
        <v>84</v>
      </c>
      <c r="BK362" s="241">
        <f>ROUND(I362*H362,2)</f>
        <v>0</v>
      </c>
      <c r="BL362" s="17" t="s">
        <v>172</v>
      </c>
      <c r="BM362" s="240" t="s">
        <v>510</v>
      </c>
    </row>
    <row r="363" s="13" customFormat="1">
      <c r="A363" s="13"/>
      <c r="B363" s="242"/>
      <c r="C363" s="243"/>
      <c r="D363" s="244" t="s">
        <v>174</v>
      </c>
      <c r="E363" s="245" t="s">
        <v>1</v>
      </c>
      <c r="F363" s="246" t="s">
        <v>511</v>
      </c>
      <c r="G363" s="243"/>
      <c r="H363" s="247">
        <v>4</v>
      </c>
      <c r="I363" s="248"/>
      <c r="J363" s="243"/>
      <c r="K363" s="243"/>
      <c r="L363" s="249"/>
      <c r="M363" s="250"/>
      <c r="N363" s="251"/>
      <c r="O363" s="251"/>
      <c r="P363" s="251"/>
      <c r="Q363" s="251"/>
      <c r="R363" s="251"/>
      <c r="S363" s="251"/>
      <c r="T363" s="25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3" t="s">
        <v>174</v>
      </c>
      <c r="AU363" s="253" t="s">
        <v>86</v>
      </c>
      <c r="AV363" s="13" t="s">
        <v>86</v>
      </c>
      <c r="AW363" s="13" t="s">
        <v>32</v>
      </c>
      <c r="AX363" s="13" t="s">
        <v>84</v>
      </c>
      <c r="AY363" s="253" t="s">
        <v>166</v>
      </c>
    </row>
    <row r="364" s="2" customFormat="1" ht="24.15" customHeight="1">
      <c r="A364" s="38"/>
      <c r="B364" s="39"/>
      <c r="C364" s="228" t="s">
        <v>512</v>
      </c>
      <c r="D364" s="228" t="s">
        <v>168</v>
      </c>
      <c r="E364" s="229" t="s">
        <v>513</v>
      </c>
      <c r="F364" s="230" t="s">
        <v>514</v>
      </c>
      <c r="G364" s="231" t="s">
        <v>185</v>
      </c>
      <c r="H364" s="232">
        <v>2</v>
      </c>
      <c r="I364" s="233"/>
      <c r="J364" s="234">
        <f>ROUND(I364*H364,2)</f>
        <v>0</v>
      </c>
      <c r="K364" s="235"/>
      <c r="L364" s="44"/>
      <c r="M364" s="236" t="s">
        <v>1</v>
      </c>
      <c r="N364" s="237" t="s">
        <v>41</v>
      </c>
      <c r="O364" s="91"/>
      <c r="P364" s="238">
        <f>O364*H364</f>
        <v>0</v>
      </c>
      <c r="Q364" s="238">
        <v>0</v>
      </c>
      <c r="R364" s="238">
        <f>Q364*H364</f>
        <v>0</v>
      </c>
      <c r="S364" s="238">
        <v>0.27600000000000002</v>
      </c>
      <c r="T364" s="239">
        <f>S364*H364</f>
        <v>0.55200000000000005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40" t="s">
        <v>172</v>
      </c>
      <c r="AT364" s="240" t="s">
        <v>168</v>
      </c>
      <c r="AU364" s="240" t="s">
        <v>86</v>
      </c>
      <c r="AY364" s="17" t="s">
        <v>166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7" t="s">
        <v>84</v>
      </c>
      <c r="BK364" s="241">
        <f>ROUND(I364*H364,2)</f>
        <v>0</v>
      </c>
      <c r="BL364" s="17" t="s">
        <v>172</v>
      </c>
      <c r="BM364" s="240" t="s">
        <v>515</v>
      </c>
    </row>
    <row r="365" s="13" customFormat="1">
      <c r="A365" s="13"/>
      <c r="B365" s="242"/>
      <c r="C365" s="243"/>
      <c r="D365" s="244" t="s">
        <v>174</v>
      </c>
      <c r="E365" s="245" t="s">
        <v>1</v>
      </c>
      <c r="F365" s="246" t="s">
        <v>516</v>
      </c>
      <c r="G365" s="243"/>
      <c r="H365" s="247">
        <v>2</v>
      </c>
      <c r="I365" s="248"/>
      <c r="J365" s="243"/>
      <c r="K365" s="243"/>
      <c r="L365" s="249"/>
      <c r="M365" s="250"/>
      <c r="N365" s="251"/>
      <c r="O365" s="251"/>
      <c r="P365" s="251"/>
      <c r="Q365" s="251"/>
      <c r="R365" s="251"/>
      <c r="S365" s="251"/>
      <c r="T365" s="25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3" t="s">
        <v>174</v>
      </c>
      <c r="AU365" s="253" t="s">
        <v>86</v>
      </c>
      <c r="AV365" s="13" t="s">
        <v>86</v>
      </c>
      <c r="AW365" s="13" t="s">
        <v>32</v>
      </c>
      <c r="AX365" s="13" t="s">
        <v>84</v>
      </c>
      <c r="AY365" s="253" t="s">
        <v>166</v>
      </c>
    </row>
    <row r="366" s="2" customFormat="1" ht="24.15" customHeight="1">
      <c r="A366" s="38"/>
      <c r="B366" s="39"/>
      <c r="C366" s="228" t="s">
        <v>517</v>
      </c>
      <c r="D366" s="228" t="s">
        <v>168</v>
      </c>
      <c r="E366" s="229" t="s">
        <v>518</v>
      </c>
      <c r="F366" s="230" t="s">
        <v>519</v>
      </c>
      <c r="G366" s="231" t="s">
        <v>185</v>
      </c>
      <c r="H366" s="232">
        <v>3</v>
      </c>
      <c r="I366" s="233"/>
      <c r="J366" s="234">
        <f>ROUND(I366*H366,2)</f>
        <v>0</v>
      </c>
      <c r="K366" s="235"/>
      <c r="L366" s="44"/>
      <c r="M366" s="236" t="s">
        <v>1</v>
      </c>
      <c r="N366" s="237" t="s">
        <v>41</v>
      </c>
      <c r="O366" s="91"/>
      <c r="P366" s="238">
        <f>O366*H366</f>
        <v>0</v>
      </c>
      <c r="Q366" s="238">
        <v>0</v>
      </c>
      <c r="R366" s="238">
        <f>Q366*H366</f>
        <v>0</v>
      </c>
      <c r="S366" s="238">
        <v>0.34399999999999997</v>
      </c>
      <c r="T366" s="239">
        <f>S366*H366</f>
        <v>1.032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40" t="s">
        <v>172</v>
      </c>
      <c r="AT366" s="240" t="s">
        <v>168</v>
      </c>
      <c r="AU366" s="240" t="s">
        <v>86</v>
      </c>
      <c r="AY366" s="17" t="s">
        <v>166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7" t="s">
        <v>84</v>
      </c>
      <c r="BK366" s="241">
        <f>ROUND(I366*H366,2)</f>
        <v>0</v>
      </c>
      <c r="BL366" s="17" t="s">
        <v>172</v>
      </c>
      <c r="BM366" s="240" t="s">
        <v>520</v>
      </c>
    </row>
    <row r="367" s="13" customFormat="1">
      <c r="A367" s="13"/>
      <c r="B367" s="242"/>
      <c r="C367" s="243"/>
      <c r="D367" s="244" t="s">
        <v>174</v>
      </c>
      <c r="E367" s="245" t="s">
        <v>1</v>
      </c>
      <c r="F367" s="246" t="s">
        <v>521</v>
      </c>
      <c r="G367" s="243"/>
      <c r="H367" s="247">
        <v>3</v>
      </c>
      <c r="I367" s="248"/>
      <c r="J367" s="243"/>
      <c r="K367" s="243"/>
      <c r="L367" s="249"/>
      <c r="M367" s="250"/>
      <c r="N367" s="251"/>
      <c r="O367" s="251"/>
      <c r="P367" s="251"/>
      <c r="Q367" s="251"/>
      <c r="R367" s="251"/>
      <c r="S367" s="251"/>
      <c r="T367" s="25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3" t="s">
        <v>174</v>
      </c>
      <c r="AU367" s="253" t="s">
        <v>86</v>
      </c>
      <c r="AV367" s="13" t="s">
        <v>86</v>
      </c>
      <c r="AW367" s="13" t="s">
        <v>32</v>
      </c>
      <c r="AX367" s="13" t="s">
        <v>84</v>
      </c>
      <c r="AY367" s="253" t="s">
        <v>166</v>
      </c>
    </row>
    <row r="368" s="2" customFormat="1" ht="24.15" customHeight="1">
      <c r="A368" s="38"/>
      <c r="B368" s="39"/>
      <c r="C368" s="228" t="s">
        <v>522</v>
      </c>
      <c r="D368" s="228" t="s">
        <v>168</v>
      </c>
      <c r="E368" s="229" t="s">
        <v>523</v>
      </c>
      <c r="F368" s="230" t="s">
        <v>524</v>
      </c>
      <c r="G368" s="231" t="s">
        <v>171</v>
      </c>
      <c r="H368" s="232">
        <v>1</v>
      </c>
      <c r="I368" s="233"/>
      <c r="J368" s="234">
        <f>ROUND(I368*H368,2)</f>
        <v>0</v>
      </c>
      <c r="K368" s="235"/>
      <c r="L368" s="44"/>
      <c r="M368" s="236" t="s">
        <v>1</v>
      </c>
      <c r="N368" s="237" t="s">
        <v>41</v>
      </c>
      <c r="O368" s="91"/>
      <c r="P368" s="238">
        <f>O368*H368</f>
        <v>0</v>
      </c>
      <c r="Q368" s="238">
        <v>0</v>
      </c>
      <c r="R368" s="238">
        <f>Q368*H368</f>
        <v>0</v>
      </c>
      <c r="S368" s="238">
        <v>1.8</v>
      </c>
      <c r="T368" s="239">
        <f>S368*H368</f>
        <v>1.8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40" t="s">
        <v>172</v>
      </c>
      <c r="AT368" s="240" t="s">
        <v>168</v>
      </c>
      <c r="AU368" s="240" t="s">
        <v>86</v>
      </c>
      <c r="AY368" s="17" t="s">
        <v>166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7" t="s">
        <v>84</v>
      </c>
      <c r="BK368" s="241">
        <f>ROUND(I368*H368,2)</f>
        <v>0</v>
      </c>
      <c r="BL368" s="17" t="s">
        <v>172</v>
      </c>
      <c r="BM368" s="240" t="s">
        <v>525</v>
      </c>
    </row>
    <row r="369" s="13" customFormat="1">
      <c r="A369" s="13"/>
      <c r="B369" s="242"/>
      <c r="C369" s="243"/>
      <c r="D369" s="244" t="s">
        <v>174</v>
      </c>
      <c r="E369" s="245" t="s">
        <v>1</v>
      </c>
      <c r="F369" s="246" t="s">
        <v>526</v>
      </c>
      <c r="G369" s="243"/>
      <c r="H369" s="247">
        <v>1</v>
      </c>
      <c r="I369" s="248"/>
      <c r="J369" s="243"/>
      <c r="K369" s="243"/>
      <c r="L369" s="249"/>
      <c r="M369" s="250"/>
      <c r="N369" s="251"/>
      <c r="O369" s="251"/>
      <c r="P369" s="251"/>
      <c r="Q369" s="251"/>
      <c r="R369" s="251"/>
      <c r="S369" s="251"/>
      <c r="T369" s="25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3" t="s">
        <v>174</v>
      </c>
      <c r="AU369" s="253" t="s">
        <v>86</v>
      </c>
      <c r="AV369" s="13" t="s">
        <v>86</v>
      </c>
      <c r="AW369" s="13" t="s">
        <v>32</v>
      </c>
      <c r="AX369" s="13" t="s">
        <v>84</v>
      </c>
      <c r="AY369" s="253" t="s">
        <v>166</v>
      </c>
    </row>
    <row r="370" s="2" customFormat="1" ht="55.5" customHeight="1">
      <c r="A370" s="38"/>
      <c r="B370" s="39"/>
      <c r="C370" s="228" t="s">
        <v>527</v>
      </c>
      <c r="D370" s="228" t="s">
        <v>168</v>
      </c>
      <c r="E370" s="229" t="s">
        <v>528</v>
      </c>
      <c r="F370" s="230" t="s">
        <v>529</v>
      </c>
      <c r="G370" s="231" t="s">
        <v>171</v>
      </c>
      <c r="H370" s="232">
        <v>1.575</v>
      </c>
      <c r="I370" s="233"/>
      <c r="J370" s="234">
        <f>ROUND(I370*H370,2)</f>
        <v>0</v>
      </c>
      <c r="K370" s="235"/>
      <c r="L370" s="44"/>
      <c r="M370" s="236" t="s">
        <v>1</v>
      </c>
      <c r="N370" s="237" t="s">
        <v>41</v>
      </c>
      <c r="O370" s="91"/>
      <c r="P370" s="238">
        <f>O370*H370</f>
        <v>0</v>
      </c>
      <c r="Q370" s="238">
        <v>0</v>
      </c>
      <c r="R370" s="238">
        <f>Q370*H370</f>
        <v>0</v>
      </c>
      <c r="S370" s="238">
        <v>1.8</v>
      </c>
      <c r="T370" s="239">
        <f>S370*H370</f>
        <v>2.835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40" t="s">
        <v>172</v>
      </c>
      <c r="AT370" s="240" t="s">
        <v>168</v>
      </c>
      <c r="AU370" s="240" t="s">
        <v>86</v>
      </c>
      <c r="AY370" s="17" t="s">
        <v>166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7" t="s">
        <v>84</v>
      </c>
      <c r="BK370" s="241">
        <f>ROUND(I370*H370,2)</f>
        <v>0</v>
      </c>
      <c r="BL370" s="17" t="s">
        <v>172</v>
      </c>
      <c r="BM370" s="240" t="s">
        <v>530</v>
      </c>
    </row>
    <row r="371" s="13" customFormat="1">
      <c r="A371" s="13"/>
      <c r="B371" s="242"/>
      <c r="C371" s="243"/>
      <c r="D371" s="244" t="s">
        <v>174</v>
      </c>
      <c r="E371" s="245" t="s">
        <v>1</v>
      </c>
      <c r="F371" s="246" t="s">
        <v>531</v>
      </c>
      <c r="G371" s="243"/>
      <c r="H371" s="247">
        <v>1.575</v>
      </c>
      <c r="I371" s="248"/>
      <c r="J371" s="243"/>
      <c r="K371" s="243"/>
      <c r="L371" s="249"/>
      <c r="M371" s="250"/>
      <c r="N371" s="251"/>
      <c r="O371" s="251"/>
      <c r="P371" s="251"/>
      <c r="Q371" s="251"/>
      <c r="R371" s="251"/>
      <c r="S371" s="251"/>
      <c r="T371" s="25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3" t="s">
        <v>174</v>
      </c>
      <c r="AU371" s="253" t="s">
        <v>86</v>
      </c>
      <c r="AV371" s="13" t="s">
        <v>86</v>
      </c>
      <c r="AW371" s="13" t="s">
        <v>32</v>
      </c>
      <c r="AX371" s="13" t="s">
        <v>84</v>
      </c>
      <c r="AY371" s="253" t="s">
        <v>166</v>
      </c>
    </row>
    <row r="372" s="2" customFormat="1" ht="55.5" customHeight="1">
      <c r="A372" s="38"/>
      <c r="B372" s="39"/>
      <c r="C372" s="228" t="s">
        <v>532</v>
      </c>
      <c r="D372" s="228" t="s">
        <v>168</v>
      </c>
      <c r="E372" s="229" t="s">
        <v>533</v>
      </c>
      <c r="F372" s="230" t="s">
        <v>534</v>
      </c>
      <c r="G372" s="231" t="s">
        <v>171</v>
      </c>
      <c r="H372" s="232">
        <v>8.3499999999999996</v>
      </c>
      <c r="I372" s="233"/>
      <c r="J372" s="234">
        <f>ROUND(I372*H372,2)</f>
        <v>0</v>
      </c>
      <c r="K372" s="235"/>
      <c r="L372" s="44"/>
      <c r="M372" s="236" t="s">
        <v>1</v>
      </c>
      <c r="N372" s="237" t="s">
        <v>41</v>
      </c>
      <c r="O372" s="91"/>
      <c r="P372" s="238">
        <f>O372*H372</f>
        <v>0</v>
      </c>
      <c r="Q372" s="238">
        <v>0</v>
      </c>
      <c r="R372" s="238">
        <f>Q372*H372</f>
        <v>0</v>
      </c>
      <c r="S372" s="238">
        <v>1.8</v>
      </c>
      <c r="T372" s="239">
        <f>S372*H372</f>
        <v>15.029999999999999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40" t="s">
        <v>172</v>
      </c>
      <c r="AT372" s="240" t="s">
        <v>168</v>
      </c>
      <c r="AU372" s="240" t="s">
        <v>86</v>
      </c>
      <c r="AY372" s="17" t="s">
        <v>166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7" t="s">
        <v>84</v>
      </c>
      <c r="BK372" s="241">
        <f>ROUND(I372*H372,2)</f>
        <v>0</v>
      </c>
      <c r="BL372" s="17" t="s">
        <v>172</v>
      </c>
      <c r="BM372" s="240" t="s">
        <v>535</v>
      </c>
    </row>
    <row r="373" s="13" customFormat="1">
      <c r="A373" s="13"/>
      <c r="B373" s="242"/>
      <c r="C373" s="243"/>
      <c r="D373" s="244" t="s">
        <v>174</v>
      </c>
      <c r="E373" s="245" t="s">
        <v>1</v>
      </c>
      <c r="F373" s="246" t="s">
        <v>536</v>
      </c>
      <c r="G373" s="243"/>
      <c r="H373" s="247">
        <v>8.3499999999999996</v>
      </c>
      <c r="I373" s="248"/>
      <c r="J373" s="243"/>
      <c r="K373" s="243"/>
      <c r="L373" s="249"/>
      <c r="M373" s="250"/>
      <c r="N373" s="251"/>
      <c r="O373" s="251"/>
      <c r="P373" s="251"/>
      <c r="Q373" s="251"/>
      <c r="R373" s="251"/>
      <c r="S373" s="251"/>
      <c r="T373" s="25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3" t="s">
        <v>174</v>
      </c>
      <c r="AU373" s="253" t="s">
        <v>86</v>
      </c>
      <c r="AV373" s="13" t="s">
        <v>86</v>
      </c>
      <c r="AW373" s="13" t="s">
        <v>32</v>
      </c>
      <c r="AX373" s="13" t="s">
        <v>84</v>
      </c>
      <c r="AY373" s="253" t="s">
        <v>166</v>
      </c>
    </row>
    <row r="374" s="2" customFormat="1" ht="33" customHeight="1">
      <c r="A374" s="38"/>
      <c r="B374" s="39"/>
      <c r="C374" s="228" t="s">
        <v>537</v>
      </c>
      <c r="D374" s="228" t="s">
        <v>168</v>
      </c>
      <c r="E374" s="229" t="s">
        <v>538</v>
      </c>
      <c r="F374" s="230" t="s">
        <v>539</v>
      </c>
      <c r="G374" s="231" t="s">
        <v>229</v>
      </c>
      <c r="H374" s="232">
        <v>451.39600000000002</v>
      </c>
      <c r="I374" s="233"/>
      <c r="J374" s="234">
        <f>ROUND(I374*H374,2)</f>
        <v>0</v>
      </c>
      <c r="K374" s="235"/>
      <c r="L374" s="44"/>
      <c r="M374" s="236" t="s">
        <v>1</v>
      </c>
      <c r="N374" s="237" t="s">
        <v>41</v>
      </c>
      <c r="O374" s="91"/>
      <c r="P374" s="238">
        <f>O374*H374</f>
        <v>0</v>
      </c>
      <c r="Q374" s="238">
        <v>0</v>
      </c>
      <c r="R374" s="238">
        <f>Q374*H374</f>
        <v>0</v>
      </c>
      <c r="S374" s="238">
        <v>0.050000000000000003</v>
      </c>
      <c r="T374" s="239">
        <f>S374*H374</f>
        <v>22.569800000000001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40" t="s">
        <v>172</v>
      </c>
      <c r="AT374" s="240" t="s">
        <v>168</v>
      </c>
      <c r="AU374" s="240" t="s">
        <v>86</v>
      </c>
      <c r="AY374" s="17" t="s">
        <v>166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7" t="s">
        <v>84</v>
      </c>
      <c r="BK374" s="241">
        <f>ROUND(I374*H374,2)</f>
        <v>0</v>
      </c>
      <c r="BL374" s="17" t="s">
        <v>172</v>
      </c>
      <c r="BM374" s="240" t="s">
        <v>540</v>
      </c>
    </row>
    <row r="375" s="15" customFormat="1">
      <c r="A375" s="15"/>
      <c r="B375" s="265"/>
      <c r="C375" s="266"/>
      <c r="D375" s="244" t="s">
        <v>174</v>
      </c>
      <c r="E375" s="267" t="s">
        <v>1</v>
      </c>
      <c r="F375" s="268" t="s">
        <v>286</v>
      </c>
      <c r="G375" s="266"/>
      <c r="H375" s="267" t="s">
        <v>1</v>
      </c>
      <c r="I375" s="269"/>
      <c r="J375" s="266"/>
      <c r="K375" s="266"/>
      <c r="L375" s="270"/>
      <c r="M375" s="271"/>
      <c r="N375" s="272"/>
      <c r="O375" s="272"/>
      <c r="P375" s="272"/>
      <c r="Q375" s="272"/>
      <c r="R375" s="272"/>
      <c r="S375" s="272"/>
      <c r="T375" s="273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74" t="s">
        <v>174</v>
      </c>
      <c r="AU375" s="274" t="s">
        <v>86</v>
      </c>
      <c r="AV375" s="15" t="s">
        <v>84</v>
      </c>
      <c r="AW375" s="15" t="s">
        <v>32</v>
      </c>
      <c r="AX375" s="15" t="s">
        <v>76</v>
      </c>
      <c r="AY375" s="274" t="s">
        <v>166</v>
      </c>
    </row>
    <row r="376" s="13" customFormat="1">
      <c r="A376" s="13"/>
      <c r="B376" s="242"/>
      <c r="C376" s="243"/>
      <c r="D376" s="244" t="s">
        <v>174</v>
      </c>
      <c r="E376" s="245" t="s">
        <v>1</v>
      </c>
      <c r="F376" s="246" t="s">
        <v>287</v>
      </c>
      <c r="G376" s="243"/>
      <c r="H376" s="247">
        <v>451.39600000000002</v>
      </c>
      <c r="I376" s="248"/>
      <c r="J376" s="243"/>
      <c r="K376" s="243"/>
      <c r="L376" s="249"/>
      <c r="M376" s="250"/>
      <c r="N376" s="251"/>
      <c r="O376" s="251"/>
      <c r="P376" s="251"/>
      <c r="Q376" s="251"/>
      <c r="R376" s="251"/>
      <c r="S376" s="251"/>
      <c r="T376" s="25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3" t="s">
        <v>174</v>
      </c>
      <c r="AU376" s="253" t="s">
        <v>86</v>
      </c>
      <c r="AV376" s="13" t="s">
        <v>86</v>
      </c>
      <c r="AW376" s="13" t="s">
        <v>32</v>
      </c>
      <c r="AX376" s="13" t="s">
        <v>84</v>
      </c>
      <c r="AY376" s="253" t="s">
        <v>166</v>
      </c>
    </row>
    <row r="377" s="2" customFormat="1" ht="37.8" customHeight="1">
      <c r="A377" s="38"/>
      <c r="B377" s="39"/>
      <c r="C377" s="228" t="s">
        <v>541</v>
      </c>
      <c r="D377" s="228" t="s">
        <v>168</v>
      </c>
      <c r="E377" s="229" t="s">
        <v>542</v>
      </c>
      <c r="F377" s="230" t="s">
        <v>543</v>
      </c>
      <c r="G377" s="231" t="s">
        <v>229</v>
      </c>
      <c r="H377" s="232">
        <v>1418.6230000000001</v>
      </c>
      <c r="I377" s="233"/>
      <c r="J377" s="234">
        <f>ROUND(I377*H377,2)</f>
        <v>0</v>
      </c>
      <c r="K377" s="235"/>
      <c r="L377" s="44"/>
      <c r="M377" s="236" t="s">
        <v>1</v>
      </c>
      <c r="N377" s="237" t="s">
        <v>41</v>
      </c>
      <c r="O377" s="91"/>
      <c r="P377" s="238">
        <f>O377*H377</f>
        <v>0</v>
      </c>
      <c r="Q377" s="238">
        <v>0</v>
      </c>
      <c r="R377" s="238">
        <f>Q377*H377</f>
        <v>0</v>
      </c>
      <c r="S377" s="238">
        <v>0.045999999999999999</v>
      </c>
      <c r="T377" s="239">
        <f>S377*H377</f>
        <v>65.256658000000002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40" t="s">
        <v>172</v>
      </c>
      <c r="AT377" s="240" t="s">
        <v>168</v>
      </c>
      <c r="AU377" s="240" t="s">
        <v>86</v>
      </c>
      <c r="AY377" s="17" t="s">
        <v>166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7" t="s">
        <v>84</v>
      </c>
      <c r="BK377" s="241">
        <f>ROUND(I377*H377,2)</f>
        <v>0</v>
      </c>
      <c r="BL377" s="17" t="s">
        <v>172</v>
      </c>
      <c r="BM377" s="240" t="s">
        <v>544</v>
      </c>
    </row>
    <row r="378" s="13" customFormat="1">
      <c r="A378" s="13"/>
      <c r="B378" s="242"/>
      <c r="C378" s="243"/>
      <c r="D378" s="244" t="s">
        <v>174</v>
      </c>
      <c r="E378" s="245" t="s">
        <v>1</v>
      </c>
      <c r="F378" s="246" t="s">
        <v>309</v>
      </c>
      <c r="G378" s="243"/>
      <c r="H378" s="247">
        <v>1325.685</v>
      </c>
      <c r="I378" s="248"/>
      <c r="J378" s="243"/>
      <c r="K378" s="243"/>
      <c r="L378" s="249"/>
      <c r="M378" s="250"/>
      <c r="N378" s="251"/>
      <c r="O378" s="251"/>
      <c r="P378" s="251"/>
      <c r="Q378" s="251"/>
      <c r="R378" s="251"/>
      <c r="S378" s="251"/>
      <c r="T378" s="25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3" t="s">
        <v>174</v>
      </c>
      <c r="AU378" s="253" t="s">
        <v>86</v>
      </c>
      <c r="AV378" s="13" t="s">
        <v>86</v>
      </c>
      <c r="AW378" s="13" t="s">
        <v>32</v>
      </c>
      <c r="AX378" s="13" t="s">
        <v>76</v>
      </c>
      <c r="AY378" s="253" t="s">
        <v>166</v>
      </c>
    </row>
    <row r="379" s="13" customFormat="1">
      <c r="A379" s="13"/>
      <c r="B379" s="242"/>
      <c r="C379" s="243"/>
      <c r="D379" s="244" t="s">
        <v>174</v>
      </c>
      <c r="E379" s="245" t="s">
        <v>1</v>
      </c>
      <c r="F379" s="246" t="s">
        <v>545</v>
      </c>
      <c r="G379" s="243"/>
      <c r="H379" s="247">
        <v>92.938000000000002</v>
      </c>
      <c r="I379" s="248"/>
      <c r="J379" s="243"/>
      <c r="K379" s="243"/>
      <c r="L379" s="249"/>
      <c r="M379" s="250"/>
      <c r="N379" s="251"/>
      <c r="O379" s="251"/>
      <c r="P379" s="251"/>
      <c r="Q379" s="251"/>
      <c r="R379" s="251"/>
      <c r="S379" s="251"/>
      <c r="T379" s="25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3" t="s">
        <v>174</v>
      </c>
      <c r="AU379" s="253" t="s">
        <v>86</v>
      </c>
      <c r="AV379" s="13" t="s">
        <v>86</v>
      </c>
      <c r="AW379" s="13" t="s">
        <v>32</v>
      </c>
      <c r="AX379" s="13" t="s">
        <v>76</v>
      </c>
      <c r="AY379" s="253" t="s">
        <v>166</v>
      </c>
    </row>
    <row r="380" s="14" customFormat="1">
      <c r="A380" s="14"/>
      <c r="B380" s="254"/>
      <c r="C380" s="255"/>
      <c r="D380" s="244" t="s">
        <v>174</v>
      </c>
      <c r="E380" s="256" t="s">
        <v>1</v>
      </c>
      <c r="F380" s="257" t="s">
        <v>182</v>
      </c>
      <c r="G380" s="255"/>
      <c r="H380" s="258">
        <v>1418.6230000000001</v>
      </c>
      <c r="I380" s="259"/>
      <c r="J380" s="255"/>
      <c r="K380" s="255"/>
      <c r="L380" s="260"/>
      <c r="M380" s="261"/>
      <c r="N380" s="262"/>
      <c r="O380" s="262"/>
      <c r="P380" s="262"/>
      <c r="Q380" s="262"/>
      <c r="R380" s="262"/>
      <c r="S380" s="262"/>
      <c r="T380" s="26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4" t="s">
        <v>174</v>
      </c>
      <c r="AU380" s="264" t="s">
        <v>86</v>
      </c>
      <c r="AV380" s="14" t="s">
        <v>172</v>
      </c>
      <c r="AW380" s="14" t="s">
        <v>32</v>
      </c>
      <c r="AX380" s="14" t="s">
        <v>84</v>
      </c>
      <c r="AY380" s="264" t="s">
        <v>166</v>
      </c>
    </row>
    <row r="381" s="2" customFormat="1" ht="37.8" customHeight="1">
      <c r="A381" s="38"/>
      <c r="B381" s="39"/>
      <c r="C381" s="228" t="s">
        <v>546</v>
      </c>
      <c r="D381" s="228" t="s">
        <v>168</v>
      </c>
      <c r="E381" s="229" t="s">
        <v>547</v>
      </c>
      <c r="F381" s="230" t="s">
        <v>548</v>
      </c>
      <c r="G381" s="231" t="s">
        <v>229</v>
      </c>
      <c r="H381" s="232">
        <v>662.84299999999996</v>
      </c>
      <c r="I381" s="233"/>
      <c r="J381" s="234">
        <f>ROUND(I381*H381,2)</f>
        <v>0</v>
      </c>
      <c r="K381" s="235"/>
      <c r="L381" s="44"/>
      <c r="M381" s="236" t="s">
        <v>1</v>
      </c>
      <c r="N381" s="237" t="s">
        <v>41</v>
      </c>
      <c r="O381" s="91"/>
      <c r="P381" s="238">
        <f>O381*H381</f>
        <v>0</v>
      </c>
      <c r="Q381" s="238">
        <v>0</v>
      </c>
      <c r="R381" s="238">
        <f>Q381*H381</f>
        <v>0</v>
      </c>
      <c r="S381" s="238">
        <v>0.068000000000000005</v>
      </c>
      <c r="T381" s="239">
        <f>S381*H381</f>
        <v>45.073324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40" t="s">
        <v>172</v>
      </c>
      <c r="AT381" s="240" t="s">
        <v>168</v>
      </c>
      <c r="AU381" s="240" t="s">
        <v>86</v>
      </c>
      <c r="AY381" s="17" t="s">
        <v>166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7" t="s">
        <v>84</v>
      </c>
      <c r="BK381" s="241">
        <f>ROUND(I381*H381,2)</f>
        <v>0</v>
      </c>
      <c r="BL381" s="17" t="s">
        <v>172</v>
      </c>
      <c r="BM381" s="240" t="s">
        <v>549</v>
      </c>
    </row>
    <row r="382" s="13" customFormat="1">
      <c r="A382" s="13"/>
      <c r="B382" s="242"/>
      <c r="C382" s="243"/>
      <c r="D382" s="244" t="s">
        <v>174</v>
      </c>
      <c r="E382" s="245" t="s">
        <v>1</v>
      </c>
      <c r="F382" s="246" t="s">
        <v>550</v>
      </c>
      <c r="G382" s="243"/>
      <c r="H382" s="247">
        <v>662.84299999999996</v>
      </c>
      <c r="I382" s="248"/>
      <c r="J382" s="243"/>
      <c r="K382" s="243"/>
      <c r="L382" s="249"/>
      <c r="M382" s="250"/>
      <c r="N382" s="251"/>
      <c r="O382" s="251"/>
      <c r="P382" s="251"/>
      <c r="Q382" s="251"/>
      <c r="R382" s="251"/>
      <c r="S382" s="251"/>
      <c r="T382" s="25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3" t="s">
        <v>174</v>
      </c>
      <c r="AU382" s="253" t="s">
        <v>86</v>
      </c>
      <c r="AV382" s="13" t="s">
        <v>86</v>
      </c>
      <c r="AW382" s="13" t="s">
        <v>32</v>
      </c>
      <c r="AX382" s="13" t="s">
        <v>84</v>
      </c>
      <c r="AY382" s="253" t="s">
        <v>166</v>
      </c>
    </row>
    <row r="383" s="2" customFormat="1" ht="37.8" customHeight="1">
      <c r="A383" s="38"/>
      <c r="B383" s="39"/>
      <c r="C383" s="228" t="s">
        <v>551</v>
      </c>
      <c r="D383" s="228" t="s">
        <v>168</v>
      </c>
      <c r="E383" s="229" t="s">
        <v>552</v>
      </c>
      <c r="F383" s="230" t="s">
        <v>553</v>
      </c>
      <c r="G383" s="231" t="s">
        <v>185</v>
      </c>
      <c r="H383" s="232">
        <v>4</v>
      </c>
      <c r="I383" s="233"/>
      <c r="J383" s="234">
        <f>ROUND(I383*H383,2)</f>
        <v>0</v>
      </c>
      <c r="K383" s="235"/>
      <c r="L383" s="44"/>
      <c r="M383" s="236" t="s">
        <v>1</v>
      </c>
      <c r="N383" s="237" t="s">
        <v>41</v>
      </c>
      <c r="O383" s="91"/>
      <c r="P383" s="238">
        <f>O383*H383</f>
        <v>0</v>
      </c>
      <c r="Q383" s="238">
        <v>0</v>
      </c>
      <c r="R383" s="238">
        <f>Q383*H383</f>
        <v>0</v>
      </c>
      <c r="S383" s="238">
        <v>0</v>
      </c>
      <c r="T383" s="239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40" t="s">
        <v>172</v>
      </c>
      <c r="AT383" s="240" t="s">
        <v>168</v>
      </c>
      <c r="AU383" s="240" t="s">
        <v>86</v>
      </c>
      <c r="AY383" s="17" t="s">
        <v>166</v>
      </c>
      <c r="BE383" s="241">
        <f>IF(N383="základní",J383,0)</f>
        <v>0</v>
      </c>
      <c r="BF383" s="241">
        <f>IF(N383="snížená",J383,0)</f>
        <v>0</v>
      </c>
      <c r="BG383" s="241">
        <f>IF(N383="zákl. přenesená",J383,0)</f>
        <v>0</v>
      </c>
      <c r="BH383" s="241">
        <f>IF(N383="sníž. přenesená",J383,0)</f>
        <v>0</v>
      </c>
      <c r="BI383" s="241">
        <f>IF(N383="nulová",J383,0)</f>
        <v>0</v>
      </c>
      <c r="BJ383" s="17" t="s">
        <v>84</v>
      </c>
      <c r="BK383" s="241">
        <f>ROUND(I383*H383,2)</f>
        <v>0</v>
      </c>
      <c r="BL383" s="17" t="s">
        <v>172</v>
      </c>
      <c r="BM383" s="240" t="s">
        <v>554</v>
      </c>
    </row>
    <row r="384" s="2" customFormat="1" ht="33" customHeight="1">
      <c r="A384" s="38"/>
      <c r="B384" s="39"/>
      <c r="C384" s="228" t="s">
        <v>555</v>
      </c>
      <c r="D384" s="228" t="s">
        <v>168</v>
      </c>
      <c r="E384" s="229" t="s">
        <v>556</v>
      </c>
      <c r="F384" s="230" t="s">
        <v>557</v>
      </c>
      <c r="G384" s="231" t="s">
        <v>280</v>
      </c>
      <c r="H384" s="232">
        <v>1</v>
      </c>
      <c r="I384" s="233"/>
      <c r="J384" s="234">
        <f>ROUND(I384*H384,2)</f>
        <v>0</v>
      </c>
      <c r="K384" s="235"/>
      <c r="L384" s="44"/>
      <c r="M384" s="236" t="s">
        <v>1</v>
      </c>
      <c r="N384" s="237" t="s">
        <v>41</v>
      </c>
      <c r="O384" s="91"/>
      <c r="P384" s="238">
        <f>O384*H384</f>
        <v>0</v>
      </c>
      <c r="Q384" s="238">
        <v>0</v>
      </c>
      <c r="R384" s="238">
        <f>Q384*H384</f>
        <v>0</v>
      </c>
      <c r="S384" s="238">
        <v>0</v>
      </c>
      <c r="T384" s="239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40" t="s">
        <v>172</v>
      </c>
      <c r="AT384" s="240" t="s">
        <v>168</v>
      </c>
      <c r="AU384" s="240" t="s">
        <v>86</v>
      </c>
      <c r="AY384" s="17" t="s">
        <v>166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7" t="s">
        <v>84</v>
      </c>
      <c r="BK384" s="241">
        <f>ROUND(I384*H384,2)</f>
        <v>0</v>
      </c>
      <c r="BL384" s="17" t="s">
        <v>172</v>
      </c>
      <c r="BM384" s="240" t="s">
        <v>558</v>
      </c>
    </row>
    <row r="385" s="12" customFormat="1" ht="22.8" customHeight="1">
      <c r="A385" s="12"/>
      <c r="B385" s="212"/>
      <c r="C385" s="213"/>
      <c r="D385" s="214" t="s">
        <v>75</v>
      </c>
      <c r="E385" s="226" t="s">
        <v>559</v>
      </c>
      <c r="F385" s="226" t="s">
        <v>560</v>
      </c>
      <c r="G385" s="213"/>
      <c r="H385" s="213"/>
      <c r="I385" s="216"/>
      <c r="J385" s="227">
        <f>BK385</f>
        <v>0</v>
      </c>
      <c r="K385" s="213"/>
      <c r="L385" s="218"/>
      <c r="M385" s="219"/>
      <c r="N385" s="220"/>
      <c r="O385" s="220"/>
      <c r="P385" s="221">
        <f>SUM(P386:P395)</f>
        <v>0</v>
      </c>
      <c r="Q385" s="220"/>
      <c r="R385" s="221">
        <f>SUM(R386:R395)</f>
        <v>0</v>
      </c>
      <c r="S385" s="220"/>
      <c r="T385" s="222">
        <f>SUM(T386:T395)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23" t="s">
        <v>84</v>
      </c>
      <c r="AT385" s="224" t="s">
        <v>75</v>
      </c>
      <c r="AU385" s="224" t="s">
        <v>84</v>
      </c>
      <c r="AY385" s="223" t="s">
        <v>166</v>
      </c>
      <c r="BK385" s="225">
        <f>SUM(BK386:BK395)</f>
        <v>0</v>
      </c>
    </row>
    <row r="386" s="2" customFormat="1" ht="37.8" customHeight="1">
      <c r="A386" s="38"/>
      <c r="B386" s="39"/>
      <c r="C386" s="228" t="s">
        <v>561</v>
      </c>
      <c r="D386" s="228" t="s">
        <v>168</v>
      </c>
      <c r="E386" s="229" t="s">
        <v>562</v>
      </c>
      <c r="F386" s="230" t="s">
        <v>563</v>
      </c>
      <c r="G386" s="231" t="s">
        <v>205</v>
      </c>
      <c r="H386" s="232">
        <v>347.68099999999998</v>
      </c>
      <c r="I386" s="233"/>
      <c r="J386" s="234">
        <f>ROUND(I386*H386,2)</f>
        <v>0</v>
      </c>
      <c r="K386" s="235"/>
      <c r="L386" s="44"/>
      <c r="M386" s="236" t="s">
        <v>1</v>
      </c>
      <c r="N386" s="237" t="s">
        <v>41</v>
      </c>
      <c r="O386" s="91"/>
      <c r="P386" s="238">
        <f>O386*H386</f>
        <v>0</v>
      </c>
      <c r="Q386" s="238">
        <v>0</v>
      </c>
      <c r="R386" s="238">
        <f>Q386*H386</f>
        <v>0</v>
      </c>
      <c r="S386" s="238">
        <v>0</v>
      </c>
      <c r="T386" s="239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40" t="s">
        <v>172</v>
      </c>
      <c r="AT386" s="240" t="s">
        <v>168</v>
      </c>
      <c r="AU386" s="240" t="s">
        <v>86</v>
      </c>
      <c r="AY386" s="17" t="s">
        <v>166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7" t="s">
        <v>84</v>
      </c>
      <c r="BK386" s="241">
        <f>ROUND(I386*H386,2)</f>
        <v>0</v>
      </c>
      <c r="BL386" s="17" t="s">
        <v>172</v>
      </c>
      <c r="BM386" s="240" t="s">
        <v>564</v>
      </c>
    </row>
    <row r="387" s="2" customFormat="1" ht="33" customHeight="1">
      <c r="A387" s="38"/>
      <c r="B387" s="39"/>
      <c r="C387" s="228" t="s">
        <v>565</v>
      </c>
      <c r="D387" s="228" t="s">
        <v>168</v>
      </c>
      <c r="E387" s="229" t="s">
        <v>566</v>
      </c>
      <c r="F387" s="230" t="s">
        <v>567</v>
      </c>
      <c r="G387" s="231" t="s">
        <v>205</v>
      </c>
      <c r="H387" s="232">
        <v>347.68099999999998</v>
      </c>
      <c r="I387" s="233"/>
      <c r="J387" s="234">
        <f>ROUND(I387*H387,2)</f>
        <v>0</v>
      </c>
      <c r="K387" s="235"/>
      <c r="L387" s="44"/>
      <c r="M387" s="236" t="s">
        <v>1</v>
      </c>
      <c r="N387" s="237" t="s">
        <v>41</v>
      </c>
      <c r="O387" s="91"/>
      <c r="P387" s="238">
        <f>O387*H387</f>
        <v>0</v>
      </c>
      <c r="Q387" s="238">
        <v>0</v>
      </c>
      <c r="R387" s="238">
        <f>Q387*H387</f>
        <v>0</v>
      </c>
      <c r="S387" s="238">
        <v>0</v>
      </c>
      <c r="T387" s="239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40" t="s">
        <v>172</v>
      </c>
      <c r="AT387" s="240" t="s">
        <v>168</v>
      </c>
      <c r="AU387" s="240" t="s">
        <v>86</v>
      </c>
      <c r="AY387" s="17" t="s">
        <v>166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7" t="s">
        <v>84</v>
      </c>
      <c r="BK387" s="241">
        <f>ROUND(I387*H387,2)</f>
        <v>0</v>
      </c>
      <c r="BL387" s="17" t="s">
        <v>172</v>
      </c>
      <c r="BM387" s="240" t="s">
        <v>568</v>
      </c>
    </row>
    <row r="388" s="2" customFormat="1" ht="44.25" customHeight="1">
      <c r="A388" s="38"/>
      <c r="B388" s="39"/>
      <c r="C388" s="228" t="s">
        <v>569</v>
      </c>
      <c r="D388" s="228" t="s">
        <v>168</v>
      </c>
      <c r="E388" s="229" t="s">
        <v>570</v>
      </c>
      <c r="F388" s="230" t="s">
        <v>571</v>
      </c>
      <c r="G388" s="231" t="s">
        <v>205</v>
      </c>
      <c r="H388" s="232">
        <v>8344.3439999999991</v>
      </c>
      <c r="I388" s="233"/>
      <c r="J388" s="234">
        <f>ROUND(I388*H388,2)</f>
        <v>0</v>
      </c>
      <c r="K388" s="235"/>
      <c r="L388" s="44"/>
      <c r="M388" s="236" t="s">
        <v>1</v>
      </c>
      <c r="N388" s="237" t="s">
        <v>41</v>
      </c>
      <c r="O388" s="91"/>
      <c r="P388" s="238">
        <f>O388*H388</f>
        <v>0</v>
      </c>
      <c r="Q388" s="238">
        <v>0</v>
      </c>
      <c r="R388" s="238">
        <f>Q388*H388</f>
        <v>0</v>
      </c>
      <c r="S388" s="238">
        <v>0</v>
      </c>
      <c r="T388" s="239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40" t="s">
        <v>172</v>
      </c>
      <c r="AT388" s="240" t="s">
        <v>168</v>
      </c>
      <c r="AU388" s="240" t="s">
        <v>86</v>
      </c>
      <c r="AY388" s="17" t="s">
        <v>166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7" t="s">
        <v>84</v>
      </c>
      <c r="BK388" s="241">
        <f>ROUND(I388*H388,2)</f>
        <v>0</v>
      </c>
      <c r="BL388" s="17" t="s">
        <v>172</v>
      </c>
      <c r="BM388" s="240" t="s">
        <v>572</v>
      </c>
    </row>
    <row r="389" s="13" customFormat="1">
      <c r="A389" s="13"/>
      <c r="B389" s="242"/>
      <c r="C389" s="243"/>
      <c r="D389" s="244" t="s">
        <v>174</v>
      </c>
      <c r="E389" s="243"/>
      <c r="F389" s="246" t="s">
        <v>573</v>
      </c>
      <c r="G389" s="243"/>
      <c r="H389" s="247">
        <v>8344.3439999999991</v>
      </c>
      <c r="I389" s="248"/>
      <c r="J389" s="243"/>
      <c r="K389" s="243"/>
      <c r="L389" s="249"/>
      <c r="M389" s="250"/>
      <c r="N389" s="251"/>
      <c r="O389" s="251"/>
      <c r="P389" s="251"/>
      <c r="Q389" s="251"/>
      <c r="R389" s="251"/>
      <c r="S389" s="251"/>
      <c r="T389" s="25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3" t="s">
        <v>174</v>
      </c>
      <c r="AU389" s="253" t="s">
        <v>86</v>
      </c>
      <c r="AV389" s="13" t="s">
        <v>86</v>
      </c>
      <c r="AW389" s="13" t="s">
        <v>4</v>
      </c>
      <c r="AX389" s="13" t="s">
        <v>84</v>
      </c>
      <c r="AY389" s="253" t="s">
        <v>166</v>
      </c>
    </row>
    <row r="390" s="2" customFormat="1" ht="33" customHeight="1">
      <c r="A390" s="38"/>
      <c r="B390" s="39"/>
      <c r="C390" s="228" t="s">
        <v>574</v>
      </c>
      <c r="D390" s="228" t="s">
        <v>168</v>
      </c>
      <c r="E390" s="229" t="s">
        <v>575</v>
      </c>
      <c r="F390" s="230" t="s">
        <v>576</v>
      </c>
      <c r="G390" s="231" t="s">
        <v>205</v>
      </c>
      <c r="H390" s="232">
        <v>154.84800000000001</v>
      </c>
      <c r="I390" s="233"/>
      <c r="J390" s="234">
        <f>ROUND(I390*H390,2)</f>
        <v>0</v>
      </c>
      <c r="K390" s="235"/>
      <c r="L390" s="44"/>
      <c r="M390" s="236" t="s">
        <v>1</v>
      </c>
      <c r="N390" s="237" t="s">
        <v>41</v>
      </c>
      <c r="O390" s="91"/>
      <c r="P390" s="238">
        <f>O390*H390</f>
        <v>0</v>
      </c>
      <c r="Q390" s="238">
        <v>0</v>
      </c>
      <c r="R390" s="238">
        <f>Q390*H390</f>
        <v>0</v>
      </c>
      <c r="S390" s="238">
        <v>0</v>
      </c>
      <c r="T390" s="239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40" t="s">
        <v>172</v>
      </c>
      <c r="AT390" s="240" t="s">
        <v>168</v>
      </c>
      <c r="AU390" s="240" t="s">
        <v>86</v>
      </c>
      <c r="AY390" s="17" t="s">
        <v>166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7" t="s">
        <v>84</v>
      </c>
      <c r="BK390" s="241">
        <f>ROUND(I390*H390,2)</f>
        <v>0</v>
      </c>
      <c r="BL390" s="17" t="s">
        <v>172</v>
      </c>
      <c r="BM390" s="240" t="s">
        <v>577</v>
      </c>
    </row>
    <row r="391" s="13" customFormat="1">
      <c r="A391" s="13"/>
      <c r="B391" s="242"/>
      <c r="C391" s="243"/>
      <c r="D391" s="244" t="s">
        <v>174</v>
      </c>
      <c r="E391" s="245" t="s">
        <v>1</v>
      </c>
      <c r="F391" s="246" t="s">
        <v>578</v>
      </c>
      <c r="G391" s="243"/>
      <c r="H391" s="247">
        <v>154.84800000000001</v>
      </c>
      <c r="I391" s="248"/>
      <c r="J391" s="243"/>
      <c r="K391" s="243"/>
      <c r="L391" s="249"/>
      <c r="M391" s="250"/>
      <c r="N391" s="251"/>
      <c r="O391" s="251"/>
      <c r="P391" s="251"/>
      <c r="Q391" s="251"/>
      <c r="R391" s="251"/>
      <c r="S391" s="251"/>
      <c r="T391" s="25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3" t="s">
        <v>174</v>
      </c>
      <c r="AU391" s="253" t="s">
        <v>86</v>
      </c>
      <c r="AV391" s="13" t="s">
        <v>86</v>
      </c>
      <c r="AW391" s="13" t="s">
        <v>32</v>
      </c>
      <c r="AX391" s="13" t="s">
        <v>84</v>
      </c>
      <c r="AY391" s="253" t="s">
        <v>166</v>
      </c>
    </row>
    <row r="392" s="2" customFormat="1" ht="33" customHeight="1">
      <c r="A392" s="38"/>
      <c r="B392" s="39"/>
      <c r="C392" s="228" t="s">
        <v>579</v>
      </c>
      <c r="D392" s="228" t="s">
        <v>168</v>
      </c>
      <c r="E392" s="229" t="s">
        <v>580</v>
      </c>
      <c r="F392" s="230" t="s">
        <v>581</v>
      </c>
      <c r="G392" s="231" t="s">
        <v>205</v>
      </c>
      <c r="H392" s="232">
        <v>180.92599999999999</v>
      </c>
      <c r="I392" s="233"/>
      <c r="J392" s="234">
        <f>ROUND(I392*H392,2)</f>
        <v>0</v>
      </c>
      <c r="K392" s="235"/>
      <c r="L392" s="44"/>
      <c r="M392" s="236" t="s">
        <v>1</v>
      </c>
      <c r="N392" s="237" t="s">
        <v>41</v>
      </c>
      <c r="O392" s="91"/>
      <c r="P392" s="238">
        <f>O392*H392</f>
        <v>0</v>
      </c>
      <c r="Q392" s="238">
        <v>0</v>
      </c>
      <c r="R392" s="238">
        <f>Q392*H392</f>
        <v>0</v>
      </c>
      <c r="S392" s="238">
        <v>0</v>
      </c>
      <c r="T392" s="239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40" t="s">
        <v>172</v>
      </c>
      <c r="AT392" s="240" t="s">
        <v>168</v>
      </c>
      <c r="AU392" s="240" t="s">
        <v>86</v>
      </c>
      <c r="AY392" s="17" t="s">
        <v>166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7" t="s">
        <v>84</v>
      </c>
      <c r="BK392" s="241">
        <f>ROUND(I392*H392,2)</f>
        <v>0</v>
      </c>
      <c r="BL392" s="17" t="s">
        <v>172</v>
      </c>
      <c r="BM392" s="240" t="s">
        <v>582</v>
      </c>
    </row>
    <row r="393" s="13" customFormat="1">
      <c r="A393" s="13"/>
      <c r="B393" s="242"/>
      <c r="C393" s="243"/>
      <c r="D393" s="244" t="s">
        <v>174</v>
      </c>
      <c r="E393" s="245" t="s">
        <v>1</v>
      </c>
      <c r="F393" s="246" t="s">
        <v>583</v>
      </c>
      <c r="G393" s="243"/>
      <c r="H393" s="247">
        <v>180.92599999999999</v>
      </c>
      <c r="I393" s="248"/>
      <c r="J393" s="243"/>
      <c r="K393" s="243"/>
      <c r="L393" s="249"/>
      <c r="M393" s="250"/>
      <c r="N393" s="251"/>
      <c r="O393" s="251"/>
      <c r="P393" s="251"/>
      <c r="Q393" s="251"/>
      <c r="R393" s="251"/>
      <c r="S393" s="251"/>
      <c r="T393" s="25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3" t="s">
        <v>174</v>
      </c>
      <c r="AU393" s="253" t="s">
        <v>86</v>
      </c>
      <c r="AV393" s="13" t="s">
        <v>86</v>
      </c>
      <c r="AW393" s="13" t="s">
        <v>32</v>
      </c>
      <c r="AX393" s="13" t="s">
        <v>84</v>
      </c>
      <c r="AY393" s="253" t="s">
        <v>166</v>
      </c>
    </row>
    <row r="394" s="2" customFormat="1" ht="44.25" customHeight="1">
      <c r="A394" s="38"/>
      <c r="B394" s="39"/>
      <c r="C394" s="228" t="s">
        <v>584</v>
      </c>
      <c r="D394" s="228" t="s">
        <v>168</v>
      </c>
      <c r="E394" s="229" t="s">
        <v>585</v>
      </c>
      <c r="F394" s="230" t="s">
        <v>586</v>
      </c>
      <c r="G394" s="231" t="s">
        <v>205</v>
      </c>
      <c r="H394" s="232">
        <v>11.907</v>
      </c>
      <c r="I394" s="233"/>
      <c r="J394" s="234">
        <f>ROUND(I394*H394,2)</f>
        <v>0</v>
      </c>
      <c r="K394" s="235"/>
      <c r="L394" s="44"/>
      <c r="M394" s="236" t="s">
        <v>1</v>
      </c>
      <c r="N394" s="237" t="s">
        <v>41</v>
      </c>
      <c r="O394" s="91"/>
      <c r="P394" s="238">
        <f>O394*H394</f>
        <v>0</v>
      </c>
      <c r="Q394" s="238">
        <v>0</v>
      </c>
      <c r="R394" s="238">
        <f>Q394*H394</f>
        <v>0</v>
      </c>
      <c r="S394" s="238">
        <v>0</v>
      </c>
      <c r="T394" s="239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40" t="s">
        <v>172</v>
      </c>
      <c r="AT394" s="240" t="s">
        <v>168</v>
      </c>
      <c r="AU394" s="240" t="s">
        <v>86</v>
      </c>
      <c r="AY394" s="17" t="s">
        <v>166</v>
      </c>
      <c r="BE394" s="241">
        <f>IF(N394="základní",J394,0)</f>
        <v>0</v>
      </c>
      <c r="BF394" s="241">
        <f>IF(N394="snížená",J394,0)</f>
        <v>0</v>
      </c>
      <c r="BG394" s="241">
        <f>IF(N394="zákl. přenesená",J394,0)</f>
        <v>0</v>
      </c>
      <c r="BH394" s="241">
        <f>IF(N394="sníž. přenesená",J394,0)</f>
        <v>0</v>
      </c>
      <c r="BI394" s="241">
        <f>IF(N394="nulová",J394,0)</f>
        <v>0</v>
      </c>
      <c r="BJ394" s="17" t="s">
        <v>84</v>
      </c>
      <c r="BK394" s="241">
        <f>ROUND(I394*H394,2)</f>
        <v>0</v>
      </c>
      <c r="BL394" s="17" t="s">
        <v>172</v>
      </c>
      <c r="BM394" s="240" t="s">
        <v>587</v>
      </c>
    </row>
    <row r="395" s="13" customFormat="1">
      <c r="A395" s="13"/>
      <c r="B395" s="242"/>
      <c r="C395" s="243"/>
      <c r="D395" s="244" t="s">
        <v>174</v>
      </c>
      <c r="E395" s="245" t="s">
        <v>1</v>
      </c>
      <c r="F395" s="246" t="s">
        <v>588</v>
      </c>
      <c r="G395" s="243"/>
      <c r="H395" s="247">
        <v>11.907</v>
      </c>
      <c r="I395" s="248"/>
      <c r="J395" s="243"/>
      <c r="K395" s="243"/>
      <c r="L395" s="249"/>
      <c r="M395" s="250"/>
      <c r="N395" s="251"/>
      <c r="O395" s="251"/>
      <c r="P395" s="251"/>
      <c r="Q395" s="251"/>
      <c r="R395" s="251"/>
      <c r="S395" s="251"/>
      <c r="T395" s="25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3" t="s">
        <v>174</v>
      </c>
      <c r="AU395" s="253" t="s">
        <v>86</v>
      </c>
      <c r="AV395" s="13" t="s">
        <v>86</v>
      </c>
      <c r="AW395" s="13" t="s">
        <v>32</v>
      </c>
      <c r="AX395" s="13" t="s">
        <v>84</v>
      </c>
      <c r="AY395" s="253" t="s">
        <v>166</v>
      </c>
    </row>
    <row r="396" s="12" customFormat="1" ht="22.8" customHeight="1">
      <c r="A396" s="12"/>
      <c r="B396" s="212"/>
      <c r="C396" s="213"/>
      <c r="D396" s="214" t="s">
        <v>75</v>
      </c>
      <c r="E396" s="226" t="s">
        <v>589</v>
      </c>
      <c r="F396" s="226" t="s">
        <v>590</v>
      </c>
      <c r="G396" s="213"/>
      <c r="H396" s="213"/>
      <c r="I396" s="216"/>
      <c r="J396" s="227">
        <f>BK396</f>
        <v>0</v>
      </c>
      <c r="K396" s="213"/>
      <c r="L396" s="218"/>
      <c r="M396" s="219"/>
      <c r="N396" s="220"/>
      <c r="O396" s="220"/>
      <c r="P396" s="221">
        <f>P397</f>
        <v>0</v>
      </c>
      <c r="Q396" s="220"/>
      <c r="R396" s="221">
        <f>R397</f>
        <v>0</v>
      </c>
      <c r="S396" s="220"/>
      <c r="T396" s="222">
        <f>T397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23" t="s">
        <v>84</v>
      </c>
      <c r="AT396" s="224" t="s">
        <v>75</v>
      </c>
      <c r="AU396" s="224" t="s">
        <v>84</v>
      </c>
      <c r="AY396" s="223" t="s">
        <v>166</v>
      </c>
      <c r="BK396" s="225">
        <f>BK397</f>
        <v>0</v>
      </c>
    </row>
    <row r="397" s="2" customFormat="1" ht="55.5" customHeight="1">
      <c r="A397" s="38"/>
      <c r="B397" s="39"/>
      <c r="C397" s="228" t="s">
        <v>591</v>
      </c>
      <c r="D397" s="228" t="s">
        <v>168</v>
      </c>
      <c r="E397" s="229" t="s">
        <v>592</v>
      </c>
      <c r="F397" s="230" t="s">
        <v>593</v>
      </c>
      <c r="G397" s="231" t="s">
        <v>205</v>
      </c>
      <c r="H397" s="232">
        <v>227.303</v>
      </c>
      <c r="I397" s="233"/>
      <c r="J397" s="234">
        <f>ROUND(I397*H397,2)</f>
        <v>0</v>
      </c>
      <c r="K397" s="235"/>
      <c r="L397" s="44"/>
      <c r="M397" s="236" t="s">
        <v>1</v>
      </c>
      <c r="N397" s="237" t="s">
        <v>41</v>
      </c>
      <c r="O397" s="91"/>
      <c r="P397" s="238">
        <f>O397*H397</f>
        <v>0</v>
      </c>
      <c r="Q397" s="238">
        <v>0</v>
      </c>
      <c r="R397" s="238">
        <f>Q397*H397</f>
        <v>0</v>
      </c>
      <c r="S397" s="238">
        <v>0</v>
      </c>
      <c r="T397" s="239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40" t="s">
        <v>172</v>
      </c>
      <c r="AT397" s="240" t="s">
        <v>168</v>
      </c>
      <c r="AU397" s="240" t="s">
        <v>86</v>
      </c>
      <c r="AY397" s="17" t="s">
        <v>166</v>
      </c>
      <c r="BE397" s="241">
        <f>IF(N397="základní",J397,0)</f>
        <v>0</v>
      </c>
      <c r="BF397" s="241">
        <f>IF(N397="snížená",J397,0)</f>
        <v>0</v>
      </c>
      <c r="BG397" s="241">
        <f>IF(N397="zákl. přenesená",J397,0)</f>
        <v>0</v>
      </c>
      <c r="BH397" s="241">
        <f>IF(N397="sníž. přenesená",J397,0)</f>
        <v>0</v>
      </c>
      <c r="BI397" s="241">
        <f>IF(N397="nulová",J397,0)</f>
        <v>0</v>
      </c>
      <c r="BJ397" s="17" t="s">
        <v>84</v>
      </c>
      <c r="BK397" s="241">
        <f>ROUND(I397*H397,2)</f>
        <v>0</v>
      </c>
      <c r="BL397" s="17" t="s">
        <v>172</v>
      </c>
      <c r="BM397" s="240" t="s">
        <v>594</v>
      </c>
    </row>
    <row r="398" s="12" customFormat="1" ht="25.92" customHeight="1">
      <c r="A398" s="12"/>
      <c r="B398" s="212"/>
      <c r="C398" s="213"/>
      <c r="D398" s="214" t="s">
        <v>75</v>
      </c>
      <c r="E398" s="215" t="s">
        <v>595</v>
      </c>
      <c r="F398" s="215" t="s">
        <v>596</v>
      </c>
      <c r="G398" s="213"/>
      <c r="H398" s="213"/>
      <c r="I398" s="216"/>
      <c r="J398" s="217">
        <f>BK398</f>
        <v>0</v>
      </c>
      <c r="K398" s="213"/>
      <c r="L398" s="218"/>
      <c r="M398" s="219"/>
      <c r="N398" s="220"/>
      <c r="O398" s="220"/>
      <c r="P398" s="221">
        <f>P399+P405+P431+P480+P490+P608+P632+P649+P946+P988</f>
        <v>0</v>
      </c>
      <c r="Q398" s="220"/>
      <c r="R398" s="221">
        <f>R399+R405+R431+R480+R490+R608+R632+R649+R946+R988</f>
        <v>27.65098279</v>
      </c>
      <c r="S398" s="220"/>
      <c r="T398" s="222">
        <f>T399+T405+T431+T480+T490+T608+T632+T649+T946+T988</f>
        <v>0.81600000000000006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23" t="s">
        <v>86</v>
      </c>
      <c r="AT398" s="224" t="s">
        <v>75</v>
      </c>
      <c r="AU398" s="224" t="s">
        <v>76</v>
      </c>
      <c r="AY398" s="223" t="s">
        <v>166</v>
      </c>
      <c r="BK398" s="225">
        <f>BK399+BK405+BK431+BK480+BK490+BK608+BK632+BK649+BK946+BK988</f>
        <v>0</v>
      </c>
    </row>
    <row r="399" s="12" customFormat="1" ht="22.8" customHeight="1">
      <c r="A399" s="12"/>
      <c r="B399" s="212"/>
      <c r="C399" s="213"/>
      <c r="D399" s="214" t="s">
        <v>75</v>
      </c>
      <c r="E399" s="226" t="s">
        <v>597</v>
      </c>
      <c r="F399" s="226" t="s">
        <v>598</v>
      </c>
      <c r="G399" s="213"/>
      <c r="H399" s="213"/>
      <c r="I399" s="216"/>
      <c r="J399" s="227">
        <f>BK399</f>
        <v>0</v>
      </c>
      <c r="K399" s="213"/>
      <c r="L399" s="218"/>
      <c r="M399" s="219"/>
      <c r="N399" s="220"/>
      <c r="O399" s="220"/>
      <c r="P399" s="221">
        <f>SUM(P400:P404)</f>
        <v>0</v>
      </c>
      <c r="Q399" s="220"/>
      <c r="R399" s="221">
        <f>SUM(R400:R404)</f>
        <v>1.0833504000000001</v>
      </c>
      <c r="S399" s="220"/>
      <c r="T399" s="222">
        <f>SUM(T400:T404)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23" t="s">
        <v>86</v>
      </c>
      <c r="AT399" s="224" t="s">
        <v>75</v>
      </c>
      <c r="AU399" s="224" t="s">
        <v>84</v>
      </c>
      <c r="AY399" s="223" t="s">
        <v>166</v>
      </c>
      <c r="BK399" s="225">
        <f>SUM(BK400:BK404)</f>
        <v>0</v>
      </c>
    </row>
    <row r="400" s="2" customFormat="1" ht="24.15" customHeight="1">
      <c r="A400" s="38"/>
      <c r="B400" s="39"/>
      <c r="C400" s="228" t="s">
        <v>599</v>
      </c>
      <c r="D400" s="228" t="s">
        <v>168</v>
      </c>
      <c r="E400" s="229" t="s">
        <v>600</v>
      </c>
      <c r="F400" s="230" t="s">
        <v>601</v>
      </c>
      <c r="G400" s="231" t="s">
        <v>229</v>
      </c>
      <c r="H400" s="232">
        <v>410.36000000000001</v>
      </c>
      <c r="I400" s="233"/>
      <c r="J400" s="234">
        <f>ROUND(I400*H400,2)</f>
        <v>0</v>
      </c>
      <c r="K400" s="235"/>
      <c r="L400" s="44"/>
      <c r="M400" s="236" t="s">
        <v>1</v>
      </c>
      <c r="N400" s="237" t="s">
        <v>41</v>
      </c>
      <c r="O400" s="91"/>
      <c r="P400" s="238">
        <f>O400*H400</f>
        <v>0</v>
      </c>
      <c r="Q400" s="238">
        <v>0</v>
      </c>
      <c r="R400" s="238">
        <f>Q400*H400</f>
        <v>0</v>
      </c>
      <c r="S400" s="238">
        <v>0</v>
      </c>
      <c r="T400" s="239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40" t="s">
        <v>288</v>
      </c>
      <c r="AT400" s="240" t="s">
        <v>168</v>
      </c>
      <c r="AU400" s="240" t="s">
        <v>86</v>
      </c>
      <c r="AY400" s="17" t="s">
        <v>166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7" t="s">
        <v>84</v>
      </c>
      <c r="BK400" s="241">
        <f>ROUND(I400*H400,2)</f>
        <v>0</v>
      </c>
      <c r="BL400" s="17" t="s">
        <v>288</v>
      </c>
      <c r="BM400" s="240" t="s">
        <v>602</v>
      </c>
    </row>
    <row r="401" s="13" customFormat="1">
      <c r="A401" s="13"/>
      <c r="B401" s="242"/>
      <c r="C401" s="243"/>
      <c r="D401" s="244" t="s">
        <v>174</v>
      </c>
      <c r="E401" s="245" t="s">
        <v>1</v>
      </c>
      <c r="F401" s="246" t="s">
        <v>115</v>
      </c>
      <c r="G401" s="243"/>
      <c r="H401" s="247">
        <v>410.36000000000001</v>
      </c>
      <c r="I401" s="248"/>
      <c r="J401" s="243"/>
      <c r="K401" s="243"/>
      <c r="L401" s="249"/>
      <c r="M401" s="250"/>
      <c r="N401" s="251"/>
      <c r="O401" s="251"/>
      <c r="P401" s="251"/>
      <c r="Q401" s="251"/>
      <c r="R401" s="251"/>
      <c r="S401" s="251"/>
      <c r="T401" s="25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3" t="s">
        <v>174</v>
      </c>
      <c r="AU401" s="253" t="s">
        <v>86</v>
      </c>
      <c r="AV401" s="13" t="s">
        <v>86</v>
      </c>
      <c r="AW401" s="13" t="s">
        <v>32</v>
      </c>
      <c r="AX401" s="13" t="s">
        <v>84</v>
      </c>
      <c r="AY401" s="253" t="s">
        <v>166</v>
      </c>
    </row>
    <row r="402" s="2" customFormat="1" ht="24.15" customHeight="1">
      <c r="A402" s="38"/>
      <c r="B402" s="39"/>
      <c r="C402" s="275" t="s">
        <v>603</v>
      </c>
      <c r="D402" s="275" t="s">
        <v>217</v>
      </c>
      <c r="E402" s="276" t="s">
        <v>604</v>
      </c>
      <c r="F402" s="277" t="s">
        <v>605</v>
      </c>
      <c r="G402" s="278" t="s">
        <v>229</v>
      </c>
      <c r="H402" s="279">
        <v>451.39600000000002</v>
      </c>
      <c r="I402" s="280"/>
      <c r="J402" s="281">
        <f>ROUND(I402*H402,2)</f>
        <v>0</v>
      </c>
      <c r="K402" s="282"/>
      <c r="L402" s="283"/>
      <c r="M402" s="284" t="s">
        <v>1</v>
      </c>
      <c r="N402" s="285" t="s">
        <v>41</v>
      </c>
      <c r="O402" s="91"/>
      <c r="P402" s="238">
        <f>O402*H402</f>
        <v>0</v>
      </c>
      <c r="Q402" s="238">
        <v>0.0023999999999999998</v>
      </c>
      <c r="R402" s="238">
        <f>Q402*H402</f>
        <v>1.0833504000000001</v>
      </c>
      <c r="S402" s="238">
        <v>0</v>
      </c>
      <c r="T402" s="239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40" t="s">
        <v>400</v>
      </c>
      <c r="AT402" s="240" t="s">
        <v>217</v>
      </c>
      <c r="AU402" s="240" t="s">
        <v>86</v>
      </c>
      <c r="AY402" s="17" t="s">
        <v>166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7" t="s">
        <v>84</v>
      </c>
      <c r="BK402" s="241">
        <f>ROUND(I402*H402,2)</f>
        <v>0</v>
      </c>
      <c r="BL402" s="17" t="s">
        <v>288</v>
      </c>
      <c r="BM402" s="240" t="s">
        <v>606</v>
      </c>
    </row>
    <row r="403" s="13" customFormat="1">
      <c r="A403" s="13"/>
      <c r="B403" s="242"/>
      <c r="C403" s="243"/>
      <c r="D403" s="244" t="s">
        <v>174</v>
      </c>
      <c r="E403" s="243"/>
      <c r="F403" s="246" t="s">
        <v>607</v>
      </c>
      <c r="G403" s="243"/>
      <c r="H403" s="247">
        <v>451.39600000000002</v>
      </c>
      <c r="I403" s="248"/>
      <c r="J403" s="243"/>
      <c r="K403" s="243"/>
      <c r="L403" s="249"/>
      <c r="M403" s="250"/>
      <c r="N403" s="251"/>
      <c r="O403" s="251"/>
      <c r="P403" s="251"/>
      <c r="Q403" s="251"/>
      <c r="R403" s="251"/>
      <c r="S403" s="251"/>
      <c r="T403" s="25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3" t="s">
        <v>174</v>
      </c>
      <c r="AU403" s="253" t="s">
        <v>86</v>
      </c>
      <c r="AV403" s="13" t="s">
        <v>86</v>
      </c>
      <c r="AW403" s="13" t="s">
        <v>4</v>
      </c>
      <c r="AX403" s="13" t="s">
        <v>84</v>
      </c>
      <c r="AY403" s="253" t="s">
        <v>166</v>
      </c>
    </row>
    <row r="404" s="2" customFormat="1" ht="24.15" customHeight="1">
      <c r="A404" s="38"/>
      <c r="B404" s="39"/>
      <c r="C404" s="228" t="s">
        <v>608</v>
      </c>
      <c r="D404" s="228" t="s">
        <v>168</v>
      </c>
      <c r="E404" s="229" t="s">
        <v>609</v>
      </c>
      <c r="F404" s="230" t="s">
        <v>610</v>
      </c>
      <c r="G404" s="231" t="s">
        <v>611</v>
      </c>
      <c r="H404" s="286"/>
      <c r="I404" s="233"/>
      <c r="J404" s="234">
        <f>ROUND(I404*H404,2)</f>
        <v>0</v>
      </c>
      <c r="K404" s="235"/>
      <c r="L404" s="44"/>
      <c r="M404" s="236" t="s">
        <v>1</v>
      </c>
      <c r="N404" s="237" t="s">
        <v>41</v>
      </c>
      <c r="O404" s="91"/>
      <c r="P404" s="238">
        <f>O404*H404</f>
        <v>0</v>
      </c>
      <c r="Q404" s="238">
        <v>0</v>
      </c>
      <c r="R404" s="238">
        <f>Q404*H404</f>
        <v>0</v>
      </c>
      <c r="S404" s="238">
        <v>0</v>
      </c>
      <c r="T404" s="239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40" t="s">
        <v>288</v>
      </c>
      <c r="AT404" s="240" t="s">
        <v>168</v>
      </c>
      <c r="AU404" s="240" t="s">
        <v>86</v>
      </c>
      <c r="AY404" s="17" t="s">
        <v>166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7" t="s">
        <v>84</v>
      </c>
      <c r="BK404" s="241">
        <f>ROUND(I404*H404,2)</f>
        <v>0</v>
      </c>
      <c r="BL404" s="17" t="s">
        <v>288</v>
      </c>
      <c r="BM404" s="240" t="s">
        <v>612</v>
      </c>
    </row>
    <row r="405" s="12" customFormat="1" ht="22.8" customHeight="1">
      <c r="A405" s="12"/>
      <c r="B405" s="212"/>
      <c r="C405" s="213"/>
      <c r="D405" s="214" t="s">
        <v>75</v>
      </c>
      <c r="E405" s="226" t="s">
        <v>613</v>
      </c>
      <c r="F405" s="226" t="s">
        <v>614</v>
      </c>
      <c r="G405" s="213"/>
      <c r="H405" s="213"/>
      <c r="I405" s="216"/>
      <c r="J405" s="227">
        <f>BK405</f>
        <v>0</v>
      </c>
      <c r="K405" s="213"/>
      <c r="L405" s="218"/>
      <c r="M405" s="219"/>
      <c r="N405" s="220"/>
      <c r="O405" s="220"/>
      <c r="P405" s="221">
        <f>SUM(P406:P430)</f>
        <v>0</v>
      </c>
      <c r="Q405" s="220"/>
      <c r="R405" s="221">
        <f>SUM(R406:R430)</f>
        <v>0.60680339999999999</v>
      </c>
      <c r="S405" s="220"/>
      <c r="T405" s="222">
        <f>SUM(T406:T430)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23" t="s">
        <v>86</v>
      </c>
      <c r="AT405" s="224" t="s">
        <v>75</v>
      </c>
      <c r="AU405" s="224" t="s">
        <v>84</v>
      </c>
      <c r="AY405" s="223" t="s">
        <v>166</v>
      </c>
      <c r="BK405" s="225">
        <f>SUM(BK406:BK430)</f>
        <v>0</v>
      </c>
    </row>
    <row r="406" s="2" customFormat="1" ht="24.15" customHeight="1">
      <c r="A406" s="38"/>
      <c r="B406" s="39"/>
      <c r="C406" s="228" t="s">
        <v>615</v>
      </c>
      <c r="D406" s="228" t="s">
        <v>168</v>
      </c>
      <c r="E406" s="229" t="s">
        <v>616</v>
      </c>
      <c r="F406" s="230" t="s">
        <v>617</v>
      </c>
      <c r="G406" s="231" t="s">
        <v>229</v>
      </c>
      <c r="H406" s="232">
        <v>42.090000000000003</v>
      </c>
      <c r="I406" s="233"/>
      <c r="J406" s="234">
        <f>ROUND(I406*H406,2)</f>
        <v>0</v>
      </c>
      <c r="K406" s="235"/>
      <c r="L406" s="44"/>
      <c r="M406" s="236" t="s">
        <v>1</v>
      </c>
      <c r="N406" s="237" t="s">
        <v>41</v>
      </c>
      <c r="O406" s="91"/>
      <c r="P406" s="238">
        <f>O406*H406</f>
        <v>0</v>
      </c>
      <c r="Q406" s="238">
        <v>0.012590000000000001</v>
      </c>
      <c r="R406" s="238">
        <f>Q406*H406</f>
        <v>0.52991310000000003</v>
      </c>
      <c r="S406" s="238">
        <v>0</v>
      </c>
      <c r="T406" s="239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40" t="s">
        <v>288</v>
      </c>
      <c r="AT406" s="240" t="s">
        <v>168</v>
      </c>
      <c r="AU406" s="240" t="s">
        <v>86</v>
      </c>
      <c r="AY406" s="17" t="s">
        <v>166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7" t="s">
        <v>84</v>
      </c>
      <c r="BK406" s="241">
        <f>ROUND(I406*H406,2)</f>
        <v>0</v>
      </c>
      <c r="BL406" s="17" t="s">
        <v>288</v>
      </c>
      <c r="BM406" s="240" t="s">
        <v>618</v>
      </c>
    </row>
    <row r="407" s="15" customFormat="1">
      <c r="A407" s="15"/>
      <c r="B407" s="265"/>
      <c r="C407" s="266"/>
      <c r="D407" s="244" t="s">
        <v>174</v>
      </c>
      <c r="E407" s="267" t="s">
        <v>1</v>
      </c>
      <c r="F407" s="268" t="s">
        <v>619</v>
      </c>
      <c r="G407" s="266"/>
      <c r="H407" s="267" t="s">
        <v>1</v>
      </c>
      <c r="I407" s="269"/>
      <c r="J407" s="266"/>
      <c r="K407" s="266"/>
      <c r="L407" s="270"/>
      <c r="M407" s="271"/>
      <c r="N407" s="272"/>
      <c r="O407" s="272"/>
      <c r="P407" s="272"/>
      <c r="Q407" s="272"/>
      <c r="R407" s="272"/>
      <c r="S407" s="272"/>
      <c r="T407" s="273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74" t="s">
        <v>174</v>
      </c>
      <c r="AU407" s="274" t="s">
        <v>86</v>
      </c>
      <c r="AV407" s="15" t="s">
        <v>84</v>
      </c>
      <c r="AW407" s="15" t="s">
        <v>32</v>
      </c>
      <c r="AX407" s="15" t="s">
        <v>76</v>
      </c>
      <c r="AY407" s="274" t="s">
        <v>166</v>
      </c>
    </row>
    <row r="408" s="13" customFormat="1">
      <c r="A408" s="13"/>
      <c r="B408" s="242"/>
      <c r="C408" s="243"/>
      <c r="D408" s="244" t="s">
        <v>174</v>
      </c>
      <c r="E408" s="245" t="s">
        <v>1</v>
      </c>
      <c r="F408" s="246" t="s">
        <v>620</v>
      </c>
      <c r="G408" s="243"/>
      <c r="H408" s="247">
        <v>42.090000000000003</v>
      </c>
      <c r="I408" s="248"/>
      <c r="J408" s="243"/>
      <c r="K408" s="243"/>
      <c r="L408" s="249"/>
      <c r="M408" s="250"/>
      <c r="N408" s="251"/>
      <c r="O408" s="251"/>
      <c r="P408" s="251"/>
      <c r="Q408" s="251"/>
      <c r="R408" s="251"/>
      <c r="S408" s="251"/>
      <c r="T408" s="25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3" t="s">
        <v>174</v>
      </c>
      <c r="AU408" s="253" t="s">
        <v>86</v>
      </c>
      <c r="AV408" s="13" t="s">
        <v>86</v>
      </c>
      <c r="AW408" s="13" t="s">
        <v>32</v>
      </c>
      <c r="AX408" s="13" t="s">
        <v>84</v>
      </c>
      <c r="AY408" s="253" t="s">
        <v>166</v>
      </c>
    </row>
    <row r="409" s="2" customFormat="1" ht="16.5" customHeight="1">
      <c r="A409" s="38"/>
      <c r="B409" s="39"/>
      <c r="C409" s="228" t="s">
        <v>621</v>
      </c>
      <c r="D409" s="228" t="s">
        <v>168</v>
      </c>
      <c r="E409" s="229" t="s">
        <v>622</v>
      </c>
      <c r="F409" s="230" t="s">
        <v>623</v>
      </c>
      <c r="G409" s="231" t="s">
        <v>250</v>
      </c>
      <c r="H409" s="232">
        <v>89.349999999999994</v>
      </c>
      <c r="I409" s="233"/>
      <c r="J409" s="234">
        <f>ROUND(I409*H409,2)</f>
        <v>0</v>
      </c>
      <c r="K409" s="235"/>
      <c r="L409" s="44"/>
      <c r="M409" s="236" t="s">
        <v>1</v>
      </c>
      <c r="N409" s="237" t="s">
        <v>41</v>
      </c>
      <c r="O409" s="91"/>
      <c r="P409" s="238">
        <f>O409*H409</f>
        <v>0</v>
      </c>
      <c r="Q409" s="238">
        <v>1.0000000000000001E-05</v>
      </c>
      <c r="R409" s="238">
        <f>Q409*H409</f>
        <v>0.00089349999999999998</v>
      </c>
      <c r="S409" s="238">
        <v>0</v>
      </c>
      <c r="T409" s="239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40" t="s">
        <v>288</v>
      </c>
      <c r="AT409" s="240" t="s">
        <v>168</v>
      </c>
      <c r="AU409" s="240" t="s">
        <v>86</v>
      </c>
      <c r="AY409" s="17" t="s">
        <v>166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7" t="s">
        <v>84</v>
      </c>
      <c r="BK409" s="241">
        <f>ROUND(I409*H409,2)</f>
        <v>0</v>
      </c>
      <c r="BL409" s="17" t="s">
        <v>288</v>
      </c>
      <c r="BM409" s="240" t="s">
        <v>624</v>
      </c>
    </row>
    <row r="410" s="15" customFormat="1">
      <c r="A410" s="15"/>
      <c r="B410" s="265"/>
      <c r="C410" s="266"/>
      <c r="D410" s="244" t="s">
        <v>174</v>
      </c>
      <c r="E410" s="267" t="s">
        <v>1</v>
      </c>
      <c r="F410" s="268" t="s">
        <v>619</v>
      </c>
      <c r="G410" s="266"/>
      <c r="H410" s="267" t="s">
        <v>1</v>
      </c>
      <c r="I410" s="269"/>
      <c r="J410" s="266"/>
      <c r="K410" s="266"/>
      <c r="L410" s="270"/>
      <c r="M410" s="271"/>
      <c r="N410" s="272"/>
      <c r="O410" s="272"/>
      <c r="P410" s="272"/>
      <c r="Q410" s="272"/>
      <c r="R410" s="272"/>
      <c r="S410" s="272"/>
      <c r="T410" s="273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74" t="s">
        <v>174</v>
      </c>
      <c r="AU410" s="274" t="s">
        <v>86</v>
      </c>
      <c r="AV410" s="15" t="s">
        <v>84</v>
      </c>
      <c r="AW410" s="15" t="s">
        <v>32</v>
      </c>
      <c r="AX410" s="15" t="s">
        <v>76</v>
      </c>
      <c r="AY410" s="274" t="s">
        <v>166</v>
      </c>
    </row>
    <row r="411" s="13" customFormat="1">
      <c r="A411" s="13"/>
      <c r="B411" s="242"/>
      <c r="C411" s="243"/>
      <c r="D411" s="244" t="s">
        <v>174</v>
      </c>
      <c r="E411" s="245" t="s">
        <v>1</v>
      </c>
      <c r="F411" s="246" t="s">
        <v>625</v>
      </c>
      <c r="G411" s="243"/>
      <c r="H411" s="247">
        <v>5.9000000000000004</v>
      </c>
      <c r="I411" s="248"/>
      <c r="J411" s="243"/>
      <c r="K411" s="243"/>
      <c r="L411" s="249"/>
      <c r="M411" s="250"/>
      <c r="N411" s="251"/>
      <c r="O411" s="251"/>
      <c r="P411" s="251"/>
      <c r="Q411" s="251"/>
      <c r="R411" s="251"/>
      <c r="S411" s="251"/>
      <c r="T411" s="25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3" t="s">
        <v>174</v>
      </c>
      <c r="AU411" s="253" t="s">
        <v>86</v>
      </c>
      <c r="AV411" s="13" t="s">
        <v>86</v>
      </c>
      <c r="AW411" s="13" t="s">
        <v>32</v>
      </c>
      <c r="AX411" s="13" t="s">
        <v>76</v>
      </c>
      <c r="AY411" s="253" t="s">
        <v>166</v>
      </c>
    </row>
    <row r="412" s="13" customFormat="1">
      <c r="A412" s="13"/>
      <c r="B412" s="242"/>
      <c r="C412" s="243"/>
      <c r="D412" s="244" t="s">
        <v>174</v>
      </c>
      <c r="E412" s="245" t="s">
        <v>1</v>
      </c>
      <c r="F412" s="246" t="s">
        <v>626</v>
      </c>
      <c r="G412" s="243"/>
      <c r="H412" s="247">
        <v>11.26</v>
      </c>
      <c r="I412" s="248"/>
      <c r="J412" s="243"/>
      <c r="K412" s="243"/>
      <c r="L412" s="249"/>
      <c r="M412" s="250"/>
      <c r="N412" s="251"/>
      <c r="O412" s="251"/>
      <c r="P412" s="251"/>
      <c r="Q412" s="251"/>
      <c r="R412" s="251"/>
      <c r="S412" s="251"/>
      <c r="T412" s="25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3" t="s">
        <v>174</v>
      </c>
      <c r="AU412" s="253" t="s">
        <v>86</v>
      </c>
      <c r="AV412" s="13" t="s">
        <v>86</v>
      </c>
      <c r="AW412" s="13" t="s">
        <v>32</v>
      </c>
      <c r="AX412" s="13" t="s">
        <v>76</v>
      </c>
      <c r="AY412" s="253" t="s">
        <v>166</v>
      </c>
    </row>
    <row r="413" s="13" customFormat="1">
      <c r="A413" s="13"/>
      <c r="B413" s="242"/>
      <c r="C413" s="243"/>
      <c r="D413" s="244" t="s">
        <v>174</v>
      </c>
      <c r="E413" s="245" t="s">
        <v>1</v>
      </c>
      <c r="F413" s="246" t="s">
        <v>627</v>
      </c>
      <c r="G413" s="243"/>
      <c r="H413" s="247">
        <v>7.3300000000000001</v>
      </c>
      <c r="I413" s="248"/>
      <c r="J413" s="243"/>
      <c r="K413" s="243"/>
      <c r="L413" s="249"/>
      <c r="M413" s="250"/>
      <c r="N413" s="251"/>
      <c r="O413" s="251"/>
      <c r="P413" s="251"/>
      <c r="Q413" s="251"/>
      <c r="R413" s="251"/>
      <c r="S413" s="251"/>
      <c r="T413" s="25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3" t="s">
        <v>174</v>
      </c>
      <c r="AU413" s="253" t="s">
        <v>86</v>
      </c>
      <c r="AV413" s="13" t="s">
        <v>86</v>
      </c>
      <c r="AW413" s="13" t="s">
        <v>32</v>
      </c>
      <c r="AX413" s="13" t="s">
        <v>76</v>
      </c>
      <c r="AY413" s="253" t="s">
        <v>166</v>
      </c>
    </row>
    <row r="414" s="13" customFormat="1">
      <c r="A414" s="13"/>
      <c r="B414" s="242"/>
      <c r="C414" s="243"/>
      <c r="D414" s="244" t="s">
        <v>174</v>
      </c>
      <c r="E414" s="245" t="s">
        <v>1</v>
      </c>
      <c r="F414" s="246" t="s">
        <v>628</v>
      </c>
      <c r="G414" s="243"/>
      <c r="H414" s="247">
        <v>10.34</v>
      </c>
      <c r="I414" s="248"/>
      <c r="J414" s="243"/>
      <c r="K414" s="243"/>
      <c r="L414" s="249"/>
      <c r="M414" s="250"/>
      <c r="N414" s="251"/>
      <c r="O414" s="251"/>
      <c r="P414" s="251"/>
      <c r="Q414" s="251"/>
      <c r="R414" s="251"/>
      <c r="S414" s="251"/>
      <c r="T414" s="25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3" t="s">
        <v>174</v>
      </c>
      <c r="AU414" s="253" t="s">
        <v>86</v>
      </c>
      <c r="AV414" s="13" t="s">
        <v>86</v>
      </c>
      <c r="AW414" s="13" t="s">
        <v>32</v>
      </c>
      <c r="AX414" s="13" t="s">
        <v>76</v>
      </c>
      <c r="AY414" s="253" t="s">
        <v>166</v>
      </c>
    </row>
    <row r="415" s="13" customFormat="1">
      <c r="A415" s="13"/>
      <c r="B415" s="242"/>
      <c r="C415" s="243"/>
      <c r="D415" s="244" t="s">
        <v>174</v>
      </c>
      <c r="E415" s="245" t="s">
        <v>1</v>
      </c>
      <c r="F415" s="246" t="s">
        <v>629</v>
      </c>
      <c r="G415" s="243"/>
      <c r="H415" s="247">
        <v>7.7999999999999998</v>
      </c>
      <c r="I415" s="248"/>
      <c r="J415" s="243"/>
      <c r="K415" s="243"/>
      <c r="L415" s="249"/>
      <c r="M415" s="250"/>
      <c r="N415" s="251"/>
      <c r="O415" s="251"/>
      <c r="P415" s="251"/>
      <c r="Q415" s="251"/>
      <c r="R415" s="251"/>
      <c r="S415" s="251"/>
      <c r="T415" s="25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3" t="s">
        <v>174</v>
      </c>
      <c r="AU415" s="253" t="s">
        <v>86</v>
      </c>
      <c r="AV415" s="13" t="s">
        <v>86</v>
      </c>
      <c r="AW415" s="13" t="s">
        <v>32</v>
      </c>
      <c r="AX415" s="13" t="s">
        <v>76</v>
      </c>
      <c r="AY415" s="253" t="s">
        <v>166</v>
      </c>
    </row>
    <row r="416" s="13" customFormat="1">
      <c r="A416" s="13"/>
      <c r="B416" s="242"/>
      <c r="C416" s="243"/>
      <c r="D416" s="244" t="s">
        <v>174</v>
      </c>
      <c r="E416" s="245" t="s">
        <v>1</v>
      </c>
      <c r="F416" s="246" t="s">
        <v>630</v>
      </c>
      <c r="G416" s="243"/>
      <c r="H416" s="247">
        <v>15.6</v>
      </c>
      <c r="I416" s="248"/>
      <c r="J416" s="243"/>
      <c r="K416" s="243"/>
      <c r="L416" s="249"/>
      <c r="M416" s="250"/>
      <c r="N416" s="251"/>
      <c r="O416" s="251"/>
      <c r="P416" s="251"/>
      <c r="Q416" s="251"/>
      <c r="R416" s="251"/>
      <c r="S416" s="251"/>
      <c r="T416" s="25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3" t="s">
        <v>174</v>
      </c>
      <c r="AU416" s="253" t="s">
        <v>86</v>
      </c>
      <c r="AV416" s="13" t="s">
        <v>86</v>
      </c>
      <c r="AW416" s="13" t="s">
        <v>32</v>
      </c>
      <c r="AX416" s="13" t="s">
        <v>76</v>
      </c>
      <c r="AY416" s="253" t="s">
        <v>166</v>
      </c>
    </row>
    <row r="417" s="13" customFormat="1">
      <c r="A417" s="13"/>
      <c r="B417" s="242"/>
      <c r="C417" s="243"/>
      <c r="D417" s="244" t="s">
        <v>174</v>
      </c>
      <c r="E417" s="245" t="s">
        <v>1</v>
      </c>
      <c r="F417" s="246" t="s">
        <v>631</v>
      </c>
      <c r="G417" s="243"/>
      <c r="H417" s="247">
        <v>10.640000000000001</v>
      </c>
      <c r="I417" s="248"/>
      <c r="J417" s="243"/>
      <c r="K417" s="243"/>
      <c r="L417" s="249"/>
      <c r="M417" s="250"/>
      <c r="N417" s="251"/>
      <c r="O417" s="251"/>
      <c r="P417" s="251"/>
      <c r="Q417" s="251"/>
      <c r="R417" s="251"/>
      <c r="S417" s="251"/>
      <c r="T417" s="25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3" t="s">
        <v>174</v>
      </c>
      <c r="AU417" s="253" t="s">
        <v>86</v>
      </c>
      <c r="AV417" s="13" t="s">
        <v>86</v>
      </c>
      <c r="AW417" s="13" t="s">
        <v>32</v>
      </c>
      <c r="AX417" s="13" t="s">
        <v>76</v>
      </c>
      <c r="AY417" s="253" t="s">
        <v>166</v>
      </c>
    </row>
    <row r="418" s="13" customFormat="1">
      <c r="A418" s="13"/>
      <c r="B418" s="242"/>
      <c r="C418" s="243"/>
      <c r="D418" s="244" t="s">
        <v>174</v>
      </c>
      <c r="E418" s="245" t="s">
        <v>1</v>
      </c>
      <c r="F418" s="246" t="s">
        <v>632</v>
      </c>
      <c r="G418" s="243"/>
      <c r="H418" s="247">
        <v>12.34</v>
      </c>
      <c r="I418" s="248"/>
      <c r="J418" s="243"/>
      <c r="K418" s="243"/>
      <c r="L418" s="249"/>
      <c r="M418" s="250"/>
      <c r="N418" s="251"/>
      <c r="O418" s="251"/>
      <c r="P418" s="251"/>
      <c r="Q418" s="251"/>
      <c r="R418" s="251"/>
      <c r="S418" s="251"/>
      <c r="T418" s="25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3" t="s">
        <v>174</v>
      </c>
      <c r="AU418" s="253" t="s">
        <v>86</v>
      </c>
      <c r="AV418" s="13" t="s">
        <v>86</v>
      </c>
      <c r="AW418" s="13" t="s">
        <v>32</v>
      </c>
      <c r="AX418" s="13" t="s">
        <v>76</v>
      </c>
      <c r="AY418" s="253" t="s">
        <v>166</v>
      </c>
    </row>
    <row r="419" s="13" customFormat="1">
      <c r="A419" s="13"/>
      <c r="B419" s="242"/>
      <c r="C419" s="243"/>
      <c r="D419" s="244" t="s">
        <v>174</v>
      </c>
      <c r="E419" s="245" t="s">
        <v>1</v>
      </c>
      <c r="F419" s="246" t="s">
        <v>633</v>
      </c>
      <c r="G419" s="243"/>
      <c r="H419" s="247">
        <v>8.1400000000000006</v>
      </c>
      <c r="I419" s="248"/>
      <c r="J419" s="243"/>
      <c r="K419" s="243"/>
      <c r="L419" s="249"/>
      <c r="M419" s="250"/>
      <c r="N419" s="251"/>
      <c r="O419" s="251"/>
      <c r="P419" s="251"/>
      <c r="Q419" s="251"/>
      <c r="R419" s="251"/>
      <c r="S419" s="251"/>
      <c r="T419" s="25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3" t="s">
        <v>174</v>
      </c>
      <c r="AU419" s="253" t="s">
        <v>86</v>
      </c>
      <c r="AV419" s="13" t="s">
        <v>86</v>
      </c>
      <c r="AW419" s="13" t="s">
        <v>32</v>
      </c>
      <c r="AX419" s="13" t="s">
        <v>76</v>
      </c>
      <c r="AY419" s="253" t="s">
        <v>166</v>
      </c>
    </row>
    <row r="420" s="14" customFormat="1">
      <c r="A420" s="14"/>
      <c r="B420" s="254"/>
      <c r="C420" s="255"/>
      <c r="D420" s="244" t="s">
        <v>174</v>
      </c>
      <c r="E420" s="256" t="s">
        <v>1</v>
      </c>
      <c r="F420" s="257" t="s">
        <v>182</v>
      </c>
      <c r="G420" s="255"/>
      <c r="H420" s="258">
        <v>89.349999999999994</v>
      </c>
      <c r="I420" s="259"/>
      <c r="J420" s="255"/>
      <c r="K420" s="255"/>
      <c r="L420" s="260"/>
      <c r="M420" s="261"/>
      <c r="N420" s="262"/>
      <c r="O420" s="262"/>
      <c r="P420" s="262"/>
      <c r="Q420" s="262"/>
      <c r="R420" s="262"/>
      <c r="S420" s="262"/>
      <c r="T420" s="26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4" t="s">
        <v>174</v>
      </c>
      <c r="AU420" s="264" t="s">
        <v>86</v>
      </c>
      <c r="AV420" s="14" t="s">
        <v>172</v>
      </c>
      <c r="AW420" s="14" t="s">
        <v>32</v>
      </c>
      <c r="AX420" s="14" t="s">
        <v>84</v>
      </c>
      <c r="AY420" s="264" t="s">
        <v>166</v>
      </c>
    </row>
    <row r="421" s="2" customFormat="1" ht="16.5" customHeight="1">
      <c r="A421" s="38"/>
      <c r="B421" s="39"/>
      <c r="C421" s="228" t="s">
        <v>634</v>
      </c>
      <c r="D421" s="228" t="s">
        <v>168</v>
      </c>
      <c r="E421" s="229" t="s">
        <v>635</v>
      </c>
      <c r="F421" s="230" t="s">
        <v>636</v>
      </c>
      <c r="G421" s="231" t="s">
        <v>229</v>
      </c>
      <c r="H421" s="232">
        <v>42.090000000000003</v>
      </c>
      <c r="I421" s="233"/>
      <c r="J421" s="234">
        <f>ROUND(I421*H421,2)</f>
        <v>0</v>
      </c>
      <c r="K421" s="235"/>
      <c r="L421" s="44"/>
      <c r="M421" s="236" t="s">
        <v>1</v>
      </c>
      <c r="N421" s="237" t="s">
        <v>41</v>
      </c>
      <c r="O421" s="91"/>
      <c r="P421" s="238">
        <f>O421*H421</f>
        <v>0</v>
      </c>
      <c r="Q421" s="238">
        <v>0.00010000000000000001</v>
      </c>
      <c r="R421" s="238">
        <f>Q421*H421</f>
        <v>0.0042090000000000009</v>
      </c>
      <c r="S421" s="238">
        <v>0</v>
      </c>
      <c r="T421" s="239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40" t="s">
        <v>288</v>
      </c>
      <c r="AT421" s="240" t="s">
        <v>168</v>
      </c>
      <c r="AU421" s="240" t="s">
        <v>86</v>
      </c>
      <c r="AY421" s="17" t="s">
        <v>166</v>
      </c>
      <c r="BE421" s="241">
        <f>IF(N421="základní",J421,0)</f>
        <v>0</v>
      </c>
      <c r="BF421" s="241">
        <f>IF(N421="snížená",J421,0)</f>
        <v>0</v>
      </c>
      <c r="BG421" s="241">
        <f>IF(N421="zákl. přenesená",J421,0)</f>
        <v>0</v>
      </c>
      <c r="BH421" s="241">
        <f>IF(N421="sníž. přenesená",J421,0)</f>
        <v>0</v>
      </c>
      <c r="BI421" s="241">
        <f>IF(N421="nulová",J421,0)</f>
        <v>0</v>
      </c>
      <c r="BJ421" s="17" t="s">
        <v>84</v>
      </c>
      <c r="BK421" s="241">
        <f>ROUND(I421*H421,2)</f>
        <v>0</v>
      </c>
      <c r="BL421" s="17" t="s">
        <v>288</v>
      </c>
      <c r="BM421" s="240" t="s">
        <v>637</v>
      </c>
    </row>
    <row r="422" s="2" customFormat="1" ht="21.75" customHeight="1">
      <c r="A422" s="38"/>
      <c r="B422" s="39"/>
      <c r="C422" s="228" t="s">
        <v>638</v>
      </c>
      <c r="D422" s="228" t="s">
        <v>168</v>
      </c>
      <c r="E422" s="229" t="s">
        <v>639</v>
      </c>
      <c r="F422" s="230" t="s">
        <v>640</v>
      </c>
      <c r="G422" s="231" t="s">
        <v>229</v>
      </c>
      <c r="H422" s="232">
        <v>14.82</v>
      </c>
      <c r="I422" s="233"/>
      <c r="J422" s="234">
        <f>ROUND(I422*H422,2)</f>
        <v>0</v>
      </c>
      <c r="K422" s="235"/>
      <c r="L422" s="44"/>
      <c r="M422" s="236" t="s">
        <v>1</v>
      </c>
      <c r="N422" s="237" t="s">
        <v>41</v>
      </c>
      <c r="O422" s="91"/>
      <c r="P422" s="238">
        <f>O422*H422</f>
        <v>0</v>
      </c>
      <c r="Q422" s="238">
        <v>0</v>
      </c>
      <c r="R422" s="238">
        <f>Q422*H422</f>
        <v>0</v>
      </c>
      <c r="S422" s="238">
        <v>0</v>
      </c>
      <c r="T422" s="239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40" t="s">
        <v>288</v>
      </c>
      <c r="AT422" s="240" t="s">
        <v>168</v>
      </c>
      <c r="AU422" s="240" t="s">
        <v>86</v>
      </c>
      <c r="AY422" s="17" t="s">
        <v>166</v>
      </c>
      <c r="BE422" s="241">
        <f>IF(N422="základní",J422,0)</f>
        <v>0</v>
      </c>
      <c r="BF422" s="241">
        <f>IF(N422="snížená",J422,0)</f>
        <v>0</v>
      </c>
      <c r="BG422" s="241">
        <f>IF(N422="zákl. přenesená",J422,0)</f>
        <v>0</v>
      </c>
      <c r="BH422" s="241">
        <f>IF(N422="sníž. přenesená",J422,0)</f>
        <v>0</v>
      </c>
      <c r="BI422" s="241">
        <f>IF(N422="nulová",J422,0)</f>
        <v>0</v>
      </c>
      <c r="BJ422" s="17" t="s">
        <v>84</v>
      </c>
      <c r="BK422" s="241">
        <f>ROUND(I422*H422,2)</f>
        <v>0</v>
      </c>
      <c r="BL422" s="17" t="s">
        <v>288</v>
      </c>
      <c r="BM422" s="240" t="s">
        <v>641</v>
      </c>
    </row>
    <row r="423" s="13" customFormat="1">
      <c r="A423" s="13"/>
      <c r="B423" s="242"/>
      <c r="C423" s="243"/>
      <c r="D423" s="244" t="s">
        <v>174</v>
      </c>
      <c r="E423" s="245" t="s">
        <v>1</v>
      </c>
      <c r="F423" s="246" t="s">
        <v>642</v>
      </c>
      <c r="G423" s="243"/>
      <c r="H423" s="247">
        <v>14.82</v>
      </c>
      <c r="I423" s="248"/>
      <c r="J423" s="243"/>
      <c r="K423" s="243"/>
      <c r="L423" s="249"/>
      <c r="M423" s="250"/>
      <c r="N423" s="251"/>
      <c r="O423" s="251"/>
      <c r="P423" s="251"/>
      <c r="Q423" s="251"/>
      <c r="R423" s="251"/>
      <c r="S423" s="251"/>
      <c r="T423" s="25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3" t="s">
        <v>174</v>
      </c>
      <c r="AU423" s="253" t="s">
        <v>86</v>
      </c>
      <c r="AV423" s="13" t="s">
        <v>86</v>
      </c>
      <c r="AW423" s="13" t="s">
        <v>32</v>
      </c>
      <c r="AX423" s="13" t="s">
        <v>84</v>
      </c>
      <c r="AY423" s="253" t="s">
        <v>166</v>
      </c>
    </row>
    <row r="424" s="2" customFormat="1" ht="37.8" customHeight="1">
      <c r="A424" s="38"/>
      <c r="B424" s="39"/>
      <c r="C424" s="275" t="s">
        <v>643</v>
      </c>
      <c r="D424" s="275" t="s">
        <v>217</v>
      </c>
      <c r="E424" s="276" t="s">
        <v>644</v>
      </c>
      <c r="F424" s="277" t="s">
        <v>645</v>
      </c>
      <c r="G424" s="278" t="s">
        <v>229</v>
      </c>
      <c r="H424" s="279">
        <v>15.116</v>
      </c>
      <c r="I424" s="280"/>
      <c r="J424" s="281">
        <f>ROUND(I424*H424,2)</f>
        <v>0</v>
      </c>
      <c r="K424" s="282"/>
      <c r="L424" s="283"/>
      <c r="M424" s="284" t="s">
        <v>1</v>
      </c>
      <c r="N424" s="285" t="s">
        <v>41</v>
      </c>
      <c r="O424" s="91"/>
      <c r="P424" s="238">
        <f>O424*H424</f>
        <v>0</v>
      </c>
      <c r="Q424" s="238">
        <v>0.0028</v>
      </c>
      <c r="R424" s="238">
        <f>Q424*H424</f>
        <v>0.042324799999999996</v>
      </c>
      <c r="S424" s="238">
        <v>0</v>
      </c>
      <c r="T424" s="239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40" t="s">
        <v>400</v>
      </c>
      <c r="AT424" s="240" t="s">
        <v>217</v>
      </c>
      <c r="AU424" s="240" t="s">
        <v>86</v>
      </c>
      <c r="AY424" s="17" t="s">
        <v>166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7" t="s">
        <v>84</v>
      </c>
      <c r="BK424" s="241">
        <f>ROUND(I424*H424,2)</f>
        <v>0</v>
      </c>
      <c r="BL424" s="17" t="s">
        <v>288</v>
      </c>
      <c r="BM424" s="240" t="s">
        <v>646</v>
      </c>
    </row>
    <row r="425" s="13" customFormat="1">
      <c r="A425" s="13"/>
      <c r="B425" s="242"/>
      <c r="C425" s="243"/>
      <c r="D425" s="244" t="s">
        <v>174</v>
      </c>
      <c r="E425" s="243"/>
      <c r="F425" s="246" t="s">
        <v>647</v>
      </c>
      <c r="G425" s="243"/>
      <c r="H425" s="247">
        <v>15.116</v>
      </c>
      <c r="I425" s="248"/>
      <c r="J425" s="243"/>
      <c r="K425" s="243"/>
      <c r="L425" s="249"/>
      <c r="M425" s="250"/>
      <c r="N425" s="251"/>
      <c r="O425" s="251"/>
      <c r="P425" s="251"/>
      <c r="Q425" s="251"/>
      <c r="R425" s="251"/>
      <c r="S425" s="251"/>
      <c r="T425" s="25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3" t="s">
        <v>174</v>
      </c>
      <c r="AU425" s="253" t="s">
        <v>86</v>
      </c>
      <c r="AV425" s="13" t="s">
        <v>86</v>
      </c>
      <c r="AW425" s="13" t="s">
        <v>4</v>
      </c>
      <c r="AX425" s="13" t="s">
        <v>84</v>
      </c>
      <c r="AY425" s="253" t="s">
        <v>166</v>
      </c>
    </row>
    <row r="426" s="2" customFormat="1" ht="21.75" customHeight="1">
      <c r="A426" s="38"/>
      <c r="B426" s="39"/>
      <c r="C426" s="228" t="s">
        <v>648</v>
      </c>
      <c r="D426" s="228" t="s">
        <v>168</v>
      </c>
      <c r="E426" s="229" t="s">
        <v>649</v>
      </c>
      <c r="F426" s="230" t="s">
        <v>650</v>
      </c>
      <c r="G426" s="231" t="s">
        <v>229</v>
      </c>
      <c r="H426" s="232">
        <v>10.109999999999999</v>
      </c>
      <c r="I426" s="233"/>
      <c r="J426" s="234">
        <f>ROUND(I426*H426,2)</f>
        <v>0</v>
      </c>
      <c r="K426" s="235"/>
      <c r="L426" s="44"/>
      <c r="M426" s="236" t="s">
        <v>1</v>
      </c>
      <c r="N426" s="237" t="s">
        <v>41</v>
      </c>
      <c r="O426" s="91"/>
      <c r="P426" s="238">
        <f>O426*H426</f>
        <v>0</v>
      </c>
      <c r="Q426" s="238">
        <v>0</v>
      </c>
      <c r="R426" s="238">
        <f>Q426*H426</f>
        <v>0</v>
      </c>
      <c r="S426" s="238">
        <v>0</v>
      </c>
      <c r="T426" s="239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40" t="s">
        <v>288</v>
      </c>
      <c r="AT426" s="240" t="s">
        <v>168</v>
      </c>
      <c r="AU426" s="240" t="s">
        <v>86</v>
      </c>
      <c r="AY426" s="17" t="s">
        <v>166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7" t="s">
        <v>84</v>
      </c>
      <c r="BK426" s="241">
        <f>ROUND(I426*H426,2)</f>
        <v>0</v>
      </c>
      <c r="BL426" s="17" t="s">
        <v>288</v>
      </c>
      <c r="BM426" s="240" t="s">
        <v>651</v>
      </c>
    </row>
    <row r="427" s="15" customFormat="1">
      <c r="A427" s="15"/>
      <c r="B427" s="265"/>
      <c r="C427" s="266"/>
      <c r="D427" s="244" t="s">
        <v>174</v>
      </c>
      <c r="E427" s="267" t="s">
        <v>1</v>
      </c>
      <c r="F427" s="268" t="s">
        <v>619</v>
      </c>
      <c r="G427" s="266"/>
      <c r="H427" s="267" t="s">
        <v>1</v>
      </c>
      <c r="I427" s="269"/>
      <c r="J427" s="266"/>
      <c r="K427" s="266"/>
      <c r="L427" s="270"/>
      <c r="M427" s="271"/>
      <c r="N427" s="272"/>
      <c r="O427" s="272"/>
      <c r="P427" s="272"/>
      <c r="Q427" s="272"/>
      <c r="R427" s="272"/>
      <c r="S427" s="272"/>
      <c r="T427" s="273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74" t="s">
        <v>174</v>
      </c>
      <c r="AU427" s="274" t="s">
        <v>86</v>
      </c>
      <c r="AV427" s="15" t="s">
        <v>84</v>
      </c>
      <c r="AW427" s="15" t="s">
        <v>32</v>
      </c>
      <c r="AX427" s="15" t="s">
        <v>76</v>
      </c>
      <c r="AY427" s="274" t="s">
        <v>166</v>
      </c>
    </row>
    <row r="428" s="13" customFormat="1">
      <c r="A428" s="13"/>
      <c r="B428" s="242"/>
      <c r="C428" s="243"/>
      <c r="D428" s="244" t="s">
        <v>174</v>
      </c>
      <c r="E428" s="245" t="s">
        <v>1</v>
      </c>
      <c r="F428" s="246" t="s">
        <v>652</v>
      </c>
      <c r="G428" s="243"/>
      <c r="H428" s="247">
        <v>10.109999999999999</v>
      </c>
      <c r="I428" s="248"/>
      <c r="J428" s="243"/>
      <c r="K428" s="243"/>
      <c r="L428" s="249"/>
      <c r="M428" s="250"/>
      <c r="N428" s="251"/>
      <c r="O428" s="251"/>
      <c r="P428" s="251"/>
      <c r="Q428" s="251"/>
      <c r="R428" s="251"/>
      <c r="S428" s="251"/>
      <c r="T428" s="25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3" t="s">
        <v>174</v>
      </c>
      <c r="AU428" s="253" t="s">
        <v>86</v>
      </c>
      <c r="AV428" s="13" t="s">
        <v>86</v>
      </c>
      <c r="AW428" s="13" t="s">
        <v>32</v>
      </c>
      <c r="AX428" s="13" t="s">
        <v>84</v>
      </c>
      <c r="AY428" s="253" t="s">
        <v>166</v>
      </c>
    </row>
    <row r="429" s="2" customFormat="1" ht="21.75" customHeight="1">
      <c r="A429" s="38"/>
      <c r="B429" s="39"/>
      <c r="C429" s="228" t="s">
        <v>653</v>
      </c>
      <c r="D429" s="228" t="s">
        <v>168</v>
      </c>
      <c r="E429" s="229" t="s">
        <v>654</v>
      </c>
      <c r="F429" s="230" t="s">
        <v>655</v>
      </c>
      <c r="G429" s="231" t="s">
        <v>229</v>
      </c>
      <c r="H429" s="232">
        <v>42.090000000000003</v>
      </c>
      <c r="I429" s="233"/>
      <c r="J429" s="234">
        <f>ROUND(I429*H429,2)</f>
        <v>0</v>
      </c>
      <c r="K429" s="235"/>
      <c r="L429" s="44"/>
      <c r="M429" s="236" t="s">
        <v>1</v>
      </c>
      <c r="N429" s="237" t="s">
        <v>41</v>
      </c>
      <c r="O429" s="91"/>
      <c r="P429" s="238">
        <f>O429*H429</f>
        <v>0</v>
      </c>
      <c r="Q429" s="238">
        <v>0.00069999999999999999</v>
      </c>
      <c r="R429" s="238">
        <f>Q429*H429</f>
        <v>0.029463000000000003</v>
      </c>
      <c r="S429" s="238">
        <v>0</v>
      </c>
      <c r="T429" s="239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40" t="s">
        <v>288</v>
      </c>
      <c r="AT429" s="240" t="s">
        <v>168</v>
      </c>
      <c r="AU429" s="240" t="s">
        <v>86</v>
      </c>
      <c r="AY429" s="17" t="s">
        <v>166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7" t="s">
        <v>84</v>
      </c>
      <c r="BK429" s="241">
        <f>ROUND(I429*H429,2)</f>
        <v>0</v>
      </c>
      <c r="BL429" s="17" t="s">
        <v>288</v>
      </c>
      <c r="BM429" s="240" t="s">
        <v>656</v>
      </c>
    </row>
    <row r="430" s="2" customFormat="1" ht="24.15" customHeight="1">
      <c r="A430" s="38"/>
      <c r="B430" s="39"/>
      <c r="C430" s="228" t="s">
        <v>657</v>
      </c>
      <c r="D430" s="228" t="s">
        <v>168</v>
      </c>
      <c r="E430" s="229" t="s">
        <v>658</v>
      </c>
      <c r="F430" s="230" t="s">
        <v>659</v>
      </c>
      <c r="G430" s="231" t="s">
        <v>205</v>
      </c>
      <c r="H430" s="232">
        <v>0.60699999999999998</v>
      </c>
      <c r="I430" s="233"/>
      <c r="J430" s="234">
        <f>ROUND(I430*H430,2)</f>
        <v>0</v>
      </c>
      <c r="K430" s="235"/>
      <c r="L430" s="44"/>
      <c r="M430" s="236" t="s">
        <v>1</v>
      </c>
      <c r="N430" s="237" t="s">
        <v>41</v>
      </c>
      <c r="O430" s="91"/>
      <c r="P430" s="238">
        <f>O430*H430</f>
        <v>0</v>
      </c>
      <c r="Q430" s="238">
        <v>0</v>
      </c>
      <c r="R430" s="238">
        <f>Q430*H430</f>
        <v>0</v>
      </c>
      <c r="S430" s="238">
        <v>0</v>
      </c>
      <c r="T430" s="239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40" t="s">
        <v>288</v>
      </c>
      <c r="AT430" s="240" t="s">
        <v>168</v>
      </c>
      <c r="AU430" s="240" t="s">
        <v>86</v>
      </c>
      <c r="AY430" s="17" t="s">
        <v>166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7" t="s">
        <v>84</v>
      </c>
      <c r="BK430" s="241">
        <f>ROUND(I430*H430,2)</f>
        <v>0</v>
      </c>
      <c r="BL430" s="17" t="s">
        <v>288</v>
      </c>
      <c r="BM430" s="240" t="s">
        <v>660</v>
      </c>
    </row>
    <row r="431" s="12" customFormat="1" ht="22.8" customHeight="1">
      <c r="A431" s="12"/>
      <c r="B431" s="212"/>
      <c r="C431" s="213"/>
      <c r="D431" s="214" t="s">
        <v>75</v>
      </c>
      <c r="E431" s="226" t="s">
        <v>661</v>
      </c>
      <c r="F431" s="226" t="s">
        <v>662</v>
      </c>
      <c r="G431" s="213"/>
      <c r="H431" s="213"/>
      <c r="I431" s="216"/>
      <c r="J431" s="227">
        <f>BK431</f>
        <v>0</v>
      </c>
      <c r="K431" s="213"/>
      <c r="L431" s="218"/>
      <c r="M431" s="219"/>
      <c r="N431" s="220"/>
      <c r="O431" s="220"/>
      <c r="P431" s="221">
        <f>SUM(P432:P479)</f>
        <v>0</v>
      </c>
      <c r="Q431" s="220"/>
      <c r="R431" s="221">
        <f>SUM(R432:R479)</f>
        <v>0.00093000000000000005</v>
      </c>
      <c r="S431" s="220"/>
      <c r="T431" s="222">
        <f>SUM(T432:T479)</f>
        <v>0.81600000000000006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23" t="s">
        <v>86</v>
      </c>
      <c r="AT431" s="224" t="s">
        <v>75</v>
      </c>
      <c r="AU431" s="224" t="s">
        <v>84</v>
      </c>
      <c r="AY431" s="223" t="s">
        <v>166</v>
      </c>
      <c r="BK431" s="225">
        <f>SUM(BK432:BK479)</f>
        <v>0</v>
      </c>
    </row>
    <row r="432" s="2" customFormat="1" ht="37.8" customHeight="1">
      <c r="A432" s="38"/>
      <c r="B432" s="39"/>
      <c r="C432" s="228" t="s">
        <v>663</v>
      </c>
      <c r="D432" s="228" t="s">
        <v>168</v>
      </c>
      <c r="E432" s="229" t="s">
        <v>664</v>
      </c>
      <c r="F432" s="230" t="s">
        <v>665</v>
      </c>
      <c r="G432" s="231" t="s">
        <v>185</v>
      </c>
      <c r="H432" s="232">
        <v>19</v>
      </c>
      <c r="I432" s="233"/>
      <c r="J432" s="234">
        <f>ROUND(I432*H432,2)</f>
        <v>0</v>
      </c>
      <c r="K432" s="235"/>
      <c r="L432" s="44"/>
      <c r="M432" s="236" t="s">
        <v>1</v>
      </c>
      <c r="N432" s="237" t="s">
        <v>41</v>
      </c>
      <c r="O432" s="91"/>
      <c r="P432" s="238">
        <f>O432*H432</f>
        <v>0</v>
      </c>
      <c r="Q432" s="238">
        <v>0</v>
      </c>
      <c r="R432" s="238">
        <f>Q432*H432</f>
        <v>0</v>
      </c>
      <c r="S432" s="238">
        <v>0</v>
      </c>
      <c r="T432" s="239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40" t="s">
        <v>288</v>
      </c>
      <c r="AT432" s="240" t="s">
        <v>168</v>
      </c>
      <c r="AU432" s="240" t="s">
        <v>86</v>
      </c>
      <c r="AY432" s="17" t="s">
        <v>166</v>
      </c>
      <c r="BE432" s="241">
        <f>IF(N432="základní",J432,0)</f>
        <v>0</v>
      </c>
      <c r="BF432" s="241">
        <f>IF(N432="snížená",J432,0)</f>
        <v>0</v>
      </c>
      <c r="BG432" s="241">
        <f>IF(N432="zákl. přenesená",J432,0)</f>
        <v>0</v>
      </c>
      <c r="BH432" s="241">
        <f>IF(N432="sníž. přenesená",J432,0)</f>
        <v>0</v>
      </c>
      <c r="BI432" s="241">
        <f>IF(N432="nulová",J432,0)</f>
        <v>0</v>
      </c>
      <c r="BJ432" s="17" t="s">
        <v>84</v>
      </c>
      <c r="BK432" s="241">
        <f>ROUND(I432*H432,2)</f>
        <v>0</v>
      </c>
      <c r="BL432" s="17" t="s">
        <v>288</v>
      </c>
      <c r="BM432" s="240" t="s">
        <v>666</v>
      </c>
    </row>
    <row r="433" s="13" customFormat="1">
      <c r="A433" s="13"/>
      <c r="B433" s="242"/>
      <c r="C433" s="243"/>
      <c r="D433" s="244" t="s">
        <v>174</v>
      </c>
      <c r="E433" s="245" t="s">
        <v>1</v>
      </c>
      <c r="F433" s="246" t="s">
        <v>425</v>
      </c>
      <c r="G433" s="243"/>
      <c r="H433" s="247">
        <v>7</v>
      </c>
      <c r="I433" s="248"/>
      <c r="J433" s="243"/>
      <c r="K433" s="243"/>
      <c r="L433" s="249"/>
      <c r="M433" s="250"/>
      <c r="N433" s="251"/>
      <c r="O433" s="251"/>
      <c r="P433" s="251"/>
      <c r="Q433" s="251"/>
      <c r="R433" s="251"/>
      <c r="S433" s="251"/>
      <c r="T433" s="25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3" t="s">
        <v>174</v>
      </c>
      <c r="AU433" s="253" t="s">
        <v>86</v>
      </c>
      <c r="AV433" s="13" t="s">
        <v>86</v>
      </c>
      <c r="AW433" s="13" t="s">
        <v>32</v>
      </c>
      <c r="AX433" s="13" t="s">
        <v>76</v>
      </c>
      <c r="AY433" s="253" t="s">
        <v>166</v>
      </c>
    </row>
    <row r="434" s="13" customFormat="1">
      <c r="A434" s="13"/>
      <c r="B434" s="242"/>
      <c r="C434" s="243"/>
      <c r="D434" s="244" t="s">
        <v>174</v>
      </c>
      <c r="E434" s="245" t="s">
        <v>1</v>
      </c>
      <c r="F434" s="246" t="s">
        <v>426</v>
      </c>
      <c r="G434" s="243"/>
      <c r="H434" s="247">
        <v>4</v>
      </c>
      <c r="I434" s="248"/>
      <c r="J434" s="243"/>
      <c r="K434" s="243"/>
      <c r="L434" s="249"/>
      <c r="M434" s="250"/>
      <c r="N434" s="251"/>
      <c r="O434" s="251"/>
      <c r="P434" s="251"/>
      <c r="Q434" s="251"/>
      <c r="R434" s="251"/>
      <c r="S434" s="251"/>
      <c r="T434" s="25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3" t="s">
        <v>174</v>
      </c>
      <c r="AU434" s="253" t="s">
        <v>86</v>
      </c>
      <c r="AV434" s="13" t="s">
        <v>86</v>
      </c>
      <c r="AW434" s="13" t="s">
        <v>32</v>
      </c>
      <c r="AX434" s="13" t="s">
        <v>76</v>
      </c>
      <c r="AY434" s="253" t="s">
        <v>166</v>
      </c>
    </row>
    <row r="435" s="13" customFormat="1">
      <c r="A435" s="13"/>
      <c r="B435" s="242"/>
      <c r="C435" s="243"/>
      <c r="D435" s="244" t="s">
        <v>174</v>
      </c>
      <c r="E435" s="245" t="s">
        <v>1</v>
      </c>
      <c r="F435" s="246" t="s">
        <v>667</v>
      </c>
      <c r="G435" s="243"/>
      <c r="H435" s="247">
        <v>8</v>
      </c>
      <c r="I435" s="248"/>
      <c r="J435" s="243"/>
      <c r="K435" s="243"/>
      <c r="L435" s="249"/>
      <c r="M435" s="250"/>
      <c r="N435" s="251"/>
      <c r="O435" s="251"/>
      <c r="P435" s="251"/>
      <c r="Q435" s="251"/>
      <c r="R435" s="251"/>
      <c r="S435" s="251"/>
      <c r="T435" s="25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3" t="s">
        <v>174</v>
      </c>
      <c r="AU435" s="253" t="s">
        <v>86</v>
      </c>
      <c r="AV435" s="13" t="s">
        <v>86</v>
      </c>
      <c r="AW435" s="13" t="s">
        <v>32</v>
      </c>
      <c r="AX435" s="13" t="s">
        <v>76</v>
      </c>
      <c r="AY435" s="253" t="s">
        <v>166</v>
      </c>
    </row>
    <row r="436" s="14" customFormat="1">
      <c r="A436" s="14"/>
      <c r="B436" s="254"/>
      <c r="C436" s="255"/>
      <c r="D436" s="244" t="s">
        <v>174</v>
      </c>
      <c r="E436" s="256" t="s">
        <v>1</v>
      </c>
      <c r="F436" s="257" t="s">
        <v>668</v>
      </c>
      <c r="G436" s="255"/>
      <c r="H436" s="258">
        <v>19</v>
      </c>
      <c r="I436" s="259"/>
      <c r="J436" s="255"/>
      <c r="K436" s="255"/>
      <c r="L436" s="260"/>
      <c r="M436" s="261"/>
      <c r="N436" s="262"/>
      <c r="O436" s="262"/>
      <c r="P436" s="262"/>
      <c r="Q436" s="262"/>
      <c r="R436" s="262"/>
      <c r="S436" s="262"/>
      <c r="T436" s="26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4" t="s">
        <v>174</v>
      </c>
      <c r="AU436" s="264" t="s">
        <v>86</v>
      </c>
      <c r="AV436" s="14" t="s">
        <v>172</v>
      </c>
      <c r="AW436" s="14" t="s">
        <v>32</v>
      </c>
      <c r="AX436" s="14" t="s">
        <v>84</v>
      </c>
      <c r="AY436" s="264" t="s">
        <v>166</v>
      </c>
    </row>
    <row r="437" s="2" customFormat="1" ht="66.75" customHeight="1">
      <c r="A437" s="38"/>
      <c r="B437" s="39"/>
      <c r="C437" s="275" t="s">
        <v>669</v>
      </c>
      <c r="D437" s="275" t="s">
        <v>217</v>
      </c>
      <c r="E437" s="276" t="s">
        <v>670</v>
      </c>
      <c r="F437" s="277" t="s">
        <v>671</v>
      </c>
      <c r="G437" s="278" t="s">
        <v>185</v>
      </c>
      <c r="H437" s="279">
        <v>3</v>
      </c>
      <c r="I437" s="280"/>
      <c r="J437" s="281">
        <f>ROUND(I437*H437,2)</f>
        <v>0</v>
      </c>
      <c r="K437" s="282"/>
      <c r="L437" s="283"/>
      <c r="M437" s="284" t="s">
        <v>1</v>
      </c>
      <c r="N437" s="285" t="s">
        <v>41</v>
      </c>
      <c r="O437" s="91"/>
      <c r="P437" s="238">
        <f>O437*H437</f>
        <v>0</v>
      </c>
      <c r="Q437" s="238">
        <v>0</v>
      </c>
      <c r="R437" s="238">
        <f>Q437*H437</f>
        <v>0</v>
      </c>
      <c r="S437" s="238">
        <v>0</v>
      </c>
      <c r="T437" s="239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40" t="s">
        <v>400</v>
      </c>
      <c r="AT437" s="240" t="s">
        <v>217</v>
      </c>
      <c r="AU437" s="240" t="s">
        <v>86</v>
      </c>
      <c r="AY437" s="17" t="s">
        <v>166</v>
      </c>
      <c r="BE437" s="241">
        <f>IF(N437="základní",J437,0)</f>
        <v>0</v>
      </c>
      <c r="BF437" s="241">
        <f>IF(N437="snížená",J437,0)</f>
        <v>0</v>
      </c>
      <c r="BG437" s="241">
        <f>IF(N437="zákl. přenesená",J437,0)</f>
        <v>0</v>
      </c>
      <c r="BH437" s="241">
        <f>IF(N437="sníž. přenesená",J437,0)</f>
        <v>0</v>
      </c>
      <c r="BI437" s="241">
        <f>IF(N437="nulová",J437,0)</f>
        <v>0</v>
      </c>
      <c r="BJ437" s="17" t="s">
        <v>84</v>
      </c>
      <c r="BK437" s="241">
        <f>ROUND(I437*H437,2)</f>
        <v>0</v>
      </c>
      <c r="BL437" s="17" t="s">
        <v>288</v>
      </c>
      <c r="BM437" s="240" t="s">
        <v>672</v>
      </c>
    </row>
    <row r="438" s="15" customFormat="1">
      <c r="A438" s="15"/>
      <c r="B438" s="265"/>
      <c r="C438" s="266"/>
      <c r="D438" s="244" t="s">
        <v>174</v>
      </c>
      <c r="E438" s="267" t="s">
        <v>1</v>
      </c>
      <c r="F438" s="268" t="s">
        <v>673</v>
      </c>
      <c r="G438" s="266"/>
      <c r="H438" s="267" t="s">
        <v>1</v>
      </c>
      <c r="I438" s="269"/>
      <c r="J438" s="266"/>
      <c r="K438" s="266"/>
      <c r="L438" s="270"/>
      <c r="M438" s="271"/>
      <c r="N438" s="272"/>
      <c r="O438" s="272"/>
      <c r="P438" s="272"/>
      <c r="Q438" s="272"/>
      <c r="R438" s="272"/>
      <c r="S438" s="272"/>
      <c r="T438" s="273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74" t="s">
        <v>174</v>
      </c>
      <c r="AU438" s="274" t="s">
        <v>86</v>
      </c>
      <c r="AV438" s="15" t="s">
        <v>84</v>
      </c>
      <c r="AW438" s="15" t="s">
        <v>32</v>
      </c>
      <c r="AX438" s="15" t="s">
        <v>76</v>
      </c>
      <c r="AY438" s="274" t="s">
        <v>166</v>
      </c>
    </row>
    <row r="439" s="13" customFormat="1">
      <c r="A439" s="13"/>
      <c r="B439" s="242"/>
      <c r="C439" s="243"/>
      <c r="D439" s="244" t="s">
        <v>174</v>
      </c>
      <c r="E439" s="245" t="s">
        <v>1</v>
      </c>
      <c r="F439" s="246" t="s">
        <v>461</v>
      </c>
      <c r="G439" s="243"/>
      <c r="H439" s="247">
        <v>3</v>
      </c>
      <c r="I439" s="248"/>
      <c r="J439" s="243"/>
      <c r="K439" s="243"/>
      <c r="L439" s="249"/>
      <c r="M439" s="250"/>
      <c r="N439" s="251"/>
      <c r="O439" s="251"/>
      <c r="P439" s="251"/>
      <c r="Q439" s="251"/>
      <c r="R439" s="251"/>
      <c r="S439" s="251"/>
      <c r="T439" s="25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3" t="s">
        <v>174</v>
      </c>
      <c r="AU439" s="253" t="s">
        <v>86</v>
      </c>
      <c r="AV439" s="13" t="s">
        <v>86</v>
      </c>
      <c r="AW439" s="13" t="s">
        <v>32</v>
      </c>
      <c r="AX439" s="13" t="s">
        <v>76</v>
      </c>
      <c r="AY439" s="253" t="s">
        <v>166</v>
      </c>
    </row>
    <row r="440" s="14" customFormat="1">
      <c r="A440" s="14"/>
      <c r="B440" s="254"/>
      <c r="C440" s="255"/>
      <c r="D440" s="244" t="s">
        <v>174</v>
      </c>
      <c r="E440" s="256" t="s">
        <v>1</v>
      </c>
      <c r="F440" s="257" t="s">
        <v>668</v>
      </c>
      <c r="G440" s="255"/>
      <c r="H440" s="258">
        <v>3</v>
      </c>
      <c r="I440" s="259"/>
      <c r="J440" s="255"/>
      <c r="K440" s="255"/>
      <c r="L440" s="260"/>
      <c r="M440" s="261"/>
      <c r="N440" s="262"/>
      <c r="O440" s="262"/>
      <c r="P440" s="262"/>
      <c r="Q440" s="262"/>
      <c r="R440" s="262"/>
      <c r="S440" s="262"/>
      <c r="T440" s="26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4" t="s">
        <v>174</v>
      </c>
      <c r="AU440" s="264" t="s">
        <v>86</v>
      </c>
      <c r="AV440" s="14" t="s">
        <v>172</v>
      </c>
      <c r="AW440" s="14" t="s">
        <v>32</v>
      </c>
      <c r="AX440" s="14" t="s">
        <v>84</v>
      </c>
      <c r="AY440" s="264" t="s">
        <v>166</v>
      </c>
    </row>
    <row r="441" s="2" customFormat="1" ht="66.75" customHeight="1">
      <c r="A441" s="38"/>
      <c r="B441" s="39"/>
      <c r="C441" s="275" t="s">
        <v>674</v>
      </c>
      <c r="D441" s="275" t="s">
        <v>217</v>
      </c>
      <c r="E441" s="276" t="s">
        <v>675</v>
      </c>
      <c r="F441" s="277" t="s">
        <v>676</v>
      </c>
      <c r="G441" s="278" t="s">
        <v>185</v>
      </c>
      <c r="H441" s="279">
        <v>5</v>
      </c>
      <c r="I441" s="280"/>
      <c r="J441" s="281">
        <f>ROUND(I441*H441,2)</f>
        <v>0</v>
      </c>
      <c r="K441" s="282"/>
      <c r="L441" s="283"/>
      <c r="M441" s="284" t="s">
        <v>1</v>
      </c>
      <c r="N441" s="285" t="s">
        <v>41</v>
      </c>
      <c r="O441" s="91"/>
      <c r="P441" s="238">
        <f>O441*H441</f>
        <v>0</v>
      </c>
      <c r="Q441" s="238">
        <v>0</v>
      </c>
      <c r="R441" s="238">
        <f>Q441*H441</f>
        <v>0</v>
      </c>
      <c r="S441" s="238">
        <v>0</v>
      </c>
      <c r="T441" s="239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40" t="s">
        <v>400</v>
      </c>
      <c r="AT441" s="240" t="s">
        <v>217</v>
      </c>
      <c r="AU441" s="240" t="s">
        <v>86</v>
      </c>
      <c r="AY441" s="17" t="s">
        <v>166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7" t="s">
        <v>84</v>
      </c>
      <c r="BK441" s="241">
        <f>ROUND(I441*H441,2)</f>
        <v>0</v>
      </c>
      <c r="BL441" s="17" t="s">
        <v>288</v>
      </c>
      <c r="BM441" s="240" t="s">
        <v>677</v>
      </c>
    </row>
    <row r="442" s="15" customFormat="1">
      <c r="A442" s="15"/>
      <c r="B442" s="265"/>
      <c r="C442" s="266"/>
      <c r="D442" s="244" t="s">
        <v>174</v>
      </c>
      <c r="E442" s="267" t="s">
        <v>1</v>
      </c>
      <c r="F442" s="268" t="s">
        <v>673</v>
      </c>
      <c r="G442" s="266"/>
      <c r="H442" s="267" t="s">
        <v>1</v>
      </c>
      <c r="I442" s="269"/>
      <c r="J442" s="266"/>
      <c r="K442" s="266"/>
      <c r="L442" s="270"/>
      <c r="M442" s="271"/>
      <c r="N442" s="272"/>
      <c r="O442" s="272"/>
      <c r="P442" s="272"/>
      <c r="Q442" s="272"/>
      <c r="R442" s="272"/>
      <c r="S442" s="272"/>
      <c r="T442" s="273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74" t="s">
        <v>174</v>
      </c>
      <c r="AU442" s="274" t="s">
        <v>86</v>
      </c>
      <c r="AV442" s="15" t="s">
        <v>84</v>
      </c>
      <c r="AW442" s="15" t="s">
        <v>32</v>
      </c>
      <c r="AX442" s="15" t="s">
        <v>76</v>
      </c>
      <c r="AY442" s="274" t="s">
        <v>166</v>
      </c>
    </row>
    <row r="443" s="13" customFormat="1">
      <c r="A443" s="13"/>
      <c r="B443" s="242"/>
      <c r="C443" s="243"/>
      <c r="D443" s="244" t="s">
        <v>174</v>
      </c>
      <c r="E443" s="245" t="s">
        <v>1</v>
      </c>
      <c r="F443" s="246" t="s">
        <v>678</v>
      </c>
      <c r="G443" s="243"/>
      <c r="H443" s="247">
        <v>5</v>
      </c>
      <c r="I443" s="248"/>
      <c r="J443" s="243"/>
      <c r="K443" s="243"/>
      <c r="L443" s="249"/>
      <c r="M443" s="250"/>
      <c r="N443" s="251"/>
      <c r="O443" s="251"/>
      <c r="P443" s="251"/>
      <c r="Q443" s="251"/>
      <c r="R443" s="251"/>
      <c r="S443" s="251"/>
      <c r="T443" s="25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3" t="s">
        <v>174</v>
      </c>
      <c r="AU443" s="253" t="s">
        <v>86</v>
      </c>
      <c r="AV443" s="13" t="s">
        <v>86</v>
      </c>
      <c r="AW443" s="13" t="s">
        <v>32</v>
      </c>
      <c r="AX443" s="13" t="s">
        <v>76</v>
      </c>
      <c r="AY443" s="253" t="s">
        <v>166</v>
      </c>
    </row>
    <row r="444" s="14" customFormat="1">
      <c r="A444" s="14"/>
      <c r="B444" s="254"/>
      <c r="C444" s="255"/>
      <c r="D444" s="244" t="s">
        <v>174</v>
      </c>
      <c r="E444" s="256" t="s">
        <v>1</v>
      </c>
      <c r="F444" s="257" t="s">
        <v>668</v>
      </c>
      <c r="G444" s="255"/>
      <c r="H444" s="258">
        <v>5</v>
      </c>
      <c r="I444" s="259"/>
      <c r="J444" s="255"/>
      <c r="K444" s="255"/>
      <c r="L444" s="260"/>
      <c r="M444" s="261"/>
      <c r="N444" s="262"/>
      <c r="O444" s="262"/>
      <c r="P444" s="262"/>
      <c r="Q444" s="262"/>
      <c r="R444" s="262"/>
      <c r="S444" s="262"/>
      <c r="T444" s="26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4" t="s">
        <v>174</v>
      </c>
      <c r="AU444" s="264" t="s">
        <v>86</v>
      </c>
      <c r="AV444" s="14" t="s">
        <v>172</v>
      </c>
      <c r="AW444" s="14" t="s">
        <v>32</v>
      </c>
      <c r="AX444" s="14" t="s">
        <v>84</v>
      </c>
      <c r="AY444" s="264" t="s">
        <v>166</v>
      </c>
    </row>
    <row r="445" s="2" customFormat="1" ht="66.75" customHeight="1">
      <c r="A445" s="38"/>
      <c r="B445" s="39"/>
      <c r="C445" s="275" t="s">
        <v>679</v>
      </c>
      <c r="D445" s="275" t="s">
        <v>217</v>
      </c>
      <c r="E445" s="276" t="s">
        <v>680</v>
      </c>
      <c r="F445" s="277" t="s">
        <v>681</v>
      </c>
      <c r="G445" s="278" t="s">
        <v>185</v>
      </c>
      <c r="H445" s="279">
        <v>4</v>
      </c>
      <c r="I445" s="280"/>
      <c r="J445" s="281">
        <f>ROUND(I445*H445,2)</f>
        <v>0</v>
      </c>
      <c r="K445" s="282"/>
      <c r="L445" s="283"/>
      <c r="M445" s="284" t="s">
        <v>1</v>
      </c>
      <c r="N445" s="285" t="s">
        <v>41</v>
      </c>
      <c r="O445" s="91"/>
      <c r="P445" s="238">
        <f>O445*H445</f>
        <v>0</v>
      </c>
      <c r="Q445" s="238">
        <v>0</v>
      </c>
      <c r="R445" s="238">
        <f>Q445*H445</f>
        <v>0</v>
      </c>
      <c r="S445" s="238">
        <v>0</v>
      </c>
      <c r="T445" s="239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40" t="s">
        <v>400</v>
      </c>
      <c r="AT445" s="240" t="s">
        <v>217</v>
      </c>
      <c r="AU445" s="240" t="s">
        <v>86</v>
      </c>
      <c r="AY445" s="17" t="s">
        <v>166</v>
      </c>
      <c r="BE445" s="241">
        <f>IF(N445="základní",J445,0)</f>
        <v>0</v>
      </c>
      <c r="BF445" s="241">
        <f>IF(N445="snížená",J445,0)</f>
        <v>0</v>
      </c>
      <c r="BG445" s="241">
        <f>IF(N445="zákl. přenesená",J445,0)</f>
        <v>0</v>
      </c>
      <c r="BH445" s="241">
        <f>IF(N445="sníž. přenesená",J445,0)</f>
        <v>0</v>
      </c>
      <c r="BI445" s="241">
        <f>IF(N445="nulová",J445,0)</f>
        <v>0</v>
      </c>
      <c r="BJ445" s="17" t="s">
        <v>84</v>
      </c>
      <c r="BK445" s="241">
        <f>ROUND(I445*H445,2)</f>
        <v>0</v>
      </c>
      <c r="BL445" s="17" t="s">
        <v>288</v>
      </c>
      <c r="BM445" s="240" t="s">
        <v>682</v>
      </c>
    </row>
    <row r="446" s="15" customFormat="1">
      <c r="A446" s="15"/>
      <c r="B446" s="265"/>
      <c r="C446" s="266"/>
      <c r="D446" s="244" t="s">
        <v>174</v>
      </c>
      <c r="E446" s="267" t="s">
        <v>1</v>
      </c>
      <c r="F446" s="268" t="s">
        <v>673</v>
      </c>
      <c r="G446" s="266"/>
      <c r="H446" s="267" t="s">
        <v>1</v>
      </c>
      <c r="I446" s="269"/>
      <c r="J446" s="266"/>
      <c r="K446" s="266"/>
      <c r="L446" s="270"/>
      <c r="M446" s="271"/>
      <c r="N446" s="272"/>
      <c r="O446" s="272"/>
      <c r="P446" s="272"/>
      <c r="Q446" s="272"/>
      <c r="R446" s="272"/>
      <c r="S446" s="272"/>
      <c r="T446" s="273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74" t="s">
        <v>174</v>
      </c>
      <c r="AU446" s="274" t="s">
        <v>86</v>
      </c>
      <c r="AV446" s="15" t="s">
        <v>84</v>
      </c>
      <c r="AW446" s="15" t="s">
        <v>32</v>
      </c>
      <c r="AX446" s="15" t="s">
        <v>76</v>
      </c>
      <c r="AY446" s="274" t="s">
        <v>166</v>
      </c>
    </row>
    <row r="447" s="13" customFormat="1">
      <c r="A447" s="13"/>
      <c r="B447" s="242"/>
      <c r="C447" s="243"/>
      <c r="D447" s="244" t="s">
        <v>174</v>
      </c>
      <c r="E447" s="245" t="s">
        <v>1</v>
      </c>
      <c r="F447" s="246" t="s">
        <v>683</v>
      </c>
      <c r="G447" s="243"/>
      <c r="H447" s="247">
        <v>4</v>
      </c>
      <c r="I447" s="248"/>
      <c r="J447" s="243"/>
      <c r="K447" s="243"/>
      <c r="L447" s="249"/>
      <c r="M447" s="250"/>
      <c r="N447" s="251"/>
      <c r="O447" s="251"/>
      <c r="P447" s="251"/>
      <c r="Q447" s="251"/>
      <c r="R447" s="251"/>
      <c r="S447" s="251"/>
      <c r="T447" s="25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3" t="s">
        <v>174</v>
      </c>
      <c r="AU447" s="253" t="s">
        <v>86</v>
      </c>
      <c r="AV447" s="13" t="s">
        <v>86</v>
      </c>
      <c r="AW447" s="13" t="s">
        <v>32</v>
      </c>
      <c r="AX447" s="13" t="s">
        <v>76</v>
      </c>
      <c r="AY447" s="253" t="s">
        <v>166</v>
      </c>
    </row>
    <row r="448" s="14" customFormat="1">
      <c r="A448" s="14"/>
      <c r="B448" s="254"/>
      <c r="C448" s="255"/>
      <c r="D448" s="244" t="s">
        <v>174</v>
      </c>
      <c r="E448" s="256" t="s">
        <v>1</v>
      </c>
      <c r="F448" s="257" t="s">
        <v>668</v>
      </c>
      <c r="G448" s="255"/>
      <c r="H448" s="258">
        <v>4</v>
      </c>
      <c r="I448" s="259"/>
      <c r="J448" s="255"/>
      <c r="K448" s="255"/>
      <c r="L448" s="260"/>
      <c r="M448" s="261"/>
      <c r="N448" s="262"/>
      <c r="O448" s="262"/>
      <c r="P448" s="262"/>
      <c r="Q448" s="262"/>
      <c r="R448" s="262"/>
      <c r="S448" s="262"/>
      <c r="T448" s="26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4" t="s">
        <v>174</v>
      </c>
      <c r="AU448" s="264" t="s">
        <v>86</v>
      </c>
      <c r="AV448" s="14" t="s">
        <v>172</v>
      </c>
      <c r="AW448" s="14" t="s">
        <v>32</v>
      </c>
      <c r="AX448" s="14" t="s">
        <v>84</v>
      </c>
      <c r="AY448" s="264" t="s">
        <v>166</v>
      </c>
    </row>
    <row r="449" s="2" customFormat="1" ht="66.75" customHeight="1">
      <c r="A449" s="38"/>
      <c r="B449" s="39"/>
      <c r="C449" s="275" t="s">
        <v>684</v>
      </c>
      <c r="D449" s="275" t="s">
        <v>217</v>
      </c>
      <c r="E449" s="276" t="s">
        <v>685</v>
      </c>
      <c r="F449" s="277" t="s">
        <v>686</v>
      </c>
      <c r="G449" s="278" t="s">
        <v>185</v>
      </c>
      <c r="H449" s="279">
        <v>7</v>
      </c>
      <c r="I449" s="280"/>
      <c r="J449" s="281">
        <f>ROUND(I449*H449,2)</f>
        <v>0</v>
      </c>
      <c r="K449" s="282"/>
      <c r="L449" s="283"/>
      <c r="M449" s="284" t="s">
        <v>1</v>
      </c>
      <c r="N449" s="285" t="s">
        <v>41</v>
      </c>
      <c r="O449" s="91"/>
      <c r="P449" s="238">
        <f>O449*H449</f>
        <v>0</v>
      </c>
      <c r="Q449" s="238">
        <v>0</v>
      </c>
      <c r="R449" s="238">
        <f>Q449*H449</f>
        <v>0</v>
      </c>
      <c r="S449" s="238">
        <v>0</v>
      </c>
      <c r="T449" s="239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40" t="s">
        <v>400</v>
      </c>
      <c r="AT449" s="240" t="s">
        <v>217</v>
      </c>
      <c r="AU449" s="240" t="s">
        <v>86</v>
      </c>
      <c r="AY449" s="17" t="s">
        <v>166</v>
      </c>
      <c r="BE449" s="241">
        <f>IF(N449="základní",J449,0)</f>
        <v>0</v>
      </c>
      <c r="BF449" s="241">
        <f>IF(N449="snížená",J449,0)</f>
        <v>0</v>
      </c>
      <c r="BG449" s="241">
        <f>IF(N449="zákl. přenesená",J449,0)</f>
        <v>0</v>
      </c>
      <c r="BH449" s="241">
        <f>IF(N449="sníž. přenesená",J449,0)</f>
        <v>0</v>
      </c>
      <c r="BI449" s="241">
        <f>IF(N449="nulová",J449,0)</f>
        <v>0</v>
      </c>
      <c r="BJ449" s="17" t="s">
        <v>84</v>
      </c>
      <c r="BK449" s="241">
        <f>ROUND(I449*H449,2)</f>
        <v>0</v>
      </c>
      <c r="BL449" s="17" t="s">
        <v>288</v>
      </c>
      <c r="BM449" s="240" t="s">
        <v>687</v>
      </c>
    </row>
    <row r="450" s="15" customFormat="1">
      <c r="A450" s="15"/>
      <c r="B450" s="265"/>
      <c r="C450" s="266"/>
      <c r="D450" s="244" t="s">
        <v>174</v>
      </c>
      <c r="E450" s="267" t="s">
        <v>1</v>
      </c>
      <c r="F450" s="268" t="s">
        <v>673</v>
      </c>
      <c r="G450" s="266"/>
      <c r="H450" s="267" t="s">
        <v>1</v>
      </c>
      <c r="I450" s="269"/>
      <c r="J450" s="266"/>
      <c r="K450" s="266"/>
      <c r="L450" s="270"/>
      <c r="M450" s="271"/>
      <c r="N450" s="272"/>
      <c r="O450" s="272"/>
      <c r="P450" s="272"/>
      <c r="Q450" s="272"/>
      <c r="R450" s="272"/>
      <c r="S450" s="272"/>
      <c r="T450" s="273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74" t="s">
        <v>174</v>
      </c>
      <c r="AU450" s="274" t="s">
        <v>86</v>
      </c>
      <c r="AV450" s="15" t="s">
        <v>84</v>
      </c>
      <c r="AW450" s="15" t="s">
        <v>32</v>
      </c>
      <c r="AX450" s="15" t="s">
        <v>76</v>
      </c>
      <c r="AY450" s="274" t="s">
        <v>166</v>
      </c>
    </row>
    <row r="451" s="13" customFormat="1">
      <c r="A451" s="13"/>
      <c r="B451" s="242"/>
      <c r="C451" s="243"/>
      <c r="D451" s="244" t="s">
        <v>174</v>
      </c>
      <c r="E451" s="245" t="s">
        <v>1</v>
      </c>
      <c r="F451" s="246" t="s">
        <v>688</v>
      </c>
      <c r="G451" s="243"/>
      <c r="H451" s="247">
        <v>7</v>
      </c>
      <c r="I451" s="248"/>
      <c r="J451" s="243"/>
      <c r="K451" s="243"/>
      <c r="L451" s="249"/>
      <c r="M451" s="250"/>
      <c r="N451" s="251"/>
      <c r="O451" s="251"/>
      <c r="P451" s="251"/>
      <c r="Q451" s="251"/>
      <c r="R451" s="251"/>
      <c r="S451" s="251"/>
      <c r="T451" s="25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3" t="s">
        <v>174</v>
      </c>
      <c r="AU451" s="253" t="s">
        <v>86</v>
      </c>
      <c r="AV451" s="13" t="s">
        <v>86</v>
      </c>
      <c r="AW451" s="13" t="s">
        <v>32</v>
      </c>
      <c r="AX451" s="13" t="s">
        <v>76</v>
      </c>
      <c r="AY451" s="253" t="s">
        <v>166</v>
      </c>
    </row>
    <row r="452" s="14" customFormat="1">
      <c r="A452" s="14"/>
      <c r="B452" s="254"/>
      <c r="C452" s="255"/>
      <c r="D452" s="244" t="s">
        <v>174</v>
      </c>
      <c r="E452" s="256" t="s">
        <v>1</v>
      </c>
      <c r="F452" s="257" t="s">
        <v>668</v>
      </c>
      <c r="G452" s="255"/>
      <c r="H452" s="258">
        <v>7</v>
      </c>
      <c r="I452" s="259"/>
      <c r="J452" s="255"/>
      <c r="K452" s="255"/>
      <c r="L452" s="260"/>
      <c r="M452" s="261"/>
      <c r="N452" s="262"/>
      <c r="O452" s="262"/>
      <c r="P452" s="262"/>
      <c r="Q452" s="262"/>
      <c r="R452" s="262"/>
      <c r="S452" s="262"/>
      <c r="T452" s="26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4" t="s">
        <v>174</v>
      </c>
      <c r="AU452" s="264" t="s">
        <v>86</v>
      </c>
      <c r="AV452" s="14" t="s">
        <v>172</v>
      </c>
      <c r="AW452" s="14" t="s">
        <v>32</v>
      </c>
      <c r="AX452" s="14" t="s">
        <v>84</v>
      </c>
      <c r="AY452" s="264" t="s">
        <v>166</v>
      </c>
    </row>
    <row r="453" s="2" customFormat="1" ht="37.8" customHeight="1">
      <c r="A453" s="38"/>
      <c r="B453" s="39"/>
      <c r="C453" s="228" t="s">
        <v>689</v>
      </c>
      <c r="D453" s="228" t="s">
        <v>168</v>
      </c>
      <c r="E453" s="229" t="s">
        <v>690</v>
      </c>
      <c r="F453" s="230" t="s">
        <v>691</v>
      </c>
      <c r="G453" s="231" t="s">
        <v>185</v>
      </c>
      <c r="H453" s="232">
        <v>16</v>
      </c>
      <c r="I453" s="233"/>
      <c r="J453" s="234">
        <f>ROUND(I453*H453,2)</f>
        <v>0</v>
      </c>
      <c r="K453" s="235"/>
      <c r="L453" s="44"/>
      <c r="M453" s="236" t="s">
        <v>1</v>
      </c>
      <c r="N453" s="237" t="s">
        <v>41</v>
      </c>
      <c r="O453" s="91"/>
      <c r="P453" s="238">
        <f>O453*H453</f>
        <v>0</v>
      </c>
      <c r="Q453" s="238">
        <v>0</v>
      </c>
      <c r="R453" s="238">
        <f>Q453*H453</f>
        <v>0</v>
      </c>
      <c r="S453" s="238">
        <v>0</v>
      </c>
      <c r="T453" s="239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40" t="s">
        <v>288</v>
      </c>
      <c r="AT453" s="240" t="s">
        <v>168</v>
      </c>
      <c r="AU453" s="240" t="s">
        <v>86</v>
      </c>
      <c r="AY453" s="17" t="s">
        <v>166</v>
      </c>
      <c r="BE453" s="241">
        <f>IF(N453="základní",J453,0)</f>
        <v>0</v>
      </c>
      <c r="BF453" s="241">
        <f>IF(N453="snížená",J453,0)</f>
        <v>0</v>
      </c>
      <c r="BG453" s="241">
        <f>IF(N453="zákl. přenesená",J453,0)</f>
        <v>0</v>
      </c>
      <c r="BH453" s="241">
        <f>IF(N453="sníž. přenesená",J453,0)</f>
        <v>0</v>
      </c>
      <c r="BI453" s="241">
        <f>IF(N453="nulová",J453,0)</f>
        <v>0</v>
      </c>
      <c r="BJ453" s="17" t="s">
        <v>84</v>
      </c>
      <c r="BK453" s="241">
        <f>ROUND(I453*H453,2)</f>
        <v>0</v>
      </c>
      <c r="BL453" s="17" t="s">
        <v>288</v>
      </c>
      <c r="BM453" s="240" t="s">
        <v>692</v>
      </c>
    </row>
    <row r="454" s="13" customFormat="1">
      <c r="A454" s="13"/>
      <c r="B454" s="242"/>
      <c r="C454" s="243"/>
      <c r="D454" s="244" t="s">
        <v>174</v>
      </c>
      <c r="E454" s="245" t="s">
        <v>1</v>
      </c>
      <c r="F454" s="246" t="s">
        <v>693</v>
      </c>
      <c r="G454" s="243"/>
      <c r="H454" s="247">
        <v>3</v>
      </c>
      <c r="I454" s="248"/>
      <c r="J454" s="243"/>
      <c r="K454" s="243"/>
      <c r="L454" s="249"/>
      <c r="M454" s="250"/>
      <c r="N454" s="251"/>
      <c r="O454" s="251"/>
      <c r="P454" s="251"/>
      <c r="Q454" s="251"/>
      <c r="R454" s="251"/>
      <c r="S454" s="251"/>
      <c r="T454" s="25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3" t="s">
        <v>174</v>
      </c>
      <c r="AU454" s="253" t="s">
        <v>86</v>
      </c>
      <c r="AV454" s="13" t="s">
        <v>86</v>
      </c>
      <c r="AW454" s="13" t="s">
        <v>32</v>
      </c>
      <c r="AX454" s="13" t="s">
        <v>76</v>
      </c>
      <c r="AY454" s="253" t="s">
        <v>166</v>
      </c>
    </row>
    <row r="455" s="13" customFormat="1">
      <c r="A455" s="13"/>
      <c r="B455" s="242"/>
      <c r="C455" s="243"/>
      <c r="D455" s="244" t="s">
        <v>174</v>
      </c>
      <c r="E455" s="245" t="s">
        <v>1</v>
      </c>
      <c r="F455" s="246" t="s">
        <v>694</v>
      </c>
      <c r="G455" s="243"/>
      <c r="H455" s="247">
        <v>1</v>
      </c>
      <c r="I455" s="248"/>
      <c r="J455" s="243"/>
      <c r="K455" s="243"/>
      <c r="L455" s="249"/>
      <c r="M455" s="250"/>
      <c r="N455" s="251"/>
      <c r="O455" s="251"/>
      <c r="P455" s="251"/>
      <c r="Q455" s="251"/>
      <c r="R455" s="251"/>
      <c r="S455" s="251"/>
      <c r="T455" s="25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3" t="s">
        <v>174</v>
      </c>
      <c r="AU455" s="253" t="s">
        <v>86</v>
      </c>
      <c r="AV455" s="13" t="s">
        <v>86</v>
      </c>
      <c r="AW455" s="13" t="s">
        <v>32</v>
      </c>
      <c r="AX455" s="13" t="s">
        <v>76</v>
      </c>
      <c r="AY455" s="253" t="s">
        <v>166</v>
      </c>
    </row>
    <row r="456" s="13" customFormat="1">
      <c r="A456" s="13"/>
      <c r="B456" s="242"/>
      <c r="C456" s="243"/>
      <c r="D456" s="244" t="s">
        <v>174</v>
      </c>
      <c r="E456" s="245" t="s">
        <v>1</v>
      </c>
      <c r="F456" s="246" t="s">
        <v>428</v>
      </c>
      <c r="G456" s="243"/>
      <c r="H456" s="247">
        <v>12</v>
      </c>
      <c r="I456" s="248"/>
      <c r="J456" s="243"/>
      <c r="K456" s="243"/>
      <c r="L456" s="249"/>
      <c r="M456" s="250"/>
      <c r="N456" s="251"/>
      <c r="O456" s="251"/>
      <c r="P456" s="251"/>
      <c r="Q456" s="251"/>
      <c r="R456" s="251"/>
      <c r="S456" s="251"/>
      <c r="T456" s="25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3" t="s">
        <v>174</v>
      </c>
      <c r="AU456" s="253" t="s">
        <v>86</v>
      </c>
      <c r="AV456" s="13" t="s">
        <v>86</v>
      </c>
      <c r="AW456" s="13" t="s">
        <v>32</v>
      </c>
      <c r="AX456" s="13" t="s">
        <v>76</v>
      </c>
      <c r="AY456" s="253" t="s">
        <v>166</v>
      </c>
    </row>
    <row r="457" s="14" customFormat="1">
      <c r="A457" s="14"/>
      <c r="B457" s="254"/>
      <c r="C457" s="255"/>
      <c r="D457" s="244" t="s">
        <v>174</v>
      </c>
      <c r="E457" s="256" t="s">
        <v>1</v>
      </c>
      <c r="F457" s="257" t="s">
        <v>182</v>
      </c>
      <c r="G457" s="255"/>
      <c r="H457" s="258">
        <v>16</v>
      </c>
      <c r="I457" s="259"/>
      <c r="J457" s="255"/>
      <c r="K457" s="255"/>
      <c r="L457" s="260"/>
      <c r="M457" s="261"/>
      <c r="N457" s="262"/>
      <c r="O457" s="262"/>
      <c r="P457" s="262"/>
      <c r="Q457" s="262"/>
      <c r="R457" s="262"/>
      <c r="S457" s="262"/>
      <c r="T457" s="26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4" t="s">
        <v>174</v>
      </c>
      <c r="AU457" s="264" t="s">
        <v>86</v>
      </c>
      <c r="AV457" s="14" t="s">
        <v>172</v>
      </c>
      <c r="AW457" s="14" t="s">
        <v>32</v>
      </c>
      <c r="AX457" s="14" t="s">
        <v>84</v>
      </c>
      <c r="AY457" s="264" t="s">
        <v>166</v>
      </c>
    </row>
    <row r="458" s="2" customFormat="1" ht="66.75" customHeight="1">
      <c r="A458" s="38"/>
      <c r="B458" s="39"/>
      <c r="C458" s="275" t="s">
        <v>695</v>
      </c>
      <c r="D458" s="275" t="s">
        <v>217</v>
      </c>
      <c r="E458" s="276" t="s">
        <v>696</v>
      </c>
      <c r="F458" s="277" t="s">
        <v>697</v>
      </c>
      <c r="G458" s="278" t="s">
        <v>185</v>
      </c>
      <c r="H458" s="279">
        <v>3</v>
      </c>
      <c r="I458" s="280"/>
      <c r="J458" s="281">
        <f>ROUND(I458*H458,2)</f>
        <v>0</v>
      </c>
      <c r="K458" s="282"/>
      <c r="L458" s="283"/>
      <c r="M458" s="284" t="s">
        <v>1</v>
      </c>
      <c r="N458" s="285" t="s">
        <v>41</v>
      </c>
      <c r="O458" s="91"/>
      <c r="P458" s="238">
        <f>O458*H458</f>
        <v>0</v>
      </c>
      <c r="Q458" s="238">
        <v>0</v>
      </c>
      <c r="R458" s="238">
        <f>Q458*H458</f>
        <v>0</v>
      </c>
      <c r="S458" s="238">
        <v>0</v>
      </c>
      <c r="T458" s="239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40" t="s">
        <v>400</v>
      </c>
      <c r="AT458" s="240" t="s">
        <v>217</v>
      </c>
      <c r="AU458" s="240" t="s">
        <v>86</v>
      </c>
      <c r="AY458" s="17" t="s">
        <v>166</v>
      </c>
      <c r="BE458" s="241">
        <f>IF(N458="základní",J458,0)</f>
        <v>0</v>
      </c>
      <c r="BF458" s="241">
        <f>IF(N458="snížená",J458,0)</f>
        <v>0</v>
      </c>
      <c r="BG458" s="241">
        <f>IF(N458="zákl. přenesená",J458,0)</f>
        <v>0</v>
      </c>
      <c r="BH458" s="241">
        <f>IF(N458="sníž. přenesená",J458,0)</f>
        <v>0</v>
      </c>
      <c r="BI458" s="241">
        <f>IF(N458="nulová",J458,0)</f>
        <v>0</v>
      </c>
      <c r="BJ458" s="17" t="s">
        <v>84</v>
      </c>
      <c r="BK458" s="241">
        <f>ROUND(I458*H458,2)</f>
        <v>0</v>
      </c>
      <c r="BL458" s="17" t="s">
        <v>288</v>
      </c>
      <c r="BM458" s="240" t="s">
        <v>698</v>
      </c>
    </row>
    <row r="459" s="13" customFormat="1">
      <c r="A459" s="13"/>
      <c r="B459" s="242"/>
      <c r="C459" s="243"/>
      <c r="D459" s="244" t="s">
        <v>174</v>
      </c>
      <c r="E459" s="245" t="s">
        <v>1</v>
      </c>
      <c r="F459" s="246" t="s">
        <v>118</v>
      </c>
      <c r="G459" s="243"/>
      <c r="H459" s="247">
        <v>3</v>
      </c>
      <c r="I459" s="248"/>
      <c r="J459" s="243"/>
      <c r="K459" s="243"/>
      <c r="L459" s="249"/>
      <c r="M459" s="250"/>
      <c r="N459" s="251"/>
      <c r="O459" s="251"/>
      <c r="P459" s="251"/>
      <c r="Q459" s="251"/>
      <c r="R459" s="251"/>
      <c r="S459" s="251"/>
      <c r="T459" s="25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3" t="s">
        <v>174</v>
      </c>
      <c r="AU459" s="253" t="s">
        <v>86</v>
      </c>
      <c r="AV459" s="13" t="s">
        <v>86</v>
      </c>
      <c r="AW459" s="13" t="s">
        <v>32</v>
      </c>
      <c r="AX459" s="13" t="s">
        <v>76</v>
      </c>
      <c r="AY459" s="253" t="s">
        <v>166</v>
      </c>
    </row>
    <row r="460" s="14" customFormat="1">
      <c r="A460" s="14"/>
      <c r="B460" s="254"/>
      <c r="C460" s="255"/>
      <c r="D460" s="244" t="s">
        <v>174</v>
      </c>
      <c r="E460" s="256" t="s">
        <v>1</v>
      </c>
      <c r="F460" s="257" t="s">
        <v>668</v>
      </c>
      <c r="G460" s="255"/>
      <c r="H460" s="258">
        <v>3</v>
      </c>
      <c r="I460" s="259"/>
      <c r="J460" s="255"/>
      <c r="K460" s="255"/>
      <c r="L460" s="260"/>
      <c r="M460" s="261"/>
      <c r="N460" s="262"/>
      <c r="O460" s="262"/>
      <c r="P460" s="262"/>
      <c r="Q460" s="262"/>
      <c r="R460" s="262"/>
      <c r="S460" s="262"/>
      <c r="T460" s="26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4" t="s">
        <v>174</v>
      </c>
      <c r="AU460" s="264" t="s">
        <v>86</v>
      </c>
      <c r="AV460" s="14" t="s">
        <v>172</v>
      </c>
      <c r="AW460" s="14" t="s">
        <v>32</v>
      </c>
      <c r="AX460" s="14" t="s">
        <v>84</v>
      </c>
      <c r="AY460" s="264" t="s">
        <v>166</v>
      </c>
    </row>
    <row r="461" s="2" customFormat="1" ht="62.7" customHeight="1">
      <c r="A461" s="38"/>
      <c r="B461" s="39"/>
      <c r="C461" s="275" t="s">
        <v>699</v>
      </c>
      <c r="D461" s="275" t="s">
        <v>217</v>
      </c>
      <c r="E461" s="276" t="s">
        <v>700</v>
      </c>
      <c r="F461" s="277" t="s">
        <v>701</v>
      </c>
      <c r="G461" s="278" t="s">
        <v>185</v>
      </c>
      <c r="H461" s="279">
        <v>1</v>
      </c>
      <c r="I461" s="280"/>
      <c r="J461" s="281">
        <f>ROUND(I461*H461,2)</f>
        <v>0</v>
      </c>
      <c r="K461" s="282"/>
      <c r="L461" s="283"/>
      <c r="M461" s="284" t="s">
        <v>1</v>
      </c>
      <c r="N461" s="285" t="s">
        <v>41</v>
      </c>
      <c r="O461" s="91"/>
      <c r="P461" s="238">
        <f>O461*H461</f>
        <v>0</v>
      </c>
      <c r="Q461" s="238">
        <v>0</v>
      </c>
      <c r="R461" s="238">
        <f>Q461*H461</f>
        <v>0</v>
      </c>
      <c r="S461" s="238">
        <v>0</v>
      </c>
      <c r="T461" s="239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40" t="s">
        <v>400</v>
      </c>
      <c r="AT461" s="240" t="s">
        <v>217</v>
      </c>
      <c r="AU461" s="240" t="s">
        <v>86</v>
      </c>
      <c r="AY461" s="17" t="s">
        <v>166</v>
      </c>
      <c r="BE461" s="241">
        <f>IF(N461="základní",J461,0)</f>
        <v>0</v>
      </c>
      <c r="BF461" s="241">
        <f>IF(N461="snížená",J461,0)</f>
        <v>0</v>
      </c>
      <c r="BG461" s="241">
        <f>IF(N461="zákl. přenesená",J461,0)</f>
        <v>0</v>
      </c>
      <c r="BH461" s="241">
        <f>IF(N461="sníž. přenesená",J461,0)</f>
        <v>0</v>
      </c>
      <c r="BI461" s="241">
        <f>IF(N461="nulová",J461,0)</f>
        <v>0</v>
      </c>
      <c r="BJ461" s="17" t="s">
        <v>84</v>
      </c>
      <c r="BK461" s="241">
        <f>ROUND(I461*H461,2)</f>
        <v>0</v>
      </c>
      <c r="BL461" s="17" t="s">
        <v>288</v>
      </c>
      <c r="BM461" s="240" t="s">
        <v>702</v>
      </c>
    </row>
    <row r="462" s="13" customFormat="1">
      <c r="A462" s="13"/>
      <c r="B462" s="242"/>
      <c r="C462" s="243"/>
      <c r="D462" s="244" t="s">
        <v>174</v>
      </c>
      <c r="E462" s="245" t="s">
        <v>1</v>
      </c>
      <c r="F462" s="246" t="s">
        <v>703</v>
      </c>
      <c r="G462" s="243"/>
      <c r="H462" s="247">
        <v>1</v>
      </c>
      <c r="I462" s="248"/>
      <c r="J462" s="243"/>
      <c r="K462" s="243"/>
      <c r="L462" s="249"/>
      <c r="M462" s="250"/>
      <c r="N462" s="251"/>
      <c r="O462" s="251"/>
      <c r="P462" s="251"/>
      <c r="Q462" s="251"/>
      <c r="R462" s="251"/>
      <c r="S462" s="251"/>
      <c r="T462" s="25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3" t="s">
        <v>174</v>
      </c>
      <c r="AU462" s="253" t="s">
        <v>86</v>
      </c>
      <c r="AV462" s="13" t="s">
        <v>86</v>
      </c>
      <c r="AW462" s="13" t="s">
        <v>32</v>
      </c>
      <c r="AX462" s="13" t="s">
        <v>76</v>
      </c>
      <c r="AY462" s="253" t="s">
        <v>166</v>
      </c>
    </row>
    <row r="463" s="14" customFormat="1">
      <c r="A463" s="14"/>
      <c r="B463" s="254"/>
      <c r="C463" s="255"/>
      <c r="D463" s="244" t="s">
        <v>174</v>
      </c>
      <c r="E463" s="256" t="s">
        <v>1</v>
      </c>
      <c r="F463" s="257" t="s">
        <v>668</v>
      </c>
      <c r="G463" s="255"/>
      <c r="H463" s="258">
        <v>1</v>
      </c>
      <c r="I463" s="259"/>
      <c r="J463" s="255"/>
      <c r="K463" s="255"/>
      <c r="L463" s="260"/>
      <c r="M463" s="261"/>
      <c r="N463" s="262"/>
      <c r="O463" s="262"/>
      <c r="P463" s="262"/>
      <c r="Q463" s="262"/>
      <c r="R463" s="262"/>
      <c r="S463" s="262"/>
      <c r="T463" s="26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4" t="s">
        <v>174</v>
      </c>
      <c r="AU463" s="264" t="s">
        <v>86</v>
      </c>
      <c r="AV463" s="14" t="s">
        <v>172</v>
      </c>
      <c r="AW463" s="14" t="s">
        <v>32</v>
      </c>
      <c r="AX463" s="14" t="s">
        <v>84</v>
      </c>
      <c r="AY463" s="264" t="s">
        <v>166</v>
      </c>
    </row>
    <row r="464" s="2" customFormat="1" ht="62.7" customHeight="1">
      <c r="A464" s="38"/>
      <c r="B464" s="39"/>
      <c r="C464" s="275" t="s">
        <v>704</v>
      </c>
      <c r="D464" s="275" t="s">
        <v>217</v>
      </c>
      <c r="E464" s="276" t="s">
        <v>705</v>
      </c>
      <c r="F464" s="277" t="s">
        <v>706</v>
      </c>
      <c r="G464" s="278" t="s">
        <v>185</v>
      </c>
      <c r="H464" s="279">
        <v>8</v>
      </c>
      <c r="I464" s="280"/>
      <c r="J464" s="281">
        <f>ROUND(I464*H464,2)</f>
        <v>0</v>
      </c>
      <c r="K464" s="282"/>
      <c r="L464" s="283"/>
      <c r="M464" s="284" t="s">
        <v>1</v>
      </c>
      <c r="N464" s="285" t="s">
        <v>41</v>
      </c>
      <c r="O464" s="91"/>
      <c r="P464" s="238">
        <f>O464*H464</f>
        <v>0</v>
      </c>
      <c r="Q464" s="238">
        <v>0</v>
      </c>
      <c r="R464" s="238">
        <f>Q464*H464</f>
        <v>0</v>
      </c>
      <c r="S464" s="238">
        <v>0</v>
      </c>
      <c r="T464" s="239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40" t="s">
        <v>400</v>
      </c>
      <c r="AT464" s="240" t="s">
        <v>217</v>
      </c>
      <c r="AU464" s="240" t="s">
        <v>86</v>
      </c>
      <c r="AY464" s="17" t="s">
        <v>166</v>
      </c>
      <c r="BE464" s="241">
        <f>IF(N464="základní",J464,0)</f>
        <v>0</v>
      </c>
      <c r="BF464" s="241">
        <f>IF(N464="snížená",J464,0)</f>
        <v>0</v>
      </c>
      <c r="BG464" s="241">
        <f>IF(N464="zákl. přenesená",J464,0)</f>
        <v>0</v>
      </c>
      <c r="BH464" s="241">
        <f>IF(N464="sníž. přenesená",J464,0)</f>
        <v>0</v>
      </c>
      <c r="BI464" s="241">
        <f>IF(N464="nulová",J464,0)</f>
        <v>0</v>
      </c>
      <c r="BJ464" s="17" t="s">
        <v>84</v>
      </c>
      <c r="BK464" s="241">
        <f>ROUND(I464*H464,2)</f>
        <v>0</v>
      </c>
      <c r="BL464" s="17" t="s">
        <v>288</v>
      </c>
      <c r="BM464" s="240" t="s">
        <v>707</v>
      </c>
    </row>
    <row r="465" s="13" customFormat="1">
      <c r="A465" s="13"/>
      <c r="B465" s="242"/>
      <c r="C465" s="243"/>
      <c r="D465" s="244" t="s">
        <v>174</v>
      </c>
      <c r="E465" s="245" t="s">
        <v>1</v>
      </c>
      <c r="F465" s="246" t="s">
        <v>708</v>
      </c>
      <c r="G465" s="243"/>
      <c r="H465" s="247">
        <v>8</v>
      </c>
      <c r="I465" s="248"/>
      <c r="J465" s="243"/>
      <c r="K465" s="243"/>
      <c r="L465" s="249"/>
      <c r="M465" s="250"/>
      <c r="N465" s="251"/>
      <c r="O465" s="251"/>
      <c r="P465" s="251"/>
      <c r="Q465" s="251"/>
      <c r="R465" s="251"/>
      <c r="S465" s="251"/>
      <c r="T465" s="25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3" t="s">
        <v>174</v>
      </c>
      <c r="AU465" s="253" t="s">
        <v>86</v>
      </c>
      <c r="AV465" s="13" t="s">
        <v>86</v>
      </c>
      <c r="AW465" s="13" t="s">
        <v>32</v>
      </c>
      <c r="AX465" s="13" t="s">
        <v>76</v>
      </c>
      <c r="AY465" s="253" t="s">
        <v>166</v>
      </c>
    </row>
    <row r="466" s="14" customFormat="1">
      <c r="A466" s="14"/>
      <c r="B466" s="254"/>
      <c r="C466" s="255"/>
      <c r="D466" s="244" t="s">
        <v>174</v>
      </c>
      <c r="E466" s="256" t="s">
        <v>1</v>
      </c>
      <c r="F466" s="257" t="s">
        <v>668</v>
      </c>
      <c r="G466" s="255"/>
      <c r="H466" s="258">
        <v>8</v>
      </c>
      <c r="I466" s="259"/>
      <c r="J466" s="255"/>
      <c r="K466" s="255"/>
      <c r="L466" s="260"/>
      <c r="M466" s="261"/>
      <c r="N466" s="262"/>
      <c r="O466" s="262"/>
      <c r="P466" s="262"/>
      <c r="Q466" s="262"/>
      <c r="R466" s="262"/>
      <c r="S466" s="262"/>
      <c r="T466" s="26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4" t="s">
        <v>174</v>
      </c>
      <c r="AU466" s="264" t="s">
        <v>86</v>
      </c>
      <c r="AV466" s="14" t="s">
        <v>172</v>
      </c>
      <c r="AW466" s="14" t="s">
        <v>32</v>
      </c>
      <c r="AX466" s="14" t="s">
        <v>84</v>
      </c>
      <c r="AY466" s="264" t="s">
        <v>166</v>
      </c>
    </row>
    <row r="467" s="2" customFormat="1" ht="62.7" customHeight="1">
      <c r="A467" s="38"/>
      <c r="B467" s="39"/>
      <c r="C467" s="275" t="s">
        <v>709</v>
      </c>
      <c r="D467" s="275" t="s">
        <v>217</v>
      </c>
      <c r="E467" s="276" t="s">
        <v>710</v>
      </c>
      <c r="F467" s="277" t="s">
        <v>711</v>
      </c>
      <c r="G467" s="278" t="s">
        <v>185</v>
      </c>
      <c r="H467" s="279">
        <v>4</v>
      </c>
      <c r="I467" s="280"/>
      <c r="J467" s="281">
        <f>ROUND(I467*H467,2)</f>
        <v>0</v>
      </c>
      <c r="K467" s="282"/>
      <c r="L467" s="283"/>
      <c r="M467" s="284" t="s">
        <v>1</v>
      </c>
      <c r="N467" s="285" t="s">
        <v>41</v>
      </c>
      <c r="O467" s="91"/>
      <c r="P467" s="238">
        <f>O467*H467</f>
        <v>0</v>
      </c>
      <c r="Q467" s="238">
        <v>0</v>
      </c>
      <c r="R467" s="238">
        <f>Q467*H467</f>
        <v>0</v>
      </c>
      <c r="S467" s="238">
        <v>0</v>
      </c>
      <c r="T467" s="239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40" t="s">
        <v>400</v>
      </c>
      <c r="AT467" s="240" t="s">
        <v>217</v>
      </c>
      <c r="AU467" s="240" t="s">
        <v>86</v>
      </c>
      <c r="AY467" s="17" t="s">
        <v>166</v>
      </c>
      <c r="BE467" s="241">
        <f>IF(N467="základní",J467,0)</f>
        <v>0</v>
      </c>
      <c r="BF467" s="241">
        <f>IF(N467="snížená",J467,0)</f>
        <v>0</v>
      </c>
      <c r="BG467" s="241">
        <f>IF(N467="zákl. přenesená",J467,0)</f>
        <v>0</v>
      </c>
      <c r="BH467" s="241">
        <f>IF(N467="sníž. přenesená",J467,0)</f>
        <v>0</v>
      </c>
      <c r="BI467" s="241">
        <f>IF(N467="nulová",J467,0)</f>
        <v>0</v>
      </c>
      <c r="BJ467" s="17" t="s">
        <v>84</v>
      </c>
      <c r="BK467" s="241">
        <f>ROUND(I467*H467,2)</f>
        <v>0</v>
      </c>
      <c r="BL467" s="17" t="s">
        <v>288</v>
      </c>
      <c r="BM467" s="240" t="s">
        <v>712</v>
      </c>
    </row>
    <row r="468" s="13" customFormat="1">
      <c r="A468" s="13"/>
      <c r="B468" s="242"/>
      <c r="C468" s="243"/>
      <c r="D468" s="244" t="s">
        <v>174</v>
      </c>
      <c r="E468" s="245" t="s">
        <v>1</v>
      </c>
      <c r="F468" s="246" t="s">
        <v>713</v>
      </c>
      <c r="G468" s="243"/>
      <c r="H468" s="247">
        <v>4</v>
      </c>
      <c r="I468" s="248"/>
      <c r="J468" s="243"/>
      <c r="K468" s="243"/>
      <c r="L468" s="249"/>
      <c r="M468" s="250"/>
      <c r="N468" s="251"/>
      <c r="O468" s="251"/>
      <c r="P468" s="251"/>
      <c r="Q468" s="251"/>
      <c r="R468" s="251"/>
      <c r="S468" s="251"/>
      <c r="T468" s="25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3" t="s">
        <v>174</v>
      </c>
      <c r="AU468" s="253" t="s">
        <v>86</v>
      </c>
      <c r="AV468" s="13" t="s">
        <v>86</v>
      </c>
      <c r="AW468" s="13" t="s">
        <v>32</v>
      </c>
      <c r="AX468" s="13" t="s">
        <v>76</v>
      </c>
      <c r="AY468" s="253" t="s">
        <v>166</v>
      </c>
    </row>
    <row r="469" s="14" customFormat="1">
      <c r="A469" s="14"/>
      <c r="B469" s="254"/>
      <c r="C469" s="255"/>
      <c r="D469" s="244" t="s">
        <v>174</v>
      </c>
      <c r="E469" s="256" t="s">
        <v>1</v>
      </c>
      <c r="F469" s="257" t="s">
        <v>668</v>
      </c>
      <c r="G469" s="255"/>
      <c r="H469" s="258">
        <v>4</v>
      </c>
      <c r="I469" s="259"/>
      <c r="J469" s="255"/>
      <c r="K469" s="255"/>
      <c r="L469" s="260"/>
      <c r="M469" s="261"/>
      <c r="N469" s="262"/>
      <c r="O469" s="262"/>
      <c r="P469" s="262"/>
      <c r="Q469" s="262"/>
      <c r="R469" s="262"/>
      <c r="S469" s="262"/>
      <c r="T469" s="26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4" t="s">
        <v>174</v>
      </c>
      <c r="AU469" s="264" t="s">
        <v>86</v>
      </c>
      <c r="AV469" s="14" t="s">
        <v>172</v>
      </c>
      <c r="AW469" s="14" t="s">
        <v>32</v>
      </c>
      <c r="AX469" s="14" t="s">
        <v>84</v>
      </c>
      <c r="AY469" s="264" t="s">
        <v>166</v>
      </c>
    </row>
    <row r="470" s="2" customFormat="1" ht="24.15" customHeight="1">
      <c r="A470" s="38"/>
      <c r="B470" s="39"/>
      <c r="C470" s="228" t="s">
        <v>714</v>
      </c>
      <c r="D470" s="228" t="s">
        <v>168</v>
      </c>
      <c r="E470" s="229" t="s">
        <v>715</v>
      </c>
      <c r="F470" s="230" t="s">
        <v>716</v>
      </c>
      <c r="G470" s="231" t="s">
        <v>185</v>
      </c>
      <c r="H470" s="232">
        <v>1</v>
      </c>
      <c r="I470" s="233"/>
      <c r="J470" s="234">
        <f>ROUND(I470*H470,2)</f>
        <v>0</v>
      </c>
      <c r="K470" s="235"/>
      <c r="L470" s="44"/>
      <c r="M470" s="236" t="s">
        <v>1</v>
      </c>
      <c r="N470" s="237" t="s">
        <v>41</v>
      </c>
      <c r="O470" s="91"/>
      <c r="P470" s="238">
        <f>O470*H470</f>
        <v>0</v>
      </c>
      <c r="Q470" s="238">
        <v>0</v>
      </c>
      <c r="R470" s="238">
        <f>Q470*H470</f>
        <v>0</v>
      </c>
      <c r="S470" s="238">
        <v>0</v>
      </c>
      <c r="T470" s="239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40" t="s">
        <v>288</v>
      </c>
      <c r="AT470" s="240" t="s">
        <v>168</v>
      </c>
      <c r="AU470" s="240" t="s">
        <v>86</v>
      </c>
      <c r="AY470" s="17" t="s">
        <v>166</v>
      </c>
      <c r="BE470" s="241">
        <f>IF(N470="základní",J470,0)</f>
        <v>0</v>
      </c>
      <c r="BF470" s="241">
        <f>IF(N470="snížená",J470,0)</f>
        <v>0</v>
      </c>
      <c r="BG470" s="241">
        <f>IF(N470="zákl. přenesená",J470,0)</f>
        <v>0</v>
      </c>
      <c r="BH470" s="241">
        <f>IF(N470="sníž. přenesená",J470,0)</f>
        <v>0</v>
      </c>
      <c r="BI470" s="241">
        <f>IF(N470="nulová",J470,0)</f>
        <v>0</v>
      </c>
      <c r="BJ470" s="17" t="s">
        <v>84</v>
      </c>
      <c r="BK470" s="241">
        <f>ROUND(I470*H470,2)</f>
        <v>0</v>
      </c>
      <c r="BL470" s="17" t="s">
        <v>288</v>
      </c>
      <c r="BM470" s="240" t="s">
        <v>717</v>
      </c>
    </row>
    <row r="471" s="2" customFormat="1" ht="66.75" customHeight="1">
      <c r="A471" s="38"/>
      <c r="B471" s="39"/>
      <c r="C471" s="275" t="s">
        <v>718</v>
      </c>
      <c r="D471" s="275" t="s">
        <v>217</v>
      </c>
      <c r="E471" s="276" t="s">
        <v>719</v>
      </c>
      <c r="F471" s="277" t="s">
        <v>720</v>
      </c>
      <c r="G471" s="278" t="s">
        <v>185</v>
      </c>
      <c r="H471" s="279">
        <v>1</v>
      </c>
      <c r="I471" s="280"/>
      <c r="J471" s="281">
        <f>ROUND(I471*H471,2)</f>
        <v>0</v>
      </c>
      <c r="K471" s="282"/>
      <c r="L471" s="283"/>
      <c r="M471" s="284" t="s">
        <v>1</v>
      </c>
      <c r="N471" s="285" t="s">
        <v>41</v>
      </c>
      <c r="O471" s="91"/>
      <c r="P471" s="238">
        <f>O471*H471</f>
        <v>0</v>
      </c>
      <c r="Q471" s="238">
        <v>0</v>
      </c>
      <c r="R471" s="238">
        <f>Q471*H471</f>
        <v>0</v>
      </c>
      <c r="S471" s="238">
        <v>0</v>
      </c>
      <c r="T471" s="239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40" t="s">
        <v>400</v>
      </c>
      <c r="AT471" s="240" t="s">
        <v>217</v>
      </c>
      <c r="AU471" s="240" t="s">
        <v>86</v>
      </c>
      <c r="AY471" s="17" t="s">
        <v>166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7" t="s">
        <v>84</v>
      </c>
      <c r="BK471" s="241">
        <f>ROUND(I471*H471,2)</f>
        <v>0</v>
      </c>
      <c r="BL471" s="17" t="s">
        <v>288</v>
      </c>
      <c r="BM471" s="240" t="s">
        <v>721</v>
      </c>
    </row>
    <row r="472" s="2" customFormat="1" ht="24.15" customHeight="1">
      <c r="A472" s="38"/>
      <c r="B472" s="39"/>
      <c r="C472" s="228" t="s">
        <v>722</v>
      </c>
      <c r="D472" s="228" t="s">
        <v>168</v>
      </c>
      <c r="E472" s="229" t="s">
        <v>723</v>
      </c>
      <c r="F472" s="230" t="s">
        <v>724</v>
      </c>
      <c r="G472" s="231" t="s">
        <v>185</v>
      </c>
      <c r="H472" s="232">
        <v>3</v>
      </c>
      <c r="I472" s="233"/>
      <c r="J472" s="234">
        <f>ROUND(I472*H472,2)</f>
        <v>0</v>
      </c>
      <c r="K472" s="235"/>
      <c r="L472" s="44"/>
      <c r="M472" s="236" t="s">
        <v>1</v>
      </c>
      <c r="N472" s="237" t="s">
        <v>41</v>
      </c>
      <c r="O472" s="91"/>
      <c r="P472" s="238">
        <f>O472*H472</f>
        <v>0</v>
      </c>
      <c r="Q472" s="238">
        <v>0</v>
      </c>
      <c r="R472" s="238">
        <f>Q472*H472</f>
        <v>0</v>
      </c>
      <c r="S472" s="238">
        <v>0</v>
      </c>
      <c r="T472" s="239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40" t="s">
        <v>288</v>
      </c>
      <c r="AT472" s="240" t="s">
        <v>168</v>
      </c>
      <c r="AU472" s="240" t="s">
        <v>86</v>
      </c>
      <c r="AY472" s="17" t="s">
        <v>166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7" t="s">
        <v>84</v>
      </c>
      <c r="BK472" s="241">
        <f>ROUND(I472*H472,2)</f>
        <v>0</v>
      </c>
      <c r="BL472" s="17" t="s">
        <v>288</v>
      </c>
      <c r="BM472" s="240" t="s">
        <v>725</v>
      </c>
    </row>
    <row r="473" s="13" customFormat="1">
      <c r="A473" s="13"/>
      <c r="B473" s="242"/>
      <c r="C473" s="243"/>
      <c r="D473" s="244" t="s">
        <v>174</v>
      </c>
      <c r="E473" s="245" t="s">
        <v>1</v>
      </c>
      <c r="F473" s="246" t="s">
        <v>726</v>
      </c>
      <c r="G473" s="243"/>
      <c r="H473" s="247">
        <v>3</v>
      </c>
      <c r="I473" s="248"/>
      <c r="J473" s="243"/>
      <c r="K473" s="243"/>
      <c r="L473" s="249"/>
      <c r="M473" s="250"/>
      <c r="N473" s="251"/>
      <c r="O473" s="251"/>
      <c r="P473" s="251"/>
      <c r="Q473" s="251"/>
      <c r="R473" s="251"/>
      <c r="S473" s="251"/>
      <c r="T473" s="25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3" t="s">
        <v>174</v>
      </c>
      <c r="AU473" s="253" t="s">
        <v>86</v>
      </c>
      <c r="AV473" s="13" t="s">
        <v>86</v>
      </c>
      <c r="AW473" s="13" t="s">
        <v>32</v>
      </c>
      <c r="AX473" s="13" t="s">
        <v>84</v>
      </c>
      <c r="AY473" s="253" t="s">
        <v>166</v>
      </c>
    </row>
    <row r="474" s="2" customFormat="1" ht="66.75" customHeight="1">
      <c r="A474" s="38"/>
      <c r="B474" s="39"/>
      <c r="C474" s="275" t="s">
        <v>727</v>
      </c>
      <c r="D474" s="275" t="s">
        <v>217</v>
      </c>
      <c r="E474" s="276" t="s">
        <v>728</v>
      </c>
      <c r="F474" s="277" t="s">
        <v>729</v>
      </c>
      <c r="G474" s="278" t="s">
        <v>185</v>
      </c>
      <c r="H474" s="279">
        <v>1</v>
      </c>
      <c r="I474" s="280"/>
      <c r="J474" s="281">
        <f>ROUND(I474*H474,2)</f>
        <v>0</v>
      </c>
      <c r="K474" s="282"/>
      <c r="L474" s="283"/>
      <c r="M474" s="284" t="s">
        <v>1</v>
      </c>
      <c r="N474" s="285" t="s">
        <v>41</v>
      </c>
      <c r="O474" s="91"/>
      <c r="P474" s="238">
        <f>O474*H474</f>
        <v>0</v>
      </c>
      <c r="Q474" s="238">
        <v>0</v>
      </c>
      <c r="R474" s="238">
        <f>Q474*H474</f>
        <v>0</v>
      </c>
      <c r="S474" s="238">
        <v>0</v>
      </c>
      <c r="T474" s="239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40" t="s">
        <v>400</v>
      </c>
      <c r="AT474" s="240" t="s">
        <v>217</v>
      </c>
      <c r="AU474" s="240" t="s">
        <v>86</v>
      </c>
      <c r="AY474" s="17" t="s">
        <v>166</v>
      </c>
      <c r="BE474" s="241">
        <f>IF(N474="základní",J474,0)</f>
        <v>0</v>
      </c>
      <c r="BF474" s="241">
        <f>IF(N474="snížená",J474,0)</f>
        <v>0</v>
      </c>
      <c r="BG474" s="241">
        <f>IF(N474="zákl. přenesená",J474,0)</f>
        <v>0</v>
      </c>
      <c r="BH474" s="241">
        <f>IF(N474="sníž. přenesená",J474,0)</f>
        <v>0</v>
      </c>
      <c r="BI474" s="241">
        <f>IF(N474="nulová",J474,0)</f>
        <v>0</v>
      </c>
      <c r="BJ474" s="17" t="s">
        <v>84</v>
      </c>
      <c r="BK474" s="241">
        <f>ROUND(I474*H474,2)</f>
        <v>0</v>
      </c>
      <c r="BL474" s="17" t="s">
        <v>288</v>
      </c>
      <c r="BM474" s="240" t="s">
        <v>730</v>
      </c>
    </row>
    <row r="475" s="2" customFormat="1" ht="62.7" customHeight="1">
      <c r="A475" s="38"/>
      <c r="B475" s="39"/>
      <c r="C475" s="275" t="s">
        <v>731</v>
      </c>
      <c r="D475" s="275" t="s">
        <v>217</v>
      </c>
      <c r="E475" s="276" t="s">
        <v>732</v>
      </c>
      <c r="F475" s="277" t="s">
        <v>733</v>
      </c>
      <c r="G475" s="278" t="s">
        <v>185</v>
      </c>
      <c r="H475" s="279">
        <v>2</v>
      </c>
      <c r="I475" s="280"/>
      <c r="J475" s="281">
        <f>ROUND(I475*H475,2)</f>
        <v>0</v>
      </c>
      <c r="K475" s="282"/>
      <c r="L475" s="283"/>
      <c r="M475" s="284" t="s">
        <v>1</v>
      </c>
      <c r="N475" s="285" t="s">
        <v>41</v>
      </c>
      <c r="O475" s="91"/>
      <c r="P475" s="238">
        <f>O475*H475</f>
        <v>0</v>
      </c>
      <c r="Q475" s="238">
        <v>0</v>
      </c>
      <c r="R475" s="238">
        <f>Q475*H475</f>
        <v>0</v>
      </c>
      <c r="S475" s="238">
        <v>0</v>
      </c>
      <c r="T475" s="239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40" t="s">
        <v>400</v>
      </c>
      <c r="AT475" s="240" t="s">
        <v>217</v>
      </c>
      <c r="AU475" s="240" t="s">
        <v>86</v>
      </c>
      <c r="AY475" s="17" t="s">
        <v>166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7" t="s">
        <v>84</v>
      </c>
      <c r="BK475" s="241">
        <f>ROUND(I475*H475,2)</f>
        <v>0</v>
      </c>
      <c r="BL475" s="17" t="s">
        <v>288</v>
      </c>
      <c r="BM475" s="240" t="s">
        <v>734</v>
      </c>
    </row>
    <row r="476" s="2" customFormat="1" ht="24.15" customHeight="1">
      <c r="A476" s="38"/>
      <c r="B476" s="39"/>
      <c r="C476" s="228" t="s">
        <v>735</v>
      </c>
      <c r="D476" s="228" t="s">
        <v>168</v>
      </c>
      <c r="E476" s="229" t="s">
        <v>736</v>
      </c>
      <c r="F476" s="230" t="s">
        <v>737</v>
      </c>
      <c r="G476" s="231" t="s">
        <v>185</v>
      </c>
      <c r="H476" s="232">
        <v>1</v>
      </c>
      <c r="I476" s="233"/>
      <c r="J476" s="234">
        <f>ROUND(I476*H476,2)</f>
        <v>0</v>
      </c>
      <c r="K476" s="235"/>
      <c r="L476" s="44"/>
      <c r="M476" s="236" t="s">
        <v>1</v>
      </c>
      <c r="N476" s="237" t="s">
        <v>41</v>
      </c>
      <c r="O476" s="91"/>
      <c r="P476" s="238">
        <f>O476*H476</f>
        <v>0</v>
      </c>
      <c r="Q476" s="238">
        <v>0.00093000000000000005</v>
      </c>
      <c r="R476" s="238">
        <f>Q476*H476</f>
        <v>0.00093000000000000005</v>
      </c>
      <c r="S476" s="238">
        <v>0</v>
      </c>
      <c r="T476" s="239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40" t="s">
        <v>288</v>
      </c>
      <c r="AT476" s="240" t="s">
        <v>168</v>
      </c>
      <c r="AU476" s="240" t="s">
        <v>86</v>
      </c>
      <c r="AY476" s="17" t="s">
        <v>166</v>
      </c>
      <c r="BE476" s="241">
        <f>IF(N476="základní",J476,0)</f>
        <v>0</v>
      </c>
      <c r="BF476" s="241">
        <f>IF(N476="snížená",J476,0)</f>
        <v>0</v>
      </c>
      <c r="BG476" s="241">
        <f>IF(N476="zákl. přenesená",J476,0)</f>
        <v>0</v>
      </c>
      <c r="BH476" s="241">
        <f>IF(N476="sníž. přenesená",J476,0)</f>
        <v>0</v>
      </c>
      <c r="BI476" s="241">
        <f>IF(N476="nulová",J476,0)</f>
        <v>0</v>
      </c>
      <c r="BJ476" s="17" t="s">
        <v>84</v>
      </c>
      <c r="BK476" s="241">
        <f>ROUND(I476*H476,2)</f>
        <v>0</v>
      </c>
      <c r="BL476" s="17" t="s">
        <v>288</v>
      </c>
      <c r="BM476" s="240" t="s">
        <v>738</v>
      </c>
    </row>
    <row r="477" s="2" customFormat="1" ht="37.8" customHeight="1">
      <c r="A477" s="38"/>
      <c r="B477" s="39"/>
      <c r="C477" s="275" t="s">
        <v>739</v>
      </c>
      <c r="D477" s="275" t="s">
        <v>217</v>
      </c>
      <c r="E477" s="276" t="s">
        <v>740</v>
      </c>
      <c r="F477" s="277" t="s">
        <v>741</v>
      </c>
      <c r="G477" s="278" t="s">
        <v>185</v>
      </c>
      <c r="H477" s="279">
        <v>1</v>
      </c>
      <c r="I477" s="280"/>
      <c r="J477" s="281">
        <f>ROUND(I477*H477,2)</f>
        <v>0</v>
      </c>
      <c r="K477" s="282"/>
      <c r="L477" s="283"/>
      <c r="M477" s="284" t="s">
        <v>1</v>
      </c>
      <c r="N477" s="285" t="s">
        <v>41</v>
      </c>
      <c r="O477" s="91"/>
      <c r="P477" s="238">
        <f>O477*H477</f>
        <v>0</v>
      </c>
      <c r="Q477" s="238">
        <v>0</v>
      </c>
      <c r="R477" s="238">
        <f>Q477*H477</f>
        <v>0</v>
      </c>
      <c r="S477" s="238">
        <v>0</v>
      </c>
      <c r="T477" s="239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40" t="s">
        <v>400</v>
      </c>
      <c r="AT477" s="240" t="s">
        <v>217</v>
      </c>
      <c r="AU477" s="240" t="s">
        <v>86</v>
      </c>
      <c r="AY477" s="17" t="s">
        <v>166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7" t="s">
        <v>84</v>
      </c>
      <c r="BK477" s="241">
        <f>ROUND(I477*H477,2)</f>
        <v>0</v>
      </c>
      <c r="BL477" s="17" t="s">
        <v>288</v>
      </c>
      <c r="BM477" s="240" t="s">
        <v>742</v>
      </c>
    </row>
    <row r="478" s="2" customFormat="1" ht="24.15" customHeight="1">
      <c r="A478" s="38"/>
      <c r="B478" s="39"/>
      <c r="C478" s="228" t="s">
        <v>743</v>
      </c>
      <c r="D478" s="228" t="s">
        <v>168</v>
      </c>
      <c r="E478" s="229" t="s">
        <v>744</v>
      </c>
      <c r="F478" s="230" t="s">
        <v>745</v>
      </c>
      <c r="G478" s="231" t="s">
        <v>185</v>
      </c>
      <c r="H478" s="232">
        <v>34</v>
      </c>
      <c r="I478" s="233"/>
      <c r="J478" s="234">
        <f>ROUND(I478*H478,2)</f>
        <v>0</v>
      </c>
      <c r="K478" s="235"/>
      <c r="L478" s="44"/>
      <c r="M478" s="236" t="s">
        <v>1</v>
      </c>
      <c r="N478" s="237" t="s">
        <v>41</v>
      </c>
      <c r="O478" s="91"/>
      <c r="P478" s="238">
        <f>O478*H478</f>
        <v>0</v>
      </c>
      <c r="Q478" s="238">
        <v>0</v>
      </c>
      <c r="R478" s="238">
        <f>Q478*H478</f>
        <v>0</v>
      </c>
      <c r="S478" s="238">
        <v>0.024</v>
      </c>
      <c r="T478" s="239">
        <f>S478*H478</f>
        <v>0.81600000000000006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40" t="s">
        <v>288</v>
      </c>
      <c r="AT478" s="240" t="s">
        <v>168</v>
      </c>
      <c r="AU478" s="240" t="s">
        <v>86</v>
      </c>
      <c r="AY478" s="17" t="s">
        <v>166</v>
      </c>
      <c r="BE478" s="241">
        <f>IF(N478="základní",J478,0)</f>
        <v>0</v>
      </c>
      <c r="BF478" s="241">
        <f>IF(N478="snížená",J478,0)</f>
        <v>0</v>
      </c>
      <c r="BG478" s="241">
        <f>IF(N478="zákl. přenesená",J478,0)</f>
        <v>0</v>
      </c>
      <c r="BH478" s="241">
        <f>IF(N478="sníž. přenesená",J478,0)</f>
        <v>0</v>
      </c>
      <c r="BI478" s="241">
        <f>IF(N478="nulová",J478,0)</f>
        <v>0</v>
      </c>
      <c r="BJ478" s="17" t="s">
        <v>84</v>
      </c>
      <c r="BK478" s="241">
        <f>ROUND(I478*H478,2)</f>
        <v>0</v>
      </c>
      <c r="BL478" s="17" t="s">
        <v>288</v>
      </c>
      <c r="BM478" s="240" t="s">
        <v>746</v>
      </c>
    </row>
    <row r="479" s="2" customFormat="1" ht="24.15" customHeight="1">
      <c r="A479" s="38"/>
      <c r="B479" s="39"/>
      <c r="C479" s="228" t="s">
        <v>747</v>
      </c>
      <c r="D479" s="228" t="s">
        <v>168</v>
      </c>
      <c r="E479" s="229" t="s">
        <v>748</v>
      </c>
      <c r="F479" s="230" t="s">
        <v>749</v>
      </c>
      <c r="G479" s="231" t="s">
        <v>611</v>
      </c>
      <c r="H479" s="286"/>
      <c r="I479" s="233"/>
      <c r="J479" s="234">
        <f>ROUND(I479*H479,2)</f>
        <v>0</v>
      </c>
      <c r="K479" s="235"/>
      <c r="L479" s="44"/>
      <c r="M479" s="236" t="s">
        <v>1</v>
      </c>
      <c r="N479" s="237" t="s">
        <v>41</v>
      </c>
      <c r="O479" s="91"/>
      <c r="P479" s="238">
        <f>O479*H479</f>
        <v>0</v>
      </c>
      <c r="Q479" s="238">
        <v>0</v>
      </c>
      <c r="R479" s="238">
        <f>Q479*H479</f>
        <v>0</v>
      </c>
      <c r="S479" s="238">
        <v>0</v>
      </c>
      <c r="T479" s="239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40" t="s">
        <v>288</v>
      </c>
      <c r="AT479" s="240" t="s">
        <v>168</v>
      </c>
      <c r="AU479" s="240" t="s">
        <v>86</v>
      </c>
      <c r="AY479" s="17" t="s">
        <v>166</v>
      </c>
      <c r="BE479" s="241">
        <f>IF(N479="základní",J479,0)</f>
        <v>0</v>
      </c>
      <c r="BF479" s="241">
        <f>IF(N479="snížená",J479,0)</f>
        <v>0</v>
      </c>
      <c r="BG479" s="241">
        <f>IF(N479="zákl. přenesená",J479,0)</f>
        <v>0</v>
      </c>
      <c r="BH479" s="241">
        <f>IF(N479="sníž. přenesená",J479,0)</f>
        <v>0</v>
      </c>
      <c r="BI479" s="241">
        <f>IF(N479="nulová",J479,0)</f>
        <v>0</v>
      </c>
      <c r="BJ479" s="17" t="s">
        <v>84</v>
      </c>
      <c r="BK479" s="241">
        <f>ROUND(I479*H479,2)</f>
        <v>0</v>
      </c>
      <c r="BL479" s="17" t="s">
        <v>288</v>
      </c>
      <c r="BM479" s="240" t="s">
        <v>750</v>
      </c>
    </row>
    <row r="480" s="12" customFormat="1" ht="22.8" customHeight="1">
      <c r="A480" s="12"/>
      <c r="B480" s="212"/>
      <c r="C480" s="213"/>
      <c r="D480" s="214" t="s">
        <v>75</v>
      </c>
      <c r="E480" s="226" t="s">
        <v>751</v>
      </c>
      <c r="F480" s="226" t="s">
        <v>752</v>
      </c>
      <c r="G480" s="213"/>
      <c r="H480" s="213"/>
      <c r="I480" s="216"/>
      <c r="J480" s="227">
        <f>BK480</f>
        <v>0</v>
      </c>
      <c r="K480" s="213"/>
      <c r="L480" s="218"/>
      <c r="M480" s="219"/>
      <c r="N480" s="220"/>
      <c r="O480" s="220"/>
      <c r="P480" s="221">
        <f>SUM(P481:P489)</f>
        <v>0</v>
      </c>
      <c r="Q480" s="220"/>
      <c r="R480" s="221">
        <f>SUM(R481:R489)</f>
        <v>0.0081323999999999997</v>
      </c>
      <c r="S480" s="220"/>
      <c r="T480" s="222">
        <f>SUM(T481:T489)</f>
        <v>0</v>
      </c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R480" s="223" t="s">
        <v>86</v>
      </c>
      <c r="AT480" s="224" t="s">
        <v>75</v>
      </c>
      <c r="AU480" s="224" t="s">
        <v>84</v>
      </c>
      <c r="AY480" s="223" t="s">
        <v>166</v>
      </c>
      <c r="BK480" s="225">
        <f>SUM(BK481:BK489)</f>
        <v>0</v>
      </c>
    </row>
    <row r="481" s="2" customFormat="1" ht="33" customHeight="1">
      <c r="A481" s="38"/>
      <c r="B481" s="39"/>
      <c r="C481" s="228" t="s">
        <v>753</v>
      </c>
      <c r="D481" s="228" t="s">
        <v>168</v>
      </c>
      <c r="E481" s="229" t="s">
        <v>754</v>
      </c>
      <c r="F481" s="230" t="s">
        <v>755</v>
      </c>
      <c r="G481" s="231" t="s">
        <v>229</v>
      </c>
      <c r="H481" s="232">
        <v>135.53999999999999</v>
      </c>
      <c r="I481" s="233"/>
      <c r="J481" s="234">
        <f>ROUND(I481*H481,2)</f>
        <v>0</v>
      </c>
      <c r="K481" s="235"/>
      <c r="L481" s="44"/>
      <c r="M481" s="236" t="s">
        <v>1</v>
      </c>
      <c r="N481" s="237" t="s">
        <v>41</v>
      </c>
      <c r="O481" s="91"/>
      <c r="P481" s="238">
        <f>O481*H481</f>
        <v>0</v>
      </c>
      <c r="Q481" s="238">
        <v>6.0000000000000002E-05</v>
      </c>
      <c r="R481" s="238">
        <f>Q481*H481</f>
        <v>0.0081323999999999997</v>
      </c>
      <c r="S481" s="238">
        <v>0</v>
      </c>
      <c r="T481" s="239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40" t="s">
        <v>288</v>
      </c>
      <c r="AT481" s="240" t="s">
        <v>168</v>
      </c>
      <c r="AU481" s="240" t="s">
        <v>86</v>
      </c>
      <c r="AY481" s="17" t="s">
        <v>166</v>
      </c>
      <c r="BE481" s="241">
        <f>IF(N481="základní",J481,0)</f>
        <v>0</v>
      </c>
      <c r="BF481" s="241">
        <f>IF(N481="snížená",J481,0)</f>
        <v>0</v>
      </c>
      <c r="BG481" s="241">
        <f>IF(N481="zákl. přenesená",J481,0)</f>
        <v>0</v>
      </c>
      <c r="BH481" s="241">
        <f>IF(N481="sníž. přenesená",J481,0)</f>
        <v>0</v>
      </c>
      <c r="BI481" s="241">
        <f>IF(N481="nulová",J481,0)</f>
        <v>0</v>
      </c>
      <c r="BJ481" s="17" t="s">
        <v>84</v>
      </c>
      <c r="BK481" s="241">
        <f>ROUND(I481*H481,2)</f>
        <v>0</v>
      </c>
      <c r="BL481" s="17" t="s">
        <v>288</v>
      </c>
      <c r="BM481" s="240" t="s">
        <v>756</v>
      </c>
    </row>
    <row r="482" s="15" customFormat="1">
      <c r="A482" s="15"/>
      <c r="B482" s="265"/>
      <c r="C482" s="266"/>
      <c r="D482" s="244" t="s">
        <v>174</v>
      </c>
      <c r="E482" s="267" t="s">
        <v>1</v>
      </c>
      <c r="F482" s="268" t="s">
        <v>757</v>
      </c>
      <c r="G482" s="266"/>
      <c r="H482" s="267" t="s">
        <v>1</v>
      </c>
      <c r="I482" s="269"/>
      <c r="J482" s="266"/>
      <c r="K482" s="266"/>
      <c r="L482" s="270"/>
      <c r="M482" s="271"/>
      <c r="N482" s="272"/>
      <c r="O482" s="272"/>
      <c r="P482" s="272"/>
      <c r="Q482" s="272"/>
      <c r="R482" s="272"/>
      <c r="S482" s="272"/>
      <c r="T482" s="273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74" t="s">
        <v>174</v>
      </c>
      <c r="AU482" s="274" t="s">
        <v>86</v>
      </c>
      <c r="AV482" s="15" t="s">
        <v>84</v>
      </c>
      <c r="AW482" s="15" t="s">
        <v>32</v>
      </c>
      <c r="AX482" s="15" t="s">
        <v>76</v>
      </c>
      <c r="AY482" s="274" t="s">
        <v>166</v>
      </c>
    </row>
    <row r="483" s="13" customFormat="1">
      <c r="A483" s="13"/>
      <c r="B483" s="242"/>
      <c r="C483" s="243"/>
      <c r="D483" s="244" t="s">
        <v>174</v>
      </c>
      <c r="E483" s="245" t="s">
        <v>1</v>
      </c>
      <c r="F483" s="246" t="s">
        <v>758</v>
      </c>
      <c r="G483" s="243"/>
      <c r="H483" s="247">
        <v>21.559999999999999</v>
      </c>
      <c r="I483" s="248"/>
      <c r="J483" s="243"/>
      <c r="K483" s="243"/>
      <c r="L483" s="249"/>
      <c r="M483" s="250"/>
      <c r="N483" s="251"/>
      <c r="O483" s="251"/>
      <c r="P483" s="251"/>
      <c r="Q483" s="251"/>
      <c r="R483" s="251"/>
      <c r="S483" s="251"/>
      <c r="T483" s="25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3" t="s">
        <v>174</v>
      </c>
      <c r="AU483" s="253" t="s">
        <v>86</v>
      </c>
      <c r="AV483" s="13" t="s">
        <v>86</v>
      </c>
      <c r="AW483" s="13" t="s">
        <v>32</v>
      </c>
      <c r="AX483" s="13" t="s">
        <v>76</v>
      </c>
      <c r="AY483" s="253" t="s">
        <v>166</v>
      </c>
    </row>
    <row r="484" s="15" customFormat="1">
      <c r="A484" s="15"/>
      <c r="B484" s="265"/>
      <c r="C484" s="266"/>
      <c r="D484" s="244" t="s">
        <v>174</v>
      </c>
      <c r="E484" s="267" t="s">
        <v>1</v>
      </c>
      <c r="F484" s="268" t="s">
        <v>759</v>
      </c>
      <c r="G484" s="266"/>
      <c r="H484" s="267" t="s">
        <v>1</v>
      </c>
      <c r="I484" s="269"/>
      <c r="J484" s="266"/>
      <c r="K484" s="266"/>
      <c r="L484" s="270"/>
      <c r="M484" s="271"/>
      <c r="N484" s="272"/>
      <c r="O484" s="272"/>
      <c r="P484" s="272"/>
      <c r="Q484" s="272"/>
      <c r="R484" s="272"/>
      <c r="S484" s="272"/>
      <c r="T484" s="273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74" t="s">
        <v>174</v>
      </c>
      <c r="AU484" s="274" t="s">
        <v>86</v>
      </c>
      <c r="AV484" s="15" t="s">
        <v>84</v>
      </c>
      <c r="AW484" s="15" t="s">
        <v>32</v>
      </c>
      <c r="AX484" s="15" t="s">
        <v>76</v>
      </c>
      <c r="AY484" s="274" t="s">
        <v>166</v>
      </c>
    </row>
    <row r="485" s="13" customFormat="1">
      <c r="A485" s="13"/>
      <c r="B485" s="242"/>
      <c r="C485" s="243"/>
      <c r="D485" s="244" t="s">
        <v>174</v>
      </c>
      <c r="E485" s="245" t="s">
        <v>1</v>
      </c>
      <c r="F485" s="246" t="s">
        <v>760</v>
      </c>
      <c r="G485" s="243"/>
      <c r="H485" s="247">
        <v>49.420000000000002</v>
      </c>
      <c r="I485" s="248"/>
      <c r="J485" s="243"/>
      <c r="K485" s="243"/>
      <c r="L485" s="249"/>
      <c r="M485" s="250"/>
      <c r="N485" s="251"/>
      <c r="O485" s="251"/>
      <c r="P485" s="251"/>
      <c r="Q485" s="251"/>
      <c r="R485" s="251"/>
      <c r="S485" s="251"/>
      <c r="T485" s="25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3" t="s">
        <v>174</v>
      </c>
      <c r="AU485" s="253" t="s">
        <v>86</v>
      </c>
      <c r="AV485" s="13" t="s">
        <v>86</v>
      </c>
      <c r="AW485" s="13" t="s">
        <v>32</v>
      </c>
      <c r="AX485" s="13" t="s">
        <v>76</v>
      </c>
      <c r="AY485" s="253" t="s">
        <v>166</v>
      </c>
    </row>
    <row r="486" s="13" customFormat="1">
      <c r="A486" s="13"/>
      <c r="B486" s="242"/>
      <c r="C486" s="243"/>
      <c r="D486" s="244" t="s">
        <v>174</v>
      </c>
      <c r="E486" s="245" t="s">
        <v>1</v>
      </c>
      <c r="F486" s="246" t="s">
        <v>761</v>
      </c>
      <c r="G486" s="243"/>
      <c r="H486" s="247">
        <v>8</v>
      </c>
      <c r="I486" s="248"/>
      <c r="J486" s="243"/>
      <c r="K486" s="243"/>
      <c r="L486" s="249"/>
      <c r="M486" s="250"/>
      <c r="N486" s="251"/>
      <c r="O486" s="251"/>
      <c r="P486" s="251"/>
      <c r="Q486" s="251"/>
      <c r="R486" s="251"/>
      <c r="S486" s="251"/>
      <c r="T486" s="25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3" t="s">
        <v>174</v>
      </c>
      <c r="AU486" s="253" t="s">
        <v>86</v>
      </c>
      <c r="AV486" s="13" t="s">
        <v>86</v>
      </c>
      <c r="AW486" s="13" t="s">
        <v>32</v>
      </c>
      <c r="AX486" s="13" t="s">
        <v>76</v>
      </c>
      <c r="AY486" s="253" t="s">
        <v>166</v>
      </c>
    </row>
    <row r="487" s="13" customFormat="1">
      <c r="A487" s="13"/>
      <c r="B487" s="242"/>
      <c r="C487" s="243"/>
      <c r="D487" s="244" t="s">
        <v>174</v>
      </c>
      <c r="E487" s="245" t="s">
        <v>1</v>
      </c>
      <c r="F487" s="246" t="s">
        <v>762</v>
      </c>
      <c r="G487" s="243"/>
      <c r="H487" s="247">
        <v>12.880000000000001</v>
      </c>
      <c r="I487" s="248"/>
      <c r="J487" s="243"/>
      <c r="K487" s="243"/>
      <c r="L487" s="249"/>
      <c r="M487" s="250"/>
      <c r="N487" s="251"/>
      <c r="O487" s="251"/>
      <c r="P487" s="251"/>
      <c r="Q487" s="251"/>
      <c r="R487" s="251"/>
      <c r="S487" s="251"/>
      <c r="T487" s="25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3" t="s">
        <v>174</v>
      </c>
      <c r="AU487" s="253" t="s">
        <v>86</v>
      </c>
      <c r="AV487" s="13" t="s">
        <v>86</v>
      </c>
      <c r="AW487" s="13" t="s">
        <v>32</v>
      </c>
      <c r="AX487" s="13" t="s">
        <v>76</v>
      </c>
      <c r="AY487" s="253" t="s">
        <v>166</v>
      </c>
    </row>
    <row r="488" s="13" customFormat="1">
      <c r="A488" s="13"/>
      <c r="B488" s="242"/>
      <c r="C488" s="243"/>
      <c r="D488" s="244" t="s">
        <v>174</v>
      </c>
      <c r="E488" s="245" t="s">
        <v>1</v>
      </c>
      <c r="F488" s="246" t="s">
        <v>763</v>
      </c>
      <c r="G488" s="243"/>
      <c r="H488" s="247">
        <v>43.68</v>
      </c>
      <c r="I488" s="248"/>
      <c r="J488" s="243"/>
      <c r="K488" s="243"/>
      <c r="L488" s="249"/>
      <c r="M488" s="250"/>
      <c r="N488" s="251"/>
      <c r="O488" s="251"/>
      <c r="P488" s="251"/>
      <c r="Q488" s="251"/>
      <c r="R488" s="251"/>
      <c r="S488" s="251"/>
      <c r="T488" s="25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3" t="s">
        <v>174</v>
      </c>
      <c r="AU488" s="253" t="s">
        <v>86</v>
      </c>
      <c r="AV488" s="13" t="s">
        <v>86</v>
      </c>
      <c r="AW488" s="13" t="s">
        <v>32</v>
      </c>
      <c r="AX488" s="13" t="s">
        <v>76</v>
      </c>
      <c r="AY488" s="253" t="s">
        <v>166</v>
      </c>
    </row>
    <row r="489" s="14" customFormat="1">
      <c r="A489" s="14"/>
      <c r="B489" s="254"/>
      <c r="C489" s="255"/>
      <c r="D489" s="244" t="s">
        <v>174</v>
      </c>
      <c r="E489" s="256" t="s">
        <v>1</v>
      </c>
      <c r="F489" s="257" t="s">
        <v>182</v>
      </c>
      <c r="G489" s="255"/>
      <c r="H489" s="258">
        <v>135.53999999999999</v>
      </c>
      <c r="I489" s="259"/>
      <c r="J489" s="255"/>
      <c r="K489" s="255"/>
      <c r="L489" s="260"/>
      <c r="M489" s="261"/>
      <c r="N489" s="262"/>
      <c r="O489" s="262"/>
      <c r="P489" s="262"/>
      <c r="Q489" s="262"/>
      <c r="R489" s="262"/>
      <c r="S489" s="262"/>
      <c r="T489" s="26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4" t="s">
        <v>174</v>
      </c>
      <c r="AU489" s="264" t="s">
        <v>86</v>
      </c>
      <c r="AV489" s="14" t="s">
        <v>172</v>
      </c>
      <c r="AW489" s="14" t="s">
        <v>32</v>
      </c>
      <c r="AX489" s="14" t="s">
        <v>84</v>
      </c>
      <c r="AY489" s="264" t="s">
        <v>166</v>
      </c>
    </row>
    <row r="490" s="12" customFormat="1" ht="22.8" customHeight="1">
      <c r="A490" s="12"/>
      <c r="B490" s="212"/>
      <c r="C490" s="213"/>
      <c r="D490" s="214" t="s">
        <v>75</v>
      </c>
      <c r="E490" s="226" t="s">
        <v>764</v>
      </c>
      <c r="F490" s="226" t="s">
        <v>765</v>
      </c>
      <c r="G490" s="213"/>
      <c r="H490" s="213"/>
      <c r="I490" s="216"/>
      <c r="J490" s="227">
        <f>BK490</f>
        <v>0</v>
      </c>
      <c r="K490" s="213"/>
      <c r="L490" s="218"/>
      <c r="M490" s="219"/>
      <c r="N490" s="220"/>
      <c r="O490" s="220"/>
      <c r="P490" s="221">
        <f>SUM(P491:P607)</f>
        <v>0</v>
      </c>
      <c r="Q490" s="220"/>
      <c r="R490" s="221">
        <f>SUM(R491:R607)</f>
        <v>10.494049149999999</v>
      </c>
      <c r="S490" s="220"/>
      <c r="T490" s="222">
        <f>SUM(T491:T607)</f>
        <v>0</v>
      </c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R490" s="223" t="s">
        <v>86</v>
      </c>
      <c r="AT490" s="224" t="s">
        <v>75</v>
      </c>
      <c r="AU490" s="224" t="s">
        <v>84</v>
      </c>
      <c r="AY490" s="223" t="s">
        <v>166</v>
      </c>
      <c r="BK490" s="225">
        <f>SUM(BK491:BK607)</f>
        <v>0</v>
      </c>
    </row>
    <row r="491" s="2" customFormat="1" ht="16.5" customHeight="1">
      <c r="A491" s="38"/>
      <c r="B491" s="39"/>
      <c r="C491" s="228" t="s">
        <v>766</v>
      </c>
      <c r="D491" s="228" t="s">
        <v>168</v>
      </c>
      <c r="E491" s="229" t="s">
        <v>767</v>
      </c>
      <c r="F491" s="230" t="s">
        <v>768</v>
      </c>
      <c r="G491" s="231" t="s">
        <v>229</v>
      </c>
      <c r="H491" s="232">
        <v>258.88999999999999</v>
      </c>
      <c r="I491" s="233"/>
      <c r="J491" s="234">
        <f>ROUND(I491*H491,2)</f>
        <v>0</v>
      </c>
      <c r="K491" s="235"/>
      <c r="L491" s="44"/>
      <c r="M491" s="236" t="s">
        <v>1</v>
      </c>
      <c r="N491" s="237" t="s">
        <v>41</v>
      </c>
      <c r="O491" s="91"/>
      <c r="P491" s="238">
        <f>O491*H491</f>
        <v>0</v>
      </c>
      <c r="Q491" s="238">
        <v>0</v>
      </c>
      <c r="R491" s="238">
        <f>Q491*H491</f>
        <v>0</v>
      </c>
      <c r="S491" s="238">
        <v>0</v>
      </c>
      <c r="T491" s="239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40" t="s">
        <v>288</v>
      </c>
      <c r="AT491" s="240" t="s">
        <v>168</v>
      </c>
      <c r="AU491" s="240" t="s">
        <v>86</v>
      </c>
      <c r="AY491" s="17" t="s">
        <v>166</v>
      </c>
      <c r="BE491" s="241">
        <f>IF(N491="základní",J491,0)</f>
        <v>0</v>
      </c>
      <c r="BF491" s="241">
        <f>IF(N491="snížená",J491,0)</f>
        <v>0</v>
      </c>
      <c r="BG491" s="241">
        <f>IF(N491="zákl. přenesená",J491,0)</f>
        <v>0</v>
      </c>
      <c r="BH491" s="241">
        <f>IF(N491="sníž. přenesená",J491,0)</f>
        <v>0</v>
      </c>
      <c r="BI491" s="241">
        <f>IF(N491="nulová",J491,0)</f>
        <v>0</v>
      </c>
      <c r="BJ491" s="17" t="s">
        <v>84</v>
      </c>
      <c r="BK491" s="241">
        <f>ROUND(I491*H491,2)</f>
        <v>0</v>
      </c>
      <c r="BL491" s="17" t="s">
        <v>288</v>
      </c>
      <c r="BM491" s="240" t="s">
        <v>769</v>
      </c>
    </row>
    <row r="492" s="13" customFormat="1">
      <c r="A492" s="13"/>
      <c r="B492" s="242"/>
      <c r="C492" s="243"/>
      <c r="D492" s="244" t="s">
        <v>174</v>
      </c>
      <c r="E492" s="245" t="s">
        <v>1</v>
      </c>
      <c r="F492" s="246" t="s">
        <v>123</v>
      </c>
      <c r="G492" s="243"/>
      <c r="H492" s="247">
        <v>258.88999999999999</v>
      </c>
      <c r="I492" s="248"/>
      <c r="J492" s="243"/>
      <c r="K492" s="243"/>
      <c r="L492" s="249"/>
      <c r="M492" s="250"/>
      <c r="N492" s="251"/>
      <c r="O492" s="251"/>
      <c r="P492" s="251"/>
      <c r="Q492" s="251"/>
      <c r="R492" s="251"/>
      <c r="S492" s="251"/>
      <c r="T492" s="25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3" t="s">
        <v>174</v>
      </c>
      <c r="AU492" s="253" t="s">
        <v>86</v>
      </c>
      <c r="AV492" s="13" t="s">
        <v>86</v>
      </c>
      <c r="AW492" s="13" t="s">
        <v>32</v>
      </c>
      <c r="AX492" s="13" t="s">
        <v>84</v>
      </c>
      <c r="AY492" s="253" t="s">
        <v>166</v>
      </c>
    </row>
    <row r="493" s="2" customFormat="1" ht="16.5" customHeight="1">
      <c r="A493" s="38"/>
      <c r="B493" s="39"/>
      <c r="C493" s="228" t="s">
        <v>770</v>
      </c>
      <c r="D493" s="228" t="s">
        <v>168</v>
      </c>
      <c r="E493" s="229" t="s">
        <v>771</v>
      </c>
      <c r="F493" s="230" t="s">
        <v>772</v>
      </c>
      <c r="G493" s="231" t="s">
        <v>250</v>
      </c>
      <c r="H493" s="232">
        <v>19.824999999999999</v>
      </c>
      <c r="I493" s="233"/>
      <c r="J493" s="234">
        <f>ROUND(I493*H493,2)</f>
        <v>0</v>
      </c>
      <c r="K493" s="235"/>
      <c r="L493" s="44"/>
      <c r="M493" s="236" t="s">
        <v>1</v>
      </c>
      <c r="N493" s="237" t="s">
        <v>41</v>
      </c>
      <c r="O493" s="91"/>
      <c r="P493" s="238">
        <f>O493*H493</f>
        <v>0</v>
      </c>
      <c r="Q493" s="238">
        <v>0</v>
      </c>
      <c r="R493" s="238">
        <f>Q493*H493</f>
        <v>0</v>
      </c>
      <c r="S493" s="238">
        <v>0</v>
      </c>
      <c r="T493" s="239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40" t="s">
        <v>288</v>
      </c>
      <c r="AT493" s="240" t="s">
        <v>168</v>
      </c>
      <c r="AU493" s="240" t="s">
        <v>86</v>
      </c>
      <c r="AY493" s="17" t="s">
        <v>166</v>
      </c>
      <c r="BE493" s="241">
        <f>IF(N493="základní",J493,0)</f>
        <v>0</v>
      </c>
      <c r="BF493" s="241">
        <f>IF(N493="snížená",J493,0)</f>
        <v>0</v>
      </c>
      <c r="BG493" s="241">
        <f>IF(N493="zákl. přenesená",J493,0)</f>
        <v>0</v>
      </c>
      <c r="BH493" s="241">
        <f>IF(N493="sníž. přenesená",J493,0)</f>
        <v>0</v>
      </c>
      <c r="BI493" s="241">
        <f>IF(N493="nulová",J493,0)</f>
        <v>0</v>
      </c>
      <c r="BJ493" s="17" t="s">
        <v>84</v>
      </c>
      <c r="BK493" s="241">
        <f>ROUND(I493*H493,2)</f>
        <v>0</v>
      </c>
      <c r="BL493" s="17" t="s">
        <v>288</v>
      </c>
      <c r="BM493" s="240" t="s">
        <v>773</v>
      </c>
    </row>
    <row r="494" s="13" customFormat="1">
      <c r="A494" s="13"/>
      <c r="B494" s="242"/>
      <c r="C494" s="243"/>
      <c r="D494" s="244" t="s">
        <v>174</v>
      </c>
      <c r="E494" s="245" t="s">
        <v>1</v>
      </c>
      <c r="F494" s="246" t="s">
        <v>774</v>
      </c>
      <c r="G494" s="243"/>
      <c r="H494" s="247">
        <v>19.824999999999999</v>
      </c>
      <c r="I494" s="248"/>
      <c r="J494" s="243"/>
      <c r="K494" s="243"/>
      <c r="L494" s="249"/>
      <c r="M494" s="250"/>
      <c r="N494" s="251"/>
      <c r="O494" s="251"/>
      <c r="P494" s="251"/>
      <c r="Q494" s="251"/>
      <c r="R494" s="251"/>
      <c r="S494" s="251"/>
      <c r="T494" s="25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3" t="s">
        <v>174</v>
      </c>
      <c r="AU494" s="253" t="s">
        <v>86</v>
      </c>
      <c r="AV494" s="13" t="s">
        <v>86</v>
      </c>
      <c r="AW494" s="13" t="s">
        <v>32</v>
      </c>
      <c r="AX494" s="13" t="s">
        <v>84</v>
      </c>
      <c r="AY494" s="253" t="s">
        <v>166</v>
      </c>
    </row>
    <row r="495" s="2" customFormat="1" ht="16.5" customHeight="1">
      <c r="A495" s="38"/>
      <c r="B495" s="39"/>
      <c r="C495" s="228" t="s">
        <v>775</v>
      </c>
      <c r="D495" s="228" t="s">
        <v>168</v>
      </c>
      <c r="E495" s="229" t="s">
        <v>776</v>
      </c>
      <c r="F495" s="230" t="s">
        <v>777</v>
      </c>
      <c r="G495" s="231" t="s">
        <v>229</v>
      </c>
      <c r="H495" s="232">
        <v>258.88999999999999</v>
      </c>
      <c r="I495" s="233"/>
      <c r="J495" s="234">
        <f>ROUND(I495*H495,2)</f>
        <v>0</v>
      </c>
      <c r="K495" s="235"/>
      <c r="L495" s="44"/>
      <c r="M495" s="236" t="s">
        <v>1</v>
      </c>
      <c r="N495" s="237" t="s">
        <v>41</v>
      </c>
      <c r="O495" s="91"/>
      <c r="P495" s="238">
        <f>O495*H495</f>
        <v>0</v>
      </c>
      <c r="Q495" s="238">
        <v>0.00029999999999999997</v>
      </c>
      <c r="R495" s="238">
        <f>Q495*H495</f>
        <v>0.077666999999999986</v>
      </c>
      <c r="S495" s="238">
        <v>0</v>
      </c>
      <c r="T495" s="239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40" t="s">
        <v>288</v>
      </c>
      <c r="AT495" s="240" t="s">
        <v>168</v>
      </c>
      <c r="AU495" s="240" t="s">
        <v>86</v>
      </c>
      <c r="AY495" s="17" t="s">
        <v>166</v>
      </c>
      <c r="BE495" s="241">
        <f>IF(N495="základní",J495,0)</f>
        <v>0</v>
      </c>
      <c r="BF495" s="241">
        <f>IF(N495="snížená",J495,0)</f>
        <v>0</v>
      </c>
      <c r="BG495" s="241">
        <f>IF(N495="zákl. přenesená",J495,0)</f>
        <v>0</v>
      </c>
      <c r="BH495" s="241">
        <f>IF(N495="sníž. přenesená",J495,0)</f>
        <v>0</v>
      </c>
      <c r="BI495" s="241">
        <f>IF(N495="nulová",J495,0)</f>
        <v>0</v>
      </c>
      <c r="BJ495" s="17" t="s">
        <v>84</v>
      </c>
      <c r="BK495" s="241">
        <f>ROUND(I495*H495,2)</f>
        <v>0</v>
      </c>
      <c r="BL495" s="17" t="s">
        <v>288</v>
      </c>
      <c r="BM495" s="240" t="s">
        <v>778</v>
      </c>
    </row>
    <row r="496" s="13" customFormat="1">
      <c r="A496" s="13"/>
      <c r="B496" s="242"/>
      <c r="C496" s="243"/>
      <c r="D496" s="244" t="s">
        <v>174</v>
      </c>
      <c r="E496" s="245" t="s">
        <v>1</v>
      </c>
      <c r="F496" s="246" t="s">
        <v>123</v>
      </c>
      <c r="G496" s="243"/>
      <c r="H496" s="247">
        <v>258.88999999999999</v>
      </c>
      <c r="I496" s="248"/>
      <c r="J496" s="243"/>
      <c r="K496" s="243"/>
      <c r="L496" s="249"/>
      <c r="M496" s="250"/>
      <c r="N496" s="251"/>
      <c r="O496" s="251"/>
      <c r="P496" s="251"/>
      <c r="Q496" s="251"/>
      <c r="R496" s="251"/>
      <c r="S496" s="251"/>
      <c r="T496" s="25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3" t="s">
        <v>174</v>
      </c>
      <c r="AU496" s="253" t="s">
        <v>86</v>
      </c>
      <c r="AV496" s="13" t="s">
        <v>86</v>
      </c>
      <c r="AW496" s="13" t="s">
        <v>32</v>
      </c>
      <c r="AX496" s="13" t="s">
        <v>84</v>
      </c>
      <c r="AY496" s="253" t="s">
        <v>166</v>
      </c>
    </row>
    <row r="497" s="2" customFormat="1" ht="33" customHeight="1">
      <c r="A497" s="38"/>
      <c r="B497" s="39"/>
      <c r="C497" s="228" t="s">
        <v>779</v>
      </c>
      <c r="D497" s="228" t="s">
        <v>168</v>
      </c>
      <c r="E497" s="229" t="s">
        <v>780</v>
      </c>
      <c r="F497" s="230" t="s">
        <v>781</v>
      </c>
      <c r="G497" s="231" t="s">
        <v>250</v>
      </c>
      <c r="H497" s="232">
        <v>19.824999999999999</v>
      </c>
      <c r="I497" s="233"/>
      <c r="J497" s="234">
        <f>ROUND(I497*H497,2)</f>
        <v>0</v>
      </c>
      <c r="K497" s="235"/>
      <c r="L497" s="44"/>
      <c r="M497" s="236" t="s">
        <v>1</v>
      </c>
      <c r="N497" s="237" t="s">
        <v>41</v>
      </c>
      <c r="O497" s="91"/>
      <c r="P497" s="238">
        <f>O497*H497</f>
        <v>0</v>
      </c>
      <c r="Q497" s="238">
        <v>0.0015299999999999999</v>
      </c>
      <c r="R497" s="238">
        <f>Q497*H497</f>
        <v>0.030332249999999998</v>
      </c>
      <c r="S497" s="238">
        <v>0</v>
      </c>
      <c r="T497" s="239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40" t="s">
        <v>288</v>
      </c>
      <c r="AT497" s="240" t="s">
        <v>168</v>
      </c>
      <c r="AU497" s="240" t="s">
        <v>86</v>
      </c>
      <c r="AY497" s="17" t="s">
        <v>166</v>
      </c>
      <c r="BE497" s="241">
        <f>IF(N497="základní",J497,0)</f>
        <v>0</v>
      </c>
      <c r="BF497" s="241">
        <f>IF(N497="snížená",J497,0)</f>
        <v>0</v>
      </c>
      <c r="BG497" s="241">
        <f>IF(N497="zákl. přenesená",J497,0)</f>
        <v>0</v>
      </c>
      <c r="BH497" s="241">
        <f>IF(N497="sníž. přenesená",J497,0)</f>
        <v>0</v>
      </c>
      <c r="BI497" s="241">
        <f>IF(N497="nulová",J497,0)</f>
        <v>0</v>
      </c>
      <c r="BJ497" s="17" t="s">
        <v>84</v>
      </c>
      <c r="BK497" s="241">
        <f>ROUND(I497*H497,2)</f>
        <v>0</v>
      </c>
      <c r="BL497" s="17" t="s">
        <v>288</v>
      </c>
      <c r="BM497" s="240" t="s">
        <v>782</v>
      </c>
    </row>
    <row r="498" s="13" customFormat="1">
      <c r="A498" s="13"/>
      <c r="B498" s="242"/>
      <c r="C498" s="243"/>
      <c r="D498" s="244" t="s">
        <v>174</v>
      </c>
      <c r="E498" s="245" t="s">
        <v>1</v>
      </c>
      <c r="F498" s="246" t="s">
        <v>774</v>
      </c>
      <c r="G498" s="243"/>
      <c r="H498" s="247">
        <v>19.824999999999999</v>
      </c>
      <c r="I498" s="248"/>
      <c r="J498" s="243"/>
      <c r="K498" s="243"/>
      <c r="L498" s="249"/>
      <c r="M498" s="250"/>
      <c r="N498" s="251"/>
      <c r="O498" s="251"/>
      <c r="P498" s="251"/>
      <c r="Q498" s="251"/>
      <c r="R498" s="251"/>
      <c r="S498" s="251"/>
      <c r="T498" s="25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3" t="s">
        <v>174</v>
      </c>
      <c r="AU498" s="253" t="s">
        <v>86</v>
      </c>
      <c r="AV498" s="13" t="s">
        <v>86</v>
      </c>
      <c r="AW498" s="13" t="s">
        <v>32</v>
      </c>
      <c r="AX498" s="13" t="s">
        <v>84</v>
      </c>
      <c r="AY498" s="253" t="s">
        <v>166</v>
      </c>
    </row>
    <row r="499" s="2" customFormat="1" ht="33" customHeight="1">
      <c r="A499" s="38"/>
      <c r="B499" s="39"/>
      <c r="C499" s="228" t="s">
        <v>783</v>
      </c>
      <c r="D499" s="228" t="s">
        <v>168</v>
      </c>
      <c r="E499" s="229" t="s">
        <v>784</v>
      </c>
      <c r="F499" s="230" t="s">
        <v>785</v>
      </c>
      <c r="G499" s="231" t="s">
        <v>250</v>
      </c>
      <c r="H499" s="232">
        <v>19.824999999999999</v>
      </c>
      <c r="I499" s="233"/>
      <c r="J499" s="234">
        <f>ROUND(I499*H499,2)</f>
        <v>0</v>
      </c>
      <c r="K499" s="235"/>
      <c r="L499" s="44"/>
      <c r="M499" s="236" t="s">
        <v>1</v>
      </c>
      <c r="N499" s="237" t="s">
        <v>41</v>
      </c>
      <c r="O499" s="91"/>
      <c r="P499" s="238">
        <f>O499*H499</f>
        <v>0</v>
      </c>
      <c r="Q499" s="238">
        <v>0.0010200000000000001</v>
      </c>
      <c r="R499" s="238">
        <f>Q499*H499</f>
        <v>0.0202215</v>
      </c>
      <c r="S499" s="238">
        <v>0</v>
      </c>
      <c r="T499" s="239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240" t="s">
        <v>288</v>
      </c>
      <c r="AT499" s="240" t="s">
        <v>168</v>
      </c>
      <c r="AU499" s="240" t="s">
        <v>86</v>
      </c>
      <c r="AY499" s="17" t="s">
        <v>166</v>
      </c>
      <c r="BE499" s="241">
        <f>IF(N499="základní",J499,0)</f>
        <v>0</v>
      </c>
      <c r="BF499" s="241">
        <f>IF(N499="snížená",J499,0)</f>
        <v>0</v>
      </c>
      <c r="BG499" s="241">
        <f>IF(N499="zákl. přenesená",J499,0)</f>
        <v>0</v>
      </c>
      <c r="BH499" s="241">
        <f>IF(N499="sníž. přenesená",J499,0)</f>
        <v>0</v>
      </c>
      <c r="BI499" s="241">
        <f>IF(N499="nulová",J499,0)</f>
        <v>0</v>
      </c>
      <c r="BJ499" s="17" t="s">
        <v>84</v>
      </c>
      <c r="BK499" s="241">
        <f>ROUND(I499*H499,2)</f>
        <v>0</v>
      </c>
      <c r="BL499" s="17" t="s">
        <v>288</v>
      </c>
      <c r="BM499" s="240" t="s">
        <v>786</v>
      </c>
    </row>
    <row r="500" s="13" customFormat="1">
      <c r="A500" s="13"/>
      <c r="B500" s="242"/>
      <c r="C500" s="243"/>
      <c r="D500" s="244" t="s">
        <v>174</v>
      </c>
      <c r="E500" s="245" t="s">
        <v>1</v>
      </c>
      <c r="F500" s="246" t="s">
        <v>774</v>
      </c>
      <c r="G500" s="243"/>
      <c r="H500" s="247">
        <v>19.824999999999999</v>
      </c>
      <c r="I500" s="248"/>
      <c r="J500" s="243"/>
      <c r="K500" s="243"/>
      <c r="L500" s="249"/>
      <c r="M500" s="250"/>
      <c r="N500" s="251"/>
      <c r="O500" s="251"/>
      <c r="P500" s="251"/>
      <c r="Q500" s="251"/>
      <c r="R500" s="251"/>
      <c r="S500" s="251"/>
      <c r="T500" s="25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3" t="s">
        <v>174</v>
      </c>
      <c r="AU500" s="253" t="s">
        <v>86</v>
      </c>
      <c r="AV500" s="13" t="s">
        <v>86</v>
      </c>
      <c r="AW500" s="13" t="s">
        <v>32</v>
      </c>
      <c r="AX500" s="13" t="s">
        <v>84</v>
      </c>
      <c r="AY500" s="253" t="s">
        <v>166</v>
      </c>
    </row>
    <row r="501" s="2" customFormat="1" ht="37.8" customHeight="1">
      <c r="A501" s="38"/>
      <c r="B501" s="39"/>
      <c r="C501" s="275" t="s">
        <v>787</v>
      </c>
      <c r="D501" s="275" t="s">
        <v>217</v>
      </c>
      <c r="E501" s="276" t="s">
        <v>788</v>
      </c>
      <c r="F501" s="277" t="s">
        <v>789</v>
      </c>
      <c r="G501" s="278" t="s">
        <v>229</v>
      </c>
      <c r="H501" s="279">
        <v>9.9130000000000003</v>
      </c>
      <c r="I501" s="280"/>
      <c r="J501" s="281">
        <f>ROUND(I501*H501,2)</f>
        <v>0</v>
      </c>
      <c r="K501" s="282"/>
      <c r="L501" s="283"/>
      <c r="M501" s="284" t="s">
        <v>1</v>
      </c>
      <c r="N501" s="285" t="s">
        <v>41</v>
      </c>
      <c r="O501" s="91"/>
      <c r="P501" s="238">
        <f>O501*H501</f>
        <v>0</v>
      </c>
      <c r="Q501" s="238">
        <v>0.025000000000000001</v>
      </c>
      <c r="R501" s="238">
        <f>Q501*H501</f>
        <v>0.24782500000000002</v>
      </c>
      <c r="S501" s="238">
        <v>0</v>
      </c>
      <c r="T501" s="239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240" t="s">
        <v>400</v>
      </c>
      <c r="AT501" s="240" t="s">
        <v>217</v>
      </c>
      <c r="AU501" s="240" t="s">
        <v>86</v>
      </c>
      <c r="AY501" s="17" t="s">
        <v>166</v>
      </c>
      <c r="BE501" s="241">
        <f>IF(N501="základní",J501,0)</f>
        <v>0</v>
      </c>
      <c r="BF501" s="241">
        <f>IF(N501="snížená",J501,0)</f>
        <v>0</v>
      </c>
      <c r="BG501" s="241">
        <f>IF(N501="zákl. přenesená",J501,0)</f>
        <v>0</v>
      </c>
      <c r="BH501" s="241">
        <f>IF(N501="sníž. přenesená",J501,0)</f>
        <v>0</v>
      </c>
      <c r="BI501" s="241">
        <f>IF(N501="nulová",J501,0)</f>
        <v>0</v>
      </c>
      <c r="BJ501" s="17" t="s">
        <v>84</v>
      </c>
      <c r="BK501" s="241">
        <f>ROUND(I501*H501,2)</f>
        <v>0</v>
      </c>
      <c r="BL501" s="17" t="s">
        <v>288</v>
      </c>
      <c r="BM501" s="240" t="s">
        <v>790</v>
      </c>
    </row>
    <row r="502" s="13" customFormat="1">
      <c r="A502" s="13"/>
      <c r="B502" s="242"/>
      <c r="C502" s="243"/>
      <c r="D502" s="244" t="s">
        <v>174</v>
      </c>
      <c r="E502" s="245" t="s">
        <v>1</v>
      </c>
      <c r="F502" s="246" t="s">
        <v>791</v>
      </c>
      <c r="G502" s="243"/>
      <c r="H502" s="247">
        <v>9.9130000000000003</v>
      </c>
      <c r="I502" s="248"/>
      <c r="J502" s="243"/>
      <c r="K502" s="243"/>
      <c r="L502" s="249"/>
      <c r="M502" s="250"/>
      <c r="N502" s="251"/>
      <c r="O502" s="251"/>
      <c r="P502" s="251"/>
      <c r="Q502" s="251"/>
      <c r="R502" s="251"/>
      <c r="S502" s="251"/>
      <c r="T502" s="25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3" t="s">
        <v>174</v>
      </c>
      <c r="AU502" s="253" t="s">
        <v>86</v>
      </c>
      <c r="AV502" s="13" t="s">
        <v>86</v>
      </c>
      <c r="AW502" s="13" t="s">
        <v>32</v>
      </c>
      <c r="AX502" s="13" t="s">
        <v>84</v>
      </c>
      <c r="AY502" s="253" t="s">
        <v>166</v>
      </c>
    </row>
    <row r="503" s="2" customFormat="1" ht="24.15" customHeight="1">
      <c r="A503" s="38"/>
      <c r="B503" s="39"/>
      <c r="C503" s="228" t="s">
        <v>792</v>
      </c>
      <c r="D503" s="228" t="s">
        <v>168</v>
      </c>
      <c r="E503" s="229" t="s">
        <v>793</v>
      </c>
      <c r="F503" s="230" t="s">
        <v>794</v>
      </c>
      <c r="G503" s="231" t="s">
        <v>250</v>
      </c>
      <c r="H503" s="232">
        <v>200.184</v>
      </c>
      <c r="I503" s="233"/>
      <c r="J503" s="234">
        <f>ROUND(I503*H503,2)</f>
        <v>0</v>
      </c>
      <c r="K503" s="235"/>
      <c r="L503" s="44"/>
      <c r="M503" s="236" t="s">
        <v>1</v>
      </c>
      <c r="N503" s="237" t="s">
        <v>41</v>
      </c>
      <c r="O503" s="91"/>
      <c r="P503" s="238">
        <f>O503*H503</f>
        <v>0</v>
      </c>
      <c r="Q503" s="238">
        <v>0.00058</v>
      </c>
      <c r="R503" s="238">
        <f>Q503*H503</f>
        <v>0.11610672</v>
      </c>
      <c r="S503" s="238">
        <v>0</v>
      </c>
      <c r="T503" s="239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240" t="s">
        <v>288</v>
      </c>
      <c r="AT503" s="240" t="s">
        <v>168</v>
      </c>
      <c r="AU503" s="240" t="s">
        <v>86</v>
      </c>
      <c r="AY503" s="17" t="s">
        <v>166</v>
      </c>
      <c r="BE503" s="241">
        <f>IF(N503="základní",J503,0)</f>
        <v>0</v>
      </c>
      <c r="BF503" s="241">
        <f>IF(N503="snížená",J503,0)</f>
        <v>0</v>
      </c>
      <c r="BG503" s="241">
        <f>IF(N503="zákl. přenesená",J503,0)</f>
        <v>0</v>
      </c>
      <c r="BH503" s="241">
        <f>IF(N503="sníž. přenesená",J503,0)</f>
        <v>0</v>
      </c>
      <c r="BI503" s="241">
        <f>IF(N503="nulová",J503,0)</f>
        <v>0</v>
      </c>
      <c r="BJ503" s="17" t="s">
        <v>84</v>
      </c>
      <c r="BK503" s="241">
        <f>ROUND(I503*H503,2)</f>
        <v>0</v>
      </c>
      <c r="BL503" s="17" t="s">
        <v>288</v>
      </c>
      <c r="BM503" s="240" t="s">
        <v>795</v>
      </c>
    </row>
    <row r="504" s="15" customFormat="1">
      <c r="A504" s="15"/>
      <c r="B504" s="265"/>
      <c r="C504" s="266"/>
      <c r="D504" s="244" t="s">
        <v>174</v>
      </c>
      <c r="E504" s="267" t="s">
        <v>1</v>
      </c>
      <c r="F504" s="268" t="s">
        <v>796</v>
      </c>
      <c r="G504" s="266"/>
      <c r="H504" s="267" t="s">
        <v>1</v>
      </c>
      <c r="I504" s="269"/>
      <c r="J504" s="266"/>
      <c r="K504" s="266"/>
      <c r="L504" s="270"/>
      <c r="M504" s="271"/>
      <c r="N504" s="272"/>
      <c r="O504" s="272"/>
      <c r="P504" s="272"/>
      <c r="Q504" s="272"/>
      <c r="R504" s="272"/>
      <c r="S504" s="272"/>
      <c r="T504" s="273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74" t="s">
        <v>174</v>
      </c>
      <c r="AU504" s="274" t="s">
        <v>86</v>
      </c>
      <c r="AV504" s="15" t="s">
        <v>84</v>
      </c>
      <c r="AW504" s="15" t="s">
        <v>32</v>
      </c>
      <c r="AX504" s="15" t="s">
        <v>76</v>
      </c>
      <c r="AY504" s="274" t="s">
        <v>166</v>
      </c>
    </row>
    <row r="505" s="13" customFormat="1">
      <c r="A505" s="13"/>
      <c r="B505" s="242"/>
      <c r="C505" s="243"/>
      <c r="D505" s="244" t="s">
        <v>174</v>
      </c>
      <c r="E505" s="245" t="s">
        <v>1</v>
      </c>
      <c r="F505" s="246" t="s">
        <v>797</v>
      </c>
      <c r="G505" s="243"/>
      <c r="H505" s="247">
        <v>17.18</v>
      </c>
      <c r="I505" s="248"/>
      <c r="J505" s="243"/>
      <c r="K505" s="243"/>
      <c r="L505" s="249"/>
      <c r="M505" s="250"/>
      <c r="N505" s="251"/>
      <c r="O505" s="251"/>
      <c r="P505" s="251"/>
      <c r="Q505" s="251"/>
      <c r="R505" s="251"/>
      <c r="S505" s="251"/>
      <c r="T505" s="25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3" t="s">
        <v>174</v>
      </c>
      <c r="AU505" s="253" t="s">
        <v>86</v>
      </c>
      <c r="AV505" s="13" t="s">
        <v>86</v>
      </c>
      <c r="AW505" s="13" t="s">
        <v>32</v>
      </c>
      <c r="AX505" s="13" t="s">
        <v>76</v>
      </c>
      <c r="AY505" s="253" t="s">
        <v>166</v>
      </c>
    </row>
    <row r="506" s="15" customFormat="1">
      <c r="A506" s="15"/>
      <c r="B506" s="265"/>
      <c r="C506" s="266"/>
      <c r="D506" s="244" t="s">
        <v>174</v>
      </c>
      <c r="E506" s="267" t="s">
        <v>1</v>
      </c>
      <c r="F506" s="268" t="s">
        <v>759</v>
      </c>
      <c r="G506" s="266"/>
      <c r="H506" s="267" t="s">
        <v>1</v>
      </c>
      <c r="I506" s="269"/>
      <c r="J506" s="266"/>
      <c r="K506" s="266"/>
      <c r="L506" s="270"/>
      <c r="M506" s="271"/>
      <c r="N506" s="272"/>
      <c r="O506" s="272"/>
      <c r="P506" s="272"/>
      <c r="Q506" s="272"/>
      <c r="R506" s="272"/>
      <c r="S506" s="272"/>
      <c r="T506" s="273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74" t="s">
        <v>174</v>
      </c>
      <c r="AU506" s="274" t="s">
        <v>86</v>
      </c>
      <c r="AV506" s="15" t="s">
        <v>84</v>
      </c>
      <c r="AW506" s="15" t="s">
        <v>32</v>
      </c>
      <c r="AX506" s="15" t="s">
        <v>76</v>
      </c>
      <c r="AY506" s="274" t="s">
        <v>166</v>
      </c>
    </row>
    <row r="507" s="13" customFormat="1">
      <c r="A507" s="13"/>
      <c r="B507" s="242"/>
      <c r="C507" s="243"/>
      <c r="D507" s="244" t="s">
        <v>174</v>
      </c>
      <c r="E507" s="245" t="s">
        <v>1</v>
      </c>
      <c r="F507" s="246" t="s">
        <v>798</v>
      </c>
      <c r="G507" s="243"/>
      <c r="H507" s="247">
        <v>31.109999999999999</v>
      </c>
      <c r="I507" s="248"/>
      <c r="J507" s="243"/>
      <c r="K507" s="243"/>
      <c r="L507" s="249"/>
      <c r="M507" s="250"/>
      <c r="N507" s="251"/>
      <c r="O507" s="251"/>
      <c r="P507" s="251"/>
      <c r="Q507" s="251"/>
      <c r="R507" s="251"/>
      <c r="S507" s="251"/>
      <c r="T507" s="25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3" t="s">
        <v>174</v>
      </c>
      <c r="AU507" s="253" t="s">
        <v>86</v>
      </c>
      <c r="AV507" s="13" t="s">
        <v>86</v>
      </c>
      <c r="AW507" s="13" t="s">
        <v>32</v>
      </c>
      <c r="AX507" s="13" t="s">
        <v>76</v>
      </c>
      <c r="AY507" s="253" t="s">
        <v>166</v>
      </c>
    </row>
    <row r="508" s="13" customFormat="1">
      <c r="A508" s="13"/>
      <c r="B508" s="242"/>
      <c r="C508" s="243"/>
      <c r="D508" s="244" t="s">
        <v>174</v>
      </c>
      <c r="E508" s="245" t="s">
        <v>1</v>
      </c>
      <c r="F508" s="246" t="s">
        <v>799</v>
      </c>
      <c r="G508" s="243"/>
      <c r="H508" s="247">
        <v>10.52</v>
      </c>
      <c r="I508" s="248"/>
      <c r="J508" s="243"/>
      <c r="K508" s="243"/>
      <c r="L508" s="249"/>
      <c r="M508" s="250"/>
      <c r="N508" s="251"/>
      <c r="O508" s="251"/>
      <c r="P508" s="251"/>
      <c r="Q508" s="251"/>
      <c r="R508" s="251"/>
      <c r="S508" s="251"/>
      <c r="T508" s="25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3" t="s">
        <v>174</v>
      </c>
      <c r="AU508" s="253" t="s">
        <v>86</v>
      </c>
      <c r="AV508" s="13" t="s">
        <v>86</v>
      </c>
      <c r="AW508" s="13" t="s">
        <v>32</v>
      </c>
      <c r="AX508" s="13" t="s">
        <v>76</v>
      </c>
      <c r="AY508" s="253" t="s">
        <v>166</v>
      </c>
    </row>
    <row r="509" s="13" customFormat="1">
      <c r="A509" s="13"/>
      <c r="B509" s="242"/>
      <c r="C509" s="243"/>
      <c r="D509" s="244" t="s">
        <v>174</v>
      </c>
      <c r="E509" s="245" t="s">
        <v>1</v>
      </c>
      <c r="F509" s="246" t="s">
        <v>800</v>
      </c>
      <c r="G509" s="243"/>
      <c r="H509" s="247">
        <v>11.039999999999999</v>
      </c>
      <c r="I509" s="248"/>
      <c r="J509" s="243"/>
      <c r="K509" s="243"/>
      <c r="L509" s="249"/>
      <c r="M509" s="250"/>
      <c r="N509" s="251"/>
      <c r="O509" s="251"/>
      <c r="P509" s="251"/>
      <c r="Q509" s="251"/>
      <c r="R509" s="251"/>
      <c r="S509" s="251"/>
      <c r="T509" s="25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3" t="s">
        <v>174</v>
      </c>
      <c r="AU509" s="253" t="s">
        <v>86</v>
      </c>
      <c r="AV509" s="13" t="s">
        <v>86</v>
      </c>
      <c r="AW509" s="13" t="s">
        <v>32</v>
      </c>
      <c r="AX509" s="13" t="s">
        <v>76</v>
      </c>
      <c r="AY509" s="253" t="s">
        <v>166</v>
      </c>
    </row>
    <row r="510" s="13" customFormat="1">
      <c r="A510" s="13"/>
      <c r="B510" s="242"/>
      <c r="C510" s="243"/>
      <c r="D510" s="244" t="s">
        <v>174</v>
      </c>
      <c r="E510" s="245" t="s">
        <v>1</v>
      </c>
      <c r="F510" s="246" t="s">
        <v>801</v>
      </c>
      <c r="G510" s="243"/>
      <c r="H510" s="247">
        <v>22.559999999999999</v>
      </c>
      <c r="I510" s="248"/>
      <c r="J510" s="243"/>
      <c r="K510" s="243"/>
      <c r="L510" s="249"/>
      <c r="M510" s="250"/>
      <c r="N510" s="251"/>
      <c r="O510" s="251"/>
      <c r="P510" s="251"/>
      <c r="Q510" s="251"/>
      <c r="R510" s="251"/>
      <c r="S510" s="251"/>
      <c r="T510" s="25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3" t="s">
        <v>174</v>
      </c>
      <c r="AU510" s="253" t="s">
        <v>86</v>
      </c>
      <c r="AV510" s="13" t="s">
        <v>86</v>
      </c>
      <c r="AW510" s="13" t="s">
        <v>32</v>
      </c>
      <c r="AX510" s="13" t="s">
        <v>76</v>
      </c>
      <c r="AY510" s="253" t="s">
        <v>166</v>
      </c>
    </row>
    <row r="511" s="15" customFormat="1">
      <c r="A511" s="15"/>
      <c r="B511" s="265"/>
      <c r="C511" s="266"/>
      <c r="D511" s="244" t="s">
        <v>174</v>
      </c>
      <c r="E511" s="267" t="s">
        <v>1</v>
      </c>
      <c r="F511" s="268" t="s">
        <v>802</v>
      </c>
      <c r="G511" s="266"/>
      <c r="H511" s="267" t="s">
        <v>1</v>
      </c>
      <c r="I511" s="269"/>
      <c r="J511" s="266"/>
      <c r="K511" s="266"/>
      <c r="L511" s="270"/>
      <c r="M511" s="271"/>
      <c r="N511" s="272"/>
      <c r="O511" s="272"/>
      <c r="P511" s="272"/>
      <c r="Q511" s="272"/>
      <c r="R511" s="272"/>
      <c r="S511" s="272"/>
      <c r="T511" s="273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74" t="s">
        <v>174</v>
      </c>
      <c r="AU511" s="274" t="s">
        <v>86</v>
      </c>
      <c r="AV511" s="15" t="s">
        <v>84</v>
      </c>
      <c r="AW511" s="15" t="s">
        <v>32</v>
      </c>
      <c r="AX511" s="15" t="s">
        <v>76</v>
      </c>
      <c r="AY511" s="274" t="s">
        <v>166</v>
      </c>
    </row>
    <row r="512" s="13" customFormat="1">
      <c r="A512" s="13"/>
      <c r="B512" s="242"/>
      <c r="C512" s="243"/>
      <c r="D512" s="244" t="s">
        <v>174</v>
      </c>
      <c r="E512" s="245" t="s">
        <v>1</v>
      </c>
      <c r="F512" s="246" t="s">
        <v>803</v>
      </c>
      <c r="G512" s="243"/>
      <c r="H512" s="247">
        <v>6.7000000000000002</v>
      </c>
      <c r="I512" s="248"/>
      <c r="J512" s="243"/>
      <c r="K512" s="243"/>
      <c r="L512" s="249"/>
      <c r="M512" s="250"/>
      <c r="N512" s="251"/>
      <c r="O512" s="251"/>
      <c r="P512" s="251"/>
      <c r="Q512" s="251"/>
      <c r="R512" s="251"/>
      <c r="S512" s="251"/>
      <c r="T512" s="25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3" t="s">
        <v>174</v>
      </c>
      <c r="AU512" s="253" t="s">
        <v>86</v>
      </c>
      <c r="AV512" s="13" t="s">
        <v>86</v>
      </c>
      <c r="AW512" s="13" t="s">
        <v>32</v>
      </c>
      <c r="AX512" s="13" t="s">
        <v>76</v>
      </c>
      <c r="AY512" s="253" t="s">
        <v>166</v>
      </c>
    </row>
    <row r="513" s="15" customFormat="1">
      <c r="A513" s="15"/>
      <c r="B513" s="265"/>
      <c r="C513" s="266"/>
      <c r="D513" s="244" t="s">
        <v>174</v>
      </c>
      <c r="E513" s="267" t="s">
        <v>1</v>
      </c>
      <c r="F513" s="268" t="s">
        <v>804</v>
      </c>
      <c r="G513" s="266"/>
      <c r="H513" s="267" t="s">
        <v>1</v>
      </c>
      <c r="I513" s="269"/>
      <c r="J513" s="266"/>
      <c r="K513" s="266"/>
      <c r="L513" s="270"/>
      <c r="M513" s="271"/>
      <c r="N513" s="272"/>
      <c r="O513" s="272"/>
      <c r="P513" s="272"/>
      <c r="Q513" s="272"/>
      <c r="R513" s="272"/>
      <c r="S513" s="272"/>
      <c r="T513" s="273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74" t="s">
        <v>174</v>
      </c>
      <c r="AU513" s="274" t="s">
        <v>86</v>
      </c>
      <c r="AV513" s="15" t="s">
        <v>84</v>
      </c>
      <c r="AW513" s="15" t="s">
        <v>32</v>
      </c>
      <c r="AX513" s="15" t="s">
        <v>76</v>
      </c>
      <c r="AY513" s="274" t="s">
        <v>166</v>
      </c>
    </row>
    <row r="514" s="13" customFormat="1">
      <c r="A514" s="13"/>
      <c r="B514" s="242"/>
      <c r="C514" s="243"/>
      <c r="D514" s="244" t="s">
        <v>174</v>
      </c>
      <c r="E514" s="245" t="s">
        <v>1</v>
      </c>
      <c r="F514" s="246" t="s">
        <v>805</v>
      </c>
      <c r="G514" s="243"/>
      <c r="H514" s="247">
        <v>12.52</v>
      </c>
      <c r="I514" s="248"/>
      <c r="J514" s="243"/>
      <c r="K514" s="243"/>
      <c r="L514" s="249"/>
      <c r="M514" s="250"/>
      <c r="N514" s="251"/>
      <c r="O514" s="251"/>
      <c r="P514" s="251"/>
      <c r="Q514" s="251"/>
      <c r="R514" s="251"/>
      <c r="S514" s="251"/>
      <c r="T514" s="25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3" t="s">
        <v>174</v>
      </c>
      <c r="AU514" s="253" t="s">
        <v>86</v>
      </c>
      <c r="AV514" s="13" t="s">
        <v>86</v>
      </c>
      <c r="AW514" s="13" t="s">
        <v>32</v>
      </c>
      <c r="AX514" s="13" t="s">
        <v>76</v>
      </c>
      <c r="AY514" s="253" t="s">
        <v>166</v>
      </c>
    </row>
    <row r="515" s="15" customFormat="1">
      <c r="A515" s="15"/>
      <c r="B515" s="265"/>
      <c r="C515" s="266"/>
      <c r="D515" s="244" t="s">
        <v>174</v>
      </c>
      <c r="E515" s="267" t="s">
        <v>1</v>
      </c>
      <c r="F515" s="268" t="s">
        <v>806</v>
      </c>
      <c r="G515" s="266"/>
      <c r="H515" s="267" t="s">
        <v>1</v>
      </c>
      <c r="I515" s="269"/>
      <c r="J515" s="266"/>
      <c r="K515" s="266"/>
      <c r="L515" s="270"/>
      <c r="M515" s="271"/>
      <c r="N515" s="272"/>
      <c r="O515" s="272"/>
      <c r="P515" s="272"/>
      <c r="Q515" s="272"/>
      <c r="R515" s="272"/>
      <c r="S515" s="272"/>
      <c r="T515" s="273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74" t="s">
        <v>174</v>
      </c>
      <c r="AU515" s="274" t="s">
        <v>86</v>
      </c>
      <c r="AV515" s="15" t="s">
        <v>84</v>
      </c>
      <c r="AW515" s="15" t="s">
        <v>32</v>
      </c>
      <c r="AX515" s="15" t="s">
        <v>76</v>
      </c>
      <c r="AY515" s="274" t="s">
        <v>166</v>
      </c>
    </row>
    <row r="516" s="13" customFormat="1">
      <c r="A516" s="13"/>
      <c r="B516" s="242"/>
      <c r="C516" s="243"/>
      <c r="D516" s="244" t="s">
        <v>174</v>
      </c>
      <c r="E516" s="245" t="s">
        <v>1</v>
      </c>
      <c r="F516" s="246" t="s">
        <v>807</v>
      </c>
      <c r="G516" s="243"/>
      <c r="H516" s="247">
        <v>7.3300000000000001</v>
      </c>
      <c r="I516" s="248"/>
      <c r="J516" s="243"/>
      <c r="K516" s="243"/>
      <c r="L516" s="249"/>
      <c r="M516" s="250"/>
      <c r="N516" s="251"/>
      <c r="O516" s="251"/>
      <c r="P516" s="251"/>
      <c r="Q516" s="251"/>
      <c r="R516" s="251"/>
      <c r="S516" s="251"/>
      <c r="T516" s="25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3" t="s">
        <v>174</v>
      </c>
      <c r="AU516" s="253" t="s">
        <v>86</v>
      </c>
      <c r="AV516" s="13" t="s">
        <v>86</v>
      </c>
      <c r="AW516" s="13" t="s">
        <v>32</v>
      </c>
      <c r="AX516" s="13" t="s">
        <v>76</v>
      </c>
      <c r="AY516" s="253" t="s">
        <v>166</v>
      </c>
    </row>
    <row r="517" s="15" customFormat="1">
      <c r="A517" s="15"/>
      <c r="B517" s="265"/>
      <c r="C517" s="266"/>
      <c r="D517" s="244" t="s">
        <v>174</v>
      </c>
      <c r="E517" s="267" t="s">
        <v>1</v>
      </c>
      <c r="F517" s="268" t="s">
        <v>808</v>
      </c>
      <c r="G517" s="266"/>
      <c r="H517" s="267" t="s">
        <v>1</v>
      </c>
      <c r="I517" s="269"/>
      <c r="J517" s="266"/>
      <c r="K517" s="266"/>
      <c r="L517" s="270"/>
      <c r="M517" s="271"/>
      <c r="N517" s="272"/>
      <c r="O517" s="272"/>
      <c r="P517" s="272"/>
      <c r="Q517" s="272"/>
      <c r="R517" s="272"/>
      <c r="S517" s="272"/>
      <c r="T517" s="273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74" t="s">
        <v>174</v>
      </c>
      <c r="AU517" s="274" t="s">
        <v>86</v>
      </c>
      <c r="AV517" s="15" t="s">
        <v>84</v>
      </c>
      <c r="AW517" s="15" t="s">
        <v>32</v>
      </c>
      <c r="AX517" s="15" t="s">
        <v>76</v>
      </c>
      <c r="AY517" s="274" t="s">
        <v>166</v>
      </c>
    </row>
    <row r="518" s="13" customFormat="1">
      <c r="A518" s="13"/>
      <c r="B518" s="242"/>
      <c r="C518" s="243"/>
      <c r="D518" s="244" t="s">
        <v>174</v>
      </c>
      <c r="E518" s="245" t="s">
        <v>1</v>
      </c>
      <c r="F518" s="246" t="s">
        <v>809</v>
      </c>
      <c r="G518" s="243"/>
      <c r="H518" s="247">
        <v>8.8699999999999992</v>
      </c>
      <c r="I518" s="248"/>
      <c r="J518" s="243"/>
      <c r="K518" s="243"/>
      <c r="L518" s="249"/>
      <c r="M518" s="250"/>
      <c r="N518" s="251"/>
      <c r="O518" s="251"/>
      <c r="P518" s="251"/>
      <c r="Q518" s="251"/>
      <c r="R518" s="251"/>
      <c r="S518" s="251"/>
      <c r="T518" s="25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3" t="s">
        <v>174</v>
      </c>
      <c r="AU518" s="253" t="s">
        <v>86</v>
      </c>
      <c r="AV518" s="13" t="s">
        <v>86</v>
      </c>
      <c r="AW518" s="13" t="s">
        <v>32</v>
      </c>
      <c r="AX518" s="13" t="s">
        <v>76</v>
      </c>
      <c r="AY518" s="253" t="s">
        <v>166</v>
      </c>
    </row>
    <row r="519" s="15" customFormat="1">
      <c r="A519" s="15"/>
      <c r="B519" s="265"/>
      <c r="C519" s="266"/>
      <c r="D519" s="244" t="s">
        <v>174</v>
      </c>
      <c r="E519" s="267" t="s">
        <v>1</v>
      </c>
      <c r="F519" s="268" t="s">
        <v>810</v>
      </c>
      <c r="G519" s="266"/>
      <c r="H519" s="267" t="s">
        <v>1</v>
      </c>
      <c r="I519" s="269"/>
      <c r="J519" s="266"/>
      <c r="K519" s="266"/>
      <c r="L519" s="270"/>
      <c r="M519" s="271"/>
      <c r="N519" s="272"/>
      <c r="O519" s="272"/>
      <c r="P519" s="272"/>
      <c r="Q519" s="272"/>
      <c r="R519" s="272"/>
      <c r="S519" s="272"/>
      <c r="T519" s="273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74" t="s">
        <v>174</v>
      </c>
      <c r="AU519" s="274" t="s">
        <v>86</v>
      </c>
      <c r="AV519" s="15" t="s">
        <v>84</v>
      </c>
      <c r="AW519" s="15" t="s">
        <v>32</v>
      </c>
      <c r="AX519" s="15" t="s">
        <v>76</v>
      </c>
      <c r="AY519" s="274" t="s">
        <v>166</v>
      </c>
    </row>
    <row r="520" s="13" customFormat="1">
      <c r="A520" s="13"/>
      <c r="B520" s="242"/>
      <c r="C520" s="243"/>
      <c r="D520" s="244" t="s">
        <v>174</v>
      </c>
      <c r="E520" s="245" t="s">
        <v>1</v>
      </c>
      <c r="F520" s="246" t="s">
        <v>811</v>
      </c>
      <c r="G520" s="243"/>
      <c r="H520" s="247">
        <v>11.140000000000001</v>
      </c>
      <c r="I520" s="248"/>
      <c r="J520" s="243"/>
      <c r="K520" s="243"/>
      <c r="L520" s="249"/>
      <c r="M520" s="250"/>
      <c r="N520" s="251"/>
      <c r="O520" s="251"/>
      <c r="P520" s="251"/>
      <c r="Q520" s="251"/>
      <c r="R520" s="251"/>
      <c r="S520" s="251"/>
      <c r="T520" s="25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3" t="s">
        <v>174</v>
      </c>
      <c r="AU520" s="253" t="s">
        <v>86</v>
      </c>
      <c r="AV520" s="13" t="s">
        <v>86</v>
      </c>
      <c r="AW520" s="13" t="s">
        <v>32</v>
      </c>
      <c r="AX520" s="13" t="s">
        <v>76</v>
      </c>
      <c r="AY520" s="253" t="s">
        <v>166</v>
      </c>
    </row>
    <row r="521" s="15" customFormat="1">
      <c r="A521" s="15"/>
      <c r="B521" s="265"/>
      <c r="C521" s="266"/>
      <c r="D521" s="244" t="s">
        <v>174</v>
      </c>
      <c r="E521" s="267" t="s">
        <v>1</v>
      </c>
      <c r="F521" s="268" t="s">
        <v>812</v>
      </c>
      <c r="G521" s="266"/>
      <c r="H521" s="267" t="s">
        <v>1</v>
      </c>
      <c r="I521" s="269"/>
      <c r="J521" s="266"/>
      <c r="K521" s="266"/>
      <c r="L521" s="270"/>
      <c r="M521" s="271"/>
      <c r="N521" s="272"/>
      <c r="O521" s="272"/>
      <c r="P521" s="272"/>
      <c r="Q521" s="272"/>
      <c r="R521" s="272"/>
      <c r="S521" s="272"/>
      <c r="T521" s="273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74" t="s">
        <v>174</v>
      </c>
      <c r="AU521" s="274" t="s">
        <v>86</v>
      </c>
      <c r="AV521" s="15" t="s">
        <v>84</v>
      </c>
      <c r="AW521" s="15" t="s">
        <v>32</v>
      </c>
      <c r="AX521" s="15" t="s">
        <v>76</v>
      </c>
      <c r="AY521" s="274" t="s">
        <v>166</v>
      </c>
    </row>
    <row r="522" s="13" customFormat="1">
      <c r="A522" s="13"/>
      <c r="B522" s="242"/>
      <c r="C522" s="243"/>
      <c r="D522" s="244" t="s">
        <v>174</v>
      </c>
      <c r="E522" s="245" t="s">
        <v>1</v>
      </c>
      <c r="F522" s="246" t="s">
        <v>813</v>
      </c>
      <c r="G522" s="243"/>
      <c r="H522" s="247">
        <v>9.1999999999999993</v>
      </c>
      <c r="I522" s="248"/>
      <c r="J522" s="243"/>
      <c r="K522" s="243"/>
      <c r="L522" s="249"/>
      <c r="M522" s="250"/>
      <c r="N522" s="251"/>
      <c r="O522" s="251"/>
      <c r="P522" s="251"/>
      <c r="Q522" s="251"/>
      <c r="R522" s="251"/>
      <c r="S522" s="251"/>
      <c r="T522" s="25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3" t="s">
        <v>174</v>
      </c>
      <c r="AU522" s="253" t="s">
        <v>86</v>
      </c>
      <c r="AV522" s="13" t="s">
        <v>86</v>
      </c>
      <c r="AW522" s="13" t="s">
        <v>32</v>
      </c>
      <c r="AX522" s="13" t="s">
        <v>76</v>
      </c>
      <c r="AY522" s="253" t="s">
        <v>166</v>
      </c>
    </row>
    <row r="523" s="15" customFormat="1">
      <c r="A523" s="15"/>
      <c r="B523" s="265"/>
      <c r="C523" s="266"/>
      <c r="D523" s="244" t="s">
        <v>174</v>
      </c>
      <c r="E523" s="267" t="s">
        <v>1</v>
      </c>
      <c r="F523" s="268" t="s">
        <v>814</v>
      </c>
      <c r="G523" s="266"/>
      <c r="H523" s="267" t="s">
        <v>1</v>
      </c>
      <c r="I523" s="269"/>
      <c r="J523" s="266"/>
      <c r="K523" s="266"/>
      <c r="L523" s="270"/>
      <c r="M523" s="271"/>
      <c r="N523" s="272"/>
      <c r="O523" s="272"/>
      <c r="P523" s="272"/>
      <c r="Q523" s="272"/>
      <c r="R523" s="272"/>
      <c r="S523" s="272"/>
      <c r="T523" s="273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74" t="s">
        <v>174</v>
      </c>
      <c r="AU523" s="274" t="s">
        <v>86</v>
      </c>
      <c r="AV523" s="15" t="s">
        <v>84</v>
      </c>
      <c r="AW523" s="15" t="s">
        <v>32</v>
      </c>
      <c r="AX523" s="15" t="s">
        <v>76</v>
      </c>
      <c r="AY523" s="274" t="s">
        <v>166</v>
      </c>
    </row>
    <row r="524" s="13" customFormat="1">
      <c r="A524" s="13"/>
      <c r="B524" s="242"/>
      <c r="C524" s="243"/>
      <c r="D524" s="244" t="s">
        <v>174</v>
      </c>
      <c r="E524" s="245" t="s">
        <v>1</v>
      </c>
      <c r="F524" s="246" t="s">
        <v>815</v>
      </c>
      <c r="G524" s="243"/>
      <c r="H524" s="247">
        <v>14.460000000000001</v>
      </c>
      <c r="I524" s="248"/>
      <c r="J524" s="243"/>
      <c r="K524" s="243"/>
      <c r="L524" s="249"/>
      <c r="M524" s="250"/>
      <c r="N524" s="251"/>
      <c r="O524" s="251"/>
      <c r="P524" s="251"/>
      <c r="Q524" s="251"/>
      <c r="R524" s="251"/>
      <c r="S524" s="251"/>
      <c r="T524" s="25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3" t="s">
        <v>174</v>
      </c>
      <c r="AU524" s="253" t="s">
        <v>86</v>
      </c>
      <c r="AV524" s="13" t="s">
        <v>86</v>
      </c>
      <c r="AW524" s="13" t="s">
        <v>32</v>
      </c>
      <c r="AX524" s="13" t="s">
        <v>76</v>
      </c>
      <c r="AY524" s="253" t="s">
        <v>166</v>
      </c>
    </row>
    <row r="525" s="15" customFormat="1">
      <c r="A525" s="15"/>
      <c r="B525" s="265"/>
      <c r="C525" s="266"/>
      <c r="D525" s="244" t="s">
        <v>174</v>
      </c>
      <c r="E525" s="267" t="s">
        <v>1</v>
      </c>
      <c r="F525" s="268" t="s">
        <v>816</v>
      </c>
      <c r="G525" s="266"/>
      <c r="H525" s="267" t="s">
        <v>1</v>
      </c>
      <c r="I525" s="269"/>
      <c r="J525" s="266"/>
      <c r="K525" s="266"/>
      <c r="L525" s="270"/>
      <c r="M525" s="271"/>
      <c r="N525" s="272"/>
      <c r="O525" s="272"/>
      <c r="P525" s="272"/>
      <c r="Q525" s="272"/>
      <c r="R525" s="272"/>
      <c r="S525" s="272"/>
      <c r="T525" s="273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74" t="s">
        <v>174</v>
      </c>
      <c r="AU525" s="274" t="s">
        <v>86</v>
      </c>
      <c r="AV525" s="15" t="s">
        <v>84</v>
      </c>
      <c r="AW525" s="15" t="s">
        <v>32</v>
      </c>
      <c r="AX525" s="15" t="s">
        <v>76</v>
      </c>
      <c r="AY525" s="274" t="s">
        <v>166</v>
      </c>
    </row>
    <row r="526" s="13" customFormat="1">
      <c r="A526" s="13"/>
      <c r="B526" s="242"/>
      <c r="C526" s="243"/>
      <c r="D526" s="244" t="s">
        <v>174</v>
      </c>
      <c r="E526" s="245" t="s">
        <v>1</v>
      </c>
      <c r="F526" s="246" t="s">
        <v>817</v>
      </c>
      <c r="G526" s="243"/>
      <c r="H526" s="247">
        <v>9.6600000000000001</v>
      </c>
      <c r="I526" s="248"/>
      <c r="J526" s="243"/>
      <c r="K526" s="243"/>
      <c r="L526" s="249"/>
      <c r="M526" s="250"/>
      <c r="N526" s="251"/>
      <c r="O526" s="251"/>
      <c r="P526" s="251"/>
      <c r="Q526" s="251"/>
      <c r="R526" s="251"/>
      <c r="S526" s="251"/>
      <c r="T526" s="25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3" t="s">
        <v>174</v>
      </c>
      <c r="AU526" s="253" t="s">
        <v>86</v>
      </c>
      <c r="AV526" s="13" t="s">
        <v>86</v>
      </c>
      <c r="AW526" s="13" t="s">
        <v>32</v>
      </c>
      <c r="AX526" s="13" t="s">
        <v>76</v>
      </c>
      <c r="AY526" s="253" t="s">
        <v>166</v>
      </c>
    </row>
    <row r="527" s="15" customFormat="1">
      <c r="A527" s="15"/>
      <c r="B527" s="265"/>
      <c r="C527" s="266"/>
      <c r="D527" s="244" t="s">
        <v>174</v>
      </c>
      <c r="E527" s="267" t="s">
        <v>1</v>
      </c>
      <c r="F527" s="268" t="s">
        <v>818</v>
      </c>
      <c r="G527" s="266"/>
      <c r="H527" s="267" t="s">
        <v>1</v>
      </c>
      <c r="I527" s="269"/>
      <c r="J527" s="266"/>
      <c r="K527" s="266"/>
      <c r="L527" s="270"/>
      <c r="M527" s="271"/>
      <c r="N527" s="272"/>
      <c r="O527" s="272"/>
      <c r="P527" s="272"/>
      <c r="Q527" s="272"/>
      <c r="R527" s="272"/>
      <c r="S527" s="272"/>
      <c r="T527" s="273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74" t="s">
        <v>174</v>
      </c>
      <c r="AU527" s="274" t="s">
        <v>86</v>
      </c>
      <c r="AV527" s="15" t="s">
        <v>84</v>
      </c>
      <c r="AW527" s="15" t="s">
        <v>32</v>
      </c>
      <c r="AX527" s="15" t="s">
        <v>76</v>
      </c>
      <c r="AY527" s="274" t="s">
        <v>166</v>
      </c>
    </row>
    <row r="528" s="13" customFormat="1">
      <c r="A528" s="13"/>
      <c r="B528" s="242"/>
      <c r="C528" s="243"/>
      <c r="D528" s="244" t="s">
        <v>174</v>
      </c>
      <c r="E528" s="245" t="s">
        <v>1</v>
      </c>
      <c r="F528" s="246" t="s">
        <v>819</v>
      </c>
      <c r="G528" s="243"/>
      <c r="H528" s="247">
        <v>12.794000000000001</v>
      </c>
      <c r="I528" s="248"/>
      <c r="J528" s="243"/>
      <c r="K528" s="243"/>
      <c r="L528" s="249"/>
      <c r="M528" s="250"/>
      <c r="N528" s="251"/>
      <c r="O528" s="251"/>
      <c r="P528" s="251"/>
      <c r="Q528" s="251"/>
      <c r="R528" s="251"/>
      <c r="S528" s="251"/>
      <c r="T528" s="25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3" t="s">
        <v>174</v>
      </c>
      <c r="AU528" s="253" t="s">
        <v>86</v>
      </c>
      <c r="AV528" s="13" t="s">
        <v>86</v>
      </c>
      <c r="AW528" s="13" t="s">
        <v>32</v>
      </c>
      <c r="AX528" s="13" t="s">
        <v>76</v>
      </c>
      <c r="AY528" s="253" t="s">
        <v>166</v>
      </c>
    </row>
    <row r="529" s="15" customFormat="1">
      <c r="A529" s="15"/>
      <c r="B529" s="265"/>
      <c r="C529" s="266"/>
      <c r="D529" s="244" t="s">
        <v>174</v>
      </c>
      <c r="E529" s="267" t="s">
        <v>1</v>
      </c>
      <c r="F529" s="268" t="s">
        <v>820</v>
      </c>
      <c r="G529" s="266"/>
      <c r="H529" s="267" t="s">
        <v>1</v>
      </c>
      <c r="I529" s="269"/>
      <c r="J529" s="266"/>
      <c r="K529" s="266"/>
      <c r="L529" s="270"/>
      <c r="M529" s="271"/>
      <c r="N529" s="272"/>
      <c r="O529" s="272"/>
      <c r="P529" s="272"/>
      <c r="Q529" s="272"/>
      <c r="R529" s="272"/>
      <c r="S529" s="272"/>
      <c r="T529" s="273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74" t="s">
        <v>174</v>
      </c>
      <c r="AU529" s="274" t="s">
        <v>86</v>
      </c>
      <c r="AV529" s="15" t="s">
        <v>84</v>
      </c>
      <c r="AW529" s="15" t="s">
        <v>32</v>
      </c>
      <c r="AX529" s="15" t="s">
        <v>76</v>
      </c>
      <c r="AY529" s="274" t="s">
        <v>166</v>
      </c>
    </row>
    <row r="530" s="13" customFormat="1">
      <c r="A530" s="13"/>
      <c r="B530" s="242"/>
      <c r="C530" s="243"/>
      <c r="D530" s="244" t="s">
        <v>174</v>
      </c>
      <c r="E530" s="245" t="s">
        <v>1</v>
      </c>
      <c r="F530" s="246" t="s">
        <v>821</v>
      </c>
      <c r="G530" s="243"/>
      <c r="H530" s="247">
        <v>15.1</v>
      </c>
      <c r="I530" s="248"/>
      <c r="J530" s="243"/>
      <c r="K530" s="243"/>
      <c r="L530" s="249"/>
      <c r="M530" s="250"/>
      <c r="N530" s="251"/>
      <c r="O530" s="251"/>
      <c r="P530" s="251"/>
      <c r="Q530" s="251"/>
      <c r="R530" s="251"/>
      <c r="S530" s="251"/>
      <c r="T530" s="25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3" t="s">
        <v>174</v>
      </c>
      <c r="AU530" s="253" t="s">
        <v>86</v>
      </c>
      <c r="AV530" s="13" t="s">
        <v>86</v>
      </c>
      <c r="AW530" s="13" t="s">
        <v>32</v>
      </c>
      <c r="AX530" s="13" t="s">
        <v>76</v>
      </c>
      <c r="AY530" s="253" t="s">
        <v>166</v>
      </c>
    </row>
    <row r="531" s="14" customFormat="1">
      <c r="A531" s="14"/>
      <c r="B531" s="254"/>
      <c r="C531" s="255"/>
      <c r="D531" s="244" t="s">
        <v>174</v>
      </c>
      <c r="E531" s="256" t="s">
        <v>1</v>
      </c>
      <c r="F531" s="257" t="s">
        <v>182</v>
      </c>
      <c r="G531" s="255"/>
      <c r="H531" s="258">
        <v>200.184</v>
      </c>
      <c r="I531" s="259"/>
      <c r="J531" s="255"/>
      <c r="K531" s="255"/>
      <c r="L531" s="260"/>
      <c r="M531" s="261"/>
      <c r="N531" s="262"/>
      <c r="O531" s="262"/>
      <c r="P531" s="262"/>
      <c r="Q531" s="262"/>
      <c r="R531" s="262"/>
      <c r="S531" s="262"/>
      <c r="T531" s="26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4" t="s">
        <v>174</v>
      </c>
      <c r="AU531" s="264" t="s">
        <v>86</v>
      </c>
      <c r="AV531" s="14" t="s">
        <v>172</v>
      </c>
      <c r="AW531" s="14" t="s">
        <v>32</v>
      </c>
      <c r="AX531" s="14" t="s">
        <v>84</v>
      </c>
      <c r="AY531" s="264" t="s">
        <v>166</v>
      </c>
    </row>
    <row r="532" s="2" customFormat="1" ht="24.15" customHeight="1">
      <c r="A532" s="38"/>
      <c r="B532" s="39"/>
      <c r="C532" s="275" t="s">
        <v>822</v>
      </c>
      <c r="D532" s="275" t="s">
        <v>217</v>
      </c>
      <c r="E532" s="276" t="s">
        <v>823</v>
      </c>
      <c r="F532" s="277" t="s">
        <v>824</v>
      </c>
      <c r="G532" s="278" t="s">
        <v>185</v>
      </c>
      <c r="H532" s="279">
        <v>687.298</v>
      </c>
      <c r="I532" s="280"/>
      <c r="J532" s="281">
        <f>ROUND(I532*H532,2)</f>
        <v>0</v>
      </c>
      <c r="K532" s="282"/>
      <c r="L532" s="283"/>
      <c r="M532" s="284" t="s">
        <v>1</v>
      </c>
      <c r="N532" s="285" t="s">
        <v>41</v>
      </c>
      <c r="O532" s="91"/>
      <c r="P532" s="238">
        <f>O532*H532</f>
        <v>0</v>
      </c>
      <c r="Q532" s="238">
        <v>0.00050000000000000001</v>
      </c>
      <c r="R532" s="238">
        <f>Q532*H532</f>
        <v>0.34364899999999998</v>
      </c>
      <c r="S532" s="238">
        <v>0</v>
      </c>
      <c r="T532" s="239">
        <f>S532*H532</f>
        <v>0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240" t="s">
        <v>400</v>
      </c>
      <c r="AT532" s="240" t="s">
        <v>217</v>
      </c>
      <c r="AU532" s="240" t="s">
        <v>86</v>
      </c>
      <c r="AY532" s="17" t="s">
        <v>166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7" t="s">
        <v>84</v>
      </c>
      <c r="BK532" s="241">
        <f>ROUND(I532*H532,2)</f>
        <v>0</v>
      </c>
      <c r="BL532" s="17" t="s">
        <v>288</v>
      </c>
      <c r="BM532" s="240" t="s">
        <v>825</v>
      </c>
    </row>
    <row r="533" s="13" customFormat="1">
      <c r="A533" s="13"/>
      <c r="B533" s="242"/>
      <c r="C533" s="243"/>
      <c r="D533" s="244" t="s">
        <v>174</v>
      </c>
      <c r="E533" s="245" t="s">
        <v>1</v>
      </c>
      <c r="F533" s="246" t="s">
        <v>826</v>
      </c>
      <c r="G533" s="243"/>
      <c r="H533" s="247">
        <v>667.27999999999997</v>
      </c>
      <c r="I533" s="248"/>
      <c r="J533" s="243"/>
      <c r="K533" s="243"/>
      <c r="L533" s="249"/>
      <c r="M533" s="250"/>
      <c r="N533" s="251"/>
      <c r="O533" s="251"/>
      <c r="P533" s="251"/>
      <c r="Q533" s="251"/>
      <c r="R533" s="251"/>
      <c r="S533" s="251"/>
      <c r="T533" s="25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3" t="s">
        <v>174</v>
      </c>
      <c r="AU533" s="253" t="s">
        <v>86</v>
      </c>
      <c r="AV533" s="13" t="s">
        <v>86</v>
      </c>
      <c r="AW533" s="13" t="s">
        <v>32</v>
      </c>
      <c r="AX533" s="13" t="s">
        <v>84</v>
      </c>
      <c r="AY533" s="253" t="s">
        <v>166</v>
      </c>
    </row>
    <row r="534" s="13" customFormat="1">
      <c r="A534" s="13"/>
      <c r="B534" s="242"/>
      <c r="C534" s="243"/>
      <c r="D534" s="244" t="s">
        <v>174</v>
      </c>
      <c r="E534" s="243"/>
      <c r="F534" s="246" t="s">
        <v>827</v>
      </c>
      <c r="G534" s="243"/>
      <c r="H534" s="247">
        <v>687.298</v>
      </c>
      <c r="I534" s="248"/>
      <c r="J534" s="243"/>
      <c r="K534" s="243"/>
      <c r="L534" s="249"/>
      <c r="M534" s="250"/>
      <c r="N534" s="251"/>
      <c r="O534" s="251"/>
      <c r="P534" s="251"/>
      <c r="Q534" s="251"/>
      <c r="R534" s="251"/>
      <c r="S534" s="251"/>
      <c r="T534" s="25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3" t="s">
        <v>174</v>
      </c>
      <c r="AU534" s="253" t="s">
        <v>86</v>
      </c>
      <c r="AV534" s="13" t="s">
        <v>86</v>
      </c>
      <c r="AW534" s="13" t="s">
        <v>4</v>
      </c>
      <c r="AX534" s="13" t="s">
        <v>84</v>
      </c>
      <c r="AY534" s="253" t="s">
        <v>166</v>
      </c>
    </row>
    <row r="535" s="2" customFormat="1" ht="33" customHeight="1">
      <c r="A535" s="38"/>
      <c r="B535" s="39"/>
      <c r="C535" s="228" t="s">
        <v>828</v>
      </c>
      <c r="D535" s="228" t="s">
        <v>168</v>
      </c>
      <c r="E535" s="229" t="s">
        <v>829</v>
      </c>
      <c r="F535" s="230" t="s">
        <v>830</v>
      </c>
      <c r="G535" s="231" t="s">
        <v>250</v>
      </c>
      <c r="H535" s="232">
        <v>15.6</v>
      </c>
      <c r="I535" s="233"/>
      <c r="J535" s="234">
        <f>ROUND(I535*H535,2)</f>
        <v>0</v>
      </c>
      <c r="K535" s="235"/>
      <c r="L535" s="44"/>
      <c r="M535" s="236" t="s">
        <v>1</v>
      </c>
      <c r="N535" s="237" t="s">
        <v>41</v>
      </c>
      <c r="O535" s="91"/>
      <c r="P535" s="238">
        <f>O535*H535</f>
        <v>0</v>
      </c>
      <c r="Q535" s="238">
        <v>0.00058</v>
      </c>
      <c r="R535" s="238">
        <f>Q535*H535</f>
        <v>0.0090480000000000005</v>
      </c>
      <c r="S535" s="238">
        <v>0</v>
      </c>
      <c r="T535" s="239">
        <f>S535*H535</f>
        <v>0</v>
      </c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R535" s="240" t="s">
        <v>288</v>
      </c>
      <c r="AT535" s="240" t="s">
        <v>168</v>
      </c>
      <c r="AU535" s="240" t="s">
        <v>86</v>
      </c>
      <c r="AY535" s="17" t="s">
        <v>166</v>
      </c>
      <c r="BE535" s="241">
        <f>IF(N535="základní",J535,0)</f>
        <v>0</v>
      </c>
      <c r="BF535" s="241">
        <f>IF(N535="snížená",J535,0)</f>
        <v>0</v>
      </c>
      <c r="BG535" s="241">
        <f>IF(N535="zákl. přenesená",J535,0)</f>
        <v>0</v>
      </c>
      <c r="BH535" s="241">
        <f>IF(N535="sníž. přenesená",J535,0)</f>
        <v>0</v>
      </c>
      <c r="BI535" s="241">
        <f>IF(N535="nulová",J535,0)</f>
        <v>0</v>
      </c>
      <c r="BJ535" s="17" t="s">
        <v>84</v>
      </c>
      <c r="BK535" s="241">
        <f>ROUND(I535*H535,2)</f>
        <v>0</v>
      </c>
      <c r="BL535" s="17" t="s">
        <v>288</v>
      </c>
      <c r="BM535" s="240" t="s">
        <v>831</v>
      </c>
    </row>
    <row r="536" s="15" customFormat="1">
      <c r="A536" s="15"/>
      <c r="B536" s="265"/>
      <c r="C536" s="266"/>
      <c r="D536" s="244" t="s">
        <v>174</v>
      </c>
      <c r="E536" s="267" t="s">
        <v>1</v>
      </c>
      <c r="F536" s="268" t="s">
        <v>832</v>
      </c>
      <c r="G536" s="266"/>
      <c r="H536" s="267" t="s">
        <v>1</v>
      </c>
      <c r="I536" s="269"/>
      <c r="J536" s="266"/>
      <c r="K536" s="266"/>
      <c r="L536" s="270"/>
      <c r="M536" s="271"/>
      <c r="N536" s="272"/>
      <c r="O536" s="272"/>
      <c r="P536" s="272"/>
      <c r="Q536" s="272"/>
      <c r="R536" s="272"/>
      <c r="S536" s="272"/>
      <c r="T536" s="273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74" t="s">
        <v>174</v>
      </c>
      <c r="AU536" s="274" t="s">
        <v>86</v>
      </c>
      <c r="AV536" s="15" t="s">
        <v>84</v>
      </c>
      <c r="AW536" s="15" t="s">
        <v>32</v>
      </c>
      <c r="AX536" s="15" t="s">
        <v>76</v>
      </c>
      <c r="AY536" s="274" t="s">
        <v>166</v>
      </c>
    </row>
    <row r="537" s="13" customFormat="1">
      <c r="A537" s="13"/>
      <c r="B537" s="242"/>
      <c r="C537" s="243"/>
      <c r="D537" s="244" t="s">
        <v>174</v>
      </c>
      <c r="E537" s="245" t="s">
        <v>1</v>
      </c>
      <c r="F537" s="246" t="s">
        <v>833</v>
      </c>
      <c r="G537" s="243"/>
      <c r="H537" s="247">
        <v>15.6</v>
      </c>
      <c r="I537" s="248"/>
      <c r="J537" s="243"/>
      <c r="K537" s="243"/>
      <c r="L537" s="249"/>
      <c r="M537" s="250"/>
      <c r="N537" s="251"/>
      <c r="O537" s="251"/>
      <c r="P537" s="251"/>
      <c r="Q537" s="251"/>
      <c r="R537" s="251"/>
      <c r="S537" s="251"/>
      <c r="T537" s="25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3" t="s">
        <v>174</v>
      </c>
      <c r="AU537" s="253" t="s">
        <v>86</v>
      </c>
      <c r="AV537" s="13" t="s">
        <v>86</v>
      </c>
      <c r="AW537" s="13" t="s">
        <v>32</v>
      </c>
      <c r="AX537" s="13" t="s">
        <v>84</v>
      </c>
      <c r="AY537" s="253" t="s">
        <v>166</v>
      </c>
    </row>
    <row r="538" s="2" customFormat="1" ht="24.15" customHeight="1">
      <c r="A538" s="38"/>
      <c r="B538" s="39"/>
      <c r="C538" s="275" t="s">
        <v>834</v>
      </c>
      <c r="D538" s="275" t="s">
        <v>217</v>
      </c>
      <c r="E538" s="276" t="s">
        <v>823</v>
      </c>
      <c r="F538" s="277" t="s">
        <v>824</v>
      </c>
      <c r="G538" s="278" t="s">
        <v>185</v>
      </c>
      <c r="H538" s="279">
        <v>53.560000000000002</v>
      </c>
      <c r="I538" s="280"/>
      <c r="J538" s="281">
        <f>ROUND(I538*H538,2)</f>
        <v>0</v>
      </c>
      <c r="K538" s="282"/>
      <c r="L538" s="283"/>
      <c r="M538" s="284" t="s">
        <v>1</v>
      </c>
      <c r="N538" s="285" t="s">
        <v>41</v>
      </c>
      <c r="O538" s="91"/>
      <c r="P538" s="238">
        <f>O538*H538</f>
        <v>0</v>
      </c>
      <c r="Q538" s="238">
        <v>0.00050000000000000001</v>
      </c>
      <c r="R538" s="238">
        <f>Q538*H538</f>
        <v>0.026780000000000002</v>
      </c>
      <c r="S538" s="238">
        <v>0</v>
      </c>
      <c r="T538" s="239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40" t="s">
        <v>400</v>
      </c>
      <c r="AT538" s="240" t="s">
        <v>217</v>
      </c>
      <c r="AU538" s="240" t="s">
        <v>86</v>
      </c>
      <c r="AY538" s="17" t="s">
        <v>166</v>
      </c>
      <c r="BE538" s="241">
        <f>IF(N538="základní",J538,0)</f>
        <v>0</v>
      </c>
      <c r="BF538" s="241">
        <f>IF(N538="snížená",J538,0)</f>
        <v>0</v>
      </c>
      <c r="BG538" s="241">
        <f>IF(N538="zákl. přenesená",J538,0)</f>
        <v>0</v>
      </c>
      <c r="BH538" s="241">
        <f>IF(N538="sníž. přenesená",J538,0)</f>
        <v>0</v>
      </c>
      <c r="BI538" s="241">
        <f>IF(N538="nulová",J538,0)</f>
        <v>0</v>
      </c>
      <c r="BJ538" s="17" t="s">
        <v>84</v>
      </c>
      <c r="BK538" s="241">
        <f>ROUND(I538*H538,2)</f>
        <v>0</v>
      </c>
      <c r="BL538" s="17" t="s">
        <v>288</v>
      </c>
      <c r="BM538" s="240" t="s">
        <v>835</v>
      </c>
    </row>
    <row r="539" s="13" customFormat="1">
      <c r="A539" s="13"/>
      <c r="B539" s="242"/>
      <c r="C539" s="243"/>
      <c r="D539" s="244" t="s">
        <v>174</v>
      </c>
      <c r="E539" s="245" t="s">
        <v>1</v>
      </c>
      <c r="F539" s="246" t="s">
        <v>836</v>
      </c>
      <c r="G539" s="243"/>
      <c r="H539" s="247">
        <v>53.560000000000002</v>
      </c>
      <c r="I539" s="248"/>
      <c r="J539" s="243"/>
      <c r="K539" s="243"/>
      <c r="L539" s="249"/>
      <c r="M539" s="250"/>
      <c r="N539" s="251"/>
      <c r="O539" s="251"/>
      <c r="P539" s="251"/>
      <c r="Q539" s="251"/>
      <c r="R539" s="251"/>
      <c r="S539" s="251"/>
      <c r="T539" s="25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3" t="s">
        <v>174</v>
      </c>
      <c r="AU539" s="253" t="s">
        <v>86</v>
      </c>
      <c r="AV539" s="13" t="s">
        <v>86</v>
      </c>
      <c r="AW539" s="13" t="s">
        <v>32</v>
      </c>
      <c r="AX539" s="13" t="s">
        <v>84</v>
      </c>
      <c r="AY539" s="253" t="s">
        <v>166</v>
      </c>
    </row>
    <row r="540" s="2" customFormat="1" ht="33" customHeight="1">
      <c r="A540" s="38"/>
      <c r="B540" s="39"/>
      <c r="C540" s="228" t="s">
        <v>837</v>
      </c>
      <c r="D540" s="228" t="s">
        <v>168</v>
      </c>
      <c r="E540" s="229" t="s">
        <v>838</v>
      </c>
      <c r="F540" s="230" t="s">
        <v>839</v>
      </c>
      <c r="G540" s="231" t="s">
        <v>229</v>
      </c>
      <c r="H540" s="232">
        <v>258.88999999999999</v>
      </c>
      <c r="I540" s="233"/>
      <c r="J540" s="234">
        <f>ROUND(I540*H540,2)</f>
        <v>0</v>
      </c>
      <c r="K540" s="235"/>
      <c r="L540" s="44"/>
      <c r="M540" s="236" t="s">
        <v>1</v>
      </c>
      <c r="N540" s="237" t="s">
        <v>41</v>
      </c>
      <c r="O540" s="91"/>
      <c r="P540" s="238">
        <f>O540*H540</f>
        <v>0</v>
      </c>
      <c r="Q540" s="238">
        <v>0.0089999999999999993</v>
      </c>
      <c r="R540" s="238">
        <f>Q540*H540</f>
        <v>2.3300099999999997</v>
      </c>
      <c r="S540" s="238">
        <v>0</v>
      </c>
      <c r="T540" s="239">
        <f>S540*H540</f>
        <v>0</v>
      </c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R540" s="240" t="s">
        <v>288</v>
      </c>
      <c r="AT540" s="240" t="s">
        <v>168</v>
      </c>
      <c r="AU540" s="240" t="s">
        <v>86</v>
      </c>
      <c r="AY540" s="17" t="s">
        <v>166</v>
      </c>
      <c r="BE540" s="241">
        <f>IF(N540="základní",J540,0)</f>
        <v>0</v>
      </c>
      <c r="BF540" s="241">
        <f>IF(N540="snížená",J540,0)</f>
        <v>0</v>
      </c>
      <c r="BG540" s="241">
        <f>IF(N540="zákl. přenesená",J540,0)</f>
        <v>0</v>
      </c>
      <c r="BH540" s="241">
        <f>IF(N540="sníž. přenesená",J540,0)</f>
        <v>0</v>
      </c>
      <c r="BI540" s="241">
        <f>IF(N540="nulová",J540,0)</f>
        <v>0</v>
      </c>
      <c r="BJ540" s="17" t="s">
        <v>84</v>
      </c>
      <c r="BK540" s="241">
        <f>ROUND(I540*H540,2)</f>
        <v>0</v>
      </c>
      <c r="BL540" s="17" t="s">
        <v>288</v>
      </c>
      <c r="BM540" s="240" t="s">
        <v>840</v>
      </c>
    </row>
    <row r="541" s="13" customFormat="1">
      <c r="A541" s="13"/>
      <c r="B541" s="242"/>
      <c r="C541" s="243"/>
      <c r="D541" s="244" t="s">
        <v>174</v>
      </c>
      <c r="E541" s="245" t="s">
        <v>1</v>
      </c>
      <c r="F541" s="246" t="s">
        <v>123</v>
      </c>
      <c r="G541" s="243"/>
      <c r="H541" s="247">
        <v>258.88999999999999</v>
      </c>
      <c r="I541" s="248"/>
      <c r="J541" s="243"/>
      <c r="K541" s="243"/>
      <c r="L541" s="249"/>
      <c r="M541" s="250"/>
      <c r="N541" s="251"/>
      <c r="O541" s="251"/>
      <c r="P541" s="251"/>
      <c r="Q541" s="251"/>
      <c r="R541" s="251"/>
      <c r="S541" s="251"/>
      <c r="T541" s="25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3" t="s">
        <v>174</v>
      </c>
      <c r="AU541" s="253" t="s">
        <v>86</v>
      </c>
      <c r="AV541" s="13" t="s">
        <v>86</v>
      </c>
      <c r="AW541" s="13" t="s">
        <v>32</v>
      </c>
      <c r="AX541" s="13" t="s">
        <v>84</v>
      </c>
      <c r="AY541" s="253" t="s">
        <v>166</v>
      </c>
    </row>
    <row r="542" s="2" customFormat="1" ht="37.8" customHeight="1">
      <c r="A542" s="38"/>
      <c r="B542" s="39"/>
      <c r="C542" s="275" t="s">
        <v>841</v>
      </c>
      <c r="D542" s="275" t="s">
        <v>217</v>
      </c>
      <c r="E542" s="276" t="s">
        <v>788</v>
      </c>
      <c r="F542" s="277" t="s">
        <v>789</v>
      </c>
      <c r="G542" s="278" t="s">
        <v>229</v>
      </c>
      <c r="H542" s="279">
        <v>271.83499999999998</v>
      </c>
      <c r="I542" s="280"/>
      <c r="J542" s="281">
        <f>ROUND(I542*H542,2)</f>
        <v>0</v>
      </c>
      <c r="K542" s="282"/>
      <c r="L542" s="283"/>
      <c r="M542" s="284" t="s">
        <v>1</v>
      </c>
      <c r="N542" s="285" t="s">
        <v>41</v>
      </c>
      <c r="O542" s="91"/>
      <c r="P542" s="238">
        <f>O542*H542</f>
        <v>0</v>
      </c>
      <c r="Q542" s="238">
        <v>0.025000000000000001</v>
      </c>
      <c r="R542" s="238">
        <f>Q542*H542</f>
        <v>6.7958749999999997</v>
      </c>
      <c r="S542" s="238">
        <v>0</v>
      </c>
      <c r="T542" s="239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240" t="s">
        <v>400</v>
      </c>
      <c r="AT542" s="240" t="s">
        <v>217</v>
      </c>
      <c r="AU542" s="240" t="s">
        <v>86</v>
      </c>
      <c r="AY542" s="17" t="s">
        <v>166</v>
      </c>
      <c r="BE542" s="241">
        <f>IF(N542="základní",J542,0)</f>
        <v>0</v>
      </c>
      <c r="BF542" s="241">
        <f>IF(N542="snížená",J542,0)</f>
        <v>0</v>
      </c>
      <c r="BG542" s="241">
        <f>IF(N542="zákl. přenesená",J542,0)</f>
        <v>0</v>
      </c>
      <c r="BH542" s="241">
        <f>IF(N542="sníž. přenesená",J542,0)</f>
        <v>0</v>
      </c>
      <c r="BI542" s="241">
        <f>IF(N542="nulová",J542,0)</f>
        <v>0</v>
      </c>
      <c r="BJ542" s="17" t="s">
        <v>84</v>
      </c>
      <c r="BK542" s="241">
        <f>ROUND(I542*H542,2)</f>
        <v>0</v>
      </c>
      <c r="BL542" s="17" t="s">
        <v>288</v>
      </c>
      <c r="BM542" s="240" t="s">
        <v>842</v>
      </c>
    </row>
    <row r="543" s="13" customFormat="1">
      <c r="A543" s="13"/>
      <c r="B543" s="242"/>
      <c r="C543" s="243"/>
      <c r="D543" s="244" t="s">
        <v>174</v>
      </c>
      <c r="E543" s="243"/>
      <c r="F543" s="246" t="s">
        <v>843</v>
      </c>
      <c r="G543" s="243"/>
      <c r="H543" s="247">
        <v>271.83499999999998</v>
      </c>
      <c r="I543" s="248"/>
      <c r="J543" s="243"/>
      <c r="K543" s="243"/>
      <c r="L543" s="249"/>
      <c r="M543" s="250"/>
      <c r="N543" s="251"/>
      <c r="O543" s="251"/>
      <c r="P543" s="251"/>
      <c r="Q543" s="251"/>
      <c r="R543" s="251"/>
      <c r="S543" s="251"/>
      <c r="T543" s="25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3" t="s">
        <v>174</v>
      </c>
      <c r="AU543" s="253" t="s">
        <v>86</v>
      </c>
      <c r="AV543" s="13" t="s">
        <v>86</v>
      </c>
      <c r="AW543" s="13" t="s">
        <v>4</v>
      </c>
      <c r="AX543" s="13" t="s">
        <v>84</v>
      </c>
      <c r="AY543" s="253" t="s">
        <v>166</v>
      </c>
    </row>
    <row r="544" s="2" customFormat="1" ht="24.15" customHeight="1">
      <c r="A544" s="38"/>
      <c r="B544" s="39"/>
      <c r="C544" s="228" t="s">
        <v>844</v>
      </c>
      <c r="D544" s="228" t="s">
        <v>168</v>
      </c>
      <c r="E544" s="229" t="s">
        <v>845</v>
      </c>
      <c r="F544" s="230" t="s">
        <v>846</v>
      </c>
      <c r="G544" s="231" t="s">
        <v>229</v>
      </c>
      <c r="H544" s="232">
        <v>34.039999999999999</v>
      </c>
      <c r="I544" s="233"/>
      <c r="J544" s="234">
        <f>ROUND(I544*H544,2)</f>
        <v>0</v>
      </c>
      <c r="K544" s="235"/>
      <c r="L544" s="44"/>
      <c r="M544" s="236" t="s">
        <v>1</v>
      </c>
      <c r="N544" s="237" t="s">
        <v>41</v>
      </c>
      <c r="O544" s="91"/>
      <c r="P544" s="238">
        <f>O544*H544</f>
        <v>0</v>
      </c>
      <c r="Q544" s="238">
        <v>0</v>
      </c>
      <c r="R544" s="238">
        <f>Q544*H544</f>
        <v>0</v>
      </c>
      <c r="S544" s="238">
        <v>0</v>
      </c>
      <c r="T544" s="239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240" t="s">
        <v>288</v>
      </c>
      <c r="AT544" s="240" t="s">
        <v>168</v>
      </c>
      <c r="AU544" s="240" t="s">
        <v>86</v>
      </c>
      <c r="AY544" s="17" t="s">
        <v>166</v>
      </c>
      <c r="BE544" s="241">
        <f>IF(N544="základní",J544,0)</f>
        <v>0</v>
      </c>
      <c r="BF544" s="241">
        <f>IF(N544="snížená",J544,0)</f>
        <v>0</v>
      </c>
      <c r="BG544" s="241">
        <f>IF(N544="zákl. přenesená",J544,0)</f>
        <v>0</v>
      </c>
      <c r="BH544" s="241">
        <f>IF(N544="sníž. přenesená",J544,0)</f>
        <v>0</v>
      </c>
      <c r="BI544" s="241">
        <f>IF(N544="nulová",J544,0)</f>
        <v>0</v>
      </c>
      <c r="BJ544" s="17" t="s">
        <v>84</v>
      </c>
      <c r="BK544" s="241">
        <f>ROUND(I544*H544,2)</f>
        <v>0</v>
      </c>
      <c r="BL544" s="17" t="s">
        <v>288</v>
      </c>
      <c r="BM544" s="240" t="s">
        <v>847</v>
      </c>
    </row>
    <row r="545" s="13" customFormat="1">
      <c r="A545" s="13"/>
      <c r="B545" s="242"/>
      <c r="C545" s="243"/>
      <c r="D545" s="244" t="s">
        <v>174</v>
      </c>
      <c r="E545" s="245" t="s">
        <v>1</v>
      </c>
      <c r="F545" s="246" t="s">
        <v>848</v>
      </c>
      <c r="G545" s="243"/>
      <c r="H545" s="247">
        <v>34.039999999999999</v>
      </c>
      <c r="I545" s="248"/>
      <c r="J545" s="243"/>
      <c r="K545" s="243"/>
      <c r="L545" s="249"/>
      <c r="M545" s="250"/>
      <c r="N545" s="251"/>
      <c r="O545" s="251"/>
      <c r="P545" s="251"/>
      <c r="Q545" s="251"/>
      <c r="R545" s="251"/>
      <c r="S545" s="251"/>
      <c r="T545" s="25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3" t="s">
        <v>174</v>
      </c>
      <c r="AU545" s="253" t="s">
        <v>86</v>
      </c>
      <c r="AV545" s="13" t="s">
        <v>86</v>
      </c>
      <c r="AW545" s="13" t="s">
        <v>32</v>
      </c>
      <c r="AX545" s="13" t="s">
        <v>84</v>
      </c>
      <c r="AY545" s="253" t="s">
        <v>166</v>
      </c>
    </row>
    <row r="546" s="2" customFormat="1" ht="37.8" customHeight="1">
      <c r="A546" s="38"/>
      <c r="B546" s="39"/>
      <c r="C546" s="228" t="s">
        <v>849</v>
      </c>
      <c r="D546" s="228" t="s">
        <v>168</v>
      </c>
      <c r="E546" s="229" t="s">
        <v>850</v>
      </c>
      <c r="F546" s="230" t="s">
        <v>851</v>
      </c>
      <c r="G546" s="231" t="s">
        <v>229</v>
      </c>
      <c r="H546" s="232">
        <v>258.88999999999999</v>
      </c>
      <c r="I546" s="233"/>
      <c r="J546" s="234">
        <f>ROUND(I546*H546,2)</f>
        <v>0</v>
      </c>
      <c r="K546" s="235"/>
      <c r="L546" s="44"/>
      <c r="M546" s="236" t="s">
        <v>1</v>
      </c>
      <c r="N546" s="237" t="s">
        <v>41</v>
      </c>
      <c r="O546" s="91"/>
      <c r="P546" s="238">
        <f>O546*H546</f>
        <v>0</v>
      </c>
      <c r="Q546" s="238">
        <v>0</v>
      </c>
      <c r="R546" s="238">
        <f>Q546*H546</f>
        <v>0</v>
      </c>
      <c r="S546" s="238">
        <v>0</v>
      </c>
      <c r="T546" s="239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240" t="s">
        <v>288</v>
      </c>
      <c r="AT546" s="240" t="s">
        <v>168</v>
      </c>
      <c r="AU546" s="240" t="s">
        <v>86</v>
      </c>
      <c r="AY546" s="17" t="s">
        <v>166</v>
      </c>
      <c r="BE546" s="241">
        <f>IF(N546="základní",J546,0)</f>
        <v>0</v>
      </c>
      <c r="BF546" s="241">
        <f>IF(N546="snížená",J546,0)</f>
        <v>0</v>
      </c>
      <c r="BG546" s="241">
        <f>IF(N546="zákl. přenesená",J546,0)</f>
        <v>0</v>
      </c>
      <c r="BH546" s="241">
        <f>IF(N546="sníž. přenesená",J546,0)</f>
        <v>0</v>
      </c>
      <c r="BI546" s="241">
        <f>IF(N546="nulová",J546,0)</f>
        <v>0</v>
      </c>
      <c r="BJ546" s="17" t="s">
        <v>84</v>
      </c>
      <c r="BK546" s="241">
        <f>ROUND(I546*H546,2)</f>
        <v>0</v>
      </c>
      <c r="BL546" s="17" t="s">
        <v>288</v>
      </c>
      <c r="BM546" s="240" t="s">
        <v>852</v>
      </c>
    </row>
    <row r="547" s="13" customFormat="1">
      <c r="A547" s="13"/>
      <c r="B547" s="242"/>
      <c r="C547" s="243"/>
      <c r="D547" s="244" t="s">
        <v>174</v>
      </c>
      <c r="E547" s="245" t="s">
        <v>1</v>
      </c>
      <c r="F547" s="246" t="s">
        <v>123</v>
      </c>
      <c r="G547" s="243"/>
      <c r="H547" s="247">
        <v>258.88999999999999</v>
      </c>
      <c r="I547" s="248"/>
      <c r="J547" s="243"/>
      <c r="K547" s="243"/>
      <c r="L547" s="249"/>
      <c r="M547" s="250"/>
      <c r="N547" s="251"/>
      <c r="O547" s="251"/>
      <c r="P547" s="251"/>
      <c r="Q547" s="251"/>
      <c r="R547" s="251"/>
      <c r="S547" s="251"/>
      <c r="T547" s="25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3" t="s">
        <v>174</v>
      </c>
      <c r="AU547" s="253" t="s">
        <v>86</v>
      </c>
      <c r="AV547" s="13" t="s">
        <v>86</v>
      </c>
      <c r="AW547" s="13" t="s">
        <v>32</v>
      </c>
      <c r="AX547" s="13" t="s">
        <v>84</v>
      </c>
      <c r="AY547" s="253" t="s">
        <v>166</v>
      </c>
    </row>
    <row r="548" s="2" customFormat="1" ht="24.15" customHeight="1">
      <c r="A548" s="38"/>
      <c r="B548" s="39"/>
      <c r="C548" s="228" t="s">
        <v>853</v>
      </c>
      <c r="D548" s="228" t="s">
        <v>168</v>
      </c>
      <c r="E548" s="229" t="s">
        <v>854</v>
      </c>
      <c r="F548" s="230" t="s">
        <v>855</v>
      </c>
      <c r="G548" s="231" t="s">
        <v>229</v>
      </c>
      <c r="H548" s="232">
        <v>258.88999999999999</v>
      </c>
      <c r="I548" s="233"/>
      <c r="J548" s="234">
        <f>ROUND(I548*H548,2)</f>
        <v>0</v>
      </c>
      <c r="K548" s="235"/>
      <c r="L548" s="44"/>
      <c r="M548" s="236" t="s">
        <v>1</v>
      </c>
      <c r="N548" s="237" t="s">
        <v>41</v>
      </c>
      <c r="O548" s="91"/>
      <c r="P548" s="238">
        <f>O548*H548</f>
        <v>0</v>
      </c>
      <c r="Q548" s="238">
        <v>0.0015</v>
      </c>
      <c r="R548" s="238">
        <f>Q548*H548</f>
        <v>0.38833499999999999</v>
      </c>
      <c r="S548" s="238">
        <v>0</v>
      </c>
      <c r="T548" s="239">
        <f>S548*H548</f>
        <v>0</v>
      </c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R548" s="240" t="s">
        <v>288</v>
      </c>
      <c r="AT548" s="240" t="s">
        <v>168</v>
      </c>
      <c r="AU548" s="240" t="s">
        <v>86</v>
      </c>
      <c r="AY548" s="17" t="s">
        <v>166</v>
      </c>
      <c r="BE548" s="241">
        <f>IF(N548="základní",J548,0)</f>
        <v>0</v>
      </c>
      <c r="BF548" s="241">
        <f>IF(N548="snížená",J548,0)</f>
        <v>0</v>
      </c>
      <c r="BG548" s="241">
        <f>IF(N548="zákl. přenesená",J548,0)</f>
        <v>0</v>
      </c>
      <c r="BH548" s="241">
        <f>IF(N548="sníž. přenesená",J548,0)</f>
        <v>0</v>
      </c>
      <c r="BI548" s="241">
        <f>IF(N548="nulová",J548,0)</f>
        <v>0</v>
      </c>
      <c r="BJ548" s="17" t="s">
        <v>84</v>
      </c>
      <c r="BK548" s="241">
        <f>ROUND(I548*H548,2)</f>
        <v>0</v>
      </c>
      <c r="BL548" s="17" t="s">
        <v>288</v>
      </c>
      <c r="BM548" s="240" t="s">
        <v>856</v>
      </c>
    </row>
    <row r="549" s="13" customFormat="1">
      <c r="A549" s="13"/>
      <c r="B549" s="242"/>
      <c r="C549" s="243"/>
      <c r="D549" s="244" t="s">
        <v>174</v>
      </c>
      <c r="E549" s="245" t="s">
        <v>1</v>
      </c>
      <c r="F549" s="246" t="s">
        <v>123</v>
      </c>
      <c r="G549" s="243"/>
      <c r="H549" s="247">
        <v>258.88999999999999</v>
      </c>
      <c r="I549" s="248"/>
      <c r="J549" s="243"/>
      <c r="K549" s="243"/>
      <c r="L549" s="249"/>
      <c r="M549" s="250"/>
      <c r="N549" s="251"/>
      <c r="O549" s="251"/>
      <c r="P549" s="251"/>
      <c r="Q549" s="251"/>
      <c r="R549" s="251"/>
      <c r="S549" s="251"/>
      <c r="T549" s="25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3" t="s">
        <v>174</v>
      </c>
      <c r="AU549" s="253" t="s">
        <v>86</v>
      </c>
      <c r="AV549" s="13" t="s">
        <v>86</v>
      </c>
      <c r="AW549" s="13" t="s">
        <v>32</v>
      </c>
      <c r="AX549" s="13" t="s">
        <v>84</v>
      </c>
      <c r="AY549" s="253" t="s">
        <v>166</v>
      </c>
    </row>
    <row r="550" s="2" customFormat="1" ht="21.75" customHeight="1">
      <c r="A550" s="38"/>
      <c r="B550" s="39"/>
      <c r="C550" s="228" t="s">
        <v>857</v>
      </c>
      <c r="D550" s="228" t="s">
        <v>168</v>
      </c>
      <c r="E550" s="229" t="s">
        <v>858</v>
      </c>
      <c r="F550" s="230" t="s">
        <v>859</v>
      </c>
      <c r="G550" s="231" t="s">
        <v>250</v>
      </c>
      <c r="H550" s="232">
        <v>39.649999999999999</v>
      </c>
      <c r="I550" s="233"/>
      <c r="J550" s="234">
        <f>ROUND(I550*H550,2)</f>
        <v>0</v>
      </c>
      <c r="K550" s="235"/>
      <c r="L550" s="44"/>
      <c r="M550" s="236" t="s">
        <v>1</v>
      </c>
      <c r="N550" s="237" t="s">
        <v>41</v>
      </c>
      <c r="O550" s="91"/>
      <c r="P550" s="238">
        <f>O550*H550</f>
        <v>0</v>
      </c>
      <c r="Q550" s="238">
        <v>0</v>
      </c>
      <c r="R550" s="238">
        <f>Q550*H550</f>
        <v>0</v>
      </c>
      <c r="S550" s="238">
        <v>0</v>
      </c>
      <c r="T550" s="239">
        <f>S550*H550</f>
        <v>0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240" t="s">
        <v>288</v>
      </c>
      <c r="AT550" s="240" t="s">
        <v>168</v>
      </c>
      <c r="AU550" s="240" t="s">
        <v>86</v>
      </c>
      <c r="AY550" s="17" t="s">
        <v>166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7" t="s">
        <v>84</v>
      </c>
      <c r="BK550" s="241">
        <f>ROUND(I550*H550,2)</f>
        <v>0</v>
      </c>
      <c r="BL550" s="17" t="s">
        <v>288</v>
      </c>
      <c r="BM550" s="240" t="s">
        <v>860</v>
      </c>
    </row>
    <row r="551" s="15" customFormat="1">
      <c r="A551" s="15"/>
      <c r="B551" s="265"/>
      <c r="C551" s="266"/>
      <c r="D551" s="244" t="s">
        <v>174</v>
      </c>
      <c r="E551" s="267" t="s">
        <v>1</v>
      </c>
      <c r="F551" s="268" t="s">
        <v>832</v>
      </c>
      <c r="G551" s="266"/>
      <c r="H551" s="267" t="s">
        <v>1</v>
      </c>
      <c r="I551" s="269"/>
      <c r="J551" s="266"/>
      <c r="K551" s="266"/>
      <c r="L551" s="270"/>
      <c r="M551" s="271"/>
      <c r="N551" s="272"/>
      <c r="O551" s="272"/>
      <c r="P551" s="272"/>
      <c r="Q551" s="272"/>
      <c r="R551" s="272"/>
      <c r="S551" s="272"/>
      <c r="T551" s="273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74" t="s">
        <v>174</v>
      </c>
      <c r="AU551" s="274" t="s">
        <v>86</v>
      </c>
      <c r="AV551" s="15" t="s">
        <v>84</v>
      </c>
      <c r="AW551" s="15" t="s">
        <v>32</v>
      </c>
      <c r="AX551" s="15" t="s">
        <v>76</v>
      </c>
      <c r="AY551" s="274" t="s">
        <v>166</v>
      </c>
    </row>
    <row r="552" s="13" customFormat="1">
      <c r="A552" s="13"/>
      <c r="B552" s="242"/>
      <c r="C552" s="243"/>
      <c r="D552" s="244" t="s">
        <v>174</v>
      </c>
      <c r="E552" s="245" t="s">
        <v>1</v>
      </c>
      <c r="F552" s="246" t="s">
        <v>861</v>
      </c>
      <c r="G552" s="243"/>
      <c r="H552" s="247">
        <v>39.649999999999999</v>
      </c>
      <c r="I552" s="248"/>
      <c r="J552" s="243"/>
      <c r="K552" s="243"/>
      <c r="L552" s="249"/>
      <c r="M552" s="250"/>
      <c r="N552" s="251"/>
      <c r="O552" s="251"/>
      <c r="P552" s="251"/>
      <c r="Q552" s="251"/>
      <c r="R552" s="251"/>
      <c r="S552" s="251"/>
      <c r="T552" s="25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3" t="s">
        <v>174</v>
      </c>
      <c r="AU552" s="253" t="s">
        <v>86</v>
      </c>
      <c r="AV552" s="13" t="s">
        <v>86</v>
      </c>
      <c r="AW552" s="13" t="s">
        <v>32</v>
      </c>
      <c r="AX552" s="13" t="s">
        <v>84</v>
      </c>
      <c r="AY552" s="253" t="s">
        <v>166</v>
      </c>
    </row>
    <row r="553" s="2" customFormat="1" ht="16.5" customHeight="1">
      <c r="A553" s="38"/>
      <c r="B553" s="39"/>
      <c r="C553" s="228" t="s">
        <v>862</v>
      </c>
      <c r="D553" s="228" t="s">
        <v>168</v>
      </c>
      <c r="E553" s="229" t="s">
        <v>863</v>
      </c>
      <c r="F553" s="230" t="s">
        <v>864</v>
      </c>
      <c r="G553" s="231" t="s">
        <v>250</v>
      </c>
      <c r="H553" s="232">
        <v>338.12400000000002</v>
      </c>
      <c r="I553" s="233"/>
      <c r="J553" s="234">
        <f>ROUND(I553*H553,2)</f>
        <v>0</v>
      </c>
      <c r="K553" s="235"/>
      <c r="L553" s="44"/>
      <c r="M553" s="236" t="s">
        <v>1</v>
      </c>
      <c r="N553" s="237" t="s">
        <v>41</v>
      </c>
      <c r="O553" s="91"/>
      <c r="P553" s="238">
        <f>O553*H553</f>
        <v>0</v>
      </c>
      <c r="Q553" s="238">
        <v>0.00032000000000000003</v>
      </c>
      <c r="R553" s="238">
        <f>Q553*H553</f>
        <v>0.10819968000000002</v>
      </c>
      <c r="S553" s="238">
        <v>0</v>
      </c>
      <c r="T553" s="239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240" t="s">
        <v>288</v>
      </c>
      <c r="AT553" s="240" t="s">
        <v>168</v>
      </c>
      <c r="AU553" s="240" t="s">
        <v>86</v>
      </c>
      <c r="AY553" s="17" t="s">
        <v>166</v>
      </c>
      <c r="BE553" s="241">
        <f>IF(N553="základní",J553,0)</f>
        <v>0</v>
      </c>
      <c r="BF553" s="241">
        <f>IF(N553="snížená",J553,0)</f>
        <v>0</v>
      </c>
      <c r="BG553" s="241">
        <f>IF(N553="zákl. přenesená",J553,0)</f>
        <v>0</v>
      </c>
      <c r="BH553" s="241">
        <f>IF(N553="sníž. přenesená",J553,0)</f>
        <v>0</v>
      </c>
      <c r="BI553" s="241">
        <f>IF(N553="nulová",J553,0)</f>
        <v>0</v>
      </c>
      <c r="BJ553" s="17" t="s">
        <v>84</v>
      </c>
      <c r="BK553" s="241">
        <f>ROUND(I553*H553,2)</f>
        <v>0</v>
      </c>
      <c r="BL553" s="17" t="s">
        <v>288</v>
      </c>
      <c r="BM553" s="240" t="s">
        <v>865</v>
      </c>
    </row>
    <row r="554" s="15" customFormat="1">
      <c r="A554" s="15"/>
      <c r="B554" s="265"/>
      <c r="C554" s="266"/>
      <c r="D554" s="244" t="s">
        <v>174</v>
      </c>
      <c r="E554" s="267" t="s">
        <v>1</v>
      </c>
      <c r="F554" s="268" t="s">
        <v>796</v>
      </c>
      <c r="G554" s="266"/>
      <c r="H554" s="267" t="s">
        <v>1</v>
      </c>
      <c r="I554" s="269"/>
      <c r="J554" s="266"/>
      <c r="K554" s="266"/>
      <c r="L554" s="270"/>
      <c r="M554" s="271"/>
      <c r="N554" s="272"/>
      <c r="O554" s="272"/>
      <c r="P554" s="272"/>
      <c r="Q554" s="272"/>
      <c r="R554" s="272"/>
      <c r="S554" s="272"/>
      <c r="T554" s="273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74" t="s">
        <v>174</v>
      </c>
      <c r="AU554" s="274" t="s">
        <v>86</v>
      </c>
      <c r="AV554" s="15" t="s">
        <v>84</v>
      </c>
      <c r="AW554" s="15" t="s">
        <v>32</v>
      </c>
      <c r="AX554" s="15" t="s">
        <v>76</v>
      </c>
      <c r="AY554" s="274" t="s">
        <v>166</v>
      </c>
    </row>
    <row r="555" s="13" customFormat="1">
      <c r="A555" s="13"/>
      <c r="B555" s="242"/>
      <c r="C555" s="243"/>
      <c r="D555" s="244" t="s">
        <v>174</v>
      </c>
      <c r="E555" s="245" t="s">
        <v>1</v>
      </c>
      <c r="F555" s="246" t="s">
        <v>797</v>
      </c>
      <c r="G555" s="243"/>
      <c r="H555" s="247">
        <v>17.18</v>
      </c>
      <c r="I555" s="248"/>
      <c r="J555" s="243"/>
      <c r="K555" s="243"/>
      <c r="L555" s="249"/>
      <c r="M555" s="250"/>
      <c r="N555" s="251"/>
      <c r="O555" s="251"/>
      <c r="P555" s="251"/>
      <c r="Q555" s="251"/>
      <c r="R555" s="251"/>
      <c r="S555" s="251"/>
      <c r="T555" s="252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3" t="s">
        <v>174</v>
      </c>
      <c r="AU555" s="253" t="s">
        <v>86</v>
      </c>
      <c r="AV555" s="13" t="s">
        <v>86</v>
      </c>
      <c r="AW555" s="13" t="s">
        <v>32</v>
      </c>
      <c r="AX555" s="13" t="s">
        <v>76</v>
      </c>
      <c r="AY555" s="253" t="s">
        <v>166</v>
      </c>
    </row>
    <row r="556" s="15" customFormat="1">
      <c r="A556" s="15"/>
      <c r="B556" s="265"/>
      <c r="C556" s="266"/>
      <c r="D556" s="244" t="s">
        <v>174</v>
      </c>
      <c r="E556" s="267" t="s">
        <v>1</v>
      </c>
      <c r="F556" s="268" t="s">
        <v>759</v>
      </c>
      <c r="G556" s="266"/>
      <c r="H556" s="267" t="s">
        <v>1</v>
      </c>
      <c r="I556" s="269"/>
      <c r="J556" s="266"/>
      <c r="K556" s="266"/>
      <c r="L556" s="270"/>
      <c r="M556" s="271"/>
      <c r="N556" s="272"/>
      <c r="O556" s="272"/>
      <c r="P556" s="272"/>
      <c r="Q556" s="272"/>
      <c r="R556" s="272"/>
      <c r="S556" s="272"/>
      <c r="T556" s="273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74" t="s">
        <v>174</v>
      </c>
      <c r="AU556" s="274" t="s">
        <v>86</v>
      </c>
      <c r="AV556" s="15" t="s">
        <v>84</v>
      </c>
      <c r="AW556" s="15" t="s">
        <v>32</v>
      </c>
      <c r="AX556" s="15" t="s">
        <v>76</v>
      </c>
      <c r="AY556" s="274" t="s">
        <v>166</v>
      </c>
    </row>
    <row r="557" s="13" customFormat="1">
      <c r="A557" s="13"/>
      <c r="B557" s="242"/>
      <c r="C557" s="243"/>
      <c r="D557" s="244" t="s">
        <v>174</v>
      </c>
      <c r="E557" s="245" t="s">
        <v>1</v>
      </c>
      <c r="F557" s="246" t="s">
        <v>798</v>
      </c>
      <c r="G557" s="243"/>
      <c r="H557" s="247">
        <v>31.109999999999999</v>
      </c>
      <c r="I557" s="248"/>
      <c r="J557" s="243"/>
      <c r="K557" s="243"/>
      <c r="L557" s="249"/>
      <c r="M557" s="250"/>
      <c r="N557" s="251"/>
      <c r="O557" s="251"/>
      <c r="P557" s="251"/>
      <c r="Q557" s="251"/>
      <c r="R557" s="251"/>
      <c r="S557" s="251"/>
      <c r="T557" s="25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3" t="s">
        <v>174</v>
      </c>
      <c r="AU557" s="253" t="s">
        <v>86</v>
      </c>
      <c r="AV557" s="13" t="s">
        <v>86</v>
      </c>
      <c r="AW557" s="13" t="s">
        <v>32</v>
      </c>
      <c r="AX557" s="13" t="s">
        <v>76</v>
      </c>
      <c r="AY557" s="253" t="s">
        <v>166</v>
      </c>
    </row>
    <row r="558" s="13" customFormat="1">
      <c r="A558" s="13"/>
      <c r="B558" s="242"/>
      <c r="C558" s="243"/>
      <c r="D558" s="244" t="s">
        <v>174</v>
      </c>
      <c r="E558" s="245" t="s">
        <v>1</v>
      </c>
      <c r="F558" s="246" t="s">
        <v>799</v>
      </c>
      <c r="G558" s="243"/>
      <c r="H558" s="247">
        <v>10.52</v>
      </c>
      <c r="I558" s="248"/>
      <c r="J558" s="243"/>
      <c r="K558" s="243"/>
      <c r="L558" s="249"/>
      <c r="M558" s="250"/>
      <c r="N558" s="251"/>
      <c r="O558" s="251"/>
      <c r="P558" s="251"/>
      <c r="Q558" s="251"/>
      <c r="R558" s="251"/>
      <c r="S558" s="251"/>
      <c r="T558" s="252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3" t="s">
        <v>174</v>
      </c>
      <c r="AU558" s="253" t="s">
        <v>86</v>
      </c>
      <c r="AV558" s="13" t="s">
        <v>86</v>
      </c>
      <c r="AW558" s="13" t="s">
        <v>32</v>
      </c>
      <c r="AX558" s="13" t="s">
        <v>76</v>
      </c>
      <c r="AY558" s="253" t="s">
        <v>166</v>
      </c>
    </row>
    <row r="559" s="13" customFormat="1">
      <c r="A559" s="13"/>
      <c r="B559" s="242"/>
      <c r="C559" s="243"/>
      <c r="D559" s="244" t="s">
        <v>174</v>
      </c>
      <c r="E559" s="245" t="s">
        <v>1</v>
      </c>
      <c r="F559" s="246" t="s">
        <v>800</v>
      </c>
      <c r="G559" s="243"/>
      <c r="H559" s="247">
        <v>11.039999999999999</v>
      </c>
      <c r="I559" s="248"/>
      <c r="J559" s="243"/>
      <c r="K559" s="243"/>
      <c r="L559" s="249"/>
      <c r="M559" s="250"/>
      <c r="N559" s="251"/>
      <c r="O559" s="251"/>
      <c r="P559" s="251"/>
      <c r="Q559" s="251"/>
      <c r="R559" s="251"/>
      <c r="S559" s="251"/>
      <c r="T559" s="252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3" t="s">
        <v>174</v>
      </c>
      <c r="AU559" s="253" t="s">
        <v>86</v>
      </c>
      <c r="AV559" s="13" t="s">
        <v>86</v>
      </c>
      <c r="AW559" s="13" t="s">
        <v>32</v>
      </c>
      <c r="AX559" s="13" t="s">
        <v>76</v>
      </c>
      <c r="AY559" s="253" t="s">
        <v>166</v>
      </c>
    </row>
    <row r="560" s="13" customFormat="1">
      <c r="A560" s="13"/>
      <c r="B560" s="242"/>
      <c r="C560" s="243"/>
      <c r="D560" s="244" t="s">
        <v>174</v>
      </c>
      <c r="E560" s="245" t="s">
        <v>1</v>
      </c>
      <c r="F560" s="246" t="s">
        <v>801</v>
      </c>
      <c r="G560" s="243"/>
      <c r="H560" s="247">
        <v>22.559999999999999</v>
      </c>
      <c r="I560" s="248"/>
      <c r="J560" s="243"/>
      <c r="K560" s="243"/>
      <c r="L560" s="249"/>
      <c r="M560" s="250"/>
      <c r="N560" s="251"/>
      <c r="O560" s="251"/>
      <c r="P560" s="251"/>
      <c r="Q560" s="251"/>
      <c r="R560" s="251"/>
      <c r="S560" s="251"/>
      <c r="T560" s="25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3" t="s">
        <v>174</v>
      </c>
      <c r="AU560" s="253" t="s">
        <v>86</v>
      </c>
      <c r="AV560" s="13" t="s">
        <v>86</v>
      </c>
      <c r="AW560" s="13" t="s">
        <v>32</v>
      </c>
      <c r="AX560" s="13" t="s">
        <v>76</v>
      </c>
      <c r="AY560" s="253" t="s">
        <v>166</v>
      </c>
    </row>
    <row r="561" s="15" customFormat="1">
      <c r="A561" s="15"/>
      <c r="B561" s="265"/>
      <c r="C561" s="266"/>
      <c r="D561" s="244" t="s">
        <v>174</v>
      </c>
      <c r="E561" s="267" t="s">
        <v>1</v>
      </c>
      <c r="F561" s="268" t="s">
        <v>802</v>
      </c>
      <c r="G561" s="266"/>
      <c r="H561" s="267" t="s">
        <v>1</v>
      </c>
      <c r="I561" s="269"/>
      <c r="J561" s="266"/>
      <c r="K561" s="266"/>
      <c r="L561" s="270"/>
      <c r="M561" s="271"/>
      <c r="N561" s="272"/>
      <c r="O561" s="272"/>
      <c r="P561" s="272"/>
      <c r="Q561" s="272"/>
      <c r="R561" s="272"/>
      <c r="S561" s="272"/>
      <c r="T561" s="273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74" t="s">
        <v>174</v>
      </c>
      <c r="AU561" s="274" t="s">
        <v>86</v>
      </c>
      <c r="AV561" s="15" t="s">
        <v>84</v>
      </c>
      <c r="AW561" s="15" t="s">
        <v>32</v>
      </c>
      <c r="AX561" s="15" t="s">
        <v>76</v>
      </c>
      <c r="AY561" s="274" t="s">
        <v>166</v>
      </c>
    </row>
    <row r="562" s="13" customFormat="1">
      <c r="A562" s="13"/>
      <c r="B562" s="242"/>
      <c r="C562" s="243"/>
      <c r="D562" s="244" t="s">
        <v>174</v>
      </c>
      <c r="E562" s="245" t="s">
        <v>1</v>
      </c>
      <c r="F562" s="246" t="s">
        <v>803</v>
      </c>
      <c r="G562" s="243"/>
      <c r="H562" s="247">
        <v>6.7000000000000002</v>
      </c>
      <c r="I562" s="248"/>
      <c r="J562" s="243"/>
      <c r="K562" s="243"/>
      <c r="L562" s="249"/>
      <c r="M562" s="250"/>
      <c r="N562" s="251"/>
      <c r="O562" s="251"/>
      <c r="P562" s="251"/>
      <c r="Q562" s="251"/>
      <c r="R562" s="251"/>
      <c r="S562" s="251"/>
      <c r="T562" s="25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3" t="s">
        <v>174</v>
      </c>
      <c r="AU562" s="253" t="s">
        <v>86</v>
      </c>
      <c r="AV562" s="13" t="s">
        <v>86</v>
      </c>
      <c r="AW562" s="13" t="s">
        <v>32</v>
      </c>
      <c r="AX562" s="13" t="s">
        <v>76</v>
      </c>
      <c r="AY562" s="253" t="s">
        <v>166</v>
      </c>
    </row>
    <row r="563" s="15" customFormat="1">
      <c r="A563" s="15"/>
      <c r="B563" s="265"/>
      <c r="C563" s="266"/>
      <c r="D563" s="244" t="s">
        <v>174</v>
      </c>
      <c r="E563" s="267" t="s">
        <v>1</v>
      </c>
      <c r="F563" s="268" t="s">
        <v>866</v>
      </c>
      <c r="G563" s="266"/>
      <c r="H563" s="267" t="s">
        <v>1</v>
      </c>
      <c r="I563" s="269"/>
      <c r="J563" s="266"/>
      <c r="K563" s="266"/>
      <c r="L563" s="270"/>
      <c r="M563" s="271"/>
      <c r="N563" s="272"/>
      <c r="O563" s="272"/>
      <c r="P563" s="272"/>
      <c r="Q563" s="272"/>
      <c r="R563" s="272"/>
      <c r="S563" s="272"/>
      <c r="T563" s="273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74" t="s">
        <v>174</v>
      </c>
      <c r="AU563" s="274" t="s">
        <v>86</v>
      </c>
      <c r="AV563" s="15" t="s">
        <v>84</v>
      </c>
      <c r="AW563" s="15" t="s">
        <v>32</v>
      </c>
      <c r="AX563" s="15" t="s">
        <v>76</v>
      </c>
      <c r="AY563" s="274" t="s">
        <v>166</v>
      </c>
    </row>
    <row r="564" s="13" customFormat="1">
      <c r="A564" s="13"/>
      <c r="B564" s="242"/>
      <c r="C564" s="243"/>
      <c r="D564" s="244" t="s">
        <v>174</v>
      </c>
      <c r="E564" s="245" t="s">
        <v>1</v>
      </c>
      <c r="F564" s="246" t="s">
        <v>867</v>
      </c>
      <c r="G564" s="243"/>
      <c r="H564" s="247">
        <v>5.6299999999999999</v>
      </c>
      <c r="I564" s="248"/>
      <c r="J564" s="243"/>
      <c r="K564" s="243"/>
      <c r="L564" s="249"/>
      <c r="M564" s="250"/>
      <c r="N564" s="251"/>
      <c r="O564" s="251"/>
      <c r="P564" s="251"/>
      <c r="Q564" s="251"/>
      <c r="R564" s="251"/>
      <c r="S564" s="251"/>
      <c r="T564" s="252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3" t="s">
        <v>174</v>
      </c>
      <c r="AU564" s="253" t="s">
        <v>86</v>
      </c>
      <c r="AV564" s="13" t="s">
        <v>86</v>
      </c>
      <c r="AW564" s="13" t="s">
        <v>32</v>
      </c>
      <c r="AX564" s="13" t="s">
        <v>76</v>
      </c>
      <c r="AY564" s="253" t="s">
        <v>166</v>
      </c>
    </row>
    <row r="565" s="15" customFormat="1">
      <c r="A565" s="15"/>
      <c r="B565" s="265"/>
      <c r="C565" s="266"/>
      <c r="D565" s="244" t="s">
        <v>174</v>
      </c>
      <c r="E565" s="267" t="s">
        <v>1</v>
      </c>
      <c r="F565" s="268" t="s">
        <v>868</v>
      </c>
      <c r="G565" s="266"/>
      <c r="H565" s="267" t="s">
        <v>1</v>
      </c>
      <c r="I565" s="269"/>
      <c r="J565" s="266"/>
      <c r="K565" s="266"/>
      <c r="L565" s="270"/>
      <c r="M565" s="271"/>
      <c r="N565" s="272"/>
      <c r="O565" s="272"/>
      <c r="P565" s="272"/>
      <c r="Q565" s="272"/>
      <c r="R565" s="272"/>
      <c r="S565" s="272"/>
      <c r="T565" s="273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74" t="s">
        <v>174</v>
      </c>
      <c r="AU565" s="274" t="s">
        <v>86</v>
      </c>
      <c r="AV565" s="15" t="s">
        <v>84</v>
      </c>
      <c r="AW565" s="15" t="s">
        <v>32</v>
      </c>
      <c r="AX565" s="15" t="s">
        <v>76</v>
      </c>
      <c r="AY565" s="274" t="s">
        <v>166</v>
      </c>
    </row>
    <row r="566" s="13" customFormat="1">
      <c r="A566" s="13"/>
      <c r="B566" s="242"/>
      <c r="C566" s="243"/>
      <c r="D566" s="244" t="s">
        <v>174</v>
      </c>
      <c r="E566" s="245" t="s">
        <v>1</v>
      </c>
      <c r="F566" s="246" t="s">
        <v>869</v>
      </c>
      <c r="G566" s="243"/>
      <c r="H566" s="247">
        <v>5.6299999999999999</v>
      </c>
      <c r="I566" s="248"/>
      <c r="J566" s="243"/>
      <c r="K566" s="243"/>
      <c r="L566" s="249"/>
      <c r="M566" s="250"/>
      <c r="N566" s="251"/>
      <c r="O566" s="251"/>
      <c r="P566" s="251"/>
      <c r="Q566" s="251"/>
      <c r="R566" s="251"/>
      <c r="S566" s="251"/>
      <c r="T566" s="25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3" t="s">
        <v>174</v>
      </c>
      <c r="AU566" s="253" t="s">
        <v>86</v>
      </c>
      <c r="AV566" s="13" t="s">
        <v>86</v>
      </c>
      <c r="AW566" s="13" t="s">
        <v>32</v>
      </c>
      <c r="AX566" s="13" t="s">
        <v>76</v>
      </c>
      <c r="AY566" s="253" t="s">
        <v>166</v>
      </c>
    </row>
    <row r="567" s="15" customFormat="1">
      <c r="A567" s="15"/>
      <c r="B567" s="265"/>
      <c r="C567" s="266"/>
      <c r="D567" s="244" t="s">
        <v>174</v>
      </c>
      <c r="E567" s="267" t="s">
        <v>1</v>
      </c>
      <c r="F567" s="268" t="s">
        <v>804</v>
      </c>
      <c r="G567" s="266"/>
      <c r="H567" s="267" t="s">
        <v>1</v>
      </c>
      <c r="I567" s="269"/>
      <c r="J567" s="266"/>
      <c r="K567" s="266"/>
      <c r="L567" s="270"/>
      <c r="M567" s="271"/>
      <c r="N567" s="272"/>
      <c r="O567" s="272"/>
      <c r="P567" s="272"/>
      <c r="Q567" s="272"/>
      <c r="R567" s="272"/>
      <c r="S567" s="272"/>
      <c r="T567" s="273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74" t="s">
        <v>174</v>
      </c>
      <c r="AU567" s="274" t="s">
        <v>86</v>
      </c>
      <c r="AV567" s="15" t="s">
        <v>84</v>
      </c>
      <c r="AW567" s="15" t="s">
        <v>32</v>
      </c>
      <c r="AX567" s="15" t="s">
        <v>76</v>
      </c>
      <c r="AY567" s="274" t="s">
        <v>166</v>
      </c>
    </row>
    <row r="568" s="13" customFormat="1">
      <c r="A568" s="13"/>
      <c r="B568" s="242"/>
      <c r="C568" s="243"/>
      <c r="D568" s="244" t="s">
        <v>174</v>
      </c>
      <c r="E568" s="245" t="s">
        <v>1</v>
      </c>
      <c r="F568" s="246" t="s">
        <v>805</v>
      </c>
      <c r="G568" s="243"/>
      <c r="H568" s="247">
        <v>12.52</v>
      </c>
      <c r="I568" s="248"/>
      <c r="J568" s="243"/>
      <c r="K568" s="243"/>
      <c r="L568" s="249"/>
      <c r="M568" s="250"/>
      <c r="N568" s="251"/>
      <c r="O568" s="251"/>
      <c r="P568" s="251"/>
      <c r="Q568" s="251"/>
      <c r="R568" s="251"/>
      <c r="S568" s="251"/>
      <c r="T568" s="252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3" t="s">
        <v>174</v>
      </c>
      <c r="AU568" s="253" t="s">
        <v>86</v>
      </c>
      <c r="AV568" s="13" t="s">
        <v>86</v>
      </c>
      <c r="AW568" s="13" t="s">
        <v>32</v>
      </c>
      <c r="AX568" s="13" t="s">
        <v>76</v>
      </c>
      <c r="AY568" s="253" t="s">
        <v>166</v>
      </c>
    </row>
    <row r="569" s="15" customFormat="1">
      <c r="A569" s="15"/>
      <c r="B569" s="265"/>
      <c r="C569" s="266"/>
      <c r="D569" s="244" t="s">
        <v>174</v>
      </c>
      <c r="E569" s="267" t="s">
        <v>1</v>
      </c>
      <c r="F569" s="268" t="s">
        <v>806</v>
      </c>
      <c r="G569" s="266"/>
      <c r="H569" s="267" t="s">
        <v>1</v>
      </c>
      <c r="I569" s="269"/>
      <c r="J569" s="266"/>
      <c r="K569" s="266"/>
      <c r="L569" s="270"/>
      <c r="M569" s="271"/>
      <c r="N569" s="272"/>
      <c r="O569" s="272"/>
      <c r="P569" s="272"/>
      <c r="Q569" s="272"/>
      <c r="R569" s="272"/>
      <c r="S569" s="272"/>
      <c r="T569" s="273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74" t="s">
        <v>174</v>
      </c>
      <c r="AU569" s="274" t="s">
        <v>86</v>
      </c>
      <c r="AV569" s="15" t="s">
        <v>84</v>
      </c>
      <c r="AW569" s="15" t="s">
        <v>32</v>
      </c>
      <c r="AX569" s="15" t="s">
        <v>76</v>
      </c>
      <c r="AY569" s="274" t="s">
        <v>166</v>
      </c>
    </row>
    <row r="570" s="13" customFormat="1">
      <c r="A570" s="13"/>
      <c r="B570" s="242"/>
      <c r="C570" s="243"/>
      <c r="D570" s="244" t="s">
        <v>174</v>
      </c>
      <c r="E570" s="245" t="s">
        <v>1</v>
      </c>
      <c r="F570" s="246" t="s">
        <v>807</v>
      </c>
      <c r="G570" s="243"/>
      <c r="H570" s="247">
        <v>7.3300000000000001</v>
      </c>
      <c r="I570" s="248"/>
      <c r="J570" s="243"/>
      <c r="K570" s="243"/>
      <c r="L570" s="249"/>
      <c r="M570" s="250"/>
      <c r="N570" s="251"/>
      <c r="O570" s="251"/>
      <c r="P570" s="251"/>
      <c r="Q570" s="251"/>
      <c r="R570" s="251"/>
      <c r="S570" s="251"/>
      <c r="T570" s="252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3" t="s">
        <v>174</v>
      </c>
      <c r="AU570" s="253" t="s">
        <v>86</v>
      </c>
      <c r="AV570" s="13" t="s">
        <v>86</v>
      </c>
      <c r="AW570" s="13" t="s">
        <v>32</v>
      </c>
      <c r="AX570" s="13" t="s">
        <v>76</v>
      </c>
      <c r="AY570" s="253" t="s">
        <v>166</v>
      </c>
    </row>
    <row r="571" s="15" customFormat="1">
      <c r="A571" s="15"/>
      <c r="B571" s="265"/>
      <c r="C571" s="266"/>
      <c r="D571" s="244" t="s">
        <v>174</v>
      </c>
      <c r="E571" s="267" t="s">
        <v>1</v>
      </c>
      <c r="F571" s="268" t="s">
        <v>808</v>
      </c>
      <c r="G571" s="266"/>
      <c r="H571" s="267" t="s">
        <v>1</v>
      </c>
      <c r="I571" s="269"/>
      <c r="J571" s="266"/>
      <c r="K571" s="266"/>
      <c r="L571" s="270"/>
      <c r="M571" s="271"/>
      <c r="N571" s="272"/>
      <c r="O571" s="272"/>
      <c r="P571" s="272"/>
      <c r="Q571" s="272"/>
      <c r="R571" s="272"/>
      <c r="S571" s="272"/>
      <c r="T571" s="273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74" t="s">
        <v>174</v>
      </c>
      <c r="AU571" s="274" t="s">
        <v>86</v>
      </c>
      <c r="AV571" s="15" t="s">
        <v>84</v>
      </c>
      <c r="AW571" s="15" t="s">
        <v>32</v>
      </c>
      <c r="AX571" s="15" t="s">
        <v>76</v>
      </c>
      <c r="AY571" s="274" t="s">
        <v>166</v>
      </c>
    </row>
    <row r="572" s="13" customFormat="1">
      <c r="A572" s="13"/>
      <c r="B572" s="242"/>
      <c r="C572" s="243"/>
      <c r="D572" s="244" t="s">
        <v>174</v>
      </c>
      <c r="E572" s="245" t="s">
        <v>1</v>
      </c>
      <c r="F572" s="246" t="s">
        <v>809</v>
      </c>
      <c r="G572" s="243"/>
      <c r="H572" s="247">
        <v>8.8699999999999992</v>
      </c>
      <c r="I572" s="248"/>
      <c r="J572" s="243"/>
      <c r="K572" s="243"/>
      <c r="L572" s="249"/>
      <c r="M572" s="250"/>
      <c r="N572" s="251"/>
      <c r="O572" s="251"/>
      <c r="P572" s="251"/>
      <c r="Q572" s="251"/>
      <c r="R572" s="251"/>
      <c r="S572" s="251"/>
      <c r="T572" s="25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3" t="s">
        <v>174</v>
      </c>
      <c r="AU572" s="253" t="s">
        <v>86</v>
      </c>
      <c r="AV572" s="13" t="s">
        <v>86</v>
      </c>
      <c r="AW572" s="13" t="s">
        <v>32</v>
      </c>
      <c r="AX572" s="13" t="s">
        <v>76</v>
      </c>
      <c r="AY572" s="253" t="s">
        <v>166</v>
      </c>
    </row>
    <row r="573" s="15" customFormat="1">
      <c r="A573" s="15"/>
      <c r="B573" s="265"/>
      <c r="C573" s="266"/>
      <c r="D573" s="244" t="s">
        <v>174</v>
      </c>
      <c r="E573" s="267" t="s">
        <v>1</v>
      </c>
      <c r="F573" s="268" t="s">
        <v>870</v>
      </c>
      <c r="G573" s="266"/>
      <c r="H573" s="267" t="s">
        <v>1</v>
      </c>
      <c r="I573" s="269"/>
      <c r="J573" s="266"/>
      <c r="K573" s="266"/>
      <c r="L573" s="270"/>
      <c r="M573" s="271"/>
      <c r="N573" s="272"/>
      <c r="O573" s="272"/>
      <c r="P573" s="272"/>
      <c r="Q573" s="272"/>
      <c r="R573" s="272"/>
      <c r="S573" s="272"/>
      <c r="T573" s="273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74" t="s">
        <v>174</v>
      </c>
      <c r="AU573" s="274" t="s">
        <v>86</v>
      </c>
      <c r="AV573" s="15" t="s">
        <v>84</v>
      </c>
      <c r="AW573" s="15" t="s">
        <v>32</v>
      </c>
      <c r="AX573" s="15" t="s">
        <v>76</v>
      </c>
      <c r="AY573" s="274" t="s">
        <v>166</v>
      </c>
    </row>
    <row r="574" s="13" customFormat="1">
      <c r="A574" s="13"/>
      <c r="B574" s="242"/>
      <c r="C574" s="243"/>
      <c r="D574" s="244" t="s">
        <v>174</v>
      </c>
      <c r="E574" s="245" t="s">
        <v>1</v>
      </c>
      <c r="F574" s="246" t="s">
        <v>871</v>
      </c>
      <c r="G574" s="243"/>
      <c r="H574" s="247">
        <v>6.8899999999999997</v>
      </c>
      <c r="I574" s="248"/>
      <c r="J574" s="243"/>
      <c r="K574" s="243"/>
      <c r="L574" s="249"/>
      <c r="M574" s="250"/>
      <c r="N574" s="251"/>
      <c r="O574" s="251"/>
      <c r="P574" s="251"/>
      <c r="Q574" s="251"/>
      <c r="R574" s="251"/>
      <c r="S574" s="251"/>
      <c r="T574" s="252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3" t="s">
        <v>174</v>
      </c>
      <c r="AU574" s="253" t="s">
        <v>86</v>
      </c>
      <c r="AV574" s="13" t="s">
        <v>86</v>
      </c>
      <c r="AW574" s="13" t="s">
        <v>32</v>
      </c>
      <c r="AX574" s="13" t="s">
        <v>76</v>
      </c>
      <c r="AY574" s="253" t="s">
        <v>166</v>
      </c>
    </row>
    <row r="575" s="13" customFormat="1">
      <c r="A575" s="13"/>
      <c r="B575" s="242"/>
      <c r="C575" s="243"/>
      <c r="D575" s="244" t="s">
        <v>174</v>
      </c>
      <c r="E575" s="245" t="s">
        <v>1</v>
      </c>
      <c r="F575" s="246" t="s">
        <v>872</v>
      </c>
      <c r="G575" s="243"/>
      <c r="H575" s="247">
        <v>4.6399999999999997</v>
      </c>
      <c r="I575" s="248"/>
      <c r="J575" s="243"/>
      <c r="K575" s="243"/>
      <c r="L575" s="249"/>
      <c r="M575" s="250"/>
      <c r="N575" s="251"/>
      <c r="O575" s="251"/>
      <c r="P575" s="251"/>
      <c r="Q575" s="251"/>
      <c r="R575" s="251"/>
      <c r="S575" s="251"/>
      <c r="T575" s="252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3" t="s">
        <v>174</v>
      </c>
      <c r="AU575" s="253" t="s">
        <v>86</v>
      </c>
      <c r="AV575" s="13" t="s">
        <v>86</v>
      </c>
      <c r="AW575" s="13" t="s">
        <v>32</v>
      </c>
      <c r="AX575" s="13" t="s">
        <v>76</v>
      </c>
      <c r="AY575" s="253" t="s">
        <v>166</v>
      </c>
    </row>
    <row r="576" s="15" customFormat="1">
      <c r="A576" s="15"/>
      <c r="B576" s="265"/>
      <c r="C576" s="266"/>
      <c r="D576" s="244" t="s">
        <v>174</v>
      </c>
      <c r="E576" s="267" t="s">
        <v>1</v>
      </c>
      <c r="F576" s="268" t="s">
        <v>810</v>
      </c>
      <c r="G576" s="266"/>
      <c r="H576" s="267" t="s">
        <v>1</v>
      </c>
      <c r="I576" s="269"/>
      <c r="J576" s="266"/>
      <c r="K576" s="266"/>
      <c r="L576" s="270"/>
      <c r="M576" s="271"/>
      <c r="N576" s="272"/>
      <c r="O576" s="272"/>
      <c r="P576" s="272"/>
      <c r="Q576" s="272"/>
      <c r="R576" s="272"/>
      <c r="S576" s="272"/>
      <c r="T576" s="273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74" t="s">
        <v>174</v>
      </c>
      <c r="AU576" s="274" t="s">
        <v>86</v>
      </c>
      <c r="AV576" s="15" t="s">
        <v>84</v>
      </c>
      <c r="AW576" s="15" t="s">
        <v>32</v>
      </c>
      <c r="AX576" s="15" t="s">
        <v>76</v>
      </c>
      <c r="AY576" s="274" t="s">
        <v>166</v>
      </c>
    </row>
    <row r="577" s="13" customFormat="1">
      <c r="A577" s="13"/>
      <c r="B577" s="242"/>
      <c r="C577" s="243"/>
      <c r="D577" s="244" t="s">
        <v>174</v>
      </c>
      <c r="E577" s="245" t="s">
        <v>1</v>
      </c>
      <c r="F577" s="246" t="s">
        <v>811</v>
      </c>
      <c r="G577" s="243"/>
      <c r="H577" s="247">
        <v>11.140000000000001</v>
      </c>
      <c r="I577" s="248"/>
      <c r="J577" s="243"/>
      <c r="K577" s="243"/>
      <c r="L577" s="249"/>
      <c r="M577" s="250"/>
      <c r="N577" s="251"/>
      <c r="O577" s="251"/>
      <c r="P577" s="251"/>
      <c r="Q577" s="251"/>
      <c r="R577" s="251"/>
      <c r="S577" s="251"/>
      <c r="T577" s="252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3" t="s">
        <v>174</v>
      </c>
      <c r="AU577" s="253" t="s">
        <v>86</v>
      </c>
      <c r="AV577" s="13" t="s">
        <v>86</v>
      </c>
      <c r="AW577" s="13" t="s">
        <v>32</v>
      </c>
      <c r="AX577" s="13" t="s">
        <v>76</v>
      </c>
      <c r="AY577" s="253" t="s">
        <v>166</v>
      </c>
    </row>
    <row r="578" s="15" customFormat="1">
      <c r="A578" s="15"/>
      <c r="B578" s="265"/>
      <c r="C578" s="266"/>
      <c r="D578" s="244" t="s">
        <v>174</v>
      </c>
      <c r="E578" s="267" t="s">
        <v>1</v>
      </c>
      <c r="F578" s="268" t="s">
        <v>812</v>
      </c>
      <c r="G578" s="266"/>
      <c r="H578" s="267" t="s">
        <v>1</v>
      </c>
      <c r="I578" s="269"/>
      <c r="J578" s="266"/>
      <c r="K578" s="266"/>
      <c r="L578" s="270"/>
      <c r="M578" s="271"/>
      <c r="N578" s="272"/>
      <c r="O578" s="272"/>
      <c r="P578" s="272"/>
      <c r="Q578" s="272"/>
      <c r="R578" s="272"/>
      <c r="S578" s="272"/>
      <c r="T578" s="273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74" t="s">
        <v>174</v>
      </c>
      <c r="AU578" s="274" t="s">
        <v>86</v>
      </c>
      <c r="AV578" s="15" t="s">
        <v>84</v>
      </c>
      <c r="AW578" s="15" t="s">
        <v>32</v>
      </c>
      <c r="AX578" s="15" t="s">
        <v>76</v>
      </c>
      <c r="AY578" s="274" t="s">
        <v>166</v>
      </c>
    </row>
    <row r="579" s="13" customFormat="1">
      <c r="A579" s="13"/>
      <c r="B579" s="242"/>
      <c r="C579" s="243"/>
      <c r="D579" s="244" t="s">
        <v>174</v>
      </c>
      <c r="E579" s="245" t="s">
        <v>1</v>
      </c>
      <c r="F579" s="246" t="s">
        <v>813</v>
      </c>
      <c r="G579" s="243"/>
      <c r="H579" s="247">
        <v>9.1999999999999993</v>
      </c>
      <c r="I579" s="248"/>
      <c r="J579" s="243"/>
      <c r="K579" s="243"/>
      <c r="L579" s="249"/>
      <c r="M579" s="250"/>
      <c r="N579" s="251"/>
      <c r="O579" s="251"/>
      <c r="P579" s="251"/>
      <c r="Q579" s="251"/>
      <c r="R579" s="251"/>
      <c r="S579" s="251"/>
      <c r="T579" s="252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3" t="s">
        <v>174</v>
      </c>
      <c r="AU579" s="253" t="s">
        <v>86</v>
      </c>
      <c r="AV579" s="13" t="s">
        <v>86</v>
      </c>
      <c r="AW579" s="13" t="s">
        <v>32</v>
      </c>
      <c r="AX579" s="13" t="s">
        <v>76</v>
      </c>
      <c r="AY579" s="253" t="s">
        <v>166</v>
      </c>
    </row>
    <row r="580" s="15" customFormat="1">
      <c r="A580" s="15"/>
      <c r="B580" s="265"/>
      <c r="C580" s="266"/>
      <c r="D580" s="244" t="s">
        <v>174</v>
      </c>
      <c r="E580" s="267" t="s">
        <v>1</v>
      </c>
      <c r="F580" s="268" t="s">
        <v>873</v>
      </c>
      <c r="G580" s="266"/>
      <c r="H580" s="267" t="s">
        <v>1</v>
      </c>
      <c r="I580" s="269"/>
      <c r="J580" s="266"/>
      <c r="K580" s="266"/>
      <c r="L580" s="270"/>
      <c r="M580" s="271"/>
      <c r="N580" s="272"/>
      <c r="O580" s="272"/>
      <c r="P580" s="272"/>
      <c r="Q580" s="272"/>
      <c r="R580" s="272"/>
      <c r="S580" s="272"/>
      <c r="T580" s="273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74" t="s">
        <v>174</v>
      </c>
      <c r="AU580" s="274" t="s">
        <v>86</v>
      </c>
      <c r="AV580" s="15" t="s">
        <v>84</v>
      </c>
      <c r="AW580" s="15" t="s">
        <v>32</v>
      </c>
      <c r="AX580" s="15" t="s">
        <v>76</v>
      </c>
      <c r="AY580" s="274" t="s">
        <v>166</v>
      </c>
    </row>
    <row r="581" s="13" customFormat="1">
      <c r="A581" s="13"/>
      <c r="B581" s="242"/>
      <c r="C581" s="243"/>
      <c r="D581" s="244" t="s">
        <v>174</v>
      </c>
      <c r="E581" s="245" t="s">
        <v>1</v>
      </c>
      <c r="F581" s="246" t="s">
        <v>874</v>
      </c>
      <c r="G581" s="243"/>
      <c r="H581" s="247">
        <v>5.2000000000000002</v>
      </c>
      <c r="I581" s="248"/>
      <c r="J581" s="243"/>
      <c r="K581" s="243"/>
      <c r="L581" s="249"/>
      <c r="M581" s="250"/>
      <c r="N581" s="251"/>
      <c r="O581" s="251"/>
      <c r="P581" s="251"/>
      <c r="Q581" s="251"/>
      <c r="R581" s="251"/>
      <c r="S581" s="251"/>
      <c r="T581" s="25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3" t="s">
        <v>174</v>
      </c>
      <c r="AU581" s="253" t="s">
        <v>86</v>
      </c>
      <c r="AV581" s="13" t="s">
        <v>86</v>
      </c>
      <c r="AW581" s="13" t="s">
        <v>32</v>
      </c>
      <c r="AX581" s="13" t="s">
        <v>76</v>
      </c>
      <c r="AY581" s="253" t="s">
        <v>166</v>
      </c>
    </row>
    <row r="582" s="15" customFormat="1">
      <c r="A582" s="15"/>
      <c r="B582" s="265"/>
      <c r="C582" s="266"/>
      <c r="D582" s="244" t="s">
        <v>174</v>
      </c>
      <c r="E582" s="267" t="s">
        <v>1</v>
      </c>
      <c r="F582" s="268" t="s">
        <v>875</v>
      </c>
      <c r="G582" s="266"/>
      <c r="H582" s="267" t="s">
        <v>1</v>
      </c>
      <c r="I582" s="269"/>
      <c r="J582" s="266"/>
      <c r="K582" s="266"/>
      <c r="L582" s="270"/>
      <c r="M582" s="271"/>
      <c r="N582" s="272"/>
      <c r="O582" s="272"/>
      <c r="P582" s="272"/>
      <c r="Q582" s="272"/>
      <c r="R582" s="272"/>
      <c r="S582" s="272"/>
      <c r="T582" s="273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74" t="s">
        <v>174</v>
      </c>
      <c r="AU582" s="274" t="s">
        <v>86</v>
      </c>
      <c r="AV582" s="15" t="s">
        <v>84</v>
      </c>
      <c r="AW582" s="15" t="s">
        <v>32</v>
      </c>
      <c r="AX582" s="15" t="s">
        <v>76</v>
      </c>
      <c r="AY582" s="274" t="s">
        <v>166</v>
      </c>
    </row>
    <row r="583" s="13" customFormat="1">
      <c r="A583" s="13"/>
      <c r="B583" s="242"/>
      <c r="C583" s="243"/>
      <c r="D583" s="244" t="s">
        <v>174</v>
      </c>
      <c r="E583" s="245" t="s">
        <v>1</v>
      </c>
      <c r="F583" s="246" t="s">
        <v>874</v>
      </c>
      <c r="G583" s="243"/>
      <c r="H583" s="247">
        <v>5.2000000000000002</v>
      </c>
      <c r="I583" s="248"/>
      <c r="J583" s="243"/>
      <c r="K583" s="243"/>
      <c r="L583" s="249"/>
      <c r="M583" s="250"/>
      <c r="N583" s="251"/>
      <c r="O583" s="251"/>
      <c r="P583" s="251"/>
      <c r="Q583" s="251"/>
      <c r="R583" s="251"/>
      <c r="S583" s="251"/>
      <c r="T583" s="25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3" t="s">
        <v>174</v>
      </c>
      <c r="AU583" s="253" t="s">
        <v>86</v>
      </c>
      <c r="AV583" s="13" t="s">
        <v>86</v>
      </c>
      <c r="AW583" s="13" t="s">
        <v>32</v>
      </c>
      <c r="AX583" s="13" t="s">
        <v>76</v>
      </c>
      <c r="AY583" s="253" t="s">
        <v>166</v>
      </c>
    </row>
    <row r="584" s="15" customFormat="1">
      <c r="A584" s="15"/>
      <c r="B584" s="265"/>
      <c r="C584" s="266"/>
      <c r="D584" s="244" t="s">
        <v>174</v>
      </c>
      <c r="E584" s="267" t="s">
        <v>1</v>
      </c>
      <c r="F584" s="268" t="s">
        <v>876</v>
      </c>
      <c r="G584" s="266"/>
      <c r="H584" s="267" t="s">
        <v>1</v>
      </c>
      <c r="I584" s="269"/>
      <c r="J584" s="266"/>
      <c r="K584" s="266"/>
      <c r="L584" s="270"/>
      <c r="M584" s="271"/>
      <c r="N584" s="272"/>
      <c r="O584" s="272"/>
      <c r="P584" s="272"/>
      <c r="Q584" s="272"/>
      <c r="R584" s="272"/>
      <c r="S584" s="272"/>
      <c r="T584" s="273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74" t="s">
        <v>174</v>
      </c>
      <c r="AU584" s="274" t="s">
        <v>86</v>
      </c>
      <c r="AV584" s="15" t="s">
        <v>84</v>
      </c>
      <c r="AW584" s="15" t="s">
        <v>32</v>
      </c>
      <c r="AX584" s="15" t="s">
        <v>76</v>
      </c>
      <c r="AY584" s="274" t="s">
        <v>166</v>
      </c>
    </row>
    <row r="585" s="13" customFormat="1">
      <c r="A585" s="13"/>
      <c r="B585" s="242"/>
      <c r="C585" s="243"/>
      <c r="D585" s="244" t="s">
        <v>174</v>
      </c>
      <c r="E585" s="245" t="s">
        <v>1</v>
      </c>
      <c r="F585" s="246" t="s">
        <v>877</v>
      </c>
      <c r="G585" s="243"/>
      <c r="H585" s="247">
        <v>5.2999999999999998</v>
      </c>
      <c r="I585" s="248"/>
      <c r="J585" s="243"/>
      <c r="K585" s="243"/>
      <c r="L585" s="249"/>
      <c r="M585" s="250"/>
      <c r="N585" s="251"/>
      <c r="O585" s="251"/>
      <c r="P585" s="251"/>
      <c r="Q585" s="251"/>
      <c r="R585" s="251"/>
      <c r="S585" s="251"/>
      <c r="T585" s="252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3" t="s">
        <v>174</v>
      </c>
      <c r="AU585" s="253" t="s">
        <v>86</v>
      </c>
      <c r="AV585" s="13" t="s">
        <v>86</v>
      </c>
      <c r="AW585" s="13" t="s">
        <v>32</v>
      </c>
      <c r="AX585" s="13" t="s">
        <v>76</v>
      </c>
      <c r="AY585" s="253" t="s">
        <v>166</v>
      </c>
    </row>
    <row r="586" s="15" customFormat="1">
      <c r="A586" s="15"/>
      <c r="B586" s="265"/>
      <c r="C586" s="266"/>
      <c r="D586" s="244" t="s">
        <v>174</v>
      </c>
      <c r="E586" s="267" t="s">
        <v>1</v>
      </c>
      <c r="F586" s="268" t="s">
        <v>814</v>
      </c>
      <c r="G586" s="266"/>
      <c r="H586" s="267" t="s">
        <v>1</v>
      </c>
      <c r="I586" s="269"/>
      <c r="J586" s="266"/>
      <c r="K586" s="266"/>
      <c r="L586" s="270"/>
      <c r="M586" s="271"/>
      <c r="N586" s="272"/>
      <c r="O586" s="272"/>
      <c r="P586" s="272"/>
      <c r="Q586" s="272"/>
      <c r="R586" s="272"/>
      <c r="S586" s="272"/>
      <c r="T586" s="273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74" t="s">
        <v>174</v>
      </c>
      <c r="AU586" s="274" t="s">
        <v>86</v>
      </c>
      <c r="AV586" s="15" t="s">
        <v>84</v>
      </c>
      <c r="AW586" s="15" t="s">
        <v>32</v>
      </c>
      <c r="AX586" s="15" t="s">
        <v>76</v>
      </c>
      <c r="AY586" s="274" t="s">
        <v>166</v>
      </c>
    </row>
    <row r="587" s="13" customFormat="1">
      <c r="A587" s="13"/>
      <c r="B587" s="242"/>
      <c r="C587" s="243"/>
      <c r="D587" s="244" t="s">
        <v>174</v>
      </c>
      <c r="E587" s="245" t="s">
        <v>1</v>
      </c>
      <c r="F587" s="246" t="s">
        <v>815</v>
      </c>
      <c r="G587" s="243"/>
      <c r="H587" s="247">
        <v>14.460000000000001</v>
      </c>
      <c r="I587" s="248"/>
      <c r="J587" s="243"/>
      <c r="K587" s="243"/>
      <c r="L587" s="249"/>
      <c r="M587" s="250"/>
      <c r="N587" s="251"/>
      <c r="O587" s="251"/>
      <c r="P587" s="251"/>
      <c r="Q587" s="251"/>
      <c r="R587" s="251"/>
      <c r="S587" s="251"/>
      <c r="T587" s="25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3" t="s">
        <v>174</v>
      </c>
      <c r="AU587" s="253" t="s">
        <v>86</v>
      </c>
      <c r="AV587" s="13" t="s">
        <v>86</v>
      </c>
      <c r="AW587" s="13" t="s">
        <v>32</v>
      </c>
      <c r="AX587" s="13" t="s">
        <v>76</v>
      </c>
      <c r="AY587" s="253" t="s">
        <v>166</v>
      </c>
    </row>
    <row r="588" s="15" customFormat="1">
      <c r="A588" s="15"/>
      <c r="B588" s="265"/>
      <c r="C588" s="266"/>
      <c r="D588" s="244" t="s">
        <v>174</v>
      </c>
      <c r="E588" s="267" t="s">
        <v>1</v>
      </c>
      <c r="F588" s="268" t="s">
        <v>816</v>
      </c>
      <c r="G588" s="266"/>
      <c r="H588" s="267" t="s">
        <v>1</v>
      </c>
      <c r="I588" s="269"/>
      <c r="J588" s="266"/>
      <c r="K588" s="266"/>
      <c r="L588" s="270"/>
      <c r="M588" s="271"/>
      <c r="N588" s="272"/>
      <c r="O588" s="272"/>
      <c r="P588" s="272"/>
      <c r="Q588" s="272"/>
      <c r="R588" s="272"/>
      <c r="S588" s="272"/>
      <c r="T588" s="273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74" t="s">
        <v>174</v>
      </c>
      <c r="AU588" s="274" t="s">
        <v>86</v>
      </c>
      <c r="AV588" s="15" t="s">
        <v>84</v>
      </c>
      <c r="AW588" s="15" t="s">
        <v>32</v>
      </c>
      <c r="AX588" s="15" t="s">
        <v>76</v>
      </c>
      <c r="AY588" s="274" t="s">
        <v>166</v>
      </c>
    </row>
    <row r="589" s="13" customFormat="1">
      <c r="A589" s="13"/>
      <c r="B589" s="242"/>
      <c r="C589" s="243"/>
      <c r="D589" s="244" t="s">
        <v>174</v>
      </c>
      <c r="E589" s="245" t="s">
        <v>1</v>
      </c>
      <c r="F589" s="246" t="s">
        <v>817</v>
      </c>
      <c r="G589" s="243"/>
      <c r="H589" s="247">
        <v>9.6600000000000001</v>
      </c>
      <c r="I589" s="248"/>
      <c r="J589" s="243"/>
      <c r="K589" s="243"/>
      <c r="L589" s="249"/>
      <c r="M589" s="250"/>
      <c r="N589" s="251"/>
      <c r="O589" s="251"/>
      <c r="P589" s="251"/>
      <c r="Q589" s="251"/>
      <c r="R589" s="251"/>
      <c r="S589" s="251"/>
      <c r="T589" s="252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3" t="s">
        <v>174</v>
      </c>
      <c r="AU589" s="253" t="s">
        <v>86</v>
      </c>
      <c r="AV589" s="13" t="s">
        <v>86</v>
      </c>
      <c r="AW589" s="13" t="s">
        <v>32</v>
      </c>
      <c r="AX589" s="13" t="s">
        <v>76</v>
      </c>
      <c r="AY589" s="253" t="s">
        <v>166</v>
      </c>
    </row>
    <row r="590" s="15" customFormat="1">
      <c r="A590" s="15"/>
      <c r="B590" s="265"/>
      <c r="C590" s="266"/>
      <c r="D590" s="244" t="s">
        <v>174</v>
      </c>
      <c r="E590" s="267" t="s">
        <v>1</v>
      </c>
      <c r="F590" s="268" t="s">
        <v>878</v>
      </c>
      <c r="G590" s="266"/>
      <c r="H590" s="267" t="s">
        <v>1</v>
      </c>
      <c r="I590" s="269"/>
      <c r="J590" s="266"/>
      <c r="K590" s="266"/>
      <c r="L590" s="270"/>
      <c r="M590" s="271"/>
      <c r="N590" s="272"/>
      <c r="O590" s="272"/>
      <c r="P590" s="272"/>
      <c r="Q590" s="272"/>
      <c r="R590" s="272"/>
      <c r="S590" s="272"/>
      <c r="T590" s="273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74" t="s">
        <v>174</v>
      </c>
      <c r="AU590" s="274" t="s">
        <v>86</v>
      </c>
      <c r="AV590" s="15" t="s">
        <v>84</v>
      </c>
      <c r="AW590" s="15" t="s">
        <v>32</v>
      </c>
      <c r="AX590" s="15" t="s">
        <v>76</v>
      </c>
      <c r="AY590" s="274" t="s">
        <v>166</v>
      </c>
    </row>
    <row r="591" s="13" customFormat="1">
      <c r="A591" s="13"/>
      <c r="B591" s="242"/>
      <c r="C591" s="243"/>
      <c r="D591" s="244" t="s">
        <v>174</v>
      </c>
      <c r="E591" s="245" t="s">
        <v>1</v>
      </c>
      <c r="F591" s="246" t="s">
        <v>879</v>
      </c>
      <c r="G591" s="243"/>
      <c r="H591" s="247">
        <v>13.84</v>
      </c>
      <c r="I591" s="248"/>
      <c r="J591" s="243"/>
      <c r="K591" s="243"/>
      <c r="L591" s="249"/>
      <c r="M591" s="250"/>
      <c r="N591" s="251"/>
      <c r="O591" s="251"/>
      <c r="P591" s="251"/>
      <c r="Q591" s="251"/>
      <c r="R591" s="251"/>
      <c r="S591" s="251"/>
      <c r="T591" s="25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3" t="s">
        <v>174</v>
      </c>
      <c r="AU591" s="253" t="s">
        <v>86</v>
      </c>
      <c r="AV591" s="13" t="s">
        <v>86</v>
      </c>
      <c r="AW591" s="13" t="s">
        <v>32</v>
      </c>
      <c r="AX591" s="13" t="s">
        <v>76</v>
      </c>
      <c r="AY591" s="253" t="s">
        <v>166</v>
      </c>
    </row>
    <row r="592" s="15" customFormat="1">
      <c r="A592" s="15"/>
      <c r="B592" s="265"/>
      <c r="C592" s="266"/>
      <c r="D592" s="244" t="s">
        <v>174</v>
      </c>
      <c r="E592" s="267" t="s">
        <v>1</v>
      </c>
      <c r="F592" s="268" t="s">
        <v>880</v>
      </c>
      <c r="G592" s="266"/>
      <c r="H592" s="267" t="s">
        <v>1</v>
      </c>
      <c r="I592" s="269"/>
      <c r="J592" s="266"/>
      <c r="K592" s="266"/>
      <c r="L592" s="270"/>
      <c r="M592" s="271"/>
      <c r="N592" s="272"/>
      <c r="O592" s="272"/>
      <c r="P592" s="272"/>
      <c r="Q592" s="272"/>
      <c r="R592" s="272"/>
      <c r="S592" s="272"/>
      <c r="T592" s="273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74" t="s">
        <v>174</v>
      </c>
      <c r="AU592" s="274" t="s">
        <v>86</v>
      </c>
      <c r="AV592" s="15" t="s">
        <v>84</v>
      </c>
      <c r="AW592" s="15" t="s">
        <v>32</v>
      </c>
      <c r="AX592" s="15" t="s">
        <v>76</v>
      </c>
      <c r="AY592" s="274" t="s">
        <v>166</v>
      </c>
    </row>
    <row r="593" s="13" customFormat="1">
      <c r="A593" s="13"/>
      <c r="B593" s="242"/>
      <c r="C593" s="243"/>
      <c r="D593" s="244" t="s">
        <v>174</v>
      </c>
      <c r="E593" s="245" t="s">
        <v>1</v>
      </c>
      <c r="F593" s="246" t="s">
        <v>881</v>
      </c>
      <c r="G593" s="243"/>
      <c r="H593" s="247">
        <v>21.699999999999999</v>
      </c>
      <c r="I593" s="248"/>
      <c r="J593" s="243"/>
      <c r="K593" s="243"/>
      <c r="L593" s="249"/>
      <c r="M593" s="250"/>
      <c r="N593" s="251"/>
      <c r="O593" s="251"/>
      <c r="P593" s="251"/>
      <c r="Q593" s="251"/>
      <c r="R593" s="251"/>
      <c r="S593" s="251"/>
      <c r="T593" s="252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3" t="s">
        <v>174</v>
      </c>
      <c r="AU593" s="253" t="s">
        <v>86</v>
      </c>
      <c r="AV593" s="13" t="s">
        <v>86</v>
      </c>
      <c r="AW593" s="13" t="s">
        <v>32</v>
      </c>
      <c r="AX593" s="13" t="s">
        <v>76</v>
      </c>
      <c r="AY593" s="253" t="s">
        <v>166</v>
      </c>
    </row>
    <row r="594" s="15" customFormat="1">
      <c r="A594" s="15"/>
      <c r="B594" s="265"/>
      <c r="C594" s="266"/>
      <c r="D594" s="244" t="s">
        <v>174</v>
      </c>
      <c r="E594" s="267" t="s">
        <v>1</v>
      </c>
      <c r="F594" s="268" t="s">
        <v>882</v>
      </c>
      <c r="G594" s="266"/>
      <c r="H594" s="267" t="s">
        <v>1</v>
      </c>
      <c r="I594" s="269"/>
      <c r="J594" s="266"/>
      <c r="K594" s="266"/>
      <c r="L594" s="270"/>
      <c r="M594" s="271"/>
      <c r="N594" s="272"/>
      <c r="O594" s="272"/>
      <c r="P594" s="272"/>
      <c r="Q594" s="272"/>
      <c r="R594" s="272"/>
      <c r="S594" s="272"/>
      <c r="T594" s="273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74" t="s">
        <v>174</v>
      </c>
      <c r="AU594" s="274" t="s">
        <v>86</v>
      </c>
      <c r="AV594" s="15" t="s">
        <v>84</v>
      </c>
      <c r="AW594" s="15" t="s">
        <v>32</v>
      </c>
      <c r="AX594" s="15" t="s">
        <v>76</v>
      </c>
      <c r="AY594" s="274" t="s">
        <v>166</v>
      </c>
    </row>
    <row r="595" s="13" customFormat="1">
      <c r="A595" s="13"/>
      <c r="B595" s="242"/>
      <c r="C595" s="243"/>
      <c r="D595" s="244" t="s">
        <v>174</v>
      </c>
      <c r="E595" s="245" t="s">
        <v>1</v>
      </c>
      <c r="F595" s="246" t="s">
        <v>883</v>
      </c>
      <c r="G595" s="243"/>
      <c r="H595" s="247">
        <v>11.44</v>
      </c>
      <c r="I595" s="248"/>
      <c r="J595" s="243"/>
      <c r="K595" s="243"/>
      <c r="L595" s="249"/>
      <c r="M595" s="250"/>
      <c r="N595" s="251"/>
      <c r="O595" s="251"/>
      <c r="P595" s="251"/>
      <c r="Q595" s="251"/>
      <c r="R595" s="251"/>
      <c r="S595" s="251"/>
      <c r="T595" s="252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3" t="s">
        <v>174</v>
      </c>
      <c r="AU595" s="253" t="s">
        <v>86</v>
      </c>
      <c r="AV595" s="13" t="s">
        <v>86</v>
      </c>
      <c r="AW595" s="13" t="s">
        <v>32</v>
      </c>
      <c r="AX595" s="13" t="s">
        <v>76</v>
      </c>
      <c r="AY595" s="253" t="s">
        <v>166</v>
      </c>
    </row>
    <row r="596" s="15" customFormat="1">
      <c r="A596" s="15"/>
      <c r="B596" s="265"/>
      <c r="C596" s="266"/>
      <c r="D596" s="244" t="s">
        <v>174</v>
      </c>
      <c r="E596" s="267" t="s">
        <v>1</v>
      </c>
      <c r="F596" s="268" t="s">
        <v>884</v>
      </c>
      <c r="G596" s="266"/>
      <c r="H596" s="267" t="s">
        <v>1</v>
      </c>
      <c r="I596" s="269"/>
      <c r="J596" s="266"/>
      <c r="K596" s="266"/>
      <c r="L596" s="270"/>
      <c r="M596" s="271"/>
      <c r="N596" s="272"/>
      <c r="O596" s="272"/>
      <c r="P596" s="272"/>
      <c r="Q596" s="272"/>
      <c r="R596" s="272"/>
      <c r="S596" s="272"/>
      <c r="T596" s="273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74" t="s">
        <v>174</v>
      </c>
      <c r="AU596" s="274" t="s">
        <v>86</v>
      </c>
      <c r="AV596" s="15" t="s">
        <v>84</v>
      </c>
      <c r="AW596" s="15" t="s">
        <v>32</v>
      </c>
      <c r="AX596" s="15" t="s">
        <v>76</v>
      </c>
      <c r="AY596" s="274" t="s">
        <v>166</v>
      </c>
    </row>
    <row r="597" s="13" customFormat="1">
      <c r="A597" s="13"/>
      <c r="B597" s="242"/>
      <c r="C597" s="243"/>
      <c r="D597" s="244" t="s">
        <v>174</v>
      </c>
      <c r="E597" s="245" t="s">
        <v>1</v>
      </c>
      <c r="F597" s="246" t="s">
        <v>885</v>
      </c>
      <c r="G597" s="243"/>
      <c r="H597" s="247">
        <v>31.989999999999998</v>
      </c>
      <c r="I597" s="248"/>
      <c r="J597" s="243"/>
      <c r="K597" s="243"/>
      <c r="L597" s="249"/>
      <c r="M597" s="250"/>
      <c r="N597" s="251"/>
      <c r="O597" s="251"/>
      <c r="P597" s="251"/>
      <c r="Q597" s="251"/>
      <c r="R597" s="251"/>
      <c r="S597" s="251"/>
      <c r="T597" s="252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3" t="s">
        <v>174</v>
      </c>
      <c r="AU597" s="253" t="s">
        <v>86</v>
      </c>
      <c r="AV597" s="13" t="s">
        <v>86</v>
      </c>
      <c r="AW597" s="13" t="s">
        <v>32</v>
      </c>
      <c r="AX597" s="13" t="s">
        <v>76</v>
      </c>
      <c r="AY597" s="253" t="s">
        <v>166</v>
      </c>
    </row>
    <row r="598" s="15" customFormat="1">
      <c r="A598" s="15"/>
      <c r="B598" s="265"/>
      <c r="C598" s="266"/>
      <c r="D598" s="244" t="s">
        <v>174</v>
      </c>
      <c r="E598" s="267" t="s">
        <v>1</v>
      </c>
      <c r="F598" s="268" t="s">
        <v>886</v>
      </c>
      <c r="G598" s="266"/>
      <c r="H598" s="267" t="s">
        <v>1</v>
      </c>
      <c r="I598" s="269"/>
      <c r="J598" s="266"/>
      <c r="K598" s="266"/>
      <c r="L598" s="270"/>
      <c r="M598" s="271"/>
      <c r="N598" s="272"/>
      <c r="O598" s="272"/>
      <c r="P598" s="272"/>
      <c r="Q598" s="272"/>
      <c r="R598" s="272"/>
      <c r="S598" s="272"/>
      <c r="T598" s="273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74" t="s">
        <v>174</v>
      </c>
      <c r="AU598" s="274" t="s">
        <v>86</v>
      </c>
      <c r="AV598" s="15" t="s">
        <v>84</v>
      </c>
      <c r="AW598" s="15" t="s">
        <v>32</v>
      </c>
      <c r="AX598" s="15" t="s">
        <v>76</v>
      </c>
      <c r="AY598" s="274" t="s">
        <v>166</v>
      </c>
    </row>
    <row r="599" s="13" customFormat="1">
      <c r="A599" s="13"/>
      <c r="B599" s="242"/>
      <c r="C599" s="243"/>
      <c r="D599" s="244" t="s">
        <v>174</v>
      </c>
      <c r="E599" s="245" t="s">
        <v>1</v>
      </c>
      <c r="F599" s="246" t="s">
        <v>632</v>
      </c>
      <c r="G599" s="243"/>
      <c r="H599" s="247">
        <v>12.34</v>
      </c>
      <c r="I599" s="248"/>
      <c r="J599" s="243"/>
      <c r="K599" s="243"/>
      <c r="L599" s="249"/>
      <c r="M599" s="250"/>
      <c r="N599" s="251"/>
      <c r="O599" s="251"/>
      <c r="P599" s="251"/>
      <c r="Q599" s="251"/>
      <c r="R599" s="251"/>
      <c r="S599" s="251"/>
      <c r="T599" s="25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3" t="s">
        <v>174</v>
      </c>
      <c r="AU599" s="253" t="s">
        <v>86</v>
      </c>
      <c r="AV599" s="13" t="s">
        <v>86</v>
      </c>
      <c r="AW599" s="13" t="s">
        <v>32</v>
      </c>
      <c r="AX599" s="13" t="s">
        <v>76</v>
      </c>
      <c r="AY599" s="253" t="s">
        <v>166</v>
      </c>
    </row>
    <row r="600" s="15" customFormat="1">
      <c r="A600" s="15"/>
      <c r="B600" s="265"/>
      <c r="C600" s="266"/>
      <c r="D600" s="244" t="s">
        <v>174</v>
      </c>
      <c r="E600" s="267" t="s">
        <v>1</v>
      </c>
      <c r="F600" s="268" t="s">
        <v>818</v>
      </c>
      <c r="G600" s="266"/>
      <c r="H600" s="267" t="s">
        <v>1</v>
      </c>
      <c r="I600" s="269"/>
      <c r="J600" s="266"/>
      <c r="K600" s="266"/>
      <c r="L600" s="270"/>
      <c r="M600" s="271"/>
      <c r="N600" s="272"/>
      <c r="O600" s="272"/>
      <c r="P600" s="272"/>
      <c r="Q600" s="272"/>
      <c r="R600" s="272"/>
      <c r="S600" s="272"/>
      <c r="T600" s="273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74" t="s">
        <v>174</v>
      </c>
      <c r="AU600" s="274" t="s">
        <v>86</v>
      </c>
      <c r="AV600" s="15" t="s">
        <v>84</v>
      </c>
      <c r="AW600" s="15" t="s">
        <v>32</v>
      </c>
      <c r="AX600" s="15" t="s">
        <v>76</v>
      </c>
      <c r="AY600" s="274" t="s">
        <v>166</v>
      </c>
    </row>
    <row r="601" s="13" customFormat="1">
      <c r="A601" s="13"/>
      <c r="B601" s="242"/>
      <c r="C601" s="243"/>
      <c r="D601" s="244" t="s">
        <v>174</v>
      </c>
      <c r="E601" s="245" t="s">
        <v>1</v>
      </c>
      <c r="F601" s="246" t="s">
        <v>819</v>
      </c>
      <c r="G601" s="243"/>
      <c r="H601" s="247">
        <v>12.794000000000001</v>
      </c>
      <c r="I601" s="248"/>
      <c r="J601" s="243"/>
      <c r="K601" s="243"/>
      <c r="L601" s="249"/>
      <c r="M601" s="250"/>
      <c r="N601" s="251"/>
      <c r="O601" s="251"/>
      <c r="P601" s="251"/>
      <c r="Q601" s="251"/>
      <c r="R601" s="251"/>
      <c r="S601" s="251"/>
      <c r="T601" s="252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3" t="s">
        <v>174</v>
      </c>
      <c r="AU601" s="253" t="s">
        <v>86</v>
      </c>
      <c r="AV601" s="13" t="s">
        <v>86</v>
      </c>
      <c r="AW601" s="13" t="s">
        <v>32</v>
      </c>
      <c r="AX601" s="13" t="s">
        <v>76</v>
      </c>
      <c r="AY601" s="253" t="s">
        <v>166</v>
      </c>
    </row>
    <row r="602" s="15" customFormat="1">
      <c r="A602" s="15"/>
      <c r="B602" s="265"/>
      <c r="C602" s="266"/>
      <c r="D602" s="244" t="s">
        <v>174</v>
      </c>
      <c r="E602" s="267" t="s">
        <v>1</v>
      </c>
      <c r="F602" s="268" t="s">
        <v>887</v>
      </c>
      <c r="G602" s="266"/>
      <c r="H602" s="267" t="s">
        <v>1</v>
      </c>
      <c r="I602" s="269"/>
      <c r="J602" s="266"/>
      <c r="K602" s="266"/>
      <c r="L602" s="270"/>
      <c r="M602" s="271"/>
      <c r="N602" s="272"/>
      <c r="O602" s="272"/>
      <c r="P602" s="272"/>
      <c r="Q602" s="272"/>
      <c r="R602" s="272"/>
      <c r="S602" s="272"/>
      <c r="T602" s="273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74" t="s">
        <v>174</v>
      </c>
      <c r="AU602" s="274" t="s">
        <v>86</v>
      </c>
      <c r="AV602" s="15" t="s">
        <v>84</v>
      </c>
      <c r="AW602" s="15" t="s">
        <v>32</v>
      </c>
      <c r="AX602" s="15" t="s">
        <v>76</v>
      </c>
      <c r="AY602" s="274" t="s">
        <v>166</v>
      </c>
    </row>
    <row r="603" s="13" customFormat="1">
      <c r="A603" s="13"/>
      <c r="B603" s="242"/>
      <c r="C603" s="243"/>
      <c r="D603" s="244" t="s">
        <v>174</v>
      </c>
      <c r="E603" s="245" t="s">
        <v>1</v>
      </c>
      <c r="F603" s="246" t="s">
        <v>888</v>
      </c>
      <c r="G603" s="243"/>
      <c r="H603" s="247">
        <v>8.1400000000000006</v>
      </c>
      <c r="I603" s="248"/>
      <c r="J603" s="243"/>
      <c r="K603" s="243"/>
      <c r="L603" s="249"/>
      <c r="M603" s="250"/>
      <c r="N603" s="251"/>
      <c r="O603" s="251"/>
      <c r="P603" s="251"/>
      <c r="Q603" s="251"/>
      <c r="R603" s="251"/>
      <c r="S603" s="251"/>
      <c r="T603" s="25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3" t="s">
        <v>174</v>
      </c>
      <c r="AU603" s="253" t="s">
        <v>86</v>
      </c>
      <c r="AV603" s="13" t="s">
        <v>86</v>
      </c>
      <c r="AW603" s="13" t="s">
        <v>32</v>
      </c>
      <c r="AX603" s="13" t="s">
        <v>76</v>
      </c>
      <c r="AY603" s="253" t="s">
        <v>166</v>
      </c>
    </row>
    <row r="604" s="15" customFormat="1">
      <c r="A604" s="15"/>
      <c r="B604" s="265"/>
      <c r="C604" s="266"/>
      <c r="D604" s="244" t="s">
        <v>174</v>
      </c>
      <c r="E604" s="267" t="s">
        <v>1</v>
      </c>
      <c r="F604" s="268" t="s">
        <v>820</v>
      </c>
      <c r="G604" s="266"/>
      <c r="H604" s="267" t="s">
        <v>1</v>
      </c>
      <c r="I604" s="269"/>
      <c r="J604" s="266"/>
      <c r="K604" s="266"/>
      <c r="L604" s="270"/>
      <c r="M604" s="271"/>
      <c r="N604" s="272"/>
      <c r="O604" s="272"/>
      <c r="P604" s="272"/>
      <c r="Q604" s="272"/>
      <c r="R604" s="272"/>
      <c r="S604" s="272"/>
      <c r="T604" s="273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74" t="s">
        <v>174</v>
      </c>
      <c r="AU604" s="274" t="s">
        <v>86</v>
      </c>
      <c r="AV604" s="15" t="s">
        <v>84</v>
      </c>
      <c r="AW604" s="15" t="s">
        <v>32</v>
      </c>
      <c r="AX604" s="15" t="s">
        <v>76</v>
      </c>
      <c r="AY604" s="274" t="s">
        <v>166</v>
      </c>
    </row>
    <row r="605" s="13" customFormat="1">
      <c r="A605" s="13"/>
      <c r="B605" s="242"/>
      <c r="C605" s="243"/>
      <c r="D605" s="244" t="s">
        <v>174</v>
      </c>
      <c r="E605" s="245" t="s">
        <v>1</v>
      </c>
      <c r="F605" s="246" t="s">
        <v>821</v>
      </c>
      <c r="G605" s="243"/>
      <c r="H605" s="247">
        <v>15.1</v>
      </c>
      <c r="I605" s="248"/>
      <c r="J605" s="243"/>
      <c r="K605" s="243"/>
      <c r="L605" s="249"/>
      <c r="M605" s="250"/>
      <c r="N605" s="251"/>
      <c r="O605" s="251"/>
      <c r="P605" s="251"/>
      <c r="Q605" s="251"/>
      <c r="R605" s="251"/>
      <c r="S605" s="251"/>
      <c r="T605" s="252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3" t="s">
        <v>174</v>
      </c>
      <c r="AU605" s="253" t="s">
        <v>86</v>
      </c>
      <c r="AV605" s="13" t="s">
        <v>86</v>
      </c>
      <c r="AW605" s="13" t="s">
        <v>32</v>
      </c>
      <c r="AX605" s="13" t="s">
        <v>76</v>
      </c>
      <c r="AY605" s="253" t="s">
        <v>166</v>
      </c>
    </row>
    <row r="606" s="14" customFormat="1">
      <c r="A606" s="14"/>
      <c r="B606" s="254"/>
      <c r="C606" s="255"/>
      <c r="D606" s="244" t="s">
        <v>174</v>
      </c>
      <c r="E606" s="256" t="s">
        <v>1</v>
      </c>
      <c r="F606" s="257" t="s">
        <v>182</v>
      </c>
      <c r="G606" s="255"/>
      <c r="H606" s="258">
        <v>338.12400000000002</v>
      </c>
      <c r="I606" s="259"/>
      <c r="J606" s="255"/>
      <c r="K606" s="255"/>
      <c r="L606" s="260"/>
      <c r="M606" s="261"/>
      <c r="N606" s="262"/>
      <c r="O606" s="262"/>
      <c r="P606" s="262"/>
      <c r="Q606" s="262"/>
      <c r="R606" s="262"/>
      <c r="S606" s="262"/>
      <c r="T606" s="26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4" t="s">
        <v>174</v>
      </c>
      <c r="AU606" s="264" t="s">
        <v>86</v>
      </c>
      <c r="AV606" s="14" t="s">
        <v>172</v>
      </c>
      <c r="AW606" s="14" t="s">
        <v>32</v>
      </c>
      <c r="AX606" s="14" t="s">
        <v>84</v>
      </c>
      <c r="AY606" s="264" t="s">
        <v>166</v>
      </c>
    </row>
    <row r="607" s="2" customFormat="1" ht="24.15" customHeight="1">
      <c r="A607" s="38"/>
      <c r="B607" s="39"/>
      <c r="C607" s="228" t="s">
        <v>889</v>
      </c>
      <c r="D607" s="228" t="s">
        <v>168</v>
      </c>
      <c r="E607" s="229" t="s">
        <v>890</v>
      </c>
      <c r="F607" s="230" t="s">
        <v>891</v>
      </c>
      <c r="G607" s="231" t="s">
        <v>611</v>
      </c>
      <c r="H607" s="286"/>
      <c r="I607" s="233"/>
      <c r="J607" s="234">
        <f>ROUND(I607*H607,2)</f>
        <v>0</v>
      </c>
      <c r="K607" s="235"/>
      <c r="L607" s="44"/>
      <c r="M607" s="236" t="s">
        <v>1</v>
      </c>
      <c r="N607" s="237" t="s">
        <v>41</v>
      </c>
      <c r="O607" s="91"/>
      <c r="P607" s="238">
        <f>O607*H607</f>
        <v>0</v>
      </c>
      <c r="Q607" s="238">
        <v>0</v>
      </c>
      <c r="R607" s="238">
        <f>Q607*H607</f>
        <v>0</v>
      </c>
      <c r="S607" s="238">
        <v>0</v>
      </c>
      <c r="T607" s="239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240" t="s">
        <v>288</v>
      </c>
      <c r="AT607" s="240" t="s">
        <v>168</v>
      </c>
      <c r="AU607" s="240" t="s">
        <v>86</v>
      </c>
      <c r="AY607" s="17" t="s">
        <v>166</v>
      </c>
      <c r="BE607" s="241">
        <f>IF(N607="základní",J607,0)</f>
        <v>0</v>
      </c>
      <c r="BF607" s="241">
        <f>IF(N607="snížená",J607,0)</f>
        <v>0</v>
      </c>
      <c r="BG607" s="241">
        <f>IF(N607="zákl. přenesená",J607,0)</f>
        <v>0</v>
      </c>
      <c r="BH607" s="241">
        <f>IF(N607="sníž. přenesená",J607,0)</f>
        <v>0</v>
      </c>
      <c r="BI607" s="241">
        <f>IF(N607="nulová",J607,0)</f>
        <v>0</v>
      </c>
      <c r="BJ607" s="17" t="s">
        <v>84</v>
      </c>
      <c r="BK607" s="241">
        <f>ROUND(I607*H607,2)</f>
        <v>0</v>
      </c>
      <c r="BL607" s="17" t="s">
        <v>288</v>
      </c>
      <c r="BM607" s="240" t="s">
        <v>892</v>
      </c>
    </row>
    <row r="608" s="12" customFormat="1" ht="22.8" customHeight="1">
      <c r="A608" s="12"/>
      <c r="B608" s="212"/>
      <c r="C608" s="213"/>
      <c r="D608" s="214" t="s">
        <v>75</v>
      </c>
      <c r="E608" s="226" t="s">
        <v>893</v>
      </c>
      <c r="F608" s="226" t="s">
        <v>894</v>
      </c>
      <c r="G608" s="213"/>
      <c r="H608" s="213"/>
      <c r="I608" s="216"/>
      <c r="J608" s="227">
        <f>BK608</f>
        <v>0</v>
      </c>
      <c r="K608" s="213"/>
      <c r="L608" s="218"/>
      <c r="M608" s="219"/>
      <c r="N608" s="220"/>
      <c r="O608" s="220"/>
      <c r="P608" s="221">
        <f>SUM(P609:P631)</f>
        <v>0</v>
      </c>
      <c r="Q608" s="220"/>
      <c r="R608" s="221">
        <f>SUM(R609:R631)</f>
        <v>0.68190859999999998</v>
      </c>
      <c r="S608" s="220"/>
      <c r="T608" s="222">
        <f>SUM(T609:T631)</f>
        <v>0</v>
      </c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R608" s="223" t="s">
        <v>86</v>
      </c>
      <c r="AT608" s="224" t="s">
        <v>75</v>
      </c>
      <c r="AU608" s="224" t="s">
        <v>84</v>
      </c>
      <c r="AY608" s="223" t="s">
        <v>166</v>
      </c>
      <c r="BK608" s="225">
        <f>SUM(BK609:BK631)</f>
        <v>0</v>
      </c>
    </row>
    <row r="609" s="2" customFormat="1" ht="16.5" customHeight="1">
      <c r="A609" s="38"/>
      <c r="B609" s="39"/>
      <c r="C609" s="228" t="s">
        <v>895</v>
      </c>
      <c r="D609" s="228" t="s">
        <v>168</v>
      </c>
      <c r="E609" s="229" t="s">
        <v>896</v>
      </c>
      <c r="F609" s="230" t="s">
        <v>897</v>
      </c>
      <c r="G609" s="231" t="s">
        <v>229</v>
      </c>
      <c r="H609" s="232">
        <v>60.960000000000001</v>
      </c>
      <c r="I609" s="233"/>
      <c r="J609" s="234">
        <f>ROUND(I609*H609,2)</f>
        <v>0</v>
      </c>
      <c r="K609" s="235"/>
      <c r="L609" s="44"/>
      <c r="M609" s="236" t="s">
        <v>1</v>
      </c>
      <c r="N609" s="237" t="s">
        <v>41</v>
      </c>
      <c r="O609" s="91"/>
      <c r="P609" s="238">
        <f>O609*H609</f>
        <v>0</v>
      </c>
      <c r="Q609" s="238">
        <v>0</v>
      </c>
      <c r="R609" s="238">
        <f>Q609*H609</f>
        <v>0</v>
      </c>
      <c r="S609" s="238">
        <v>0</v>
      </c>
      <c r="T609" s="239">
        <f>S609*H609</f>
        <v>0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240" t="s">
        <v>288</v>
      </c>
      <c r="AT609" s="240" t="s">
        <v>168</v>
      </c>
      <c r="AU609" s="240" t="s">
        <v>86</v>
      </c>
      <c r="AY609" s="17" t="s">
        <v>166</v>
      </c>
      <c r="BE609" s="241">
        <f>IF(N609="základní",J609,0)</f>
        <v>0</v>
      </c>
      <c r="BF609" s="241">
        <f>IF(N609="snížená",J609,0)</f>
        <v>0</v>
      </c>
      <c r="BG609" s="241">
        <f>IF(N609="zákl. přenesená",J609,0)</f>
        <v>0</v>
      </c>
      <c r="BH609" s="241">
        <f>IF(N609="sníž. přenesená",J609,0)</f>
        <v>0</v>
      </c>
      <c r="BI609" s="241">
        <f>IF(N609="nulová",J609,0)</f>
        <v>0</v>
      </c>
      <c r="BJ609" s="17" t="s">
        <v>84</v>
      </c>
      <c r="BK609" s="241">
        <f>ROUND(I609*H609,2)</f>
        <v>0</v>
      </c>
      <c r="BL609" s="17" t="s">
        <v>288</v>
      </c>
      <c r="BM609" s="240" t="s">
        <v>898</v>
      </c>
    </row>
    <row r="610" s="15" customFormat="1">
      <c r="A610" s="15"/>
      <c r="B610" s="265"/>
      <c r="C610" s="266"/>
      <c r="D610" s="244" t="s">
        <v>174</v>
      </c>
      <c r="E610" s="267" t="s">
        <v>1</v>
      </c>
      <c r="F610" s="268" t="s">
        <v>899</v>
      </c>
      <c r="G610" s="266"/>
      <c r="H610" s="267" t="s">
        <v>1</v>
      </c>
      <c r="I610" s="269"/>
      <c r="J610" s="266"/>
      <c r="K610" s="266"/>
      <c r="L610" s="270"/>
      <c r="M610" s="271"/>
      <c r="N610" s="272"/>
      <c r="O610" s="272"/>
      <c r="P610" s="272"/>
      <c r="Q610" s="272"/>
      <c r="R610" s="272"/>
      <c r="S610" s="272"/>
      <c r="T610" s="273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74" t="s">
        <v>174</v>
      </c>
      <c r="AU610" s="274" t="s">
        <v>86</v>
      </c>
      <c r="AV610" s="15" t="s">
        <v>84</v>
      </c>
      <c r="AW610" s="15" t="s">
        <v>32</v>
      </c>
      <c r="AX610" s="15" t="s">
        <v>76</v>
      </c>
      <c r="AY610" s="274" t="s">
        <v>166</v>
      </c>
    </row>
    <row r="611" s="13" customFormat="1">
      <c r="A611" s="13"/>
      <c r="B611" s="242"/>
      <c r="C611" s="243"/>
      <c r="D611" s="244" t="s">
        <v>174</v>
      </c>
      <c r="E611" s="245" t="s">
        <v>1</v>
      </c>
      <c r="F611" s="246" t="s">
        <v>900</v>
      </c>
      <c r="G611" s="243"/>
      <c r="H611" s="247">
        <v>60.960000000000001</v>
      </c>
      <c r="I611" s="248"/>
      <c r="J611" s="243"/>
      <c r="K611" s="243"/>
      <c r="L611" s="249"/>
      <c r="M611" s="250"/>
      <c r="N611" s="251"/>
      <c r="O611" s="251"/>
      <c r="P611" s="251"/>
      <c r="Q611" s="251"/>
      <c r="R611" s="251"/>
      <c r="S611" s="251"/>
      <c r="T611" s="25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3" t="s">
        <v>174</v>
      </c>
      <c r="AU611" s="253" t="s">
        <v>86</v>
      </c>
      <c r="AV611" s="13" t="s">
        <v>86</v>
      </c>
      <c r="AW611" s="13" t="s">
        <v>32</v>
      </c>
      <c r="AX611" s="13" t="s">
        <v>84</v>
      </c>
      <c r="AY611" s="253" t="s">
        <v>166</v>
      </c>
    </row>
    <row r="612" s="2" customFormat="1" ht="24.15" customHeight="1">
      <c r="A612" s="38"/>
      <c r="B612" s="39"/>
      <c r="C612" s="228" t="s">
        <v>901</v>
      </c>
      <c r="D612" s="228" t="s">
        <v>168</v>
      </c>
      <c r="E612" s="229" t="s">
        <v>902</v>
      </c>
      <c r="F612" s="230" t="s">
        <v>903</v>
      </c>
      <c r="G612" s="231" t="s">
        <v>229</v>
      </c>
      <c r="H612" s="232">
        <v>60.960000000000001</v>
      </c>
      <c r="I612" s="233"/>
      <c r="J612" s="234">
        <f>ROUND(I612*H612,2)</f>
        <v>0</v>
      </c>
      <c r="K612" s="235"/>
      <c r="L612" s="44"/>
      <c r="M612" s="236" t="s">
        <v>1</v>
      </c>
      <c r="N612" s="237" t="s">
        <v>41</v>
      </c>
      <c r="O612" s="91"/>
      <c r="P612" s="238">
        <f>O612*H612</f>
        <v>0</v>
      </c>
      <c r="Q612" s="238">
        <v>3.0000000000000001E-05</v>
      </c>
      <c r="R612" s="238">
        <f>Q612*H612</f>
        <v>0.0018288</v>
      </c>
      <c r="S612" s="238">
        <v>0</v>
      </c>
      <c r="T612" s="239">
        <f>S612*H612</f>
        <v>0</v>
      </c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R612" s="240" t="s">
        <v>288</v>
      </c>
      <c r="AT612" s="240" t="s">
        <v>168</v>
      </c>
      <c r="AU612" s="240" t="s">
        <v>86</v>
      </c>
      <c r="AY612" s="17" t="s">
        <v>166</v>
      </c>
      <c r="BE612" s="241">
        <f>IF(N612="základní",J612,0)</f>
        <v>0</v>
      </c>
      <c r="BF612" s="241">
        <f>IF(N612="snížená",J612,0)</f>
        <v>0</v>
      </c>
      <c r="BG612" s="241">
        <f>IF(N612="zákl. přenesená",J612,0)</f>
        <v>0</v>
      </c>
      <c r="BH612" s="241">
        <f>IF(N612="sníž. přenesená",J612,0)</f>
        <v>0</v>
      </c>
      <c r="BI612" s="241">
        <f>IF(N612="nulová",J612,0)</f>
        <v>0</v>
      </c>
      <c r="BJ612" s="17" t="s">
        <v>84</v>
      </c>
      <c r="BK612" s="241">
        <f>ROUND(I612*H612,2)</f>
        <v>0</v>
      </c>
      <c r="BL612" s="17" t="s">
        <v>288</v>
      </c>
      <c r="BM612" s="240" t="s">
        <v>904</v>
      </c>
    </row>
    <row r="613" s="2" customFormat="1" ht="24.15" customHeight="1">
      <c r="A613" s="38"/>
      <c r="B613" s="39"/>
      <c r="C613" s="228" t="s">
        <v>905</v>
      </c>
      <c r="D613" s="228" t="s">
        <v>168</v>
      </c>
      <c r="E613" s="229" t="s">
        <v>906</v>
      </c>
      <c r="F613" s="230" t="s">
        <v>907</v>
      </c>
      <c r="G613" s="231" t="s">
        <v>229</v>
      </c>
      <c r="H613" s="232">
        <v>60.960000000000001</v>
      </c>
      <c r="I613" s="233"/>
      <c r="J613" s="234">
        <f>ROUND(I613*H613,2)</f>
        <v>0</v>
      </c>
      <c r="K613" s="235"/>
      <c r="L613" s="44"/>
      <c r="M613" s="236" t="s">
        <v>1</v>
      </c>
      <c r="N613" s="237" t="s">
        <v>41</v>
      </c>
      <c r="O613" s="91"/>
      <c r="P613" s="238">
        <f>O613*H613</f>
        <v>0</v>
      </c>
      <c r="Q613" s="238">
        <v>0.0075799999999999999</v>
      </c>
      <c r="R613" s="238">
        <f>Q613*H613</f>
        <v>0.46207680000000001</v>
      </c>
      <c r="S613" s="238">
        <v>0</v>
      </c>
      <c r="T613" s="239">
        <f>S613*H613</f>
        <v>0</v>
      </c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R613" s="240" t="s">
        <v>288</v>
      </c>
      <c r="AT613" s="240" t="s">
        <v>168</v>
      </c>
      <c r="AU613" s="240" t="s">
        <v>86</v>
      </c>
      <c r="AY613" s="17" t="s">
        <v>166</v>
      </c>
      <c r="BE613" s="241">
        <f>IF(N613="základní",J613,0)</f>
        <v>0</v>
      </c>
      <c r="BF613" s="241">
        <f>IF(N613="snížená",J613,0)</f>
        <v>0</v>
      </c>
      <c r="BG613" s="241">
        <f>IF(N613="zákl. přenesená",J613,0)</f>
        <v>0</v>
      </c>
      <c r="BH613" s="241">
        <f>IF(N613="sníž. přenesená",J613,0)</f>
        <v>0</v>
      </c>
      <c r="BI613" s="241">
        <f>IF(N613="nulová",J613,0)</f>
        <v>0</v>
      </c>
      <c r="BJ613" s="17" t="s">
        <v>84</v>
      </c>
      <c r="BK613" s="241">
        <f>ROUND(I613*H613,2)</f>
        <v>0</v>
      </c>
      <c r="BL613" s="17" t="s">
        <v>288</v>
      </c>
      <c r="BM613" s="240" t="s">
        <v>908</v>
      </c>
    </row>
    <row r="614" s="2" customFormat="1" ht="16.5" customHeight="1">
      <c r="A614" s="38"/>
      <c r="B614" s="39"/>
      <c r="C614" s="228" t="s">
        <v>909</v>
      </c>
      <c r="D614" s="228" t="s">
        <v>168</v>
      </c>
      <c r="E614" s="229" t="s">
        <v>910</v>
      </c>
      <c r="F614" s="230" t="s">
        <v>911</v>
      </c>
      <c r="G614" s="231" t="s">
        <v>229</v>
      </c>
      <c r="H614" s="232">
        <v>60.960000000000001</v>
      </c>
      <c r="I614" s="233"/>
      <c r="J614" s="234">
        <f>ROUND(I614*H614,2)</f>
        <v>0</v>
      </c>
      <c r="K614" s="235"/>
      <c r="L614" s="44"/>
      <c r="M614" s="236" t="s">
        <v>1</v>
      </c>
      <c r="N614" s="237" t="s">
        <v>41</v>
      </c>
      <c r="O614" s="91"/>
      <c r="P614" s="238">
        <f>O614*H614</f>
        <v>0</v>
      </c>
      <c r="Q614" s="238">
        <v>0.00029999999999999997</v>
      </c>
      <c r="R614" s="238">
        <f>Q614*H614</f>
        <v>0.018287999999999999</v>
      </c>
      <c r="S614" s="238">
        <v>0</v>
      </c>
      <c r="T614" s="239">
        <f>S614*H614</f>
        <v>0</v>
      </c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R614" s="240" t="s">
        <v>288</v>
      </c>
      <c r="AT614" s="240" t="s">
        <v>168</v>
      </c>
      <c r="AU614" s="240" t="s">
        <v>86</v>
      </c>
      <c r="AY614" s="17" t="s">
        <v>166</v>
      </c>
      <c r="BE614" s="241">
        <f>IF(N614="základní",J614,0)</f>
        <v>0</v>
      </c>
      <c r="BF614" s="241">
        <f>IF(N614="snížená",J614,0)</f>
        <v>0</v>
      </c>
      <c r="BG614" s="241">
        <f>IF(N614="zákl. přenesená",J614,0)</f>
        <v>0</v>
      </c>
      <c r="BH614" s="241">
        <f>IF(N614="sníž. přenesená",J614,0)</f>
        <v>0</v>
      </c>
      <c r="BI614" s="241">
        <f>IF(N614="nulová",J614,0)</f>
        <v>0</v>
      </c>
      <c r="BJ614" s="17" t="s">
        <v>84</v>
      </c>
      <c r="BK614" s="241">
        <f>ROUND(I614*H614,2)</f>
        <v>0</v>
      </c>
      <c r="BL614" s="17" t="s">
        <v>288</v>
      </c>
      <c r="BM614" s="240" t="s">
        <v>912</v>
      </c>
    </row>
    <row r="615" s="15" customFormat="1">
      <c r="A615" s="15"/>
      <c r="B615" s="265"/>
      <c r="C615" s="266"/>
      <c r="D615" s="244" t="s">
        <v>174</v>
      </c>
      <c r="E615" s="267" t="s">
        <v>1</v>
      </c>
      <c r="F615" s="268" t="s">
        <v>899</v>
      </c>
      <c r="G615" s="266"/>
      <c r="H615" s="267" t="s">
        <v>1</v>
      </c>
      <c r="I615" s="269"/>
      <c r="J615" s="266"/>
      <c r="K615" s="266"/>
      <c r="L615" s="270"/>
      <c r="M615" s="271"/>
      <c r="N615" s="272"/>
      <c r="O615" s="272"/>
      <c r="P615" s="272"/>
      <c r="Q615" s="272"/>
      <c r="R615" s="272"/>
      <c r="S615" s="272"/>
      <c r="T615" s="273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74" t="s">
        <v>174</v>
      </c>
      <c r="AU615" s="274" t="s">
        <v>86</v>
      </c>
      <c r="AV615" s="15" t="s">
        <v>84</v>
      </c>
      <c r="AW615" s="15" t="s">
        <v>32</v>
      </c>
      <c r="AX615" s="15" t="s">
        <v>76</v>
      </c>
      <c r="AY615" s="274" t="s">
        <v>166</v>
      </c>
    </row>
    <row r="616" s="13" customFormat="1">
      <c r="A616" s="13"/>
      <c r="B616" s="242"/>
      <c r="C616" s="243"/>
      <c r="D616" s="244" t="s">
        <v>174</v>
      </c>
      <c r="E616" s="245" t="s">
        <v>1</v>
      </c>
      <c r="F616" s="246" t="s">
        <v>900</v>
      </c>
      <c r="G616" s="243"/>
      <c r="H616" s="247">
        <v>60.960000000000001</v>
      </c>
      <c r="I616" s="248"/>
      <c r="J616" s="243"/>
      <c r="K616" s="243"/>
      <c r="L616" s="249"/>
      <c r="M616" s="250"/>
      <c r="N616" s="251"/>
      <c r="O616" s="251"/>
      <c r="P616" s="251"/>
      <c r="Q616" s="251"/>
      <c r="R616" s="251"/>
      <c r="S616" s="251"/>
      <c r="T616" s="25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3" t="s">
        <v>174</v>
      </c>
      <c r="AU616" s="253" t="s">
        <v>86</v>
      </c>
      <c r="AV616" s="13" t="s">
        <v>86</v>
      </c>
      <c r="AW616" s="13" t="s">
        <v>32</v>
      </c>
      <c r="AX616" s="13" t="s">
        <v>84</v>
      </c>
      <c r="AY616" s="253" t="s">
        <v>166</v>
      </c>
    </row>
    <row r="617" s="2" customFormat="1" ht="24.15" customHeight="1">
      <c r="A617" s="38"/>
      <c r="B617" s="39"/>
      <c r="C617" s="275" t="s">
        <v>913</v>
      </c>
      <c r="D617" s="275" t="s">
        <v>217</v>
      </c>
      <c r="E617" s="276" t="s">
        <v>914</v>
      </c>
      <c r="F617" s="277" t="s">
        <v>915</v>
      </c>
      <c r="G617" s="278" t="s">
        <v>229</v>
      </c>
      <c r="H617" s="279">
        <v>67.055999999999997</v>
      </c>
      <c r="I617" s="280"/>
      <c r="J617" s="281">
        <f>ROUND(I617*H617,2)</f>
        <v>0</v>
      </c>
      <c r="K617" s="282"/>
      <c r="L617" s="283"/>
      <c r="M617" s="284" t="s">
        <v>1</v>
      </c>
      <c r="N617" s="285" t="s">
        <v>41</v>
      </c>
      <c r="O617" s="91"/>
      <c r="P617" s="238">
        <f>O617*H617</f>
        <v>0</v>
      </c>
      <c r="Q617" s="238">
        <v>0.0025999999999999999</v>
      </c>
      <c r="R617" s="238">
        <f>Q617*H617</f>
        <v>0.17434559999999999</v>
      </c>
      <c r="S617" s="238">
        <v>0</v>
      </c>
      <c r="T617" s="239">
        <f>S617*H617</f>
        <v>0</v>
      </c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R617" s="240" t="s">
        <v>400</v>
      </c>
      <c r="AT617" s="240" t="s">
        <v>217</v>
      </c>
      <c r="AU617" s="240" t="s">
        <v>86</v>
      </c>
      <c r="AY617" s="17" t="s">
        <v>166</v>
      </c>
      <c r="BE617" s="241">
        <f>IF(N617="základní",J617,0)</f>
        <v>0</v>
      </c>
      <c r="BF617" s="241">
        <f>IF(N617="snížená",J617,0)</f>
        <v>0</v>
      </c>
      <c r="BG617" s="241">
        <f>IF(N617="zákl. přenesená",J617,0)</f>
        <v>0</v>
      </c>
      <c r="BH617" s="241">
        <f>IF(N617="sníž. přenesená",J617,0)</f>
        <v>0</v>
      </c>
      <c r="BI617" s="241">
        <f>IF(N617="nulová",J617,0)</f>
        <v>0</v>
      </c>
      <c r="BJ617" s="17" t="s">
        <v>84</v>
      </c>
      <c r="BK617" s="241">
        <f>ROUND(I617*H617,2)</f>
        <v>0</v>
      </c>
      <c r="BL617" s="17" t="s">
        <v>288</v>
      </c>
      <c r="BM617" s="240" t="s">
        <v>916</v>
      </c>
    </row>
    <row r="618" s="13" customFormat="1">
      <c r="A618" s="13"/>
      <c r="B618" s="242"/>
      <c r="C618" s="243"/>
      <c r="D618" s="244" t="s">
        <v>174</v>
      </c>
      <c r="E618" s="243"/>
      <c r="F618" s="246" t="s">
        <v>917</v>
      </c>
      <c r="G618" s="243"/>
      <c r="H618" s="247">
        <v>67.055999999999997</v>
      </c>
      <c r="I618" s="248"/>
      <c r="J618" s="243"/>
      <c r="K618" s="243"/>
      <c r="L618" s="249"/>
      <c r="M618" s="250"/>
      <c r="N618" s="251"/>
      <c r="O618" s="251"/>
      <c r="P618" s="251"/>
      <c r="Q618" s="251"/>
      <c r="R618" s="251"/>
      <c r="S618" s="251"/>
      <c r="T618" s="25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3" t="s">
        <v>174</v>
      </c>
      <c r="AU618" s="253" t="s">
        <v>86</v>
      </c>
      <c r="AV618" s="13" t="s">
        <v>86</v>
      </c>
      <c r="AW618" s="13" t="s">
        <v>4</v>
      </c>
      <c r="AX618" s="13" t="s">
        <v>84</v>
      </c>
      <c r="AY618" s="253" t="s">
        <v>166</v>
      </c>
    </row>
    <row r="619" s="2" customFormat="1" ht="16.5" customHeight="1">
      <c r="A619" s="38"/>
      <c r="B619" s="39"/>
      <c r="C619" s="228" t="s">
        <v>918</v>
      </c>
      <c r="D619" s="228" t="s">
        <v>168</v>
      </c>
      <c r="E619" s="229" t="s">
        <v>919</v>
      </c>
      <c r="F619" s="230" t="s">
        <v>920</v>
      </c>
      <c r="G619" s="231" t="s">
        <v>250</v>
      </c>
      <c r="H619" s="232">
        <v>67.400000000000006</v>
      </c>
      <c r="I619" s="233"/>
      <c r="J619" s="234">
        <f>ROUND(I619*H619,2)</f>
        <v>0</v>
      </c>
      <c r="K619" s="235"/>
      <c r="L619" s="44"/>
      <c r="M619" s="236" t="s">
        <v>1</v>
      </c>
      <c r="N619" s="237" t="s">
        <v>41</v>
      </c>
      <c r="O619" s="91"/>
      <c r="P619" s="238">
        <f>O619*H619</f>
        <v>0</v>
      </c>
      <c r="Q619" s="238">
        <v>1.0000000000000001E-05</v>
      </c>
      <c r="R619" s="238">
        <f>Q619*H619</f>
        <v>0.00067400000000000012</v>
      </c>
      <c r="S619" s="238">
        <v>0</v>
      </c>
      <c r="T619" s="239">
        <f>S619*H619</f>
        <v>0</v>
      </c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R619" s="240" t="s">
        <v>288</v>
      </c>
      <c r="AT619" s="240" t="s">
        <v>168</v>
      </c>
      <c r="AU619" s="240" t="s">
        <v>86</v>
      </c>
      <c r="AY619" s="17" t="s">
        <v>166</v>
      </c>
      <c r="BE619" s="241">
        <f>IF(N619="základní",J619,0)</f>
        <v>0</v>
      </c>
      <c r="BF619" s="241">
        <f>IF(N619="snížená",J619,0)</f>
        <v>0</v>
      </c>
      <c r="BG619" s="241">
        <f>IF(N619="zákl. přenesená",J619,0)</f>
        <v>0</v>
      </c>
      <c r="BH619" s="241">
        <f>IF(N619="sníž. přenesená",J619,0)</f>
        <v>0</v>
      </c>
      <c r="BI619" s="241">
        <f>IF(N619="nulová",J619,0)</f>
        <v>0</v>
      </c>
      <c r="BJ619" s="17" t="s">
        <v>84</v>
      </c>
      <c r="BK619" s="241">
        <f>ROUND(I619*H619,2)</f>
        <v>0</v>
      </c>
      <c r="BL619" s="17" t="s">
        <v>288</v>
      </c>
      <c r="BM619" s="240" t="s">
        <v>921</v>
      </c>
    </row>
    <row r="620" s="13" customFormat="1">
      <c r="A620" s="13"/>
      <c r="B620" s="242"/>
      <c r="C620" s="243"/>
      <c r="D620" s="244" t="s">
        <v>174</v>
      </c>
      <c r="E620" s="245" t="s">
        <v>1</v>
      </c>
      <c r="F620" s="246" t="s">
        <v>922</v>
      </c>
      <c r="G620" s="243"/>
      <c r="H620" s="247">
        <v>11.310000000000001</v>
      </c>
      <c r="I620" s="248"/>
      <c r="J620" s="243"/>
      <c r="K620" s="243"/>
      <c r="L620" s="249"/>
      <c r="M620" s="250"/>
      <c r="N620" s="251"/>
      <c r="O620" s="251"/>
      <c r="P620" s="251"/>
      <c r="Q620" s="251"/>
      <c r="R620" s="251"/>
      <c r="S620" s="251"/>
      <c r="T620" s="252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3" t="s">
        <v>174</v>
      </c>
      <c r="AU620" s="253" t="s">
        <v>86</v>
      </c>
      <c r="AV620" s="13" t="s">
        <v>86</v>
      </c>
      <c r="AW620" s="13" t="s">
        <v>32</v>
      </c>
      <c r="AX620" s="13" t="s">
        <v>76</v>
      </c>
      <c r="AY620" s="253" t="s">
        <v>166</v>
      </c>
    </row>
    <row r="621" s="13" customFormat="1">
      <c r="A621" s="13"/>
      <c r="B621" s="242"/>
      <c r="C621" s="243"/>
      <c r="D621" s="244" t="s">
        <v>174</v>
      </c>
      <c r="E621" s="245" t="s">
        <v>1</v>
      </c>
      <c r="F621" s="246" t="s">
        <v>923</v>
      </c>
      <c r="G621" s="243"/>
      <c r="H621" s="247">
        <v>18.329999999999998</v>
      </c>
      <c r="I621" s="248"/>
      <c r="J621" s="243"/>
      <c r="K621" s="243"/>
      <c r="L621" s="249"/>
      <c r="M621" s="250"/>
      <c r="N621" s="251"/>
      <c r="O621" s="251"/>
      <c r="P621" s="251"/>
      <c r="Q621" s="251"/>
      <c r="R621" s="251"/>
      <c r="S621" s="251"/>
      <c r="T621" s="252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3" t="s">
        <v>174</v>
      </c>
      <c r="AU621" s="253" t="s">
        <v>86</v>
      </c>
      <c r="AV621" s="13" t="s">
        <v>86</v>
      </c>
      <c r="AW621" s="13" t="s">
        <v>32</v>
      </c>
      <c r="AX621" s="13" t="s">
        <v>76</v>
      </c>
      <c r="AY621" s="253" t="s">
        <v>166</v>
      </c>
    </row>
    <row r="622" s="13" customFormat="1">
      <c r="A622" s="13"/>
      <c r="B622" s="242"/>
      <c r="C622" s="243"/>
      <c r="D622" s="244" t="s">
        <v>174</v>
      </c>
      <c r="E622" s="245" t="s">
        <v>1</v>
      </c>
      <c r="F622" s="246" t="s">
        <v>924</v>
      </c>
      <c r="G622" s="243"/>
      <c r="H622" s="247">
        <v>18.609999999999999</v>
      </c>
      <c r="I622" s="248"/>
      <c r="J622" s="243"/>
      <c r="K622" s="243"/>
      <c r="L622" s="249"/>
      <c r="M622" s="250"/>
      <c r="N622" s="251"/>
      <c r="O622" s="251"/>
      <c r="P622" s="251"/>
      <c r="Q622" s="251"/>
      <c r="R622" s="251"/>
      <c r="S622" s="251"/>
      <c r="T622" s="252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3" t="s">
        <v>174</v>
      </c>
      <c r="AU622" s="253" t="s">
        <v>86</v>
      </c>
      <c r="AV622" s="13" t="s">
        <v>86</v>
      </c>
      <c r="AW622" s="13" t="s">
        <v>32</v>
      </c>
      <c r="AX622" s="13" t="s">
        <v>76</v>
      </c>
      <c r="AY622" s="253" t="s">
        <v>166</v>
      </c>
    </row>
    <row r="623" s="13" customFormat="1">
      <c r="A623" s="13"/>
      <c r="B623" s="242"/>
      <c r="C623" s="243"/>
      <c r="D623" s="244" t="s">
        <v>174</v>
      </c>
      <c r="E623" s="245" t="s">
        <v>1</v>
      </c>
      <c r="F623" s="246" t="s">
        <v>925</v>
      </c>
      <c r="G623" s="243"/>
      <c r="H623" s="247">
        <v>19.149999999999999</v>
      </c>
      <c r="I623" s="248"/>
      <c r="J623" s="243"/>
      <c r="K623" s="243"/>
      <c r="L623" s="249"/>
      <c r="M623" s="250"/>
      <c r="N623" s="251"/>
      <c r="O623" s="251"/>
      <c r="P623" s="251"/>
      <c r="Q623" s="251"/>
      <c r="R623" s="251"/>
      <c r="S623" s="251"/>
      <c r="T623" s="25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3" t="s">
        <v>174</v>
      </c>
      <c r="AU623" s="253" t="s">
        <v>86</v>
      </c>
      <c r="AV623" s="13" t="s">
        <v>86</v>
      </c>
      <c r="AW623" s="13" t="s">
        <v>32</v>
      </c>
      <c r="AX623" s="13" t="s">
        <v>76</v>
      </c>
      <c r="AY623" s="253" t="s">
        <v>166</v>
      </c>
    </row>
    <row r="624" s="14" customFormat="1">
      <c r="A624" s="14"/>
      <c r="B624" s="254"/>
      <c r="C624" s="255"/>
      <c r="D624" s="244" t="s">
        <v>174</v>
      </c>
      <c r="E624" s="256" t="s">
        <v>1</v>
      </c>
      <c r="F624" s="257" t="s">
        <v>182</v>
      </c>
      <c r="G624" s="255"/>
      <c r="H624" s="258">
        <v>67.400000000000006</v>
      </c>
      <c r="I624" s="259"/>
      <c r="J624" s="255"/>
      <c r="K624" s="255"/>
      <c r="L624" s="260"/>
      <c r="M624" s="261"/>
      <c r="N624" s="262"/>
      <c r="O624" s="262"/>
      <c r="P624" s="262"/>
      <c r="Q624" s="262"/>
      <c r="R624" s="262"/>
      <c r="S624" s="262"/>
      <c r="T624" s="263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4" t="s">
        <v>174</v>
      </c>
      <c r="AU624" s="264" t="s">
        <v>86</v>
      </c>
      <c r="AV624" s="14" t="s">
        <v>172</v>
      </c>
      <c r="AW624" s="14" t="s">
        <v>32</v>
      </c>
      <c r="AX624" s="14" t="s">
        <v>84</v>
      </c>
      <c r="AY624" s="264" t="s">
        <v>166</v>
      </c>
    </row>
    <row r="625" s="2" customFormat="1" ht="16.5" customHeight="1">
      <c r="A625" s="38"/>
      <c r="B625" s="39"/>
      <c r="C625" s="275" t="s">
        <v>926</v>
      </c>
      <c r="D625" s="275" t="s">
        <v>217</v>
      </c>
      <c r="E625" s="276" t="s">
        <v>927</v>
      </c>
      <c r="F625" s="277" t="s">
        <v>928</v>
      </c>
      <c r="G625" s="278" t="s">
        <v>250</v>
      </c>
      <c r="H625" s="279">
        <v>68.748000000000005</v>
      </c>
      <c r="I625" s="280"/>
      <c r="J625" s="281">
        <f>ROUND(I625*H625,2)</f>
        <v>0</v>
      </c>
      <c r="K625" s="282"/>
      <c r="L625" s="283"/>
      <c r="M625" s="284" t="s">
        <v>1</v>
      </c>
      <c r="N625" s="285" t="s">
        <v>41</v>
      </c>
      <c r="O625" s="91"/>
      <c r="P625" s="238">
        <f>O625*H625</f>
        <v>0</v>
      </c>
      <c r="Q625" s="238">
        <v>0.00035</v>
      </c>
      <c r="R625" s="238">
        <f>Q625*H625</f>
        <v>0.024061800000000001</v>
      </c>
      <c r="S625" s="238">
        <v>0</v>
      </c>
      <c r="T625" s="239">
        <f>S625*H625</f>
        <v>0</v>
      </c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R625" s="240" t="s">
        <v>400</v>
      </c>
      <c r="AT625" s="240" t="s">
        <v>217</v>
      </c>
      <c r="AU625" s="240" t="s">
        <v>86</v>
      </c>
      <c r="AY625" s="17" t="s">
        <v>166</v>
      </c>
      <c r="BE625" s="241">
        <f>IF(N625="základní",J625,0)</f>
        <v>0</v>
      </c>
      <c r="BF625" s="241">
        <f>IF(N625="snížená",J625,0)</f>
        <v>0</v>
      </c>
      <c r="BG625" s="241">
        <f>IF(N625="zákl. přenesená",J625,0)</f>
        <v>0</v>
      </c>
      <c r="BH625" s="241">
        <f>IF(N625="sníž. přenesená",J625,0)</f>
        <v>0</v>
      </c>
      <c r="BI625" s="241">
        <f>IF(N625="nulová",J625,0)</f>
        <v>0</v>
      </c>
      <c r="BJ625" s="17" t="s">
        <v>84</v>
      </c>
      <c r="BK625" s="241">
        <f>ROUND(I625*H625,2)</f>
        <v>0</v>
      </c>
      <c r="BL625" s="17" t="s">
        <v>288</v>
      </c>
      <c r="BM625" s="240" t="s">
        <v>929</v>
      </c>
    </row>
    <row r="626" s="13" customFormat="1">
      <c r="A626" s="13"/>
      <c r="B626" s="242"/>
      <c r="C626" s="243"/>
      <c r="D626" s="244" t="s">
        <v>174</v>
      </c>
      <c r="E626" s="243"/>
      <c r="F626" s="246" t="s">
        <v>930</v>
      </c>
      <c r="G626" s="243"/>
      <c r="H626" s="247">
        <v>68.748000000000005</v>
      </c>
      <c r="I626" s="248"/>
      <c r="J626" s="243"/>
      <c r="K626" s="243"/>
      <c r="L626" s="249"/>
      <c r="M626" s="250"/>
      <c r="N626" s="251"/>
      <c r="O626" s="251"/>
      <c r="P626" s="251"/>
      <c r="Q626" s="251"/>
      <c r="R626" s="251"/>
      <c r="S626" s="251"/>
      <c r="T626" s="25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3" t="s">
        <v>174</v>
      </c>
      <c r="AU626" s="253" t="s">
        <v>86</v>
      </c>
      <c r="AV626" s="13" t="s">
        <v>86</v>
      </c>
      <c r="AW626" s="13" t="s">
        <v>4</v>
      </c>
      <c r="AX626" s="13" t="s">
        <v>84</v>
      </c>
      <c r="AY626" s="253" t="s">
        <v>166</v>
      </c>
    </row>
    <row r="627" s="2" customFormat="1" ht="16.5" customHeight="1">
      <c r="A627" s="38"/>
      <c r="B627" s="39"/>
      <c r="C627" s="228" t="s">
        <v>931</v>
      </c>
      <c r="D627" s="228" t="s">
        <v>168</v>
      </c>
      <c r="E627" s="229" t="s">
        <v>932</v>
      </c>
      <c r="F627" s="230" t="s">
        <v>933</v>
      </c>
      <c r="G627" s="231" t="s">
        <v>250</v>
      </c>
      <c r="H627" s="232">
        <v>3.6000000000000001</v>
      </c>
      <c r="I627" s="233"/>
      <c r="J627" s="234">
        <f>ROUND(I627*H627,2)</f>
        <v>0</v>
      </c>
      <c r="K627" s="235"/>
      <c r="L627" s="44"/>
      <c r="M627" s="236" t="s">
        <v>1</v>
      </c>
      <c r="N627" s="237" t="s">
        <v>41</v>
      </c>
      <c r="O627" s="91"/>
      <c r="P627" s="238">
        <f>O627*H627</f>
        <v>0</v>
      </c>
      <c r="Q627" s="238">
        <v>0</v>
      </c>
      <c r="R627" s="238">
        <f>Q627*H627</f>
        <v>0</v>
      </c>
      <c r="S627" s="238">
        <v>0</v>
      </c>
      <c r="T627" s="239">
        <f>S627*H627</f>
        <v>0</v>
      </c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R627" s="240" t="s">
        <v>288</v>
      </c>
      <c r="AT627" s="240" t="s">
        <v>168</v>
      </c>
      <c r="AU627" s="240" t="s">
        <v>86</v>
      </c>
      <c r="AY627" s="17" t="s">
        <v>166</v>
      </c>
      <c r="BE627" s="241">
        <f>IF(N627="základní",J627,0)</f>
        <v>0</v>
      </c>
      <c r="BF627" s="241">
        <f>IF(N627="snížená",J627,0)</f>
        <v>0</v>
      </c>
      <c r="BG627" s="241">
        <f>IF(N627="zákl. přenesená",J627,0)</f>
        <v>0</v>
      </c>
      <c r="BH627" s="241">
        <f>IF(N627="sníž. přenesená",J627,0)</f>
        <v>0</v>
      </c>
      <c r="BI627" s="241">
        <f>IF(N627="nulová",J627,0)</f>
        <v>0</v>
      </c>
      <c r="BJ627" s="17" t="s">
        <v>84</v>
      </c>
      <c r="BK627" s="241">
        <f>ROUND(I627*H627,2)</f>
        <v>0</v>
      </c>
      <c r="BL627" s="17" t="s">
        <v>288</v>
      </c>
      <c r="BM627" s="240" t="s">
        <v>934</v>
      </c>
    </row>
    <row r="628" s="13" customFormat="1">
      <c r="A628" s="13"/>
      <c r="B628" s="242"/>
      <c r="C628" s="243"/>
      <c r="D628" s="244" t="s">
        <v>174</v>
      </c>
      <c r="E628" s="245" t="s">
        <v>1</v>
      </c>
      <c r="F628" s="246" t="s">
        <v>935</v>
      </c>
      <c r="G628" s="243"/>
      <c r="H628" s="247">
        <v>3.6000000000000001</v>
      </c>
      <c r="I628" s="248"/>
      <c r="J628" s="243"/>
      <c r="K628" s="243"/>
      <c r="L628" s="249"/>
      <c r="M628" s="250"/>
      <c r="N628" s="251"/>
      <c r="O628" s="251"/>
      <c r="P628" s="251"/>
      <c r="Q628" s="251"/>
      <c r="R628" s="251"/>
      <c r="S628" s="251"/>
      <c r="T628" s="252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3" t="s">
        <v>174</v>
      </c>
      <c r="AU628" s="253" t="s">
        <v>86</v>
      </c>
      <c r="AV628" s="13" t="s">
        <v>86</v>
      </c>
      <c r="AW628" s="13" t="s">
        <v>32</v>
      </c>
      <c r="AX628" s="13" t="s">
        <v>84</v>
      </c>
      <c r="AY628" s="253" t="s">
        <v>166</v>
      </c>
    </row>
    <row r="629" s="2" customFormat="1" ht="16.5" customHeight="1">
      <c r="A629" s="38"/>
      <c r="B629" s="39"/>
      <c r="C629" s="275" t="s">
        <v>936</v>
      </c>
      <c r="D629" s="275" t="s">
        <v>217</v>
      </c>
      <c r="E629" s="276" t="s">
        <v>937</v>
      </c>
      <c r="F629" s="277" t="s">
        <v>938</v>
      </c>
      <c r="G629" s="278" t="s">
        <v>250</v>
      </c>
      <c r="H629" s="279">
        <v>3.96</v>
      </c>
      <c r="I629" s="280"/>
      <c r="J629" s="281">
        <f>ROUND(I629*H629,2)</f>
        <v>0</v>
      </c>
      <c r="K629" s="282"/>
      <c r="L629" s="283"/>
      <c r="M629" s="284" t="s">
        <v>1</v>
      </c>
      <c r="N629" s="285" t="s">
        <v>41</v>
      </c>
      <c r="O629" s="91"/>
      <c r="P629" s="238">
        <f>O629*H629</f>
        <v>0</v>
      </c>
      <c r="Q629" s="238">
        <v>0.00016000000000000001</v>
      </c>
      <c r="R629" s="238">
        <f>Q629*H629</f>
        <v>0.00063360000000000001</v>
      </c>
      <c r="S629" s="238">
        <v>0</v>
      </c>
      <c r="T629" s="239">
        <f>S629*H629</f>
        <v>0</v>
      </c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R629" s="240" t="s">
        <v>400</v>
      </c>
      <c r="AT629" s="240" t="s">
        <v>217</v>
      </c>
      <c r="AU629" s="240" t="s">
        <v>86</v>
      </c>
      <c r="AY629" s="17" t="s">
        <v>166</v>
      </c>
      <c r="BE629" s="241">
        <f>IF(N629="základní",J629,0)</f>
        <v>0</v>
      </c>
      <c r="BF629" s="241">
        <f>IF(N629="snížená",J629,0)</f>
        <v>0</v>
      </c>
      <c r="BG629" s="241">
        <f>IF(N629="zákl. přenesená",J629,0)</f>
        <v>0</v>
      </c>
      <c r="BH629" s="241">
        <f>IF(N629="sníž. přenesená",J629,0)</f>
        <v>0</v>
      </c>
      <c r="BI629" s="241">
        <f>IF(N629="nulová",J629,0)</f>
        <v>0</v>
      </c>
      <c r="BJ629" s="17" t="s">
        <v>84</v>
      </c>
      <c r="BK629" s="241">
        <f>ROUND(I629*H629,2)</f>
        <v>0</v>
      </c>
      <c r="BL629" s="17" t="s">
        <v>288</v>
      </c>
      <c r="BM629" s="240" t="s">
        <v>939</v>
      </c>
    </row>
    <row r="630" s="13" customFormat="1">
      <c r="A630" s="13"/>
      <c r="B630" s="242"/>
      <c r="C630" s="243"/>
      <c r="D630" s="244" t="s">
        <v>174</v>
      </c>
      <c r="E630" s="243"/>
      <c r="F630" s="246" t="s">
        <v>940</v>
      </c>
      <c r="G630" s="243"/>
      <c r="H630" s="247">
        <v>3.96</v>
      </c>
      <c r="I630" s="248"/>
      <c r="J630" s="243"/>
      <c r="K630" s="243"/>
      <c r="L630" s="249"/>
      <c r="M630" s="250"/>
      <c r="N630" s="251"/>
      <c r="O630" s="251"/>
      <c r="P630" s="251"/>
      <c r="Q630" s="251"/>
      <c r="R630" s="251"/>
      <c r="S630" s="251"/>
      <c r="T630" s="252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3" t="s">
        <v>174</v>
      </c>
      <c r="AU630" s="253" t="s">
        <v>86</v>
      </c>
      <c r="AV630" s="13" t="s">
        <v>86</v>
      </c>
      <c r="AW630" s="13" t="s">
        <v>4</v>
      </c>
      <c r="AX630" s="13" t="s">
        <v>84</v>
      </c>
      <c r="AY630" s="253" t="s">
        <v>166</v>
      </c>
    </row>
    <row r="631" s="2" customFormat="1" ht="24.15" customHeight="1">
      <c r="A631" s="38"/>
      <c r="B631" s="39"/>
      <c r="C631" s="228" t="s">
        <v>941</v>
      </c>
      <c r="D631" s="228" t="s">
        <v>168</v>
      </c>
      <c r="E631" s="229" t="s">
        <v>942</v>
      </c>
      <c r="F631" s="230" t="s">
        <v>943</v>
      </c>
      <c r="G631" s="231" t="s">
        <v>611</v>
      </c>
      <c r="H631" s="286"/>
      <c r="I631" s="233"/>
      <c r="J631" s="234">
        <f>ROUND(I631*H631,2)</f>
        <v>0</v>
      </c>
      <c r="K631" s="235"/>
      <c r="L631" s="44"/>
      <c r="M631" s="236" t="s">
        <v>1</v>
      </c>
      <c r="N631" s="237" t="s">
        <v>41</v>
      </c>
      <c r="O631" s="91"/>
      <c r="P631" s="238">
        <f>O631*H631</f>
        <v>0</v>
      </c>
      <c r="Q631" s="238">
        <v>0</v>
      </c>
      <c r="R631" s="238">
        <f>Q631*H631</f>
        <v>0</v>
      </c>
      <c r="S631" s="238">
        <v>0</v>
      </c>
      <c r="T631" s="239">
        <f>S631*H631</f>
        <v>0</v>
      </c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R631" s="240" t="s">
        <v>288</v>
      </c>
      <c r="AT631" s="240" t="s">
        <v>168</v>
      </c>
      <c r="AU631" s="240" t="s">
        <v>86</v>
      </c>
      <c r="AY631" s="17" t="s">
        <v>166</v>
      </c>
      <c r="BE631" s="241">
        <f>IF(N631="základní",J631,0)</f>
        <v>0</v>
      </c>
      <c r="BF631" s="241">
        <f>IF(N631="snížená",J631,0)</f>
        <v>0</v>
      </c>
      <c r="BG631" s="241">
        <f>IF(N631="zákl. přenesená",J631,0)</f>
        <v>0</v>
      </c>
      <c r="BH631" s="241">
        <f>IF(N631="sníž. přenesená",J631,0)</f>
        <v>0</v>
      </c>
      <c r="BI631" s="241">
        <f>IF(N631="nulová",J631,0)</f>
        <v>0</v>
      </c>
      <c r="BJ631" s="17" t="s">
        <v>84</v>
      </c>
      <c r="BK631" s="241">
        <f>ROUND(I631*H631,2)</f>
        <v>0</v>
      </c>
      <c r="BL631" s="17" t="s">
        <v>288</v>
      </c>
      <c r="BM631" s="240" t="s">
        <v>944</v>
      </c>
    </row>
    <row r="632" s="12" customFormat="1" ht="22.8" customHeight="1">
      <c r="A632" s="12"/>
      <c r="B632" s="212"/>
      <c r="C632" s="213"/>
      <c r="D632" s="214" t="s">
        <v>75</v>
      </c>
      <c r="E632" s="226" t="s">
        <v>945</v>
      </c>
      <c r="F632" s="226" t="s">
        <v>946</v>
      </c>
      <c r="G632" s="213"/>
      <c r="H632" s="213"/>
      <c r="I632" s="216"/>
      <c r="J632" s="227">
        <f>BK632</f>
        <v>0</v>
      </c>
      <c r="K632" s="213"/>
      <c r="L632" s="218"/>
      <c r="M632" s="219"/>
      <c r="N632" s="220"/>
      <c r="O632" s="220"/>
      <c r="P632" s="221">
        <f>SUM(P633:P648)</f>
        <v>0</v>
      </c>
      <c r="Q632" s="220"/>
      <c r="R632" s="221">
        <f>SUM(R633:R648)</f>
        <v>0.77010540000000005</v>
      </c>
      <c r="S632" s="220"/>
      <c r="T632" s="222">
        <f>SUM(T633:T648)</f>
        <v>0</v>
      </c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R632" s="223" t="s">
        <v>86</v>
      </c>
      <c r="AT632" s="224" t="s">
        <v>75</v>
      </c>
      <c r="AU632" s="224" t="s">
        <v>84</v>
      </c>
      <c r="AY632" s="223" t="s">
        <v>166</v>
      </c>
      <c r="BK632" s="225">
        <f>SUM(BK633:BK648)</f>
        <v>0</v>
      </c>
    </row>
    <row r="633" s="2" customFormat="1" ht="16.5" customHeight="1">
      <c r="A633" s="38"/>
      <c r="B633" s="39"/>
      <c r="C633" s="228" t="s">
        <v>947</v>
      </c>
      <c r="D633" s="228" t="s">
        <v>168</v>
      </c>
      <c r="E633" s="229" t="s">
        <v>948</v>
      </c>
      <c r="F633" s="230" t="s">
        <v>949</v>
      </c>
      <c r="G633" s="231" t="s">
        <v>229</v>
      </c>
      <c r="H633" s="232">
        <v>80.510000000000005</v>
      </c>
      <c r="I633" s="233"/>
      <c r="J633" s="234">
        <f>ROUND(I633*H633,2)</f>
        <v>0</v>
      </c>
      <c r="K633" s="235"/>
      <c r="L633" s="44"/>
      <c r="M633" s="236" t="s">
        <v>1</v>
      </c>
      <c r="N633" s="237" t="s">
        <v>41</v>
      </c>
      <c r="O633" s="91"/>
      <c r="P633" s="238">
        <f>O633*H633</f>
        <v>0</v>
      </c>
      <c r="Q633" s="238">
        <v>0</v>
      </c>
      <c r="R633" s="238">
        <f>Q633*H633</f>
        <v>0</v>
      </c>
      <c r="S633" s="238">
        <v>0</v>
      </c>
      <c r="T633" s="239">
        <f>S633*H633</f>
        <v>0</v>
      </c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R633" s="240" t="s">
        <v>288</v>
      </c>
      <c r="AT633" s="240" t="s">
        <v>168</v>
      </c>
      <c r="AU633" s="240" t="s">
        <v>86</v>
      </c>
      <c r="AY633" s="17" t="s">
        <v>166</v>
      </c>
      <c r="BE633" s="241">
        <f>IF(N633="základní",J633,0)</f>
        <v>0</v>
      </c>
      <c r="BF633" s="241">
        <f>IF(N633="snížená",J633,0)</f>
        <v>0</v>
      </c>
      <c r="BG633" s="241">
        <f>IF(N633="zákl. přenesená",J633,0)</f>
        <v>0</v>
      </c>
      <c r="BH633" s="241">
        <f>IF(N633="sníž. přenesená",J633,0)</f>
        <v>0</v>
      </c>
      <c r="BI633" s="241">
        <f>IF(N633="nulová",J633,0)</f>
        <v>0</v>
      </c>
      <c r="BJ633" s="17" t="s">
        <v>84</v>
      </c>
      <c r="BK633" s="241">
        <f>ROUND(I633*H633,2)</f>
        <v>0</v>
      </c>
      <c r="BL633" s="17" t="s">
        <v>288</v>
      </c>
      <c r="BM633" s="240" t="s">
        <v>950</v>
      </c>
    </row>
    <row r="634" s="15" customFormat="1">
      <c r="A634" s="15"/>
      <c r="B634" s="265"/>
      <c r="C634" s="266"/>
      <c r="D634" s="244" t="s">
        <v>174</v>
      </c>
      <c r="E634" s="267" t="s">
        <v>1</v>
      </c>
      <c r="F634" s="268" t="s">
        <v>951</v>
      </c>
      <c r="G634" s="266"/>
      <c r="H634" s="267" t="s">
        <v>1</v>
      </c>
      <c r="I634" s="269"/>
      <c r="J634" s="266"/>
      <c r="K634" s="266"/>
      <c r="L634" s="270"/>
      <c r="M634" s="271"/>
      <c r="N634" s="272"/>
      <c r="O634" s="272"/>
      <c r="P634" s="272"/>
      <c r="Q634" s="272"/>
      <c r="R634" s="272"/>
      <c r="S634" s="272"/>
      <c r="T634" s="273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74" t="s">
        <v>174</v>
      </c>
      <c r="AU634" s="274" t="s">
        <v>86</v>
      </c>
      <c r="AV634" s="15" t="s">
        <v>84</v>
      </c>
      <c r="AW634" s="15" t="s">
        <v>32</v>
      </c>
      <c r="AX634" s="15" t="s">
        <v>76</v>
      </c>
      <c r="AY634" s="274" t="s">
        <v>166</v>
      </c>
    </row>
    <row r="635" s="13" customFormat="1">
      <c r="A635" s="13"/>
      <c r="B635" s="242"/>
      <c r="C635" s="243"/>
      <c r="D635" s="244" t="s">
        <v>174</v>
      </c>
      <c r="E635" s="245" t="s">
        <v>1</v>
      </c>
      <c r="F635" s="246" t="s">
        <v>952</v>
      </c>
      <c r="G635" s="243"/>
      <c r="H635" s="247">
        <v>80.510000000000005</v>
      </c>
      <c r="I635" s="248"/>
      <c r="J635" s="243"/>
      <c r="K635" s="243"/>
      <c r="L635" s="249"/>
      <c r="M635" s="250"/>
      <c r="N635" s="251"/>
      <c r="O635" s="251"/>
      <c r="P635" s="251"/>
      <c r="Q635" s="251"/>
      <c r="R635" s="251"/>
      <c r="S635" s="251"/>
      <c r="T635" s="252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3" t="s">
        <v>174</v>
      </c>
      <c r="AU635" s="253" t="s">
        <v>86</v>
      </c>
      <c r="AV635" s="13" t="s">
        <v>86</v>
      </c>
      <c r="AW635" s="13" t="s">
        <v>32</v>
      </c>
      <c r="AX635" s="13" t="s">
        <v>84</v>
      </c>
      <c r="AY635" s="253" t="s">
        <v>166</v>
      </c>
    </row>
    <row r="636" s="2" customFormat="1" ht="24.15" customHeight="1">
      <c r="A636" s="38"/>
      <c r="B636" s="39"/>
      <c r="C636" s="228" t="s">
        <v>953</v>
      </c>
      <c r="D636" s="228" t="s">
        <v>168</v>
      </c>
      <c r="E636" s="229" t="s">
        <v>954</v>
      </c>
      <c r="F636" s="230" t="s">
        <v>955</v>
      </c>
      <c r="G636" s="231" t="s">
        <v>229</v>
      </c>
      <c r="H636" s="232">
        <v>80.510000000000005</v>
      </c>
      <c r="I636" s="233"/>
      <c r="J636" s="234">
        <f>ROUND(I636*H636,2)</f>
        <v>0</v>
      </c>
      <c r="K636" s="235"/>
      <c r="L636" s="44"/>
      <c r="M636" s="236" t="s">
        <v>1</v>
      </c>
      <c r="N636" s="237" t="s">
        <v>41</v>
      </c>
      <c r="O636" s="91"/>
      <c r="P636" s="238">
        <f>O636*H636</f>
        <v>0</v>
      </c>
      <c r="Q636" s="238">
        <v>0.00054000000000000001</v>
      </c>
      <c r="R636" s="238">
        <f>Q636*H636</f>
        <v>0.043475400000000004</v>
      </c>
      <c r="S636" s="238">
        <v>0</v>
      </c>
      <c r="T636" s="239">
        <f>S636*H636</f>
        <v>0</v>
      </c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R636" s="240" t="s">
        <v>288</v>
      </c>
      <c r="AT636" s="240" t="s">
        <v>168</v>
      </c>
      <c r="AU636" s="240" t="s">
        <v>86</v>
      </c>
      <c r="AY636" s="17" t="s">
        <v>166</v>
      </c>
      <c r="BE636" s="241">
        <f>IF(N636="základní",J636,0)</f>
        <v>0</v>
      </c>
      <c r="BF636" s="241">
        <f>IF(N636="snížená",J636,0)</f>
        <v>0</v>
      </c>
      <c r="BG636" s="241">
        <f>IF(N636="zákl. přenesená",J636,0)</f>
        <v>0</v>
      </c>
      <c r="BH636" s="241">
        <f>IF(N636="sníž. přenesená",J636,0)</f>
        <v>0</v>
      </c>
      <c r="BI636" s="241">
        <f>IF(N636="nulová",J636,0)</f>
        <v>0</v>
      </c>
      <c r="BJ636" s="17" t="s">
        <v>84</v>
      </c>
      <c r="BK636" s="241">
        <f>ROUND(I636*H636,2)</f>
        <v>0</v>
      </c>
      <c r="BL636" s="17" t="s">
        <v>288</v>
      </c>
      <c r="BM636" s="240" t="s">
        <v>956</v>
      </c>
    </row>
    <row r="637" s="2" customFormat="1" ht="24.15" customHeight="1">
      <c r="A637" s="38"/>
      <c r="B637" s="39"/>
      <c r="C637" s="228" t="s">
        <v>957</v>
      </c>
      <c r="D637" s="228" t="s">
        <v>168</v>
      </c>
      <c r="E637" s="229" t="s">
        <v>958</v>
      </c>
      <c r="F637" s="230" t="s">
        <v>959</v>
      </c>
      <c r="G637" s="231" t="s">
        <v>229</v>
      </c>
      <c r="H637" s="232">
        <v>80.510000000000005</v>
      </c>
      <c r="I637" s="233"/>
      <c r="J637" s="234">
        <f>ROUND(I637*H637,2)</f>
        <v>0</v>
      </c>
      <c r="K637" s="235"/>
      <c r="L637" s="44"/>
      <c r="M637" s="236" t="s">
        <v>1</v>
      </c>
      <c r="N637" s="237" t="s">
        <v>41</v>
      </c>
      <c r="O637" s="91"/>
      <c r="P637" s="238">
        <f>O637*H637</f>
        <v>0</v>
      </c>
      <c r="Q637" s="238">
        <v>0.0054000000000000003</v>
      </c>
      <c r="R637" s="238">
        <f>Q637*H637</f>
        <v>0.43475400000000003</v>
      </c>
      <c r="S637" s="238">
        <v>0</v>
      </c>
      <c r="T637" s="239">
        <f>S637*H637</f>
        <v>0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240" t="s">
        <v>288</v>
      </c>
      <c r="AT637" s="240" t="s">
        <v>168</v>
      </c>
      <c r="AU637" s="240" t="s">
        <v>86</v>
      </c>
      <c r="AY637" s="17" t="s">
        <v>166</v>
      </c>
      <c r="BE637" s="241">
        <f>IF(N637="základní",J637,0)</f>
        <v>0</v>
      </c>
      <c r="BF637" s="241">
        <f>IF(N637="snížená",J637,0)</f>
        <v>0</v>
      </c>
      <c r="BG637" s="241">
        <f>IF(N637="zákl. přenesená",J637,0)</f>
        <v>0</v>
      </c>
      <c r="BH637" s="241">
        <f>IF(N637="sníž. přenesená",J637,0)</f>
        <v>0</v>
      </c>
      <c r="BI637" s="241">
        <f>IF(N637="nulová",J637,0)</f>
        <v>0</v>
      </c>
      <c r="BJ637" s="17" t="s">
        <v>84</v>
      </c>
      <c r="BK637" s="241">
        <f>ROUND(I637*H637,2)</f>
        <v>0</v>
      </c>
      <c r="BL637" s="17" t="s">
        <v>288</v>
      </c>
      <c r="BM637" s="240" t="s">
        <v>960</v>
      </c>
    </row>
    <row r="638" s="15" customFormat="1">
      <c r="A638" s="15"/>
      <c r="B638" s="265"/>
      <c r="C638" s="266"/>
      <c r="D638" s="244" t="s">
        <v>174</v>
      </c>
      <c r="E638" s="267" t="s">
        <v>1</v>
      </c>
      <c r="F638" s="268" t="s">
        <v>951</v>
      </c>
      <c r="G638" s="266"/>
      <c r="H638" s="267" t="s">
        <v>1</v>
      </c>
      <c r="I638" s="269"/>
      <c r="J638" s="266"/>
      <c r="K638" s="266"/>
      <c r="L638" s="270"/>
      <c r="M638" s="271"/>
      <c r="N638" s="272"/>
      <c r="O638" s="272"/>
      <c r="P638" s="272"/>
      <c r="Q638" s="272"/>
      <c r="R638" s="272"/>
      <c r="S638" s="272"/>
      <c r="T638" s="273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74" t="s">
        <v>174</v>
      </c>
      <c r="AU638" s="274" t="s">
        <v>86</v>
      </c>
      <c r="AV638" s="15" t="s">
        <v>84</v>
      </c>
      <c r="AW638" s="15" t="s">
        <v>32</v>
      </c>
      <c r="AX638" s="15" t="s">
        <v>76</v>
      </c>
      <c r="AY638" s="274" t="s">
        <v>166</v>
      </c>
    </row>
    <row r="639" s="13" customFormat="1">
      <c r="A639" s="13"/>
      <c r="B639" s="242"/>
      <c r="C639" s="243"/>
      <c r="D639" s="244" t="s">
        <v>174</v>
      </c>
      <c r="E639" s="245" t="s">
        <v>1</v>
      </c>
      <c r="F639" s="246" t="s">
        <v>952</v>
      </c>
      <c r="G639" s="243"/>
      <c r="H639" s="247">
        <v>80.510000000000005</v>
      </c>
      <c r="I639" s="248"/>
      <c r="J639" s="243"/>
      <c r="K639" s="243"/>
      <c r="L639" s="249"/>
      <c r="M639" s="250"/>
      <c r="N639" s="251"/>
      <c r="O639" s="251"/>
      <c r="P639" s="251"/>
      <c r="Q639" s="251"/>
      <c r="R639" s="251"/>
      <c r="S639" s="251"/>
      <c r="T639" s="252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3" t="s">
        <v>174</v>
      </c>
      <c r="AU639" s="253" t="s">
        <v>86</v>
      </c>
      <c r="AV639" s="13" t="s">
        <v>86</v>
      </c>
      <c r="AW639" s="13" t="s">
        <v>32</v>
      </c>
      <c r="AX639" s="13" t="s">
        <v>84</v>
      </c>
      <c r="AY639" s="253" t="s">
        <v>166</v>
      </c>
    </row>
    <row r="640" s="2" customFormat="1" ht="16.5" customHeight="1">
      <c r="A640" s="38"/>
      <c r="B640" s="39"/>
      <c r="C640" s="228" t="s">
        <v>961</v>
      </c>
      <c r="D640" s="228" t="s">
        <v>168</v>
      </c>
      <c r="E640" s="229" t="s">
        <v>962</v>
      </c>
      <c r="F640" s="230" t="s">
        <v>963</v>
      </c>
      <c r="G640" s="231" t="s">
        <v>250</v>
      </c>
      <c r="H640" s="232">
        <v>93.549999999999997</v>
      </c>
      <c r="I640" s="233"/>
      <c r="J640" s="234">
        <f>ROUND(I640*H640,2)</f>
        <v>0</v>
      </c>
      <c r="K640" s="235"/>
      <c r="L640" s="44"/>
      <c r="M640" s="236" t="s">
        <v>1</v>
      </c>
      <c r="N640" s="237" t="s">
        <v>41</v>
      </c>
      <c r="O640" s="91"/>
      <c r="P640" s="238">
        <f>O640*H640</f>
        <v>0</v>
      </c>
      <c r="Q640" s="238">
        <v>0.0031199999999999999</v>
      </c>
      <c r="R640" s="238">
        <f>Q640*H640</f>
        <v>0.29187599999999997</v>
      </c>
      <c r="S640" s="238">
        <v>0</v>
      </c>
      <c r="T640" s="239">
        <f>S640*H640</f>
        <v>0</v>
      </c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R640" s="240" t="s">
        <v>288</v>
      </c>
      <c r="AT640" s="240" t="s">
        <v>168</v>
      </c>
      <c r="AU640" s="240" t="s">
        <v>86</v>
      </c>
      <c r="AY640" s="17" t="s">
        <v>166</v>
      </c>
      <c r="BE640" s="241">
        <f>IF(N640="základní",J640,0)</f>
        <v>0</v>
      </c>
      <c r="BF640" s="241">
        <f>IF(N640="snížená",J640,0)</f>
        <v>0</v>
      </c>
      <c r="BG640" s="241">
        <f>IF(N640="zákl. přenesená",J640,0)</f>
        <v>0</v>
      </c>
      <c r="BH640" s="241">
        <f>IF(N640="sníž. přenesená",J640,0)</f>
        <v>0</v>
      </c>
      <c r="BI640" s="241">
        <f>IF(N640="nulová",J640,0)</f>
        <v>0</v>
      </c>
      <c r="BJ640" s="17" t="s">
        <v>84</v>
      </c>
      <c r="BK640" s="241">
        <f>ROUND(I640*H640,2)</f>
        <v>0</v>
      </c>
      <c r="BL640" s="17" t="s">
        <v>288</v>
      </c>
      <c r="BM640" s="240" t="s">
        <v>964</v>
      </c>
    </row>
    <row r="641" s="15" customFormat="1">
      <c r="A641" s="15"/>
      <c r="B641" s="265"/>
      <c r="C641" s="266"/>
      <c r="D641" s="244" t="s">
        <v>174</v>
      </c>
      <c r="E641" s="267" t="s">
        <v>1</v>
      </c>
      <c r="F641" s="268" t="s">
        <v>951</v>
      </c>
      <c r="G641" s="266"/>
      <c r="H641" s="267" t="s">
        <v>1</v>
      </c>
      <c r="I641" s="269"/>
      <c r="J641" s="266"/>
      <c r="K641" s="266"/>
      <c r="L641" s="270"/>
      <c r="M641" s="271"/>
      <c r="N641" s="272"/>
      <c r="O641" s="272"/>
      <c r="P641" s="272"/>
      <c r="Q641" s="272"/>
      <c r="R641" s="272"/>
      <c r="S641" s="272"/>
      <c r="T641" s="273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74" t="s">
        <v>174</v>
      </c>
      <c r="AU641" s="274" t="s">
        <v>86</v>
      </c>
      <c r="AV641" s="15" t="s">
        <v>84</v>
      </c>
      <c r="AW641" s="15" t="s">
        <v>32</v>
      </c>
      <c r="AX641" s="15" t="s">
        <v>76</v>
      </c>
      <c r="AY641" s="274" t="s">
        <v>166</v>
      </c>
    </row>
    <row r="642" s="13" customFormat="1">
      <c r="A642" s="13"/>
      <c r="B642" s="242"/>
      <c r="C642" s="243"/>
      <c r="D642" s="244" t="s">
        <v>174</v>
      </c>
      <c r="E642" s="245" t="s">
        <v>1</v>
      </c>
      <c r="F642" s="246" t="s">
        <v>965</v>
      </c>
      <c r="G642" s="243"/>
      <c r="H642" s="247">
        <v>16.68</v>
      </c>
      <c r="I642" s="248"/>
      <c r="J642" s="243"/>
      <c r="K642" s="243"/>
      <c r="L642" s="249"/>
      <c r="M642" s="250"/>
      <c r="N642" s="251"/>
      <c r="O642" s="251"/>
      <c r="P642" s="251"/>
      <c r="Q642" s="251"/>
      <c r="R642" s="251"/>
      <c r="S642" s="251"/>
      <c r="T642" s="252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3" t="s">
        <v>174</v>
      </c>
      <c r="AU642" s="253" t="s">
        <v>86</v>
      </c>
      <c r="AV642" s="13" t="s">
        <v>86</v>
      </c>
      <c r="AW642" s="13" t="s">
        <v>32</v>
      </c>
      <c r="AX642" s="13" t="s">
        <v>76</v>
      </c>
      <c r="AY642" s="253" t="s">
        <v>166</v>
      </c>
    </row>
    <row r="643" s="13" customFormat="1">
      <c r="A643" s="13"/>
      <c r="B643" s="242"/>
      <c r="C643" s="243"/>
      <c r="D643" s="244" t="s">
        <v>174</v>
      </c>
      <c r="E643" s="245" t="s">
        <v>1</v>
      </c>
      <c r="F643" s="246" t="s">
        <v>966</v>
      </c>
      <c r="G643" s="243"/>
      <c r="H643" s="247">
        <v>11.24</v>
      </c>
      <c r="I643" s="248"/>
      <c r="J643" s="243"/>
      <c r="K643" s="243"/>
      <c r="L643" s="249"/>
      <c r="M643" s="250"/>
      <c r="N643" s="251"/>
      <c r="O643" s="251"/>
      <c r="P643" s="251"/>
      <c r="Q643" s="251"/>
      <c r="R643" s="251"/>
      <c r="S643" s="251"/>
      <c r="T643" s="252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3" t="s">
        <v>174</v>
      </c>
      <c r="AU643" s="253" t="s">
        <v>86</v>
      </c>
      <c r="AV643" s="13" t="s">
        <v>86</v>
      </c>
      <c r="AW643" s="13" t="s">
        <v>32</v>
      </c>
      <c r="AX643" s="13" t="s">
        <v>76</v>
      </c>
      <c r="AY643" s="253" t="s">
        <v>166</v>
      </c>
    </row>
    <row r="644" s="13" customFormat="1">
      <c r="A644" s="13"/>
      <c r="B644" s="242"/>
      <c r="C644" s="243"/>
      <c r="D644" s="244" t="s">
        <v>174</v>
      </c>
      <c r="E644" s="245" t="s">
        <v>1</v>
      </c>
      <c r="F644" s="246" t="s">
        <v>967</v>
      </c>
      <c r="G644" s="243"/>
      <c r="H644" s="247">
        <v>17.699999999999999</v>
      </c>
      <c r="I644" s="248"/>
      <c r="J644" s="243"/>
      <c r="K644" s="243"/>
      <c r="L644" s="249"/>
      <c r="M644" s="250"/>
      <c r="N644" s="251"/>
      <c r="O644" s="251"/>
      <c r="P644" s="251"/>
      <c r="Q644" s="251"/>
      <c r="R644" s="251"/>
      <c r="S644" s="251"/>
      <c r="T644" s="252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3" t="s">
        <v>174</v>
      </c>
      <c r="AU644" s="253" t="s">
        <v>86</v>
      </c>
      <c r="AV644" s="13" t="s">
        <v>86</v>
      </c>
      <c r="AW644" s="13" t="s">
        <v>32</v>
      </c>
      <c r="AX644" s="13" t="s">
        <v>76</v>
      </c>
      <c r="AY644" s="253" t="s">
        <v>166</v>
      </c>
    </row>
    <row r="645" s="13" customFormat="1">
      <c r="A645" s="13"/>
      <c r="B645" s="242"/>
      <c r="C645" s="243"/>
      <c r="D645" s="244" t="s">
        <v>174</v>
      </c>
      <c r="E645" s="245" t="s">
        <v>1</v>
      </c>
      <c r="F645" s="246" t="s">
        <v>968</v>
      </c>
      <c r="G645" s="243"/>
      <c r="H645" s="247">
        <v>25.359999999999999</v>
      </c>
      <c r="I645" s="248"/>
      <c r="J645" s="243"/>
      <c r="K645" s="243"/>
      <c r="L645" s="249"/>
      <c r="M645" s="250"/>
      <c r="N645" s="251"/>
      <c r="O645" s="251"/>
      <c r="P645" s="251"/>
      <c r="Q645" s="251"/>
      <c r="R645" s="251"/>
      <c r="S645" s="251"/>
      <c r="T645" s="252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3" t="s">
        <v>174</v>
      </c>
      <c r="AU645" s="253" t="s">
        <v>86</v>
      </c>
      <c r="AV645" s="13" t="s">
        <v>86</v>
      </c>
      <c r="AW645" s="13" t="s">
        <v>32</v>
      </c>
      <c r="AX645" s="13" t="s">
        <v>76</v>
      </c>
      <c r="AY645" s="253" t="s">
        <v>166</v>
      </c>
    </row>
    <row r="646" s="13" customFormat="1">
      <c r="A646" s="13"/>
      <c r="B646" s="242"/>
      <c r="C646" s="243"/>
      <c r="D646" s="244" t="s">
        <v>174</v>
      </c>
      <c r="E646" s="245" t="s">
        <v>1</v>
      </c>
      <c r="F646" s="246" t="s">
        <v>969</v>
      </c>
      <c r="G646" s="243"/>
      <c r="H646" s="247">
        <v>22.57</v>
      </c>
      <c r="I646" s="248"/>
      <c r="J646" s="243"/>
      <c r="K646" s="243"/>
      <c r="L646" s="249"/>
      <c r="M646" s="250"/>
      <c r="N646" s="251"/>
      <c r="O646" s="251"/>
      <c r="P646" s="251"/>
      <c r="Q646" s="251"/>
      <c r="R646" s="251"/>
      <c r="S646" s="251"/>
      <c r="T646" s="25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3" t="s">
        <v>174</v>
      </c>
      <c r="AU646" s="253" t="s">
        <v>86</v>
      </c>
      <c r="AV646" s="13" t="s">
        <v>86</v>
      </c>
      <c r="AW646" s="13" t="s">
        <v>32</v>
      </c>
      <c r="AX646" s="13" t="s">
        <v>76</v>
      </c>
      <c r="AY646" s="253" t="s">
        <v>166</v>
      </c>
    </row>
    <row r="647" s="14" customFormat="1">
      <c r="A647" s="14"/>
      <c r="B647" s="254"/>
      <c r="C647" s="255"/>
      <c r="D647" s="244" t="s">
        <v>174</v>
      </c>
      <c r="E647" s="256" t="s">
        <v>1</v>
      </c>
      <c r="F647" s="257" t="s">
        <v>182</v>
      </c>
      <c r="G647" s="255"/>
      <c r="H647" s="258">
        <v>93.549999999999997</v>
      </c>
      <c r="I647" s="259"/>
      <c r="J647" s="255"/>
      <c r="K647" s="255"/>
      <c r="L647" s="260"/>
      <c r="M647" s="261"/>
      <c r="N647" s="262"/>
      <c r="O647" s="262"/>
      <c r="P647" s="262"/>
      <c r="Q647" s="262"/>
      <c r="R647" s="262"/>
      <c r="S647" s="262"/>
      <c r="T647" s="26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64" t="s">
        <v>174</v>
      </c>
      <c r="AU647" s="264" t="s">
        <v>86</v>
      </c>
      <c r="AV647" s="14" t="s">
        <v>172</v>
      </c>
      <c r="AW647" s="14" t="s">
        <v>32</v>
      </c>
      <c r="AX647" s="14" t="s">
        <v>84</v>
      </c>
      <c r="AY647" s="264" t="s">
        <v>166</v>
      </c>
    </row>
    <row r="648" s="2" customFormat="1" ht="24.15" customHeight="1">
      <c r="A648" s="38"/>
      <c r="B648" s="39"/>
      <c r="C648" s="228" t="s">
        <v>970</v>
      </c>
      <c r="D648" s="228" t="s">
        <v>168</v>
      </c>
      <c r="E648" s="229" t="s">
        <v>971</v>
      </c>
      <c r="F648" s="230" t="s">
        <v>972</v>
      </c>
      <c r="G648" s="231" t="s">
        <v>205</v>
      </c>
      <c r="H648" s="232">
        <v>0.77000000000000002</v>
      </c>
      <c r="I648" s="233"/>
      <c r="J648" s="234">
        <f>ROUND(I648*H648,2)</f>
        <v>0</v>
      </c>
      <c r="K648" s="235"/>
      <c r="L648" s="44"/>
      <c r="M648" s="236" t="s">
        <v>1</v>
      </c>
      <c r="N648" s="237" t="s">
        <v>41</v>
      </c>
      <c r="O648" s="91"/>
      <c r="P648" s="238">
        <f>O648*H648</f>
        <v>0</v>
      </c>
      <c r="Q648" s="238">
        <v>0</v>
      </c>
      <c r="R648" s="238">
        <f>Q648*H648</f>
        <v>0</v>
      </c>
      <c r="S648" s="238">
        <v>0</v>
      </c>
      <c r="T648" s="239">
        <f>S648*H648</f>
        <v>0</v>
      </c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R648" s="240" t="s">
        <v>288</v>
      </c>
      <c r="AT648" s="240" t="s">
        <v>168</v>
      </c>
      <c r="AU648" s="240" t="s">
        <v>86</v>
      </c>
      <c r="AY648" s="17" t="s">
        <v>166</v>
      </c>
      <c r="BE648" s="241">
        <f>IF(N648="základní",J648,0)</f>
        <v>0</v>
      </c>
      <c r="BF648" s="241">
        <f>IF(N648="snížená",J648,0)</f>
        <v>0</v>
      </c>
      <c r="BG648" s="241">
        <f>IF(N648="zákl. přenesená",J648,0)</f>
        <v>0</v>
      </c>
      <c r="BH648" s="241">
        <f>IF(N648="sníž. přenesená",J648,0)</f>
        <v>0</v>
      </c>
      <c r="BI648" s="241">
        <f>IF(N648="nulová",J648,0)</f>
        <v>0</v>
      </c>
      <c r="BJ648" s="17" t="s">
        <v>84</v>
      </c>
      <c r="BK648" s="241">
        <f>ROUND(I648*H648,2)</f>
        <v>0</v>
      </c>
      <c r="BL648" s="17" t="s">
        <v>288</v>
      </c>
      <c r="BM648" s="240" t="s">
        <v>973</v>
      </c>
    </row>
    <row r="649" s="12" customFormat="1" ht="22.8" customHeight="1">
      <c r="A649" s="12"/>
      <c r="B649" s="212"/>
      <c r="C649" s="213"/>
      <c r="D649" s="214" t="s">
        <v>75</v>
      </c>
      <c r="E649" s="226" t="s">
        <v>974</v>
      </c>
      <c r="F649" s="226" t="s">
        <v>975</v>
      </c>
      <c r="G649" s="213"/>
      <c r="H649" s="213"/>
      <c r="I649" s="216"/>
      <c r="J649" s="227">
        <f>BK649</f>
        <v>0</v>
      </c>
      <c r="K649" s="213"/>
      <c r="L649" s="218"/>
      <c r="M649" s="219"/>
      <c r="N649" s="220"/>
      <c r="O649" s="220"/>
      <c r="P649" s="221">
        <f>SUM(P650:P945)</f>
        <v>0</v>
      </c>
      <c r="Q649" s="220"/>
      <c r="R649" s="221">
        <f>SUM(R650:R945)</f>
        <v>13.302625500000001</v>
      </c>
      <c r="S649" s="220"/>
      <c r="T649" s="222">
        <f>SUM(T650:T945)</f>
        <v>0</v>
      </c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R649" s="223" t="s">
        <v>86</v>
      </c>
      <c r="AT649" s="224" t="s">
        <v>75</v>
      </c>
      <c r="AU649" s="224" t="s">
        <v>84</v>
      </c>
      <c r="AY649" s="223" t="s">
        <v>166</v>
      </c>
      <c r="BK649" s="225">
        <f>SUM(BK650:BK945)</f>
        <v>0</v>
      </c>
    </row>
    <row r="650" s="2" customFormat="1" ht="16.5" customHeight="1">
      <c r="A650" s="38"/>
      <c r="B650" s="39"/>
      <c r="C650" s="228" t="s">
        <v>976</v>
      </c>
      <c r="D650" s="228" t="s">
        <v>168</v>
      </c>
      <c r="E650" s="229" t="s">
        <v>977</v>
      </c>
      <c r="F650" s="230" t="s">
        <v>978</v>
      </c>
      <c r="G650" s="231" t="s">
        <v>229</v>
      </c>
      <c r="H650" s="232">
        <v>427.23500000000001</v>
      </c>
      <c r="I650" s="233"/>
      <c r="J650" s="234">
        <f>ROUND(I650*H650,2)</f>
        <v>0</v>
      </c>
      <c r="K650" s="235"/>
      <c r="L650" s="44"/>
      <c r="M650" s="236" t="s">
        <v>1</v>
      </c>
      <c r="N650" s="237" t="s">
        <v>41</v>
      </c>
      <c r="O650" s="91"/>
      <c r="P650" s="238">
        <f>O650*H650</f>
        <v>0</v>
      </c>
      <c r="Q650" s="238">
        <v>0</v>
      </c>
      <c r="R650" s="238">
        <f>Q650*H650</f>
        <v>0</v>
      </c>
      <c r="S650" s="238">
        <v>0</v>
      </c>
      <c r="T650" s="239">
        <f>S650*H650</f>
        <v>0</v>
      </c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R650" s="240" t="s">
        <v>288</v>
      </c>
      <c r="AT650" s="240" t="s">
        <v>168</v>
      </c>
      <c r="AU650" s="240" t="s">
        <v>86</v>
      </c>
      <c r="AY650" s="17" t="s">
        <v>166</v>
      </c>
      <c r="BE650" s="241">
        <f>IF(N650="základní",J650,0)</f>
        <v>0</v>
      </c>
      <c r="BF650" s="241">
        <f>IF(N650="snížená",J650,0)</f>
        <v>0</v>
      </c>
      <c r="BG650" s="241">
        <f>IF(N650="zákl. přenesená",J650,0)</f>
        <v>0</v>
      </c>
      <c r="BH650" s="241">
        <f>IF(N650="sníž. přenesená",J650,0)</f>
        <v>0</v>
      </c>
      <c r="BI650" s="241">
        <f>IF(N650="nulová",J650,0)</f>
        <v>0</v>
      </c>
      <c r="BJ650" s="17" t="s">
        <v>84</v>
      </c>
      <c r="BK650" s="241">
        <f>ROUND(I650*H650,2)</f>
        <v>0</v>
      </c>
      <c r="BL650" s="17" t="s">
        <v>288</v>
      </c>
      <c r="BM650" s="240" t="s">
        <v>979</v>
      </c>
    </row>
    <row r="651" s="2" customFormat="1" ht="16.5" customHeight="1">
      <c r="A651" s="38"/>
      <c r="B651" s="39"/>
      <c r="C651" s="228" t="s">
        <v>980</v>
      </c>
      <c r="D651" s="228" t="s">
        <v>168</v>
      </c>
      <c r="E651" s="229" t="s">
        <v>981</v>
      </c>
      <c r="F651" s="230" t="s">
        <v>982</v>
      </c>
      <c r="G651" s="231" t="s">
        <v>229</v>
      </c>
      <c r="H651" s="232">
        <v>427.23500000000001</v>
      </c>
      <c r="I651" s="233"/>
      <c r="J651" s="234">
        <f>ROUND(I651*H651,2)</f>
        <v>0</v>
      </c>
      <c r="K651" s="235"/>
      <c r="L651" s="44"/>
      <c r="M651" s="236" t="s">
        <v>1</v>
      </c>
      <c r="N651" s="237" t="s">
        <v>41</v>
      </c>
      <c r="O651" s="91"/>
      <c r="P651" s="238">
        <f>O651*H651</f>
        <v>0</v>
      </c>
      <c r="Q651" s="238">
        <v>0.00029999999999999997</v>
      </c>
      <c r="R651" s="238">
        <f>Q651*H651</f>
        <v>0.12817049999999999</v>
      </c>
      <c r="S651" s="238">
        <v>0</v>
      </c>
      <c r="T651" s="239">
        <f>S651*H651</f>
        <v>0</v>
      </c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R651" s="240" t="s">
        <v>288</v>
      </c>
      <c r="AT651" s="240" t="s">
        <v>168</v>
      </c>
      <c r="AU651" s="240" t="s">
        <v>86</v>
      </c>
      <c r="AY651" s="17" t="s">
        <v>166</v>
      </c>
      <c r="BE651" s="241">
        <f>IF(N651="základní",J651,0)</f>
        <v>0</v>
      </c>
      <c r="BF651" s="241">
        <f>IF(N651="snížená",J651,0)</f>
        <v>0</v>
      </c>
      <c r="BG651" s="241">
        <f>IF(N651="zákl. přenesená",J651,0)</f>
        <v>0</v>
      </c>
      <c r="BH651" s="241">
        <f>IF(N651="sníž. přenesená",J651,0)</f>
        <v>0</v>
      </c>
      <c r="BI651" s="241">
        <f>IF(N651="nulová",J651,0)</f>
        <v>0</v>
      </c>
      <c r="BJ651" s="17" t="s">
        <v>84</v>
      </c>
      <c r="BK651" s="241">
        <f>ROUND(I651*H651,2)</f>
        <v>0</v>
      </c>
      <c r="BL651" s="17" t="s">
        <v>288</v>
      </c>
      <c r="BM651" s="240" t="s">
        <v>983</v>
      </c>
    </row>
    <row r="652" s="2" customFormat="1" ht="24.15" customHeight="1">
      <c r="A652" s="38"/>
      <c r="B652" s="39"/>
      <c r="C652" s="228" t="s">
        <v>984</v>
      </c>
      <c r="D652" s="228" t="s">
        <v>168</v>
      </c>
      <c r="E652" s="229" t="s">
        <v>985</v>
      </c>
      <c r="F652" s="230" t="s">
        <v>986</v>
      </c>
      <c r="G652" s="231" t="s">
        <v>229</v>
      </c>
      <c r="H652" s="232">
        <v>188.81200000000001</v>
      </c>
      <c r="I652" s="233"/>
      <c r="J652" s="234">
        <f>ROUND(I652*H652,2)</f>
        <v>0</v>
      </c>
      <c r="K652" s="235"/>
      <c r="L652" s="44"/>
      <c r="M652" s="236" t="s">
        <v>1</v>
      </c>
      <c r="N652" s="237" t="s">
        <v>41</v>
      </c>
      <c r="O652" s="91"/>
      <c r="P652" s="238">
        <f>O652*H652</f>
        <v>0</v>
      </c>
      <c r="Q652" s="238">
        <v>0.0015</v>
      </c>
      <c r="R652" s="238">
        <f>Q652*H652</f>
        <v>0.28321800000000003</v>
      </c>
      <c r="S652" s="238">
        <v>0</v>
      </c>
      <c r="T652" s="239">
        <f>S652*H652</f>
        <v>0</v>
      </c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R652" s="240" t="s">
        <v>288</v>
      </c>
      <c r="AT652" s="240" t="s">
        <v>168</v>
      </c>
      <c r="AU652" s="240" t="s">
        <v>86</v>
      </c>
      <c r="AY652" s="17" t="s">
        <v>166</v>
      </c>
      <c r="BE652" s="241">
        <f>IF(N652="základní",J652,0)</f>
        <v>0</v>
      </c>
      <c r="BF652" s="241">
        <f>IF(N652="snížená",J652,0)</f>
        <v>0</v>
      </c>
      <c r="BG652" s="241">
        <f>IF(N652="zákl. přenesená",J652,0)</f>
        <v>0</v>
      </c>
      <c r="BH652" s="241">
        <f>IF(N652="sníž. přenesená",J652,0)</f>
        <v>0</v>
      </c>
      <c r="BI652" s="241">
        <f>IF(N652="nulová",J652,0)</f>
        <v>0</v>
      </c>
      <c r="BJ652" s="17" t="s">
        <v>84</v>
      </c>
      <c r="BK652" s="241">
        <f>ROUND(I652*H652,2)</f>
        <v>0</v>
      </c>
      <c r="BL652" s="17" t="s">
        <v>288</v>
      </c>
      <c r="BM652" s="240" t="s">
        <v>987</v>
      </c>
    </row>
    <row r="653" s="15" customFormat="1">
      <c r="A653" s="15"/>
      <c r="B653" s="265"/>
      <c r="C653" s="266"/>
      <c r="D653" s="244" t="s">
        <v>174</v>
      </c>
      <c r="E653" s="267" t="s">
        <v>1</v>
      </c>
      <c r="F653" s="268" t="s">
        <v>866</v>
      </c>
      <c r="G653" s="266"/>
      <c r="H653" s="267" t="s">
        <v>1</v>
      </c>
      <c r="I653" s="269"/>
      <c r="J653" s="266"/>
      <c r="K653" s="266"/>
      <c r="L653" s="270"/>
      <c r="M653" s="271"/>
      <c r="N653" s="272"/>
      <c r="O653" s="272"/>
      <c r="P653" s="272"/>
      <c r="Q653" s="272"/>
      <c r="R653" s="272"/>
      <c r="S653" s="272"/>
      <c r="T653" s="273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74" t="s">
        <v>174</v>
      </c>
      <c r="AU653" s="274" t="s">
        <v>86</v>
      </c>
      <c r="AV653" s="15" t="s">
        <v>84</v>
      </c>
      <c r="AW653" s="15" t="s">
        <v>32</v>
      </c>
      <c r="AX653" s="15" t="s">
        <v>76</v>
      </c>
      <c r="AY653" s="274" t="s">
        <v>166</v>
      </c>
    </row>
    <row r="654" s="13" customFormat="1">
      <c r="A654" s="13"/>
      <c r="B654" s="242"/>
      <c r="C654" s="243"/>
      <c r="D654" s="244" t="s">
        <v>174</v>
      </c>
      <c r="E654" s="245" t="s">
        <v>1</v>
      </c>
      <c r="F654" s="246" t="s">
        <v>988</v>
      </c>
      <c r="G654" s="243"/>
      <c r="H654" s="247">
        <v>0.84499999999999997</v>
      </c>
      <c r="I654" s="248"/>
      <c r="J654" s="243"/>
      <c r="K654" s="243"/>
      <c r="L654" s="249"/>
      <c r="M654" s="250"/>
      <c r="N654" s="251"/>
      <c r="O654" s="251"/>
      <c r="P654" s="251"/>
      <c r="Q654" s="251"/>
      <c r="R654" s="251"/>
      <c r="S654" s="251"/>
      <c r="T654" s="252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3" t="s">
        <v>174</v>
      </c>
      <c r="AU654" s="253" t="s">
        <v>86</v>
      </c>
      <c r="AV654" s="13" t="s">
        <v>86</v>
      </c>
      <c r="AW654" s="13" t="s">
        <v>32</v>
      </c>
      <c r="AX654" s="13" t="s">
        <v>76</v>
      </c>
      <c r="AY654" s="253" t="s">
        <v>166</v>
      </c>
    </row>
    <row r="655" s="15" customFormat="1">
      <c r="A655" s="15"/>
      <c r="B655" s="265"/>
      <c r="C655" s="266"/>
      <c r="D655" s="244" t="s">
        <v>174</v>
      </c>
      <c r="E655" s="267" t="s">
        <v>1</v>
      </c>
      <c r="F655" s="268" t="s">
        <v>868</v>
      </c>
      <c r="G655" s="266"/>
      <c r="H655" s="267" t="s">
        <v>1</v>
      </c>
      <c r="I655" s="269"/>
      <c r="J655" s="266"/>
      <c r="K655" s="266"/>
      <c r="L655" s="270"/>
      <c r="M655" s="271"/>
      <c r="N655" s="272"/>
      <c r="O655" s="272"/>
      <c r="P655" s="272"/>
      <c r="Q655" s="272"/>
      <c r="R655" s="272"/>
      <c r="S655" s="272"/>
      <c r="T655" s="273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74" t="s">
        <v>174</v>
      </c>
      <c r="AU655" s="274" t="s">
        <v>86</v>
      </c>
      <c r="AV655" s="15" t="s">
        <v>84</v>
      </c>
      <c r="AW655" s="15" t="s">
        <v>32</v>
      </c>
      <c r="AX655" s="15" t="s">
        <v>76</v>
      </c>
      <c r="AY655" s="274" t="s">
        <v>166</v>
      </c>
    </row>
    <row r="656" s="13" customFormat="1">
      <c r="A656" s="13"/>
      <c r="B656" s="242"/>
      <c r="C656" s="243"/>
      <c r="D656" s="244" t="s">
        <v>174</v>
      </c>
      <c r="E656" s="245" t="s">
        <v>1</v>
      </c>
      <c r="F656" s="246" t="s">
        <v>989</v>
      </c>
      <c r="G656" s="243"/>
      <c r="H656" s="247">
        <v>11.823</v>
      </c>
      <c r="I656" s="248"/>
      <c r="J656" s="243"/>
      <c r="K656" s="243"/>
      <c r="L656" s="249"/>
      <c r="M656" s="250"/>
      <c r="N656" s="251"/>
      <c r="O656" s="251"/>
      <c r="P656" s="251"/>
      <c r="Q656" s="251"/>
      <c r="R656" s="251"/>
      <c r="S656" s="251"/>
      <c r="T656" s="252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3" t="s">
        <v>174</v>
      </c>
      <c r="AU656" s="253" t="s">
        <v>86</v>
      </c>
      <c r="AV656" s="13" t="s">
        <v>86</v>
      </c>
      <c r="AW656" s="13" t="s">
        <v>32</v>
      </c>
      <c r="AX656" s="13" t="s">
        <v>76</v>
      </c>
      <c r="AY656" s="253" t="s">
        <v>166</v>
      </c>
    </row>
    <row r="657" s="13" customFormat="1">
      <c r="A657" s="13"/>
      <c r="B657" s="242"/>
      <c r="C657" s="243"/>
      <c r="D657" s="244" t="s">
        <v>174</v>
      </c>
      <c r="E657" s="245" t="s">
        <v>1</v>
      </c>
      <c r="F657" s="246" t="s">
        <v>990</v>
      </c>
      <c r="G657" s="243"/>
      <c r="H657" s="247">
        <v>-0.90000000000000002</v>
      </c>
      <c r="I657" s="248"/>
      <c r="J657" s="243"/>
      <c r="K657" s="243"/>
      <c r="L657" s="249"/>
      <c r="M657" s="250"/>
      <c r="N657" s="251"/>
      <c r="O657" s="251"/>
      <c r="P657" s="251"/>
      <c r="Q657" s="251"/>
      <c r="R657" s="251"/>
      <c r="S657" s="251"/>
      <c r="T657" s="252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3" t="s">
        <v>174</v>
      </c>
      <c r="AU657" s="253" t="s">
        <v>86</v>
      </c>
      <c r="AV657" s="13" t="s">
        <v>86</v>
      </c>
      <c r="AW657" s="13" t="s">
        <v>32</v>
      </c>
      <c r="AX657" s="13" t="s">
        <v>76</v>
      </c>
      <c r="AY657" s="253" t="s">
        <v>166</v>
      </c>
    </row>
    <row r="658" s="15" customFormat="1">
      <c r="A658" s="15"/>
      <c r="B658" s="265"/>
      <c r="C658" s="266"/>
      <c r="D658" s="244" t="s">
        <v>174</v>
      </c>
      <c r="E658" s="267" t="s">
        <v>1</v>
      </c>
      <c r="F658" s="268" t="s">
        <v>870</v>
      </c>
      <c r="G658" s="266"/>
      <c r="H658" s="267" t="s">
        <v>1</v>
      </c>
      <c r="I658" s="269"/>
      <c r="J658" s="266"/>
      <c r="K658" s="266"/>
      <c r="L658" s="270"/>
      <c r="M658" s="271"/>
      <c r="N658" s="272"/>
      <c r="O658" s="272"/>
      <c r="P658" s="272"/>
      <c r="Q658" s="272"/>
      <c r="R658" s="272"/>
      <c r="S658" s="272"/>
      <c r="T658" s="273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74" t="s">
        <v>174</v>
      </c>
      <c r="AU658" s="274" t="s">
        <v>86</v>
      </c>
      <c r="AV658" s="15" t="s">
        <v>84</v>
      </c>
      <c r="AW658" s="15" t="s">
        <v>32</v>
      </c>
      <c r="AX658" s="15" t="s">
        <v>76</v>
      </c>
      <c r="AY658" s="274" t="s">
        <v>166</v>
      </c>
    </row>
    <row r="659" s="13" customFormat="1">
      <c r="A659" s="13"/>
      <c r="B659" s="242"/>
      <c r="C659" s="243"/>
      <c r="D659" s="244" t="s">
        <v>174</v>
      </c>
      <c r="E659" s="245" t="s">
        <v>1</v>
      </c>
      <c r="F659" s="246" t="s">
        <v>991</v>
      </c>
      <c r="G659" s="243"/>
      <c r="H659" s="247">
        <v>1.079</v>
      </c>
      <c r="I659" s="248"/>
      <c r="J659" s="243"/>
      <c r="K659" s="243"/>
      <c r="L659" s="249"/>
      <c r="M659" s="250"/>
      <c r="N659" s="251"/>
      <c r="O659" s="251"/>
      <c r="P659" s="251"/>
      <c r="Q659" s="251"/>
      <c r="R659" s="251"/>
      <c r="S659" s="251"/>
      <c r="T659" s="252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3" t="s">
        <v>174</v>
      </c>
      <c r="AU659" s="253" t="s">
        <v>86</v>
      </c>
      <c r="AV659" s="13" t="s">
        <v>86</v>
      </c>
      <c r="AW659" s="13" t="s">
        <v>32</v>
      </c>
      <c r="AX659" s="13" t="s">
        <v>76</v>
      </c>
      <c r="AY659" s="253" t="s">
        <v>166</v>
      </c>
    </row>
    <row r="660" s="15" customFormat="1">
      <c r="A660" s="15"/>
      <c r="B660" s="265"/>
      <c r="C660" s="266"/>
      <c r="D660" s="244" t="s">
        <v>174</v>
      </c>
      <c r="E660" s="267" t="s">
        <v>1</v>
      </c>
      <c r="F660" s="268" t="s">
        <v>873</v>
      </c>
      <c r="G660" s="266"/>
      <c r="H660" s="267" t="s">
        <v>1</v>
      </c>
      <c r="I660" s="269"/>
      <c r="J660" s="266"/>
      <c r="K660" s="266"/>
      <c r="L660" s="270"/>
      <c r="M660" s="271"/>
      <c r="N660" s="272"/>
      <c r="O660" s="272"/>
      <c r="P660" s="272"/>
      <c r="Q660" s="272"/>
      <c r="R660" s="272"/>
      <c r="S660" s="272"/>
      <c r="T660" s="273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74" t="s">
        <v>174</v>
      </c>
      <c r="AU660" s="274" t="s">
        <v>86</v>
      </c>
      <c r="AV660" s="15" t="s">
        <v>84</v>
      </c>
      <c r="AW660" s="15" t="s">
        <v>32</v>
      </c>
      <c r="AX660" s="15" t="s">
        <v>76</v>
      </c>
      <c r="AY660" s="274" t="s">
        <v>166</v>
      </c>
    </row>
    <row r="661" s="13" customFormat="1">
      <c r="A661" s="13"/>
      <c r="B661" s="242"/>
      <c r="C661" s="243"/>
      <c r="D661" s="244" t="s">
        <v>174</v>
      </c>
      <c r="E661" s="245" t="s">
        <v>1</v>
      </c>
      <c r="F661" s="246" t="s">
        <v>992</v>
      </c>
      <c r="G661" s="243"/>
      <c r="H661" s="247">
        <v>0.78000000000000003</v>
      </c>
      <c r="I661" s="248"/>
      <c r="J661" s="243"/>
      <c r="K661" s="243"/>
      <c r="L661" s="249"/>
      <c r="M661" s="250"/>
      <c r="N661" s="251"/>
      <c r="O661" s="251"/>
      <c r="P661" s="251"/>
      <c r="Q661" s="251"/>
      <c r="R661" s="251"/>
      <c r="S661" s="251"/>
      <c r="T661" s="25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3" t="s">
        <v>174</v>
      </c>
      <c r="AU661" s="253" t="s">
        <v>86</v>
      </c>
      <c r="AV661" s="13" t="s">
        <v>86</v>
      </c>
      <c r="AW661" s="13" t="s">
        <v>32</v>
      </c>
      <c r="AX661" s="13" t="s">
        <v>76</v>
      </c>
      <c r="AY661" s="253" t="s">
        <v>166</v>
      </c>
    </row>
    <row r="662" s="15" customFormat="1">
      <c r="A662" s="15"/>
      <c r="B662" s="265"/>
      <c r="C662" s="266"/>
      <c r="D662" s="244" t="s">
        <v>174</v>
      </c>
      <c r="E662" s="267" t="s">
        <v>1</v>
      </c>
      <c r="F662" s="268" t="s">
        <v>875</v>
      </c>
      <c r="G662" s="266"/>
      <c r="H662" s="267" t="s">
        <v>1</v>
      </c>
      <c r="I662" s="269"/>
      <c r="J662" s="266"/>
      <c r="K662" s="266"/>
      <c r="L662" s="270"/>
      <c r="M662" s="271"/>
      <c r="N662" s="272"/>
      <c r="O662" s="272"/>
      <c r="P662" s="272"/>
      <c r="Q662" s="272"/>
      <c r="R662" s="272"/>
      <c r="S662" s="272"/>
      <c r="T662" s="273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74" t="s">
        <v>174</v>
      </c>
      <c r="AU662" s="274" t="s">
        <v>86</v>
      </c>
      <c r="AV662" s="15" t="s">
        <v>84</v>
      </c>
      <c r="AW662" s="15" t="s">
        <v>32</v>
      </c>
      <c r="AX662" s="15" t="s">
        <v>76</v>
      </c>
      <c r="AY662" s="274" t="s">
        <v>166</v>
      </c>
    </row>
    <row r="663" s="13" customFormat="1">
      <c r="A663" s="13"/>
      <c r="B663" s="242"/>
      <c r="C663" s="243"/>
      <c r="D663" s="244" t="s">
        <v>174</v>
      </c>
      <c r="E663" s="245" t="s">
        <v>1</v>
      </c>
      <c r="F663" s="246" t="s">
        <v>992</v>
      </c>
      <c r="G663" s="243"/>
      <c r="H663" s="247">
        <v>0.78000000000000003</v>
      </c>
      <c r="I663" s="248"/>
      <c r="J663" s="243"/>
      <c r="K663" s="243"/>
      <c r="L663" s="249"/>
      <c r="M663" s="250"/>
      <c r="N663" s="251"/>
      <c r="O663" s="251"/>
      <c r="P663" s="251"/>
      <c r="Q663" s="251"/>
      <c r="R663" s="251"/>
      <c r="S663" s="251"/>
      <c r="T663" s="252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53" t="s">
        <v>174</v>
      </c>
      <c r="AU663" s="253" t="s">
        <v>86</v>
      </c>
      <c r="AV663" s="13" t="s">
        <v>86</v>
      </c>
      <c r="AW663" s="13" t="s">
        <v>32</v>
      </c>
      <c r="AX663" s="13" t="s">
        <v>76</v>
      </c>
      <c r="AY663" s="253" t="s">
        <v>166</v>
      </c>
    </row>
    <row r="664" s="15" customFormat="1">
      <c r="A664" s="15"/>
      <c r="B664" s="265"/>
      <c r="C664" s="266"/>
      <c r="D664" s="244" t="s">
        <v>174</v>
      </c>
      <c r="E664" s="267" t="s">
        <v>1</v>
      </c>
      <c r="F664" s="268" t="s">
        <v>876</v>
      </c>
      <c r="G664" s="266"/>
      <c r="H664" s="267" t="s">
        <v>1</v>
      </c>
      <c r="I664" s="269"/>
      <c r="J664" s="266"/>
      <c r="K664" s="266"/>
      <c r="L664" s="270"/>
      <c r="M664" s="271"/>
      <c r="N664" s="272"/>
      <c r="O664" s="272"/>
      <c r="P664" s="272"/>
      <c r="Q664" s="272"/>
      <c r="R664" s="272"/>
      <c r="S664" s="272"/>
      <c r="T664" s="273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74" t="s">
        <v>174</v>
      </c>
      <c r="AU664" s="274" t="s">
        <v>86</v>
      </c>
      <c r="AV664" s="15" t="s">
        <v>84</v>
      </c>
      <c r="AW664" s="15" t="s">
        <v>32</v>
      </c>
      <c r="AX664" s="15" t="s">
        <v>76</v>
      </c>
      <c r="AY664" s="274" t="s">
        <v>166</v>
      </c>
    </row>
    <row r="665" s="13" customFormat="1">
      <c r="A665" s="13"/>
      <c r="B665" s="242"/>
      <c r="C665" s="243"/>
      <c r="D665" s="244" t="s">
        <v>174</v>
      </c>
      <c r="E665" s="245" t="s">
        <v>1</v>
      </c>
      <c r="F665" s="246" t="s">
        <v>993</v>
      </c>
      <c r="G665" s="243"/>
      <c r="H665" s="247">
        <v>11.130000000000001</v>
      </c>
      <c r="I665" s="248"/>
      <c r="J665" s="243"/>
      <c r="K665" s="243"/>
      <c r="L665" s="249"/>
      <c r="M665" s="250"/>
      <c r="N665" s="251"/>
      <c r="O665" s="251"/>
      <c r="P665" s="251"/>
      <c r="Q665" s="251"/>
      <c r="R665" s="251"/>
      <c r="S665" s="251"/>
      <c r="T665" s="252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3" t="s">
        <v>174</v>
      </c>
      <c r="AU665" s="253" t="s">
        <v>86</v>
      </c>
      <c r="AV665" s="13" t="s">
        <v>86</v>
      </c>
      <c r="AW665" s="13" t="s">
        <v>32</v>
      </c>
      <c r="AX665" s="13" t="s">
        <v>76</v>
      </c>
      <c r="AY665" s="253" t="s">
        <v>166</v>
      </c>
    </row>
    <row r="666" s="13" customFormat="1">
      <c r="A666" s="13"/>
      <c r="B666" s="242"/>
      <c r="C666" s="243"/>
      <c r="D666" s="244" t="s">
        <v>174</v>
      </c>
      <c r="E666" s="245" t="s">
        <v>1</v>
      </c>
      <c r="F666" s="246" t="s">
        <v>994</v>
      </c>
      <c r="G666" s="243"/>
      <c r="H666" s="247">
        <v>-1.47</v>
      </c>
      <c r="I666" s="248"/>
      <c r="J666" s="243"/>
      <c r="K666" s="243"/>
      <c r="L666" s="249"/>
      <c r="M666" s="250"/>
      <c r="N666" s="251"/>
      <c r="O666" s="251"/>
      <c r="P666" s="251"/>
      <c r="Q666" s="251"/>
      <c r="R666" s="251"/>
      <c r="S666" s="251"/>
      <c r="T666" s="252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3" t="s">
        <v>174</v>
      </c>
      <c r="AU666" s="253" t="s">
        <v>86</v>
      </c>
      <c r="AV666" s="13" t="s">
        <v>86</v>
      </c>
      <c r="AW666" s="13" t="s">
        <v>32</v>
      </c>
      <c r="AX666" s="13" t="s">
        <v>76</v>
      </c>
      <c r="AY666" s="253" t="s">
        <v>166</v>
      </c>
    </row>
    <row r="667" s="15" customFormat="1">
      <c r="A667" s="15"/>
      <c r="B667" s="265"/>
      <c r="C667" s="266"/>
      <c r="D667" s="244" t="s">
        <v>174</v>
      </c>
      <c r="E667" s="267" t="s">
        <v>1</v>
      </c>
      <c r="F667" s="268" t="s">
        <v>995</v>
      </c>
      <c r="G667" s="266"/>
      <c r="H667" s="267" t="s">
        <v>1</v>
      </c>
      <c r="I667" s="269"/>
      <c r="J667" s="266"/>
      <c r="K667" s="266"/>
      <c r="L667" s="270"/>
      <c r="M667" s="271"/>
      <c r="N667" s="272"/>
      <c r="O667" s="272"/>
      <c r="P667" s="272"/>
      <c r="Q667" s="272"/>
      <c r="R667" s="272"/>
      <c r="S667" s="272"/>
      <c r="T667" s="273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74" t="s">
        <v>174</v>
      </c>
      <c r="AU667" s="274" t="s">
        <v>86</v>
      </c>
      <c r="AV667" s="15" t="s">
        <v>84</v>
      </c>
      <c r="AW667" s="15" t="s">
        <v>32</v>
      </c>
      <c r="AX667" s="15" t="s">
        <v>76</v>
      </c>
      <c r="AY667" s="274" t="s">
        <v>166</v>
      </c>
    </row>
    <row r="668" s="13" customFormat="1">
      <c r="A668" s="13"/>
      <c r="B668" s="242"/>
      <c r="C668" s="243"/>
      <c r="D668" s="244" t="s">
        <v>174</v>
      </c>
      <c r="E668" s="245" t="s">
        <v>1</v>
      </c>
      <c r="F668" s="246" t="s">
        <v>996</v>
      </c>
      <c r="G668" s="243"/>
      <c r="H668" s="247">
        <v>34.314</v>
      </c>
      <c r="I668" s="248"/>
      <c r="J668" s="243"/>
      <c r="K668" s="243"/>
      <c r="L668" s="249"/>
      <c r="M668" s="250"/>
      <c r="N668" s="251"/>
      <c r="O668" s="251"/>
      <c r="P668" s="251"/>
      <c r="Q668" s="251"/>
      <c r="R668" s="251"/>
      <c r="S668" s="251"/>
      <c r="T668" s="252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3" t="s">
        <v>174</v>
      </c>
      <c r="AU668" s="253" t="s">
        <v>86</v>
      </c>
      <c r="AV668" s="13" t="s">
        <v>86</v>
      </c>
      <c r="AW668" s="13" t="s">
        <v>32</v>
      </c>
      <c r="AX668" s="13" t="s">
        <v>76</v>
      </c>
      <c r="AY668" s="253" t="s">
        <v>166</v>
      </c>
    </row>
    <row r="669" s="13" customFormat="1">
      <c r="A669" s="13"/>
      <c r="B669" s="242"/>
      <c r="C669" s="243"/>
      <c r="D669" s="244" t="s">
        <v>174</v>
      </c>
      <c r="E669" s="245" t="s">
        <v>1</v>
      </c>
      <c r="F669" s="246" t="s">
        <v>997</v>
      </c>
      <c r="G669" s="243"/>
      <c r="H669" s="247">
        <v>-2.02</v>
      </c>
      <c r="I669" s="248"/>
      <c r="J669" s="243"/>
      <c r="K669" s="243"/>
      <c r="L669" s="249"/>
      <c r="M669" s="250"/>
      <c r="N669" s="251"/>
      <c r="O669" s="251"/>
      <c r="P669" s="251"/>
      <c r="Q669" s="251"/>
      <c r="R669" s="251"/>
      <c r="S669" s="251"/>
      <c r="T669" s="252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3" t="s">
        <v>174</v>
      </c>
      <c r="AU669" s="253" t="s">
        <v>86</v>
      </c>
      <c r="AV669" s="13" t="s">
        <v>86</v>
      </c>
      <c r="AW669" s="13" t="s">
        <v>32</v>
      </c>
      <c r="AX669" s="13" t="s">
        <v>76</v>
      </c>
      <c r="AY669" s="253" t="s">
        <v>166</v>
      </c>
    </row>
    <row r="670" s="15" customFormat="1">
      <c r="A670" s="15"/>
      <c r="B670" s="265"/>
      <c r="C670" s="266"/>
      <c r="D670" s="244" t="s">
        <v>174</v>
      </c>
      <c r="E670" s="267" t="s">
        <v>1</v>
      </c>
      <c r="F670" s="268" t="s">
        <v>998</v>
      </c>
      <c r="G670" s="266"/>
      <c r="H670" s="267" t="s">
        <v>1</v>
      </c>
      <c r="I670" s="269"/>
      <c r="J670" s="266"/>
      <c r="K670" s="266"/>
      <c r="L670" s="270"/>
      <c r="M670" s="271"/>
      <c r="N670" s="272"/>
      <c r="O670" s="272"/>
      <c r="P670" s="272"/>
      <c r="Q670" s="272"/>
      <c r="R670" s="272"/>
      <c r="S670" s="272"/>
      <c r="T670" s="273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74" t="s">
        <v>174</v>
      </c>
      <c r="AU670" s="274" t="s">
        <v>86</v>
      </c>
      <c r="AV670" s="15" t="s">
        <v>84</v>
      </c>
      <c r="AW670" s="15" t="s">
        <v>32</v>
      </c>
      <c r="AX670" s="15" t="s">
        <v>76</v>
      </c>
      <c r="AY670" s="274" t="s">
        <v>166</v>
      </c>
    </row>
    <row r="671" s="13" customFormat="1">
      <c r="A671" s="13"/>
      <c r="B671" s="242"/>
      <c r="C671" s="243"/>
      <c r="D671" s="244" t="s">
        <v>174</v>
      </c>
      <c r="E671" s="245" t="s">
        <v>1</v>
      </c>
      <c r="F671" s="246" t="s">
        <v>999</v>
      </c>
      <c r="G671" s="243"/>
      <c r="H671" s="247">
        <v>1.6859999999999999</v>
      </c>
      <c r="I671" s="248"/>
      <c r="J671" s="243"/>
      <c r="K671" s="243"/>
      <c r="L671" s="249"/>
      <c r="M671" s="250"/>
      <c r="N671" s="251"/>
      <c r="O671" s="251"/>
      <c r="P671" s="251"/>
      <c r="Q671" s="251"/>
      <c r="R671" s="251"/>
      <c r="S671" s="251"/>
      <c r="T671" s="252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3" t="s">
        <v>174</v>
      </c>
      <c r="AU671" s="253" t="s">
        <v>86</v>
      </c>
      <c r="AV671" s="13" t="s">
        <v>86</v>
      </c>
      <c r="AW671" s="13" t="s">
        <v>32</v>
      </c>
      <c r="AX671" s="13" t="s">
        <v>76</v>
      </c>
      <c r="AY671" s="253" t="s">
        <v>166</v>
      </c>
    </row>
    <row r="672" s="15" customFormat="1">
      <c r="A672" s="15"/>
      <c r="B672" s="265"/>
      <c r="C672" s="266"/>
      <c r="D672" s="244" t="s">
        <v>174</v>
      </c>
      <c r="E672" s="267" t="s">
        <v>1</v>
      </c>
      <c r="F672" s="268" t="s">
        <v>816</v>
      </c>
      <c r="G672" s="266"/>
      <c r="H672" s="267" t="s">
        <v>1</v>
      </c>
      <c r="I672" s="269"/>
      <c r="J672" s="266"/>
      <c r="K672" s="266"/>
      <c r="L672" s="270"/>
      <c r="M672" s="271"/>
      <c r="N672" s="272"/>
      <c r="O672" s="272"/>
      <c r="P672" s="272"/>
      <c r="Q672" s="272"/>
      <c r="R672" s="272"/>
      <c r="S672" s="272"/>
      <c r="T672" s="273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74" t="s">
        <v>174</v>
      </c>
      <c r="AU672" s="274" t="s">
        <v>86</v>
      </c>
      <c r="AV672" s="15" t="s">
        <v>84</v>
      </c>
      <c r="AW672" s="15" t="s">
        <v>32</v>
      </c>
      <c r="AX672" s="15" t="s">
        <v>76</v>
      </c>
      <c r="AY672" s="274" t="s">
        <v>166</v>
      </c>
    </row>
    <row r="673" s="13" customFormat="1">
      <c r="A673" s="13"/>
      <c r="B673" s="242"/>
      <c r="C673" s="243"/>
      <c r="D673" s="244" t="s">
        <v>174</v>
      </c>
      <c r="E673" s="245" t="s">
        <v>1</v>
      </c>
      <c r="F673" s="246" t="s">
        <v>1000</v>
      </c>
      <c r="G673" s="243"/>
      <c r="H673" s="247">
        <v>20.286000000000001</v>
      </c>
      <c r="I673" s="248"/>
      <c r="J673" s="243"/>
      <c r="K673" s="243"/>
      <c r="L673" s="249"/>
      <c r="M673" s="250"/>
      <c r="N673" s="251"/>
      <c r="O673" s="251"/>
      <c r="P673" s="251"/>
      <c r="Q673" s="251"/>
      <c r="R673" s="251"/>
      <c r="S673" s="251"/>
      <c r="T673" s="252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3" t="s">
        <v>174</v>
      </c>
      <c r="AU673" s="253" t="s">
        <v>86</v>
      </c>
      <c r="AV673" s="13" t="s">
        <v>86</v>
      </c>
      <c r="AW673" s="13" t="s">
        <v>32</v>
      </c>
      <c r="AX673" s="13" t="s">
        <v>76</v>
      </c>
      <c r="AY673" s="253" t="s">
        <v>166</v>
      </c>
    </row>
    <row r="674" s="13" customFormat="1">
      <c r="A674" s="13"/>
      <c r="B674" s="242"/>
      <c r="C674" s="243"/>
      <c r="D674" s="244" t="s">
        <v>174</v>
      </c>
      <c r="E674" s="245" t="s">
        <v>1</v>
      </c>
      <c r="F674" s="246" t="s">
        <v>1001</v>
      </c>
      <c r="G674" s="243"/>
      <c r="H674" s="247">
        <v>-1.6000000000000001</v>
      </c>
      <c r="I674" s="248"/>
      <c r="J674" s="243"/>
      <c r="K674" s="243"/>
      <c r="L674" s="249"/>
      <c r="M674" s="250"/>
      <c r="N674" s="251"/>
      <c r="O674" s="251"/>
      <c r="P674" s="251"/>
      <c r="Q674" s="251"/>
      <c r="R674" s="251"/>
      <c r="S674" s="251"/>
      <c r="T674" s="252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3" t="s">
        <v>174</v>
      </c>
      <c r="AU674" s="253" t="s">
        <v>86</v>
      </c>
      <c r="AV674" s="13" t="s">
        <v>86</v>
      </c>
      <c r="AW674" s="13" t="s">
        <v>32</v>
      </c>
      <c r="AX674" s="13" t="s">
        <v>76</v>
      </c>
      <c r="AY674" s="253" t="s">
        <v>166</v>
      </c>
    </row>
    <row r="675" s="15" customFormat="1">
      <c r="A675" s="15"/>
      <c r="B675" s="265"/>
      <c r="C675" s="266"/>
      <c r="D675" s="244" t="s">
        <v>174</v>
      </c>
      <c r="E675" s="267" t="s">
        <v>1</v>
      </c>
      <c r="F675" s="268" t="s">
        <v>1002</v>
      </c>
      <c r="G675" s="266"/>
      <c r="H675" s="267" t="s">
        <v>1</v>
      </c>
      <c r="I675" s="269"/>
      <c r="J675" s="266"/>
      <c r="K675" s="266"/>
      <c r="L675" s="270"/>
      <c r="M675" s="271"/>
      <c r="N675" s="272"/>
      <c r="O675" s="272"/>
      <c r="P675" s="272"/>
      <c r="Q675" s="272"/>
      <c r="R675" s="272"/>
      <c r="S675" s="272"/>
      <c r="T675" s="273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74" t="s">
        <v>174</v>
      </c>
      <c r="AU675" s="274" t="s">
        <v>86</v>
      </c>
      <c r="AV675" s="15" t="s">
        <v>84</v>
      </c>
      <c r="AW675" s="15" t="s">
        <v>32</v>
      </c>
      <c r="AX675" s="15" t="s">
        <v>76</v>
      </c>
      <c r="AY675" s="274" t="s">
        <v>166</v>
      </c>
    </row>
    <row r="676" s="13" customFormat="1">
      <c r="A676" s="13"/>
      <c r="B676" s="242"/>
      <c r="C676" s="243"/>
      <c r="D676" s="244" t="s">
        <v>174</v>
      </c>
      <c r="E676" s="245" t="s">
        <v>1</v>
      </c>
      <c r="F676" s="246" t="s">
        <v>1003</v>
      </c>
      <c r="G676" s="243"/>
      <c r="H676" s="247">
        <v>2.7450000000000001</v>
      </c>
      <c r="I676" s="248"/>
      <c r="J676" s="243"/>
      <c r="K676" s="243"/>
      <c r="L676" s="249"/>
      <c r="M676" s="250"/>
      <c r="N676" s="251"/>
      <c r="O676" s="251"/>
      <c r="P676" s="251"/>
      <c r="Q676" s="251"/>
      <c r="R676" s="251"/>
      <c r="S676" s="251"/>
      <c r="T676" s="252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3" t="s">
        <v>174</v>
      </c>
      <c r="AU676" s="253" t="s">
        <v>86</v>
      </c>
      <c r="AV676" s="13" t="s">
        <v>86</v>
      </c>
      <c r="AW676" s="13" t="s">
        <v>32</v>
      </c>
      <c r="AX676" s="13" t="s">
        <v>76</v>
      </c>
      <c r="AY676" s="253" t="s">
        <v>166</v>
      </c>
    </row>
    <row r="677" s="15" customFormat="1">
      <c r="A677" s="15"/>
      <c r="B677" s="265"/>
      <c r="C677" s="266"/>
      <c r="D677" s="244" t="s">
        <v>174</v>
      </c>
      <c r="E677" s="267" t="s">
        <v>1</v>
      </c>
      <c r="F677" s="268" t="s">
        <v>1004</v>
      </c>
      <c r="G677" s="266"/>
      <c r="H677" s="267" t="s">
        <v>1</v>
      </c>
      <c r="I677" s="269"/>
      <c r="J677" s="266"/>
      <c r="K677" s="266"/>
      <c r="L677" s="270"/>
      <c r="M677" s="271"/>
      <c r="N677" s="272"/>
      <c r="O677" s="272"/>
      <c r="P677" s="272"/>
      <c r="Q677" s="272"/>
      <c r="R677" s="272"/>
      <c r="S677" s="272"/>
      <c r="T677" s="273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74" t="s">
        <v>174</v>
      </c>
      <c r="AU677" s="274" t="s">
        <v>86</v>
      </c>
      <c r="AV677" s="15" t="s">
        <v>84</v>
      </c>
      <c r="AW677" s="15" t="s">
        <v>32</v>
      </c>
      <c r="AX677" s="15" t="s">
        <v>76</v>
      </c>
      <c r="AY677" s="274" t="s">
        <v>166</v>
      </c>
    </row>
    <row r="678" s="13" customFormat="1">
      <c r="A678" s="13"/>
      <c r="B678" s="242"/>
      <c r="C678" s="243"/>
      <c r="D678" s="244" t="s">
        <v>174</v>
      </c>
      <c r="E678" s="245" t="s">
        <v>1</v>
      </c>
      <c r="F678" s="246" t="s">
        <v>1005</v>
      </c>
      <c r="G678" s="243"/>
      <c r="H678" s="247">
        <v>3.7949999999999999</v>
      </c>
      <c r="I678" s="248"/>
      <c r="J678" s="243"/>
      <c r="K678" s="243"/>
      <c r="L678" s="249"/>
      <c r="M678" s="250"/>
      <c r="N678" s="251"/>
      <c r="O678" s="251"/>
      <c r="P678" s="251"/>
      <c r="Q678" s="251"/>
      <c r="R678" s="251"/>
      <c r="S678" s="251"/>
      <c r="T678" s="252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3" t="s">
        <v>174</v>
      </c>
      <c r="AU678" s="253" t="s">
        <v>86</v>
      </c>
      <c r="AV678" s="13" t="s">
        <v>86</v>
      </c>
      <c r="AW678" s="13" t="s">
        <v>32</v>
      </c>
      <c r="AX678" s="13" t="s">
        <v>76</v>
      </c>
      <c r="AY678" s="253" t="s">
        <v>166</v>
      </c>
    </row>
    <row r="679" s="15" customFormat="1">
      <c r="A679" s="15"/>
      <c r="B679" s="265"/>
      <c r="C679" s="266"/>
      <c r="D679" s="244" t="s">
        <v>174</v>
      </c>
      <c r="E679" s="267" t="s">
        <v>1</v>
      </c>
      <c r="F679" s="268" t="s">
        <v>878</v>
      </c>
      <c r="G679" s="266"/>
      <c r="H679" s="267" t="s">
        <v>1</v>
      </c>
      <c r="I679" s="269"/>
      <c r="J679" s="266"/>
      <c r="K679" s="266"/>
      <c r="L679" s="270"/>
      <c r="M679" s="271"/>
      <c r="N679" s="272"/>
      <c r="O679" s="272"/>
      <c r="P679" s="272"/>
      <c r="Q679" s="272"/>
      <c r="R679" s="272"/>
      <c r="S679" s="272"/>
      <c r="T679" s="273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74" t="s">
        <v>174</v>
      </c>
      <c r="AU679" s="274" t="s">
        <v>86</v>
      </c>
      <c r="AV679" s="15" t="s">
        <v>84</v>
      </c>
      <c r="AW679" s="15" t="s">
        <v>32</v>
      </c>
      <c r="AX679" s="15" t="s">
        <v>76</v>
      </c>
      <c r="AY679" s="274" t="s">
        <v>166</v>
      </c>
    </row>
    <row r="680" s="13" customFormat="1">
      <c r="A680" s="13"/>
      <c r="B680" s="242"/>
      <c r="C680" s="243"/>
      <c r="D680" s="244" t="s">
        <v>174</v>
      </c>
      <c r="E680" s="245" t="s">
        <v>1</v>
      </c>
      <c r="F680" s="246" t="s">
        <v>1006</v>
      </c>
      <c r="G680" s="243"/>
      <c r="H680" s="247">
        <v>2.0459999999999998</v>
      </c>
      <c r="I680" s="248"/>
      <c r="J680" s="243"/>
      <c r="K680" s="243"/>
      <c r="L680" s="249"/>
      <c r="M680" s="250"/>
      <c r="N680" s="251"/>
      <c r="O680" s="251"/>
      <c r="P680" s="251"/>
      <c r="Q680" s="251"/>
      <c r="R680" s="251"/>
      <c r="S680" s="251"/>
      <c r="T680" s="252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3" t="s">
        <v>174</v>
      </c>
      <c r="AU680" s="253" t="s">
        <v>86</v>
      </c>
      <c r="AV680" s="13" t="s">
        <v>86</v>
      </c>
      <c r="AW680" s="13" t="s">
        <v>32</v>
      </c>
      <c r="AX680" s="13" t="s">
        <v>76</v>
      </c>
      <c r="AY680" s="253" t="s">
        <v>166</v>
      </c>
    </row>
    <row r="681" s="15" customFormat="1">
      <c r="A681" s="15"/>
      <c r="B681" s="265"/>
      <c r="C681" s="266"/>
      <c r="D681" s="244" t="s">
        <v>174</v>
      </c>
      <c r="E681" s="267" t="s">
        <v>1</v>
      </c>
      <c r="F681" s="268" t="s">
        <v>880</v>
      </c>
      <c r="G681" s="266"/>
      <c r="H681" s="267" t="s">
        <v>1</v>
      </c>
      <c r="I681" s="269"/>
      <c r="J681" s="266"/>
      <c r="K681" s="266"/>
      <c r="L681" s="270"/>
      <c r="M681" s="271"/>
      <c r="N681" s="272"/>
      <c r="O681" s="272"/>
      <c r="P681" s="272"/>
      <c r="Q681" s="272"/>
      <c r="R681" s="272"/>
      <c r="S681" s="272"/>
      <c r="T681" s="273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74" t="s">
        <v>174</v>
      </c>
      <c r="AU681" s="274" t="s">
        <v>86</v>
      </c>
      <c r="AV681" s="15" t="s">
        <v>84</v>
      </c>
      <c r="AW681" s="15" t="s">
        <v>32</v>
      </c>
      <c r="AX681" s="15" t="s">
        <v>76</v>
      </c>
      <c r="AY681" s="274" t="s">
        <v>166</v>
      </c>
    </row>
    <row r="682" s="13" customFormat="1">
      <c r="A682" s="13"/>
      <c r="B682" s="242"/>
      <c r="C682" s="243"/>
      <c r="D682" s="244" t="s">
        <v>174</v>
      </c>
      <c r="E682" s="245" t="s">
        <v>1</v>
      </c>
      <c r="F682" s="246" t="s">
        <v>1007</v>
      </c>
      <c r="G682" s="243"/>
      <c r="H682" s="247">
        <v>45.149999999999999</v>
      </c>
      <c r="I682" s="248"/>
      <c r="J682" s="243"/>
      <c r="K682" s="243"/>
      <c r="L682" s="249"/>
      <c r="M682" s="250"/>
      <c r="N682" s="251"/>
      <c r="O682" s="251"/>
      <c r="P682" s="251"/>
      <c r="Q682" s="251"/>
      <c r="R682" s="251"/>
      <c r="S682" s="251"/>
      <c r="T682" s="252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3" t="s">
        <v>174</v>
      </c>
      <c r="AU682" s="253" t="s">
        <v>86</v>
      </c>
      <c r="AV682" s="13" t="s">
        <v>86</v>
      </c>
      <c r="AW682" s="13" t="s">
        <v>32</v>
      </c>
      <c r="AX682" s="13" t="s">
        <v>76</v>
      </c>
      <c r="AY682" s="253" t="s">
        <v>166</v>
      </c>
    </row>
    <row r="683" s="13" customFormat="1">
      <c r="A683" s="13"/>
      <c r="B683" s="242"/>
      <c r="C683" s="243"/>
      <c r="D683" s="244" t="s">
        <v>174</v>
      </c>
      <c r="E683" s="245" t="s">
        <v>1</v>
      </c>
      <c r="F683" s="246" t="s">
        <v>1008</v>
      </c>
      <c r="G683" s="243"/>
      <c r="H683" s="247">
        <v>-5.9000000000000004</v>
      </c>
      <c r="I683" s="248"/>
      <c r="J683" s="243"/>
      <c r="K683" s="243"/>
      <c r="L683" s="249"/>
      <c r="M683" s="250"/>
      <c r="N683" s="251"/>
      <c r="O683" s="251"/>
      <c r="P683" s="251"/>
      <c r="Q683" s="251"/>
      <c r="R683" s="251"/>
      <c r="S683" s="251"/>
      <c r="T683" s="252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3" t="s">
        <v>174</v>
      </c>
      <c r="AU683" s="253" t="s">
        <v>86</v>
      </c>
      <c r="AV683" s="13" t="s">
        <v>86</v>
      </c>
      <c r="AW683" s="13" t="s">
        <v>32</v>
      </c>
      <c r="AX683" s="13" t="s">
        <v>76</v>
      </c>
      <c r="AY683" s="253" t="s">
        <v>166</v>
      </c>
    </row>
    <row r="684" s="15" customFormat="1">
      <c r="A684" s="15"/>
      <c r="B684" s="265"/>
      <c r="C684" s="266"/>
      <c r="D684" s="244" t="s">
        <v>174</v>
      </c>
      <c r="E684" s="267" t="s">
        <v>1</v>
      </c>
      <c r="F684" s="268" t="s">
        <v>1009</v>
      </c>
      <c r="G684" s="266"/>
      <c r="H684" s="267" t="s">
        <v>1</v>
      </c>
      <c r="I684" s="269"/>
      <c r="J684" s="266"/>
      <c r="K684" s="266"/>
      <c r="L684" s="270"/>
      <c r="M684" s="271"/>
      <c r="N684" s="272"/>
      <c r="O684" s="272"/>
      <c r="P684" s="272"/>
      <c r="Q684" s="272"/>
      <c r="R684" s="272"/>
      <c r="S684" s="272"/>
      <c r="T684" s="273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74" t="s">
        <v>174</v>
      </c>
      <c r="AU684" s="274" t="s">
        <v>86</v>
      </c>
      <c r="AV684" s="15" t="s">
        <v>84</v>
      </c>
      <c r="AW684" s="15" t="s">
        <v>32</v>
      </c>
      <c r="AX684" s="15" t="s">
        <v>76</v>
      </c>
      <c r="AY684" s="274" t="s">
        <v>166</v>
      </c>
    </row>
    <row r="685" s="13" customFormat="1">
      <c r="A685" s="13"/>
      <c r="B685" s="242"/>
      <c r="C685" s="243"/>
      <c r="D685" s="244" t="s">
        <v>174</v>
      </c>
      <c r="E685" s="245" t="s">
        <v>1</v>
      </c>
      <c r="F685" s="246" t="s">
        <v>1010</v>
      </c>
      <c r="G685" s="243"/>
      <c r="H685" s="247">
        <v>1.8089999999999999</v>
      </c>
      <c r="I685" s="248"/>
      <c r="J685" s="243"/>
      <c r="K685" s="243"/>
      <c r="L685" s="249"/>
      <c r="M685" s="250"/>
      <c r="N685" s="251"/>
      <c r="O685" s="251"/>
      <c r="P685" s="251"/>
      <c r="Q685" s="251"/>
      <c r="R685" s="251"/>
      <c r="S685" s="251"/>
      <c r="T685" s="252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3" t="s">
        <v>174</v>
      </c>
      <c r="AU685" s="253" t="s">
        <v>86</v>
      </c>
      <c r="AV685" s="13" t="s">
        <v>86</v>
      </c>
      <c r="AW685" s="13" t="s">
        <v>32</v>
      </c>
      <c r="AX685" s="13" t="s">
        <v>76</v>
      </c>
      <c r="AY685" s="253" t="s">
        <v>166</v>
      </c>
    </row>
    <row r="686" s="15" customFormat="1">
      <c r="A686" s="15"/>
      <c r="B686" s="265"/>
      <c r="C686" s="266"/>
      <c r="D686" s="244" t="s">
        <v>174</v>
      </c>
      <c r="E686" s="267" t="s">
        <v>1</v>
      </c>
      <c r="F686" s="268" t="s">
        <v>882</v>
      </c>
      <c r="G686" s="266"/>
      <c r="H686" s="267" t="s">
        <v>1</v>
      </c>
      <c r="I686" s="269"/>
      <c r="J686" s="266"/>
      <c r="K686" s="266"/>
      <c r="L686" s="270"/>
      <c r="M686" s="271"/>
      <c r="N686" s="272"/>
      <c r="O686" s="272"/>
      <c r="P686" s="272"/>
      <c r="Q686" s="272"/>
      <c r="R686" s="272"/>
      <c r="S686" s="272"/>
      <c r="T686" s="273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74" t="s">
        <v>174</v>
      </c>
      <c r="AU686" s="274" t="s">
        <v>86</v>
      </c>
      <c r="AV686" s="15" t="s">
        <v>84</v>
      </c>
      <c r="AW686" s="15" t="s">
        <v>32</v>
      </c>
      <c r="AX686" s="15" t="s">
        <v>76</v>
      </c>
      <c r="AY686" s="274" t="s">
        <v>166</v>
      </c>
    </row>
    <row r="687" s="13" customFormat="1">
      <c r="A687" s="13"/>
      <c r="B687" s="242"/>
      <c r="C687" s="243"/>
      <c r="D687" s="244" t="s">
        <v>174</v>
      </c>
      <c r="E687" s="245" t="s">
        <v>1</v>
      </c>
      <c r="F687" s="246" t="s">
        <v>1011</v>
      </c>
      <c r="G687" s="243"/>
      <c r="H687" s="247">
        <v>24.024000000000001</v>
      </c>
      <c r="I687" s="248"/>
      <c r="J687" s="243"/>
      <c r="K687" s="243"/>
      <c r="L687" s="249"/>
      <c r="M687" s="250"/>
      <c r="N687" s="251"/>
      <c r="O687" s="251"/>
      <c r="P687" s="251"/>
      <c r="Q687" s="251"/>
      <c r="R687" s="251"/>
      <c r="S687" s="251"/>
      <c r="T687" s="252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3" t="s">
        <v>174</v>
      </c>
      <c r="AU687" s="253" t="s">
        <v>86</v>
      </c>
      <c r="AV687" s="13" t="s">
        <v>86</v>
      </c>
      <c r="AW687" s="13" t="s">
        <v>32</v>
      </c>
      <c r="AX687" s="13" t="s">
        <v>76</v>
      </c>
      <c r="AY687" s="253" t="s">
        <v>166</v>
      </c>
    </row>
    <row r="688" s="13" customFormat="1">
      <c r="A688" s="13"/>
      <c r="B688" s="242"/>
      <c r="C688" s="243"/>
      <c r="D688" s="244" t="s">
        <v>174</v>
      </c>
      <c r="E688" s="245" t="s">
        <v>1</v>
      </c>
      <c r="F688" s="246" t="s">
        <v>1012</v>
      </c>
      <c r="G688" s="243"/>
      <c r="H688" s="247">
        <v>-3.6000000000000001</v>
      </c>
      <c r="I688" s="248"/>
      <c r="J688" s="243"/>
      <c r="K688" s="243"/>
      <c r="L688" s="249"/>
      <c r="M688" s="250"/>
      <c r="N688" s="251"/>
      <c r="O688" s="251"/>
      <c r="P688" s="251"/>
      <c r="Q688" s="251"/>
      <c r="R688" s="251"/>
      <c r="S688" s="251"/>
      <c r="T688" s="252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3" t="s">
        <v>174</v>
      </c>
      <c r="AU688" s="253" t="s">
        <v>86</v>
      </c>
      <c r="AV688" s="13" t="s">
        <v>86</v>
      </c>
      <c r="AW688" s="13" t="s">
        <v>32</v>
      </c>
      <c r="AX688" s="13" t="s">
        <v>76</v>
      </c>
      <c r="AY688" s="253" t="s">
        <v>166</v>
      </c>
    </row>
    <row r="689" s="15" customFormat="1">
      <c r="A689" s="15"/>
      <c r="B689" s="265"/>
      <c r="C689" s="266"/>
      <c r="D689" s="244" t="s">
        <v>174</v>
      </c>
      <c r="E689" s="267" t="s">
        <v>1</v>
      </c>
      <c r="F689" s="268" t="s">
        <v>884</v>
      </c>
      <c r="G689" s="266"/>
      <c r="H689" s="267" t="s">
        <v>1</v>
      </c>
      <c r="I689" s="269"/>
      <c r="J689" s="266"/>
      <c r="K689" s="266"/>
      <c r="L689" s="270"/>
      <c r="M689" s="271"/>
      <c r="N689" s="272"/>
      <c r="O689" s="272"/>
      <c r="P689" s="272"/>
      <c r="Q689" s="272"/>
      <c r="R689" s="272"/>
      <c r="S689" s="272"/>
      <c r="T689" s="273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74" t="s">
        <v>174</v>
      </c>
      <c r="AU689" s="274" t="s">
        <v>86</v>
      </c>
      <c r="AV689" s="15" t="s">
        <v>84</v>
      </c>
      <c r="AW689" s="15" t="s">
        <v>32</v>
      </c>
      <c r="AX689" s="15" t="s">
        <v>76</v>
      </c>
      <c r="AY689" s="274" t="s">
        <v>166</v>
      </c>
    </row>
    <row r="690" s="13" customFormat="1">
      <c r="A690" s="13"/>
      <c r="B690" s="242"/>
      <c r="C690" s="243"/>
      <c r="D690" s="244" t="s">
        <v>174</v>
      </c>
      <c r="E690" s="245" t="s">
        <v>1</v>
      </c>
      <c r="F690" s="246" t="s">
        <v>1013</v>
      </c>
      <c r="G690" s="243"/>
      <c r="H690" s="247">
        <v>4.9219999999999997</v>
      </c>
      <c r="I690" s="248"/>
      <c r="J690" s="243"/>
      <c r="K690" s="243"/>
      <c r="L690" s="249"/>
      <c r="M690" s="250"/>
      <c r="N690" s="251"/>
      <c r="O690" s="251"/>
      <c r="P690" s="251"/>
      <c r="Q690" s="251"/>
      <c r="R690" s="251"/>
      <c r="S690" s="251"/>
      <c r="T690" s="252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3" t="s">
        <v>174</v>
      </c>
      <c r="AU690" s="253" t="s">
        <v>86</v>
      </c>
      <c r="AV690" s="13" t="s">
        <v>86</v>
      </c>
      <c r="AW690" s="13" t="s">
        <v>32</v>
      </c>
      <c r="AX690" s="13" t="s">
        <v>76</v>
      </c>
      <c r="AY690" s="253" t="s">
        <v>166</v>
      </c>
    </row>
    <row r="691" s="15" customFormat="1">
      <c r="A691" s="15"/>
      <c r="B691" s="265"/>
      <c r="C691" s="266"/>
      <c r="D691" s="244" t="s">
        <v>174</v>
      </c>
      <c r="E691" s="267" t="s">
        <v>1</v>
      </c>
      <c r="F691" s="268" t="s">
        <v>886</v>
      </c>
      <c r="G691" s="266"/>
      <c r="H691" s="267" t="s">
        <v>1</v>
      </c>
      <c r="I691" s="269"/>
      <c r="J691" s="266"/>
      <c r="K691" s="266"/>
      <c r="L691" s="270"/>
      <c r="M691" s="271"/>
      <c r="N691" s="272"/>
      <c r="O691" s="272"/>
      <c r="P691" s="272"/>
      <c r="Q691" s="272"/>
      <c r="R691" s="272"/>
      <c r="S691" s="272"/>
      <c r="T691" s="273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74" t="s">
        <v>174</v>
      </c>
      <c r="AU691" s="274" t="s">
        <v>86</v>
      </c>
      <c r="AV691" s="15" t="s">
        <v>84</v>
      </c>
      <c r="AW691" s="15" t="s">
        <v>32</v>
      </c>
      <c r="AX691" s="15" t="s">
        <v>76</v>
      </c>
      <c r="AY691" s="274" t="s">
        <v>166</v>
      </c>
    </row>
    <row r="692" s="13" customFormat="1">
      <c r="A692" s="13"/>
      <c r="B692" s="242"/>
      <c r="C692" s="243"/>
      <c r="D692" s="244" t="s">
        <v>174</v>
      </c>
      <c r="E692" s="245" t="s">
        <v>1</v>
      </c>
      <c r="F692" s="246" t="s">
        <v>1014</v>
      </c>
      <c r="G692" s="243"/>
      <c r="H692" s="247">
        <v>23.393999999999998</v>
      </c>
      <c r="I692" s="248"/>
      <c r="J692" s="243"/>
      <c r="K692" s="243"/>
      <c r="L692" s="249"/>
      <c r="M692" s="250"/>
      <c r="N692" s="251"/>
      <c r="O692" s="251"/>
      <c r="P692" s="251"/>
      <c r="Q692" s="251"/>
      <c r="R692" s="251"/>
      <c r="S692" s="251"/>
      <c r="T692" s="252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3" t="s">
        <v>174</v>
      </c>
      <c r="AU692" s="253" t="s">
        <v>86</v>
      </c>
      <c r="AV692" s="13" t="s">
        <v>86</v>
      </c>
      <c r="AW692" s="13" t="s">
        <v>32</v>
      </c>
      <c r="AX692" s="13" t="s">
        <v>76</v>
      </c>
      <c r="AY692" s="253" t="s">
        <v>166</v>
      </c>
    </row>
    <row r="693" s="13" customFormat="1">
      <c r="A693" s="13"/>
      <c r="B693" s="242"/>
      <c r="C693" s="243"/>
      <c r="D693" s="244" t="s">
        <v>174</v>
      </c>
      <c r="E693" s="245" t="s">
        <v>1</v>
      </c>
      <c r="F693" s="246" t="s">
        <v>1015</v>
      </c>
      <c r="G693" s="243"/>
      <c r="H693" s="247">
        <v>-2</v>
      </c>
      <c r="I693" s="248"/>
      <c r="J693" s="243"/>
      <c r="K693" s="243"/>
      <c r="L693" s="249"/>
      <c r="M693" s="250"/>
      <c r="N693" s="251"/>
      <c r="O693" s="251"/>
      <c r="P693" s="251"/>
      <c r="Q693" s="251"/>
      <c r="R693" s="251"/>
      <c r="S693" s="251"/>
      <c r="T693" s="252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3" t="s">
        <v>174</v>
      </c>
      <c r="AU693" s="253" t="s">
        <v>86</v>
      </c>
      <c r="AV693" s="13" t="s">
        <v>86</v>
      </c>
      <c r="AW693" s="13" t="s">
        <v>32</v>
      </c>
      <c r="AX693" s="13" t="s">
        <v>76</v>
      </c>
      <c r="AY693" s="253" t="s">
        <v>166</v>
      </c>
    </row>
    <row r="694" s="15" customFormat="1">
      <c r="A694" s="15"/>
      <c r="B694" s="265"/>
      <c r="C694" s="266"/>
      <c r="D694" s="244" t="s">
        <v>174</v>
      </c>
      <c r="E694" s="267" t="s">
        <v>1</v>
      </c>
      <c r="F694" s="268" t="s">
        <v>887</v>
      </c>
      <c r="G694" s="266"/>
      <c r="H694" s="267" t="s">
        <v>1</v>
      </c>
      <c r="I694" s="269"/>
      <c r="J694" s="266"/>
      <c r="K694" s="266"/>
      <c r="L694" s="270"/>
      <c r="M694" s="271"/>
      <c r="N694" s="272"/>
      <c r="O694" s="272"/>
      <c r="P694" s="272"/>
      <c r="Q694" s="272"/>
      <c r="R694" s="272"/>
      <c r="S694" s="272"/>
      <c r="T694" s="273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74" t="s">
        <v>174</v>
      </c>
      <c r="AU694" s="274" t="s">
        <v>86</v>
      </c>
      <c r="AV694" s="15" t="s">
        <v>84</v>
      </c>
      <c r="AW694" s="15" t="s">
        <v>32</v>
      </c>
      <c r="AX694" s="15" t="s">
        <v>76</v>
      </c>
      <c r="AY694" s="274" t="s">
        <v>166</v>
      </c>
    </row>
    <row r="695" s="13" customFormat="1">
      <c r="A695" s="13"/>
      <c r="B695" s="242"/>
      <c r="C695" s="243"/>
      <c r="D695" s="244" t="s">
        <v>174</v>
      </c>
      <c r="E695" s="245" t="s">
        <v>1</v>
      </c>
      <c r="F695" s="246" t="s">
        <v>1016</v>
      </c>
      <c r="G695" s="243"/>
      <c r="H695" s="247">
        <v>17.094000000000001</v>
      </c>
      <c r="I695" s="248"/>
      <c r="J695" s="243"/>
      <c r="K695" s="243"/>
      <c r="L695" s="249"/>
      <c r="M695" s="250"/>
      <c r="N695" s="251"/>
      <c r="O695" s="251"/>
      <c r="P695" s="251"/>
      <c r="Q695" s="251"/>
      <c r="R695" s="251"/>
      <c r="S695" s="251"/>
      <c r="T695" s="252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3" t="s">
        <v>174</v>
      </c>
      <c r="AU695" s="253" t="s">
        <v>86</v>
      </c>
      <c r="AV695" s="13" t="s">
        <v>86</v>
      </c>
      <c r="AW695" s="13" t="s">
        <v>32</v>
      </c>
      <c r="AX695" s="13" t="s">
        <v>76</v>
      </c>
      <c r="AY695" s="253" t="s">
        <v>166</v>
      </c>
    </row>
    <row r="696" s="13" customFormat="1">
      <c r="A696" s="13"/>
      <c r="B696" s="242"/>
      <c r="C696" s="243"/>
      <c r="D696" s="244" t="s">
        <v>174</v>
      </c>
      <c r="E696" s="245" t="s">
        <v>1</v>
      </c>
      <c r="F696" s="246" t="s">
        <v>1017</v>
      </c>
      <c r="G696" s="243"/>
      <c r="H696" s="247">
        <v>-1.3999999999999999</v>
      </c>
      <c r="I696" s="248"/>
      <c r="J696" s="243"/>
      <c r="K696" s="243"/>
      <c r="L696" s="249"/>
      <c r="M696" s="250"/>
      <c r="N696" s="251"/>
      <c r="O696" s="251"/>
      <c r="P696" s="251"/>
      <c r="Q696" s="251"/>
      <c r="R696" s="251"/>
      <c r="S696" s="251"/>
      <c r="T696" s="252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3" t="s">
        <v>174</v>
      </c>
      <c r="AU696" s="253" t="s">
        <v>86</v>
      </c>
      <c r="AV696" s="13" t="s">
        <v>86</v>
      </c>
      <c r="AW696" s="13" t="s">
        <v>32</v>
      </c>
      <c r="AX696" s="13" t="s">
        <v>76</v>
      </c>
      <c r="AY696" s="253" t="s">
        <v>166</v>
      </c>
    </row>
    <row r="697" s="14" customFormat="1">
      <c r="A697" s="14"/>
      <c r="B697" s="254"/>
      <c r="C697" s="255"/>
      <c r="D697" s="244" t="s">
        <v>174</v>
      </c>
      <c r="E697" s="256" t="s">
        <v>1</v>
      </c>
      <c r="F697" s="257" t="s">
        <v>182</v>
      </c>
      <c r="G697" s="255"/>
      <c r="H697" s="258">
        <v>188.81200000000001</v>
      </c>
      <c r="I697" s="259"/>
      <c r="J697" s="255"/>
      <c r="K697" s="255"/>
      <c r="L697" s="260"/>
      <c r="M697" s="261"/>
      <c r="N697" s="262"/>
      <c r="O697" s="262"/>
      <c r="P697" s="262"/>
      <c r="Q697" s="262"/>
      <c r="R697" s="262"/>
      <c r="S697" s="262"/>
      <c r="T697" s="263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64" t="s">
        <v>174</v>
      </c>
      <c r="AU697" s="264" t="s">
        <v>86</v>
      </c>
      <c r="AV697" s="14" t="s">
        <v>172</v>
      </c>
      <c r="AW697" s="14" t="s">
        <v>32</v>
      </c>
      <c r="AX697" s="14" t="s">
        <v>84</v>
      </c>
      <c r="AY697" s="264" t="s">
        <v>166</v>
      </c>
    </row>
    <row r="698" s="2" customFormat="1" ht="16.5" customHeight="1">
      <c r="A698" s="38"/>
      <c r="B698" s="39"/>
      <c r="C698" s="228" t="s">
        <v>1018</v>
      </c>
      <c r="D698" s="228" t="s">
        <v>168</v>
      </c>
      <c r="E698" s="229" t="s">
        <v>1019</v>
      </c>
      <c r="F698" s="230" t="s">
        <v>1020</v>
      </c>
      <c r="G698" s="231" t="s">
        <v>185</v>
      </c>
      <c r="H698" s="232">
        <v>88.200000000000003</v>
      </c>
      <c r="I698" s="233"/>
      <c r="J698" s="234">
        <f>ROUND(I698*H698,2)</f>
        <v>0</v>
      </c>
      <c r="K698" s="235"/>
      <c r="L698" s="44"/>
      <c r="M698" s="236" t="s">
        <v>1</v>
      </c>
      <c r="N698" s="237" t="s">
        <v>41</v>
      </c>
      <c r="O698" s="91"/>
      <c r="P698" s="238">
        <f>O698*H698</f>
        <v>0</v>
      </c>
      <c r="Q698" s="238">
        <v>0.00021000000000000001</v>
      </c>
      <c r="R698" s="238">
        <f>Q698*H698</f>
        <v>0.018522</v>
      </c>
      <c r="S698" s="238">
        <v>0</v>
      </c>
      <c r="T698" s="239">
        <f>S698*H698</f>
        <v>0</v>
      </c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R698" s="240" t="s">
        <v>288</v>
      </c>
      <c r="AT698" s="240" t="s">
        <v>168</v>
      </c>
      <c r="AU698" s="240" t="s">
        <v>86</v>
      </c>
      <c r="AY698" s="17" t="s">
        <v>166</v>
      </c>
      <c r="BE698" s="241">
        <f>IF(N698="základní",J698,0)</f>
        <v>0</v>
      </c>
      <c r="BF698" s="241">
        <f>IF(N698="snížená",J698,0)</f>
        <v>0</v>
      </c>
      <c r="BG698" s="241">
        <f>IF(N698="zákl. přenesená",J698,0)</f>
        <v>0</v>
      </c>
      <c r="BH698" s="241">
        <f>IF(N698="sníž. přenesená",J698,0)</f>
        <v>0</v>
      </c>
      <c r="BI698" s="241">
        <f>IF(N698="nulová",J698,0)</f>
        <v>0</v>
      </c>
      <c r="BJ698" s="17" t="s">
        <v>84</v>
      </c>
      <c r="BK698" s="241">
        <f>ROUND(I698*H698,2)</f>
        <v>0</v>
      </c>
      <c r="BL698" s="17" t="s">
        <v>288</v>
      </c>
      <c r="BM698" s="240" t="s">
        <v>1021</v>
      </c>
    </row>
    <row r="699" s="15" customFormat="1">
      <c r="A699" s="15"/>
      <c r="B699" s="265"/>
      <c r="C699" s="266"/>
      <c r="D699" s="244" t="s">
        <v>174</v>
      </c>
      <c r="E699" s="267" t="s">
        <v>1</v>
      </c>
      <c r="F699" s="268" t="s">
        <v>866</v>
      </c>
      <c r="G699" s="266"/>
      <c r="H699" s="267" t="s">
        <v>1</v>
      </c>
      <c r="I699" s="269"/>
      <c r="J699" s="266"/>
      <c r="K699" s="266"/>
      <c r="L699" s="270"/>
      <c r="M699" s="271"/>
      <c r="N699" s="272"/>
      <c r="O699" s="272"/>
      <c r="P699" s="272"/>
      <c r="Q699" s="272"/>
      <c r="R699" s="272"/>
      <c r="S699" s="272"/>
      <c r="T699" s="273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74" t="s">
        <v>174</v>
      </c>
      <c r="AU699" s="274" t="s">
        <v>86</v>
      </c>
      <c r="AV699" s="15" t="s">
        <v>84</v>
      </c>
      <c r="AW699" s="15" t="s">
        <v>32</v>
      </c>
      <c r="AX699" s="15" t="s">
        <v>76</v>
      </c>
      <c r="AY699" s="274" t="s">
        <v>166</v>
      </c>
    </row>
    <row r="700" s="13" customFormat="1">
      <c r="A700" s="13"/>
      <c r="B700" s="242"/>
      <c r="C700" s="243"/>
      <c r="D700" s="244" t="s">
        <v>174</v>
      </c>
      <c r="E700" s="245" t="s">
        <v>1</v>
      </c>
      <c r="F700" s="246" t="s">
        <v>1022</v>
      </c>
      <c r="G700" s="243"/>
      <c r="H700" s="247">
        <v>0.59999999999999998</v>
      </c>
      <c r="I700" s="248"/>
      <c r="J700" s="243"/>
      <c r="K700" s="243"/>
      <c r="L700" s="249"/>
      <c r="M700" s="250"/>
      <c r="N700" s="251"/>
      <c r="O700" s="251"/>
      <c r="P700" s="251"/>
      <c r="Q700" s="251"/>
      <c r="R700" s="251"/>
      <c r="S700" s="251"/>
      <c r="T700" s="252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3" t="s">
        <v>174</v>
      </c>
      <c r="AU700" s="253" t="s">
        <v>86</v>
      </c>
      <c r="AV700" s="13" t="s">
        <v>86</v>
      </c>
      <c r="AW700" s="13" t="s">
        <v>32</v>
      </c>
      <c r="AX700" s="13" t="s">
        <v>76</v>
      </c>
      <c r="AY700" s="253" t="s">
        <v>166</v>
      </c>
    </row>
    <row r="701" s="15" customFormat="1">
      <c r="A701" s="15"/>
      <c r="B701" s="265"/>
      <c r="C701" s="266"/>
      <c r="D701" s="244" t="s">
        <v>174</v>
      </c>
      <c r="E701" s="267" t="s">
        <v>1</v>
      </c>
      <c r="F701" s="268" t="s">
        <v>868</v>
      </c>
      <c r="G701" s="266"/>
      <c r="H701" s="267" t="s">
        <v>1</v>
      </c>
      <c r="I701" s="269"/>
      <c r="J701" s="266"/>
      <c r="K701" s="266"/>
      <c r="L701" s="270"/>
      <c r="M701" s="271"/>
      <c r="N701" s="272"/>
      <c r="O701" s="272"/>
      <c r="P701" s="272"/>
      <c r="Q701" s="272"/>
      <c r="R701" s="272"/>
      <c r="S701" s="272"/>
      <c r="T701" s="273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74" t="s">
        <v>174</v>
      </c>
      <c r="AU701" s="274" t="s">
        <v>86</v>
      </c>
      <c r="AV701" s="15" t="s">
        <v>84</v>
      </c>
      <c r="AW701" s="15" t="s">
        <v>32</v>
      </c>
      <c r="AX701" s="15" t="s">
        <v>76</v>
      </c>
      <c r="AY701" s="274" t="s">
        <v>166</v>
      </c>
    </row>
    <row r="702" s="13" customFormat="1">
      <c r="A702" s="13"/>
      <c r="B702" s="242"/>
      <c r="C702" s="243"/>
      <c r="D702" s="244" t="s">
        <v>174</v>
      </c>
      <c r="E702" s="245" t="s">
        <v>1</v>
      </c>
      <c r="F702" s="246" t="s">
        <v>1023</v>
      </c>
      <c r="G702" s="243"/>
      <c r="H702" s="247">
        <v>8.4000000000000004</v>
      </c>
      <c r="I702" s="248"/>
      <c r="J702" s="243"/>
      <c r="K702" s="243"/>
      <c r="L702" s="249"/>
      <c r="M702" s="250"/>
      <c r="N702" s="251"/>
      <c r="O702" s="251"/>
      <c r="P702" s="251"/>
      <c r="Q702" s="251"/>
      <c r="R702" s="251"/>
      <c r="S702" s="251"/>
      <c r="T702" s="252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3" t="s">
        <v>174</v>
      </c>
      <c r="AU702" s="253" t="s">
        <v>86</v>
      </c>
      <c r="AV702" s="13" t="s">
        <v>86</v>
      </c>
      <c r="AW702" s="13" t="s">
        <v>32</v>
      </c>
      <c r="AX702" s="13" t="s">
        <v>76</v>
      </c>
      <c r="AY702" s="253" t="s">
        <v>166</v>
      </c>
    </row>
    <row r="703" s="15" customFormat="1">
      <c r="A703" s="15"/>
      <c r="B703" s="265"/>
      <c r="C703" s="266"/>
      <c r="D703" s="244" t="s">
        <v>174</v>
      </c>
      <c r="E703" s="267" t="s">
        <v>1</v>
      </c>
      <c r="F703" s="268" t="s">
        <v>870</v>
      </c>
      <c r="G703" s="266"/>
      <c r="H703" s="267" t="s">
        <v>1</v>
      </c>
      <c r="I703" s="269"/>
      <c r="J703" s="266"/>
      <c r="K703" s="266"/>
      <c r="L703" s="270"/>
      <c r="M703" s="271"/>
      <c r="N703" s="272"/>
      <c r="O703" s="272"/>
      <c r="P703" s="272"/>
      <c r="Q703" s="272"/>
      <c r="R703" s="272"/>
      <c r="S703" s="272"/>
      <c r="T703" s="273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74" t="s">
        <v>174</v>
      </c>
      <c r="AU703" s="274" t="s">
        <v>86</v>
      </c>
      <c r="AV703" s="15" t="s">
        <v>84</v>
      </c>
      <c r="AW703" s="15" t="s">
        <v>32</v>
      </c>
      <c r="AX703" s="15" t="s">
        <v>76</v>
      </c>
      <c r="AY703" s="274" t="s">
        <v>166</v>
      </c>
    </row>
    <row r="704" s="13" customFormat="1">
      <c r="A704" s="13"/>
      <c r="B704" s="242"/>
      <c r="C704" s="243"/>
      <c r="D704" s="244" t="s">
        <v>174</v>
      </c>
      <c r="E704" s="245" t="s">
        <v>1</v>
      </c>
      <c r="F704" s="246" t="s">
        <v>1022</v>
      </c>
      <c r="G704" s="243"/>
      <c r="H704" s="247">
        <v>0.59999999999999998</v>
      </c>
      <c r="I704" s="248"/>
      <c r="J704" s="243"/>
      <c r="K704" s="243"/>
      <c r="L704" s="249"/>
      <c r="M704" s="250"/>
      <c r="N704" s="251"/>
      <c r="O704" s="251"/>
      <c r="P704" s="251"/>
      <c r="Q704" s="251"/>
      <c r="R704" s="251"/>
      <c r="S704" s="251"/>
      <c r="T704" s="252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3" t="s">
        <v>174</v>
      </c>
      <c r="AU704" s="253" t="s">
        <v>86</v>
      </c>
      <c r="AV704" s="13" t="s">
        <v>86</v>
      </c>
      <c r="AW704" s="13" t="s">
        <v>32</v>
      </c>
      <c r="AX704" s="13" t="s">
        <v>76</v>
      </c>
      <c r="AY704" s="253" t="s">
        <v>166</v>
      </c>
    </row>
    <row r="705" s="15" customFormat="1">
      <c r="A705" s="15"/>
      <c r="B705" s="265"/>
      <c r="C705" s="266"/>
      <c r="D705" s="244" t="s">
        <v>174</v>
      </c>
      <c r="E705" s="267" t="s">
        <v>1</v>
      </c>
      <c r="F705" s="268" t="s">
        <v>873</v>
      </c>
      <c r="G705" s="266"/>
      <c r="H705" s="267" t="s">
        <v>1</v>
      </c>
      <c r="I705" s="269"/>
      <c r="J705" s="266"/>
      <c r="K705" s="266"/>
      <c r="L705" s="270"/>
      <c r="M705" s="271"/>
      <c r="N705" s="272"/>
      <c r="O705" s="272"/>
      <c r="P705" s="272"/>
      <c r="Q705" s="272"/>
      <c r="R705" s="272"/>
      <c r="S705" s="272"/>
      <c r="T705" s="273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74" t="s">
        <v>174</v>
      </c>
      <c r="AU705" s="274" t="s">
        <v>86</v>
      </c>
      <c r="AV705" s="15" t="s">
        <v>84</v>
      </c>
      <c r="AW705" s="15" t="s">
        <v>32</v>
      </c>
      <c r="AX705" s="15" t="s">
        <v>76</v>
      </c>
      <c r="AY705" s="274" t="s">
        <v>166</v>
      </c>
    </row>
    <row r="706" s="13" customFormat="1">
      <c r="A706" s="13"/>
      <c r="B706" s="242"/>
      <c r="C706" s="243"/>
      <c r="D706" s="244" t="s">
        <v>174</v>
      </c>
      <c r="E706" s="245" t="s">
        <v>1</v>
      </c>
      <c r="F706" s="246" t="s">
        <v>1022</v>
      </c>
      <c r="G706" s="243"/>
      <c r="H706" s="247">
        <v>0.59999999999999998</v>
      </c>
      <c r="I706" s="248"/>
      <c r="J706" s="243"/>
      <c r="K706" s="243"/>
      <c r="L706" s="249"/>
      <c r="M706" s="250"/>
      <c r="N706" s="251"/>
      <c r="O706" s="251"/>
      <c r="P706" s="251"/>
      <c r="Q706" s="251"/>
      <c r="R706" s="251"/>
      <c r="S706" s="251"/>
      <c r="T706" s="252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3" t="s">
        <v>174</v>
      </c>
      <c r="AU706" s="253" t="s">
        <v>86</v>
      </c>
      <c r="AV706" s="13" t="s">
        <v>86</v>
      </c>
      <c r="AW706" s="13" t="s">
        <v>32</v>
      </c>
      <c r="AX706" s="13" t="s">
        <v>76</v>
      </c>
      <c r="AY706" s="253" t="s">
        <v>166</v>
      </c>
    </row>
    <row r="707" s="15" customFormat="1">
      <c r="A707" s="15"/>
      <c r="B707" s="265"/>
      <c r="C707" s="266"/>
      <c r="D707" s="244" t="s">
        <v>174</v>
      </c>
      <c r="E707" s="267" t="s">
        <v>1</v>
      </c>
      <c r="F707" s="268" t="s">
        <v>875</v>
      </c>
      <c r="G707" s="266"/>
      <c r="H707" s="267" t="s">
        <v>1</v>
      </c>
      <c r="I707" s="269"/>
      <c r="J707" s="266"/>
      <c r="K707" s="266"/>
      <c r="L707" s="270"/>
      <c r="M707" s="271"/>
      <c r="N707" s="272"/>
      <c r="O707" s="272"/>
      <c r="P707" s="272"/>
      <c r="Q707" s="272"/>
      <c r="R707" s="272"/>
      <c r="S707" s="272"/>
      <c r="T707" s="273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74" t="s">
        <v>174</v>
      </c>
      <c r="AU707" s="274" t="s">
        <v>86</v>
      </c>
      <c r="AV707" s="15" t="s">
        <v>84</v>
      </c>
      <c r="AW707" s="15" t="s">
        <v>32</v>
      </c>
      <c r="AX707" s="15" t="s">
        <v>76</v>
      </c>
      <c r="AY707" s="274" t="s">
        <v>166</v>
      </c>
    </row>
    <row r="708" s="13" customFormat="1">
      <c r="A708" s="13"/>
      <c r="B708" s="242"/>
      <c r="C708" s="243"/>
      <c r="D708" s="244" t="s">
        <v>174</v>
      </c>
      <c r="E708" s="245" t="s">
        <v>1</v>
      </c>
      <c r="F708" s="246" t="s">
        <v>1022</v>
      </c>
      <c r="G708" s="243"/>
      <c r="H708" s="247">
        <v>0.59999999999999998</v>
      </c>
      <c r="I708" s="248"/>
      <c r="J708" s="243"/>
      <c r="K708" s="243"/>
      <c r="L708" s="249"/>
      <c r="M708" s="250"/>
      <c r="N708" s="251"/>
      <c r="O708" s="251"/>
      <c r="P708" s="251"/>
      <c r="Q708" s="251"/>
      <c r="R708" s="251"/>
      <c r="S708" s="251"/>
      <c r="T708" s="252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3" t="s">
        <v>174</v>
      </c>
      <c r="AU708" s="253" t="s">
        <v>86</v>
      </c>
      <c r="AV708" s="13" t="s">
        <v>86</v>
      </c>
      <c r="AW708" s="13" t="s">
        <v>32</v>
      </c>
      <c r="AX708" s="13" t="s">
        <v>76</v>
      </c>
      <c r="AY708" s="253" t="s">
        <v>166</v>
      </c>
    </row>
    <row r="709" s="15" customFormat="1">
      <c r="A709" s="15"/>
      <c r="B709" s="265"/>
      <c r="C709" s="266"/>
      <c r="D709" s="244" t="s">
        <v>174</v>
      </c>
      <c r="E709" s="267" t="s">
        <v>1</v>
      </c>
      <c r="F709" s="268" t="s">
        <v>876</v>
      </c>
      <c r="G709" s="266"/>
      <c r="H709" s="267" t="s">
        <v>1</v>
      </c>
      <c r="I709" s="269"/>
      <c r="J709" s="266"/>
      <c r="K709" s="266"/>
      <c r="L709" s="270"/>
      <c r="M709" s="271"/>
      <c r="N709" s="272"/>
      <c r="O709" s="272"/>
      <c r="P709" s="272"/>
      <c r="Q709" s="272"/>
      <c r="R709" s="272"/>
      <c r="S709" s="272"/>
      <c r="T709" s="273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74" t="s">
        <v>174</v>
      </c>
      <c r="AU709" s="274" t="s">
        <v>86</v>
      </c>
      <c r="AV709" s="15" t="s">
        <v>84</v>
      </c>
      <c r="AW709" s="15" t="s">
        <v>32</v>
      </c>
      <c r="AX709" s="15" t="s">
        <v>76</v>
      </c>
      <c r="AY709" s="274" t="s">
        <v>166</v>
      </c>
    </row>
    <row r="710" s="13" customFormat="1">
      <c r="A710" s="13"/>
      <c r="B710" s="242"/>
      <c r="C710" s="243"/>
      <c r="D710" s="244" t="s">
        <v>174</v>
      </c>
      <c r="E710" s="245" t="s">
        <v>1</v>
      </c>
      <c r="F710" s="246" t="s">
        <v>1024</v>
      </c>
      <c r="G710" s="243"/>
      <c r="H710" s="247">
        <v>8.4000000000000004</v>
      </c>
      <c r="I710" s="248"/>
      <c r="J710" s="243"/>
      <c r="K710" s="243"/>
      <c r="L710" s="249"/>
      <c r="M710" s="250"/>
      <c r="N710" s="251"/>
      <c r="O710" s="251"/>
      <c r="P710" s="251"/>
      <c r="Q710" s="251"/>
      <c r="R710" s="251"/>
      <c r="S710" s="251"/>
      <c r="T710" s="252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3" t="s">
        <v>174</v>
      </c>
      <c r="AU710" s="253" t="s">
        <v>86</v>
      </c>
      <c r="AV710" s="13" t="s">
        <v>86</v>
      </c>
      <c r="AW710" s="13" t="s">
        <v>32</v>
      </c>
      <c r="AX710" s="13" t="s">
        <v>76</v>
      </c>
      <c r="AY710" s="253" t="s">
        <v>166</v>
      </c>
    </row>
    <row r="711" s="15" customFormat="1">
      <c r="A711" s="15"/>
      <c r="B711" s="265"/>
      <c r="C711" s="266"/>
      <c r="D711" s="244" t="s">
        <v>174</v>
      </c>
      <c r="E711" s="267" t="s">
        <v>1</v>
      </c>
      <c r="F711" s="268" t="s">
        <v>995</v>
      </c>
      <c r="G711" s="266"/>
      <c r="H711" s="267" t="s">
        <v>1</v>
      </c>
      <c r="I711" s="269"/>
      <c r="J711" s="266"/>
      <c r="K711" s="266"/>
      <c r="L711" s="270"/>
      <c r="M711" s="271"/>
      <c r="N711" s="272"/>
      <c r="O711" s="272"/>
      <c r="P711" s="272"/>
      <c r="Q711" s="272"/>
      <c r="R711" s="272"/>
      <c r="S711" s="272"/>
      <c r="T711" s="273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74" t="s">
        <v>174</v>
      </c>
      <c r="AU711" s="274" t="s">
        <v>86</v>
      </c>
      <c r="AV711" s="15" t="s">
        <v>84</v>
      </c>
      <c r="AW711" s="15" t="s">
        <v>32</v>
      </c>
      <c r="AX711" s="15" t="s">
        <v>76</v>
      </c>
      <c r="AY711" s="274" t="s">
        <v>166</v>
      </c>
    </row>
    <row r="712" s="13" customFormat="1">
      <c r="A712" s="13"/>
      <c r="B712" s="242"/>
      <c r="C712" s="243"/>
      <c r="D712" s="244" t="s">
        <v>174</v>
      </c>
      <c r="E712" s="245" t="s">
        <v>1</v>
      </c>
      <c r="F712" s="246" t="s">
        <v>1024</v>
      </c>
      <c r="G712" s="243"/>
      <c r="H712" s="247">
        <v>8.4000000000000004</v>
      </c>
      <c r="I712" s="248"/>
      <c r="J712" s="243"/>
      <c r="K712" s="243"/>
      <c r="L712" s="249"/>
      <c r="M712" s="250"/>
      <c r="N712" s="251"/>
      <c r="O712" s="251"/>
      <c r="P712" s="251"/>
      <c r="Q712" s="251"/>
      <c r="R712" s="251"/>
      <c r="S712" s="251"/>
      <c r="T712" s="252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3" t="s">
        <v>174</v>
      </c>
      <c r="AU712" s="253" t="s">
        <v>86</v>
      </c>
      <c r="AV712" s="13" t="s">
        <v>86</v>
      </c>
      <c r="AW712" s="13" t="s">
        <v>32</v>
      </c>
      <c r="AX712" s="13" t="s">
        <v>76</v>
      </c>
      <c r="AY712" s="253" t="s">
        <v>166</v>
      </c>
    </row>
    <row r="713" s="15" customFormat="1">
      <c r="A713" s="15"/>
      <c r="B713" s="265"/>
      <c r="C713" s="266"/>
      <c r="D713" s="244" t="s">
        <v>174</v>
      </c>
      <c r="E713" s="267" t="s">
        <v>1</v>
      </c>
      <c r="F713" s="268" t="s">
        <v>998</v>
      </c>
      <c r="G713" s="266"/>
      <c r="H713" s="267" t="s">
        <v>1</v>
      </c>
      <c r="I713" s="269"/>
      <c r="J713" s="266"/>
      <c r="K713" s="266"/>
      <c r="L713" s="270"/>
      <c r="M713" s="271"/>
      <c r="N713" s="272"/>
      <c r="O713" s="272"/>
      <c r="P713" s="272"/>
      <c r="Q713" s="272"/>
      <c r="R713" s="272"/>
      <c r="S713" s="272"/>
      <c r="T713" s="273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74" t="s">
        <v>174</v>
      </c>
      <c r="AU713" s="274" t="s">
        <v>86</v>
      </c>
      <c r="AV713" s="15" t="s">
        <v>84</v>
      </c>
      <c r="AW713" s="15" t="s">
        <v>32</v>
      </c>
      <c r="AX713" s="15" t="s">
        <v>76</v>
      </c>
      <c r="AY713" s="274" t="s">
        <v>166</v>
      </c>
    </row>
    <row r="714" s="13" customFormat="1">
      <c r="A714" s="13"/>
      <c r="B714" s="242"/>
      <c r="C714" s="243"/>
      <c r="D714" s="244" t="s">
        <v>174</v>
      </c>
      <c r="E714" s="245" t="s">
        <v>1</v>
      </c>
      <c r="F714" s="246" t="s">
        <v>1022</v>
      </c>
      <c r="G714" s="243"/>
      <c r="H714" s="247">
        <v>0.59999999999999998</v>
      </c>
      <c r="I714" s="248"/>
      <c r="J714" s="243"/>
      <c r="K714" s="243"/>
      <c r="L714" s="249"/>
      <c r="M714" s="250"/>
      <c r="N714" s="251"/>
      <c r="O714" s="251"/>
      <c r="P714" s="251"/>
      <c r="Q714" s="251"/>
      <c r="R714" s="251"/>
      <c r="S714" s="251"/>
      <c r="T714" s="252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3" t="s">
        <v>174</v>
      </c>
      <c r="AU714" s="253" t="s">
        <v>86</v>
      </c>
      <c r="AV714" s="13" t="s">
        <v>86</v>
      </c>
      <c r="AW714" s="13" t="s">
        <v>32</v>
      </c>
      <c r="AX714" s="13" t="s">
        <v>76</v>
      </c>
      <c r="AY714" s="253" t="s">
        <v>166</v>
      </c>
    </row>
    <row r="715" s="15" customFormat="1">
      <c r="A715" s="15"/>
      <c r="B715" s="265"/>
      <c r="C715" s="266"/>
      <c r="D715" s="244" t="s">
        <v>174</v>
      </c>
      <c r="E715" s="267" t="s">
        <v>1</v>
      </c>
      <c r="F715" s="268" t="s">
        <v>816</v>
      </c>
      <c r="G715" s="266"/>
      <c r="H715" s="267" t="s">
        <v>1</v>
      </c>
      <c r="I715" s="269"/>
      <c r="J715" s="266"/>
      <c r="K715" s="266"/>
      <c r="L715" s="270"/>
      <c r="M715" s="271"/>
      <c r="N715" s="272"/>
      <c r="O715" s="272"/>
      <c r="P715" s="272"/>
      <c r="Q715" s="272"/>
      <c r="R715" s="272"/>
      <c r="S715" s="272"/>
      <c r="T715" s="273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74" t="s">
        <v>174</v>
      </c>
      <c r="AU715" s="274" t="s">
        <v>86</v>
      </c>
      <c r="AV715" s="15" t="s">
        <v>84</v>
      </c>
      <c r="AW715" s="15" t="s">
        <v>32</v>
      </c>
      <c r="AX715" s="15" t="s">
        <v>76</v>
      </c>
      <c r="AY715" s="274" t="s">
        <v>166</v>
      </c>
    </row>
    <row r="716" s="13" customFormat="1">
      <c r="A716" s="13"/>
      <c r="B716" s="242"/>
      <c r="C716" s="243"/>
      <c r="D716" s="244" t="s">
        <v>174</v>
      </c>
      <c r="E716" s="245" t="s">
        <v>1</v>
      </c>
      <c r="F716" s="246" t="s">
        <v>1023</v>
      </c>
      <c r="G716" s="243"/>
      <c r="H716" s="247">
        <v>8.4000000000000004</v>
      </c>
      <c r="I716" s="248"/>
      <c r="J716" s="243"/>
      <c r="K716" s="243"/>
      <c r="L716" s="249"/>
      <c r="M716" s="250"/>
      <c r="N716" s="251"/>
      <c r="O716" s="251"/>
      <c r="P716" s="251"/>
      <c r="Q716" s="251"/>
      <c r="R716" s="251"/>
      <c r="S716" s="251"/>
      <c r="T716" s="252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3" t="s">
        <v>174</v>
      </c>
      <c r="AU716" s="253" t="s">
        <v>86</v>
      </c>
      <c r="AV716" s="13" t="s">
        <v>86</v>
      </c>
      <c r="AW716" s="13" t="s">
        <v>32</v>
      </c>
      <c r="AX716" s="13" t="s">
        <v>76</v>
      </c>
      <c r="AY716" s="253" t="s">
        <v>166</v>
      </c>
    </row>
    <row r="717" s="15" customFormat="1">
      <c r="A717" s="15"/>
      <c r="B717" s="265"/>
      <c r="C717" s="266"/>
      <c r="D717" s="244" t="s">
        <v>174</v>
      </c>
      <c r="E717" s="267" t="s">
        <v>1</v>
      </c>
      <c r="F717" s="268" t="s">
        <v>1002</v>
      </c>
      <c r="G717" s="266"/>
      <c r="H717" s="267" t="s">
        <v>1</v>
      </c>
      <c r="I717" s="269"/>
      <c r="J717" s="266"/>
      <c r="K717" s="266"/>
      <c r="L717" s="270"/>
      <c r="M717" s="271"/>
      <c r="N717" s="272"/>
      <c r="O717" s="272"/>
      <c r="P717" s="272"/>
      <c r="Q717" s="272"/>
      <c r="R717" s="272"/>
      <c r="S717" s="272"/>
      <c r="T717" s="273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74" t="s">
        <v>174</v>
      </c>
      <c r="AU717" s="274" t="s">
        <v>86</v>
      </c>
      <c r="AV717" s="15" t="s">
        <v>84</v>
      </c>
      <c r="AW717" s="15" t="s">
        <v>32</v>
      </c>
      <c r="AX717" s="15" t="s">
        <v>76</v>
      </c>
      <c r="AY717" s="274" t="s">
        <v>166</v>
      </c>
    </row>
    <row r="718" s="13" customFormat="1">
      <c r="A718" s="13"/>
      <c r="B718" s="242"/>
      <c r="C718" s="243"/>
      <c r="D718" s="244" t="s">
        <v>174</v>
      </c>
      <c r="E718" s="245" t="s">
        <v>1</v>
      </c>
      <c r="F718" s="246" t="s">
        <v>1025</v>
      </c>
      <c r="G718" s="243"/>
      <c r="H718" s="247">
        <v>1.2</v>
      </c>
      <c r="I718" s="248"/>
      <c r="J718" s="243"/>
      <c r="K718" s="243"/>
      <c r="L718" s="249"/>
      <c r="M718" s="250"/>
      <c r="N718" s="251"/>
      <c r="O718" s="251"/>
      <c r="P718" s="251"/>
      <c r="Q718" s="251"/>
      <c r="R718" s="251"/>
      <c r="S718" s="251"/>
      <c r="T718" s="252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3" t="s">
        <v>174</v>
      </c>
      <c r="AU718" s="253" t="s">
        <v>86</v>
      </c>
      <c r="AV718" s="13" t="s">
        <v>86</v>
      </c>
      <c r="AW718" s="13" t="s">
        <v>32</v>
      </c>
      <c r="AX718" s="13" t="s">
        <v>76</v>
      </c>
      <c r="AY718" s="253" t="s">
        <v>166</v>
      </c>
    </row>
    <row r="719" s="15" customFormat="1">
      <c r="A719" s="15"/>
      <c r="B719" s="265"/>
      <c r="C719" s="266"/>
      <c r="D719" s="244" t="s">
        <v>174</v>
      </c>
      <c r="E719" s="267" t="s">
        <v>1</v>
      </c>
      <c r="F719" s="268" t="s">
        <v>1004</v>
      </c>
      <c r="G719" s="266"/>
      <c r="H719" s="267" t="s">
        <v>1</v>
      </c>
      <c r="I719" s="269"/>
      <c r="J719" s="266"/>
      <c r="K719" s="266"/>
      <c r="L719" s="270"/>
      <c r="M719" s="271"/>
      <c r="N719" s="272"/>
      <c r="O719" s="272"/>
      <c r="P719" s="272"/>
      <c r="Q719" s="272"/>
      <c r="R719" s="272"/>
      <c r="S719" s="272"/>
      <c r="T719" s="273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T719" s="274" t="s">
        <v>174</v>
      </c>
      <c r="AU719" s="274" t="s">
        <v>86</v>
      </c>
      <c r="AV719" s="15" t="s">
        <v>84</v>
      </c>
      <c r="AW719" s="15" t="s">
        <v>32</v>
      </c>
      <c r="AX719" s="15" t="s">
        <v>76</v>
      </c>
      <c r="AY719" s="274" t="s">
        <v>166</v>
      </c>
    </row>
    <row r="720" s="13" customFormat="1">
      <c r="A720" s="13"/>
      <c r="B720" s="242"/>
      <c r="C720" s="243"/>
      <c r="D720" s="244" t="s">
        <v>174</v>
      </c>
      <c r="E720" s="245" t="s">
        <v>1</v>
      </c>
      <c r="F720" s="246" t="s">
        <v>1025</v>
      </c>
      <c r="G720" s="243"/>
      <c r="H720" s="247">
        <v>1.2</v>
      </c>
      <c r="I720" s="248"/>
      <c r="J720" s="243"/>
      <c r="K720" s="243"/>
      <c r="L720" s="249"/>
      <c r="M720" s="250"/>
      <c r="N720" s="251"/>
      <c r="O720" s="251"/>
      <c r="P720" s="251"/>
      <c r="Q720" s="251"/>
      <c r="R720" s="251"/>
      <c r="S720" s="251"/>
      <c r="T720" s="252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3" t="s">
        <v>174</v>
      </c>
      <c r="AU720" s="253" t="s">
        <v>86</v>
      </c>
      <c r="AV720" s="13" t="s">
        <v>86</v>
      </c>
      <c r="AW720" s="13" t="s">
        <v>32</v>
      </c>
      <c r="AX720" s="13" t="s">
        <v>76</v>
      </c>
      <c r="AY720" s="253" t="s">
        <v>166</v>
      </c>
    </row>
    <row r="721" s="15" customFormat="1">
      <c r="A721" s="15"/>
      <c r="B721" s="265"/>
      <c r="C721" s="266"/>
      <c r="D721" s="244" t="s">
        <v>174</v>
      </c>
      <c r="E721" s="267" t="s">
        <v>1</v>
      </c>
      <c r="F721" s="268" t="s">
        <v>878</v>
      </c>
      <c r="G721" s="266"/>
      <c r="H721" s="267" t="s">
        <v>1</v>
      </c>
      <c r="I721" s="269"/>
      <c r="J721" s="266"/>
      <c r="K721" s="266"/>
      <c r="L721" s="270"/>
      <c r="M721" s="271"/>
      <c r="N721" s="272"/>
      <c r="O721" s="272"/>
      <c r="P721" s="272"/>
      <c r="Q721" s="272"/>
      <c r="R721" s="272"/>
      <c r="S721" s="272"/>
      <c r="T721" s="273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74" t="s">
        <v>174</v>
      </c>
      <c r="AU721" s="274" t="s">
        <v>86</v>
      </c>
      <c r="AV721" s="15" t="s">
        <v>84</v>
      </c>
      <c r="AW721" s="15" t="s">
        <v>32</v>
      </c>
      <c r="AX721" s="15" t="s">
        <v>76</v>
      </c>
      <c r="AY721" s="274" t="s">
        <v>166</v>
      </c>
    </row>
    <row r="722" s="13" customFormat="1">
      <c r="A722" s="13"/>
      <c r="B722" s="242"/>
      <c r="C722" s="243"/>
      <c r="D722" s="244" t="s">
        <v>174</v>
      </c>
      <c r="E722" s="245" t="s">
        <v>1</v>
      </c>
      <c r="F722" s="246" t="s">
        <v>1025</v>
      </c>
      <c r="G722" s="243"/>
      <c r="H722" s="247">
        <v>1.2</v>
      </c>
      <c r="I722" s="248"/>
      <c r="J722" s="243"/>
      <c r="K722" s="243"/>
      <c r="L722" s="249"/>
      <c r="M722" s="250"/>
      <c r="N722" s="251"/>
      <c r="O722" s="251"/>
      <c r="P722" s="251"/>
      <c r="Q722" s="251"/>
      <c r="R722" s="251"/>
      <c r="S722" s="251"/>
      <c r="T722" s="252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3" t="s">
        <v>174</v>
      </c>
      <c r="AU722" s="253" t="s">
        <v>86</v>
      </c>
      <c r="AV722" s="13" t="s">
        <v>86</v>
      </c>
      <c r="AW722" s="13" t="s">
        <v>32</v>
      </c>
      <c r="AX722" s="13" t="s">
        <v>76</v>
      </c>
      <c r="AY722" s="253" t="s">
        <v>166</v>
      </c>
    </row>
    <row r="723" s="15" customFormat="1">
      <c r="A723" s="15"/>
      <c r="B723" s="265"/>
      <c r="C723" s="266"/>
      <c r="D723" s="244" t="s">
        <v>174</v>
      </c>
      <c r="E723" s="267" t="s">
        <v>1</v>
      </c>
      <c r="F723" s="268" t="s">
        <v>880</v>
      </c>
      <c r="G723" s="266"/>
      <c r="H723" s="267" t="s">
        <v>1</v>
      </c>
      <c r="I723" s="269"/>
      <c r="J723" s="266"/>
      <c r="K723" s="266"/>
      <c r="L723" s="270"/>
      <c r="M723" s="271"/>
      <c r="N723" s="272"/>
      <c r="O723" s="272"/>
      <c r="P723" s="272"/>
      <c r="Q723" s="272"/>
      <c r="R723" s="272"/>
      <c r="S723" s="272"/>
      <c r="T723" s="273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74" t="s">
        <v>174</v>
      </c>
      <c r="AU723" s="274" t="s">
        <v>86</v>
      </c>
      <c r="AV723" s="15" t="s">
        <v>84</v>
      </c>
      <c r="AW723" s="15" t="s">
        <v>32</v>
      </c>
      <c r="AX723" s="15" t="s">
        <v>76</v>
      </c>
      <c r="AY723" s="274" t="s">
        <v>166</v>
      </c>
    </row>
    <row r="724" s="13" customFormat="1">
      <c r="A724" s="13"/>
      <c r="B724" s="242"/>
      <c r="C724" s="243"/>
      <c r="D724" s="244" t="s">
        <v>174</v>
      </c>
      <c r="E724" s="245" t="s">
        <v>1</v>
      </c>
      <c r="F724" s="246" t="s">
        <v>1026</v>
      </c>
      <c r="G724" s="243"/>
      <c r="H724" s="247">
        <v>12.6</v>
      </c>
      <c r="I724" s="248"/>
      <c r="J724" s="243"/>
      <c r="K724" s="243"/>
      <c r="L724" s="249"/>
      <c r="M724" s="250"/>
      <c r="N724" s="251"/>
      <c r="O724" s="251"/>
      <c r="P724" s="251"/>
      <c r="Q724" s="251"/>
      <c r="R724" s="251"/>
      <c r="S724" s="251"/>
      <c r="T724" s="25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3" t="s">
        <v>174</v>
      </c>
      <c r="AU724" s="253" t="s">
        <v>86</v>
      </c>
      <c r="AV724" s="13" t="s">
        <v>86</v>
      </c>
      <c r="AW724" s="13" t="s">
        <v>32</v>
      </c>
      <c r="AX724" s="13" t="s">
        <v>76</v>
      </c>
      <c r="AY724" s="253" t="s">
        <v>166</v>
      </c>
    </row>
    <row r="725" s="15" customFormat="1">
      <c r="A725" s="15"/>
      <c r="B725" s="265"/>
      <c r="C725" s="266"/>
      <c r="D725" s="244" t="s">
        <v>174</v>
      </c>
      <c r="E725" s="267" t="s">
        <v>1</v>
      </c>
      <c r="F725" s="268" t="s">
        <v>1009</v>
      </c>
      <c r="G725" s="266"/>
      <c r="H725" s="267" t="s">
        <v>1</v>
      </c>
      <c r="I725" s="269"/>
      <c r="J725" s="266"/>
      <c r="K725" s="266"/>
      <c r="L725" s="270"/>
      <c r="M725" s="271"/>
      <c r="N725" s="272"/>
      <c r="O725" s="272"/>
      <c r="P725" s="272"/>
      <c r="Q725" s="272"/>
      <c r="R725" s="272"/>
      <c r="S725" s="272"/>
      <c r="T725" s="273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74" t="s">
        <v>174</v>
      </c>
      <c r="AU725" s="274" t="s">
        <v>86</v>
      </c>
      <c r="AV725" s="15" t="s">
        <v>84</v>
      </c>
      <c r="AW725" s="15" t="s">
        <v>32</v>
      </c>
      <c r="AX725" s="15" t="s">
        <v>76</v>
      </c>
      <c r="AY725" s="274" t="s">
        <v>166</v>
      </c>
    </row>
    <row r="726" s="13" customFormat="1">
      <c r="A726" s="13"/>
      <c r="B726" s="242"/>
      <c r="C726" s="243"/>
      <c r="D726" s="244" t="s">
        <v>174</v>
      </c>
      <c r="E726" s="245" t="s">
        <v>1</v>
      </c>
      <c r="F726" s="246" t="s">
        <v>1022</v>
      </c>
      <c r="G726" s="243"/>
      <c r="H726" s="247">
        <v>0.59999999999999998</v>
      </c>
      <c r="I726" s="248"/>
      <c r="J726" s="243"/>
      <c r="K726" s="243"/>
      <c r="L726" s="249"/>
      <c r="M726" s="250"/>
      <c r="N726" s="251"/>
      <c r="O726" s="251"/>
      <c r="P726" s="251"/>
      <c r="Q726" s="251"/>
      <c r="R726" s="251"/>
      <c r="S726" s="251"/>
      <c r="T726" s="252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3" t="s">
        <v>174</v>
      </c>
      <c r="AU726" s="253" t="s">
        <v>86</v>
      </c>
      <c r="AV726" s="13" t="s">
        <v>86</v>
      </c>
      <c r="AW726" s="13" t="s">
        <v>32</v>
      </c>
      <c r="AX726" s="13" t="s">
        <v>76</v>
      </c>
      <c r="AY726" s="253" t="s">
        <v>166</v>
      </c>
    </row>
    <row r="727" s="15" customFormat="1">
      <c r="A727" s="15"/>
      <c r="B727" s="265"/>
      <c r="C727" s="266"/>
      <c r="D727" s="244" t="s">
        <v>174</v>
      </c>
      <c r="E727" s="267" t="s">
        <v>1</v>
      </c>
      <c r="F727" s="268" t="s">
        <v>882</v>
      </c>
      <c r="G727" s="266"/>
      <c r="H727" s="267" t="s">
        <v>1</v>
      </c>
      <c r="I727" s="269"/>
      <c r="J727" s="266"/>
      <c r="K727" s="266"/>
      <c r="L727" s="270"/>
      <c r="M727" s="271"/>
      <c r="N727" s="272"/>
      <c r="O727" s="272"/>
      <c r="P727" s="272"/>
      <c r="Q727" s="272"/>
      <c r="R727" s="272"/>
      <c r="S727" s="272"/>
      <c r="T727" s="273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74" t="s">
        <v>174</v>
      </c>
      <c r="AU727" s="274" t="s">
        <v>86</v>
      </c>
      <c r="AV727" s="15" t="s">
        <v>84</v>
      </c>
      <c r="AW727" s="15" t="s">
        <v>32</v>
      </c>
      <c r="AX727" s="15" t="s">
        <v>76</v>
      </c>
      <c r="AY727" s="274" t="s">
        <v>166</v>
      </c>
    </row>
    <row r="728" s="13" customFormat="1">
      <c r="A728" s="13"/>
      <c r="B728" s="242"/>
      <c r="C728" s="243"/>
      <c r="D728" s="244" t="s">
        <v>174</v>
      </c>
      <c r="E728" s="245" t="s">
        <v>1</v>
      </c>
      <c r="F728" s="246" t="s">
        <v>1026</v>
      </c>
      <c r="G728" s="243"/>
      <c r="H728" s="247">
        <v>12.6</v>
      </c>
      <c r="I728" s="248"/>
      <c r="J728" s="243"/>
      <c r="K728" s="243"/>
      <c r="L728" s="249"/>
      <c r="M728" s="250"/>
      <c r="N728" s="251"/>
      <c r="O728" s="251"/>
      <c r="P728" s="251"/>
      <c r="Q728" s="251"/>
      <c r="R728" s="251"/>
      <c r="S728" s="251"/>
      <c r="T728" s="252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3" t="s">
        <v>174</v>
      </c>
      <c r="AU728" s="253" t="s">
        <v>86</v>
      </c>
      <c r="AV728" s="13" t="s">
        <v>86</v>
      </c>
      <c r="AW728" s="13" t="s">
        <v>32</v>
      </c>
      <c r="AX728" s="13" t="s">
        <v>76</v>
      </c>
      <c r="AY728" s="253" t="s">
        <v>166</v>
      </c>
    </row>
    <row r="729" s="15" customFormat="1">
      <c r="A729" s="15"/>
      <c r="B729" s="265"/>
      <c r="C729" s="266"/>
      <c r="D729" s="244" t="s">
        <v>174</v>
      </c>
      <c r="E729" s="267" t="s">
        <v>1</v>
      </c>
      <c r="F729" s="268" t="s">
        <v>884</v>
      </c>
      <c r="G729" s="266"/>
      <c r="H729" s="267" t="s">
        <v>1</v>
      </c>
      <c r="I729" s="269"/>
      <c r="J729" s="266"/>
      <c r="K729" s="266"/>
      <c r="L729" s="270"/>
      <c r="M729" s="271"/>
      <c r="N729" s="272"/>
      <c r="O729" s="272"/>
      <c r="P729" s="272"/>
      <c r="Q729" s="272"/>
      <c r="R729" s="272"/>
      <c r="S729" s="272"/>
      <c r="T729" s="273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74" t="s">
        <v>174</v>
      </c>
      <c r="AU729" s="274" t="s">
        <v>86</v>
      </c>
      <c r="AV729" s="15" t="s">
        <v>84</v>
      </c>
      <c r="AW729" s="15" t="s">
        <v>32</v>
      </c>
      <c r="AX729" s="15" t="s">
        <v>76</v>
      </c>
      <c r="AY729" s="274" t="s">
        <v>166</v>
      </c>
    </row>
    <row r="730" s="13" customFormat="1">
      <c r="A730" s="13"/>
      <c r="B730" s="242"/>
      <c r="C730" s="243"/>
      <c r="D730" s="244" t="s">
        <v>174</v>
      </c>
      <c r="E730" s="245" t="s">
        <v>1</v>
      </c>
      <c r="F730" s="246" t="s">
        <v>1025</v>
      </c>
      <c r="G730" s="243"/>
      <c r="H730" s="247">
        <v>1.2</v>
      </c>
      <c r="I730" s="248"/>
      <c r="J730" s="243"/>
      <c r="K730" s="243"/>
      <c r="L730" s="249"/>
      <c r="M730" s="250"/>
      <c r="N730" s="251"/>
      <c r="O730" s="251"/>
      <c r="P730" s="251"/>
      <c r="Q730" s="251"/>
      <c r="R730" s="251"/>
      <c r="S730" s="251"/>
      <c r="T730" s="252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3" t="s">
        <v>174</v>
      </c>
      <c r="AU730" s="253" t="s">
        <v>86</v>
      </c>
      <c r="AV730" s="13" t="s">
        <v>86</v>
      </c>
      <c r="AW730" s="13" t="s">
        <v>32</v>
      </c>
      <c r="AX730" s="13" t="s">
        <v>76</v>
      </c>
      <c r="AY730" s="253" t="s">
        <v>166</v>
      </c>
    </row>
    <row r="731" s="15" customFormat="1">
      <c r="A731" s="15"/>
      <c r="B731" s="265"/>
      <c r="C731" s="266"/>
      <c r="D731" s="244" t="s">
        <v>174</v>
      </c>
      <c r="E731" s="267" t="s">
        <v>1</v>
      </c>
      <c r="F731" s="268" t="s">
        <v>886</v>
      </c>
      <c r="G731" s="266"/>
      <c r="H731" s="267" t="s">
        <v>1</v>
      </c>
      <c r="I731" s="269"/>
      <c r="J731" s="266"/>
      <c r="K731" s="266"/>
      <c r="L731" s="270"/>
      <c r="M731" s="271"/>
      <c r="N731" s="272"/>
      <c r="O731" s="272"/>
      <c r="P731" s="272"/>
      <c r="Q731" s="272"/>
      <c r="R731" s="272"/>
      <c r="S731" s="272"/>
      <c r="T731" s="273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T731" s="274" t="s">
        <v>174</v>
      </c>
      <c r="AU731" s="274" t="s">
        <v>86</v>
      </c>
      <c r="AV731" s="15" t="s">
        <v>84</v>
      </c>
      <c r="AW731" s="15" t="s">
        <v>32</v>
      </c>
      <c r="AX731" s="15" t="s">
        <v>76</v>
      </c>
      <c r="AY731" s="274" t="s">
        <v>166</v>
      </c>
    </row>
    <row r="732" s="13" customFormat="1">
      <c r="A732" s="13"/>
      <c r="B732" s="242"/>
      <c r="C732" s="243"/>
      <c r="D732" s="244" t="s">
        <v>174</v>
      </c>
      <c r="E732" s="245" t="s">
        <v>1</v>
      </c>
      <c r="F732" s="246" t="s">
        <v>1026</v>
      </c>
      <c r="G732" s="243"/>
      <c r="H732" s="247">
        <v>12.6</v>
      </c>
      <c r="I732" s="248"/>
      <c r="J732" s="243"/>
      <c r="K732" s="243"/>
      <c r="L732" s="249"/>
      <c r="M732" s="250"/>
      <c r="N732" s="251"/>
      <c r="O732" s="251"/>
      <c r="P732" s="251"/>
      <c r="Q732" s="251"/>
      <c r="R732" s="251"/>
      <c r="S732" s="251"/>
      <c r="T732" s="252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3" t="s">
        <v>174</v>
      </c>
      <c r="AU732" s="253" t="s">
        <v>86</v>
      </c>
      <c r="AV732" s="13" t="s">
        <v>86</v>
      </c>
      <c r="AW732" s="13" t="s">
        <v>32</v>
      </c>
      <c r="AX732" s="13" t="s">
        <v>76</v>
      </c>
      <c r="AY732" s="253" t="s">
        <v>166</v>
      </c>
    </row>
    <row r="733" s="15" customFormat="1">
      <c r="A733" s="15"/>
      <c r="B733" s="265"/>
      <c r="C733" s="266"/>
      <c r="D733" s="244" t="s">
        <v>174</v>
      </c>
      <c r="E733" s="267" t="s">
        <v>1</v>
      </c>
      <c r="F733" s="268" t="s">
        <v>887</v>
      </c>
      <c r="G733" s="266"/>
      <c r="H733" s="267" t="s">
        <v>1</v>
      </c>
      <c r="I733" s="269"/>
      <c r="J733" s="266"/>
      <c r="K733" s="266"/>
      <c r="L733" s="270"/>
      <c r="M733" s="271"/>
      <c r="N733" s="272"/>
      <c r="O733" s="272"/>
      <c r="P733" s="272"/>
      <c r="Q733" s="272"/>
      <c r="R733" s="272"/>
      <c r="S733" s="272"/>
      <c r="T733" s="273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T733" s="274" t="s">
        <v>174</v>
      </c>
      <c r="AU733" s="274" t="s">
        <v>86</v>
      </c>
      <c r="AV733" s="15" t="s">
        <v>84</v>
      </c>
      <c r="AW733" s="15" t="s">
        <v>32</v>
      </c>
      <c r="AX733" s="15" t="s">
        <v>76</v>
      </c>
      <c r="AY733" s="274" t="s">
        <v>166</v>
      </c>
    </row>
    <row r="734" s="13" customFormat="1">
      <c r="A734" s="13"/>
      <c r="B734" s="242"/>
      <c r="C734" s="243"/>
      <c r="D734" s="244" t="s">
        <v>174</v>
      </c>
      <c r="E734" s="245" t="s">
        <v>1</v>
      </c>
      <c r="F734" s="246" t="s">
        <v>1023</v>
      </c>
      <c r="G734" s="243"/>
      <c r="H734" s="247">
        <v>8.4000000000000004</v>
      </c>
      <c r="I734" s="248"/>
      <c r="J734" s="243"/>
      <c r="K734" s="243"/>
      <c r="L734" s="249"/>
      <c r="M734" s="250"/>
      <c r="N734" s="251"/>
      <c r="O734" s="251"/>
      <c r="P734" s="251"/>
      <c r="Q734" s="251"/>
      <c r="R734" s="251"/>
      <c r="S734" s="251"/>
      <c r="T734" s="252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53" t="s">
        <v>174</v>
      </c>
      <c r="AU734" s="253" t="s">
        <v>86</v>
      </c>
      <c r="AV734" s="13" t="s">
        <v>86</v>
      </c>
      <c r="AW734" s="13" t="s">
        <v>32</v>
      </c>
      <c r="AX734" s="13" t="s">
        <v>76</v>
      </c>
      <c r="AY734" s="253" t="s">
        <v>166</v>
      </c>
    </row>
    <row r="735" s="14" customFormat="1">
      <c r="A735" s="14"/>
      <c r="B735" s="254"/>
      <c r="C735" s="255"/>
      <c r="D735" s="244" t="s">
        <v>174</v>
      </c>
      <c r="E735" s="256" t="s">
        <v>1</v>
      </c>
      <c r="F735" s="257" t="s">
        <v>182</v>
      </c>
      <c r="G735" s="255"/>
      <c r="H735" s="258">
        <v>88.200000000000003</v>
      </c>
      <c r="I735" s="259"/>
      <c r="J735" s="255"/>
      <c r="K735" s="255"/>
      <c r="L735" s="260"/>
      <c r="M735" s="261"/>
      <c r="N735" s="262"/>
      <c r="O735" s="262"/>
      <c r="P735" s="262"/>
      <c r="Q735" s="262"/>
      <c r="R735" s="262"/>
      <c r="S735" s="262"/>
      <c r="T735" s="263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4" t="s">
        <v>174</v>
      </c>
      <c r="AU735" s="264" t="s">
        <v>86</v>
      </c>
      <c r="AV735" s="14" t="s">
        <v>172</v>
      </c>
      <c r="AW735" s="14" t="s">
        <v>32</v>
      </c>
      <c r="AX735" s="14" t="s">
        <v>84</v>
      </c>
      <c r="AY735" s="264" t="s">
        <v>166</v>
      </c>
    </row>
    <row r="736" s="2" customFormat="1" ht="37.8" customHeight="1">
      <c r="A736" s="38"/>
      <c r="B736" s="39"/>
      <c r="C736" s="228" t="s">
        <v>1027</v>
      </c>
      <c r="D736" s="228" t="s">
        <v>168</v>
      </c>
      <c r="E736" s="229" t="s">
        <v>1028</v>
      </c>
      <c r="F736" s="230" t="s">
        <v>1029</v>
      </c>
      <c r="G736" s="231" t="s">
        <v>229</v>
      </c>
      <c r="H736" s="232">
        <v>427.23500000000001</v>
      </c>
      <c r="I736" s="233"/>
      <c r="J736" s="234">
        <f>ROUND(I736*H736,2)</f>
        <v>0</v>
      </c>
      <c r="K736" s="235"/>
      <c r="L736" s="44"/>
      <c r="M736" s="236" t="s">
        <v>1</v>
      </c>
      <c r="N736" s="237" t="s">
        <v>41</v>
      </c>
      <c r="O736" s="91"/>
      <c r="P736" s="238">
        <f>O736*H736</f>
        <v>0</v>
      </c>
      <c r="Q736" s="238">
        <v>0.0089999999999999993</v>
      </c>
      <c r="R736" s="238">
        <f>Q736*H736</f>
        <v>3.8451149999999998</v>
      </c>
      <c r="S736" s="238">
        <v>0</v>
      </c>
      <c r="T736" s="239">
        <f>S736*H736</f>
        <v>0</v>
      </c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R736" s="240" t="s">
        <v>288</v>
      </c>
      <c r="AT736" s="240" t="s">
        <v>168</v>
      </c>
      <c r="AU736" s="240" t="s">
        <v>86</v>
      </c>
      <c r="AY736" s="17" t="s">
        <v>166</v>
      </c>
      <c r="BE736" s="241">
        <f>IF(N736="základní",J736,0)</f>
        <v>0</v>
      </c>
      <c r="BF736" s="241">
        <f>IF(N736="snížená",J736,0)</f>
        <v>0</v>
      </c>
      <c r="BG736" s="241">
        <f>IF(N736="zákl. přenesená",J736,0)</f>
        <v>0</v>
      </c>
      <c r="BH736" s="241">
        <f>IF(N736="sníž. přenesená",J736,0)</f>
        <v>0</v>
      </c>
      <c r="BI736" s="241">
        <f>IF(N736="nulová",J736,0)</f>
        <v>0</v>
      </c>
      <c r="BJ736" s="17" t="s">
        <v>84</v>
      </c>
      <c r="BK736" s="241">
        <f>ROUND(I736*H736,2)</f>
        <v>0</v>
      </c>
      <c r="BL736" s="17" t="s">
        <v>288</v>
      </c>
      <c r="BM736" s="240" t="s">
        <v>1030</v>
      </c>
    </row>
    <row r="737" s="15" customFormat="1">
      <c r="A737" s="15"/>
      <c r="B737" s="265"/>
      <c r="C737" s="266"/>
      <c r="D737" s="244" t="s">
        <v>174</v>
      </c>
      <c r="E737" s="267" t="s">
        <v>1</v>
      </c>
      <c r="F737" s="268" t="s">
        <v>1031</v>
      </c>
      <c r="G737" s="266"/>
      <c r="H737" s="267" t="s">
        <v>1</v>
      </c>
      <c r="I737" s="269"/>
      <c r="J737" s="266"/>
      <c r="K737" s="266"/>
      <c r="L737" s="270"/>
      <c r="M737" s="271"/>
      <c r="N737" s="272"/>
      <c r="O737" s="272"/>
      <c r="P737" s="272"/>
      <c r="Q737" s="272"/>
      <c r="R737" s="272"/>
      <c r="S737" s="272"/>
      <c r="T737" s="273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74" t="s">
        <v>174</v>
      </c>
      <c r="AU737" s="274" t="s">
        <v>86</v>
      </c>
      <c r="AV737" s="15" t="s">
        <v>84</v>
      </c>
      <c r="AW737" s="15" t="s">
        <v>32</v>
      </c>
      <c r="AX737" s="15" t="s">
        <v>76</v>
      </c>
      <c r="AY737" s="274" t="s">
        <v>166</v>
      </c>
    </row>
    <row r="738" s="13" customFormat="1">
      <c r="A738" s="13"/>
      <c r="B738" s="242"/>
      <c r="C738" s="243"/>
      <c r="D738" s="244" t="s">
        <v>174</v>
      </c>
      <c r="E738" s="245" t="s">
        <v>1</v>
      </c>
      <c r="F738" s="246" t="s">
        <v>1032</v>
      </c>
      <c r="G738" s="243"/>
      <c r="H738" s="247">
        <v>2.3999999999999999</v>
      </c>
      <c r="I738" s="248"/>
      <c r="J738" s="243"/>
      <c r="K738" s="243"/>
      <c r="L738" s="249"/>
      <c r="M738" s="250"/>
      <c r="N738" s="251"/>
      <c r="O738" s="251"/>
      <c r="P738" s="251"/>
      <c r="Q738" s="251"/>
      <c r="R738" s="251"/>
      <c r="S738" s="251"/>
      <c r="T738" s="252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3" t="s">
        <v>174</v>
      </c>
      <c r="AU738" s="253" t="s">
        <v>86</v>
      </c>
      <c r="AV738" s="13" t="s">
        <v>86</v>
      </c>
      <c r="AW738" s="13" t="s">
        <v>32</v>
      </c>
      <c r="AX738" s="13" t="s">
        <v>76</v>
      </c>
      <c r="AY738" s="253" t="s">
        <v>166</v>
      </c>
    </row>
    <row r="739" s="15" customFormat="1">
      <c r="A739" s="15"/>
      <c r="B739" s="265"/>
      <c r="C739" s="266"/>
      <c r="D739" s="244" t="s">
        <v>174</v>
      </c>
      <c r="E739" s="267" t="s">
        <v>1</v>
      </c>
      <c r="F739" s="268" t="s">
        <v>866</v>
      </c>
      <c r="G739" s="266"/>
      <c r="H739" s="267" t="s">
        <v>1</v>
      </c>
      <c r="I739" s="269"/>
      <c r="J739" s="266"/>
      <c r="K739" s="266"/>
      <c r="L739" s="270"/>
      <c r="M739" s="271"/>
      <c r="N739" s="272"/>
      <c r="O739" s="272"/>
      <c r="P739" s="272"/>
      <c r="Q739" s="272"/>
      <c r="R739" s="272"/>
      <c r="S739" s="272"/>
      <c r="T739" s="273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74" t="s">
        <v>174</v>
      </c>
      <c r="AU739" s="274" t="s">
        <v>86</v>
      </c>
      <c r="AV739" s="15" t="s">
        <v>84</v>
      </c>
      <c r="AW739" s="15" t="s">
        <v>32</v>
      </c>
      <c r="AX739" s="15" t="s">
        <v>76</v>
      </c>
      <c r="AY739" s="274" t="s">
        <v>166</v>
      </c>
    </row>
    <row r="740" s="13" customFormat="1">
      <c r="A740" s="13"/>
      <c r="B740" s="242"/>
      <c r="C740" s="243"/>
      <c r="D740" s="244" t="s">
        <v>174</v>
      </c>
      <c r="E740" s="245" t="s">
        <v>1</v>
      </c>
      <c r="F740" s="246" t="s">
        <v>1033</v>
      </c>
      <c r="G740" s="243"/>
      <c r="H740" s="247">
        <v>8.4450000000000003</v>
      </c>
      <c r="I740" s="248"/>
      <c r="J740" s="243"/>
      <c r="K740" s="243"/>
      <c r="L740" s="249"/>
      <c r="M740" s="250"/>
      <c r="N740" s="251"/>
      <c r="O740" s="251"/>
      <c r="P740" s="251"/>
      <c r="Q740" s="251"/>
      <c r="R740" s="251"/>
      <c r="S740" s="251"/>
      <c r="T740" s="252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53" t="s">
        <v>174</v>
      </c>
      <c r="AU740" s="253" t="s">
        <v>86</v>
      </c>
      <c r="AV740" s="13" t="s">
        <v>86</v>
      </c>
      <c r="AW740" s="13" t="s">
        <v>32</v>
      </c>
      <c r="AX740" s="13" t="s">
        <v>76</v>
      </c>
      <c r="AY740" s="253" t="s">
        <v>166</v>
      </c>
    </row>
    <row r="741" s="13" customFormat="1">
      <c r="A741" s="13"/>
      <c r="B741" s="242"/>
      <c r="C741" s="243"/>
      <c r="D741" s="244" t="s">
        <v>174</v>
      </c>
      <c r="E741" s="245" t="s">
        <v>1</v>
      </c>
      <c r="F741" s="246" t="s">
        <v>990</v>
      </c>
      <c r="G741" s="243"/>
      <c r="H741" s="247">
        <v>-0.90000000000000002</v>
      </c>
      <c r="I741" s="248"/>
      <c r="J741" s="243"/>
      <c r="K741" s="243"/>
      <c r="L741" s="249"/>
      <c r="M741" s="250"/>
      <c r="N741" s="251"/>
      <c r="O741" s="251"/>
      <c r="P741" s="251"/>
      <c r="Q741" s="251"/>
      <c r="R741" s="251"/>
      <c r="S741" s="251"/>
      <c r="T741" s="252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3" t="s">
        <v>174</v>
      </c>
      <c r="AU741" s="253" t="s">
        <v>86</v>
      </c>
      <c r="AV741" s="13" t="s">
        <v>86</v>
      </c>
      <c r="AW741" s="13" t="s">
        <v>32</v>
      </c>
      <c r="AX741" s="13" t="s">
        <v>76</v>
      </c>
      <c r="AY741" s="253" t="s">
        <v>166</v>
      </c>
    </row>
    <row r="742" s="15" customFormat="1">
      <c r="A742" s="15"/>
      <c r="B742" s="265"/>
      <c r="C742" s="266"/>
      <c r="D742" s="244" t="s">
        <v>174</v>
      </c>
      <c r="E742" s="267" t="s">
        <v>1</v>
      </c>
      <c r="F742" s="268" t="s">
        <v>868</v>
      </c>
      <c r="G742" s="266"/>
      <c r="H742" s="267" t="s">
        <v>1</v>
      </c>
      <c r="I742" s="269"/>
      <c r="J742" s="266"/>
      <c r="K742" s="266"/>
      <c r="L742" s="270"/>
      <c r="M742" s="271"/>
      <c r="N742" s="272"/>
      <c r="O742" s="272"/>
      <c r="P742" s="272"/>
      <c r="Q742" s="272"/>
      <c r="R742" s="272"/>
      <c r="S742" s="272"/>
      <c r="T742" s="273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74" t="s">
        <v>174</v>
      </c>
      <c r="AU742" s="274" t="s">
        <v>86</v>
      </c>
      <c r="AV742" s="15" t="s">
        <v>84</v>
      </c>
      <c r="AW742" s="15" t="s">
        <v>32</v>
      </c>
      <c r="AX742" s="15" t="s">
        <v>76</v>
      </c>
      <c r="AY742" s="274" t="s">
        <v>166</v>
      </c>
    </row>
    <row r="743" s="13" customFormat="1">
      <c r="A743" s="13"/>
      <c r="B743" s="242"/>
      <c r="C743" s="243"/>
      <c r="D743" s="244" t="s">
        <v>174</v>
      </c>
      <c r="E743" s="245" t="s">
        <v>1</v>
      </c>
      <c r="F743" s="246" t="s">
        <v>989</v>
      </c>
      <c r="G743" s="243"/>
      <c r="H743" s="247">
        <v>11.823</v>
      </c>
      <c r="I743" s="248"/>
      <c r="J743" s="243"/>
      <c r="K743" s="243"/>
      <c r="L743" s="249"/>
      <c r="M743" s="250"/>
      <c r="N743" s="251"/>
      <c r="O743" s="251"/>
      <c r="P743" s="251"/>
      <c r="Q743" s="251"/>
      <c r="R743" s="251"/>
      <c r="S743" s="251"/>
      <c r="T743" s="252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3" t="s">
        <v>174</v>
      </c>
      <c r="AU743" s="253" t="s">
        <v>86</v>
      </c>
      <c r="AV743" s="13" t="s">
        <v>86</v>
      </c>
      <c r="AW743" s="13" t="s">
        <v>32</v>
      </c>
      <c r="AX743" s="13" t="s">
        <v>76</v>
      </c>
      <c r="AY743" s="253" t="s">
        <v>166</v>
      </c>
    </row>
    <row r="744" s="13" customFormat="1">
      <c r="A744" s="13"/>
      <c r="B744" s="242"/>
      <c r="C744" s="243"/>
      <c r="D744" s="244" t="s">
        <v>174</v>
      </c>
      <c r="E744" s="245" t="s">
        <v>1</v>
      </c>
      <c r="F744" s="246" t="s">
        <v>990</v>
      </c>
      <c r="G744" s="243"/>
      <c r="H744" s="247">
        <v>-0.90000000000000002</v>
      </c>
      <c r="I744" s="248"/>
      <c r="J744" s="243"/>
      <c r="K744" s="243"/>
      <c r="L744" s="249"/>
      <c r="M744" s="250"/>
      <c r="N744" s="251"/>
      <c r="O744" s="251"/>
      <c r="P744" s="251"/>
      <c r="Q744" s="251"/>
      <c r="R744" s="251"/>
      <c r="S744" s="251"/>
      <c r="T744" s="252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3" t="s">
        <v>174</v>
      </c>
      <c r="AU744" s="253" t="s">
        <v>86</v>
      </c>
      <c r="AV744" s="13" t="s">
        <v>86</v>
      </c>
      <c r="AW744" s="13" t="s">
        <v>32</v>
      </c>
      <c r="AX744" s="13" t="s">
        <v>76</v>
      </c>
      <c r="AY744" s="253" t="s">
        <v>166</v>
      </c>
    </row>
    <row r="745" s="15" customFormat="1">
      <c r="A745" s="15"/>
      <c r="B745" s="265"/>
      <c r="C745" s="266"/>
      <c r="D745" s="244" t="s">
        <v>174</v>
      </c>
      <c r="E745" s="267" t="s">
        <v>1</v>
      </c>
      <c r="F745" s="268" t="s">
        <v>806</v>
      </c>
      <c r="G745" s="266"/>
      <c r="H745" s="267" t="s">
        <v>1</v>
      </c>
      <c r="I745" s="269"/>
      <c r="J745" s="266"/>
      <c r="K745" s="266"/>
      <c r="L745" s="270"/>
      <c r="M745" s="271"/>
      <c r="N745" s="272"/>
      <c r="O745" s="272"/>
      <c r="P745" s="272"/>
      <c r="Q745" s="272"/>
      <c r="R745" s="272"/>
      <c r="S745" s="272"/>
      <c r="T745" s="273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74" t="s">
        <v>174</v>
      </c>
      <c r="AU745" s="274" t="s">
        <v>86</v>
      </c>
      <c r="AV745" s="15" t="s">
        <v>84</v>
      </c>
      <c r="AW745" s="15" t="s">
        <v>32</v>
      </c>
      <c r="AX745" s="15" t="s">
        <v>76</v>
      </c>
      <c r="AY745" s="274" t="s">
        <v>166</v>
      </c>
    </row>
    <row r="746" s="13" customFormat="1">
      <c r="A746" s="13"/>
      <c r="B746" s="242"/>
      <c r="C746" s="243"/>
      <c r="D746" s="244" t="s">
        <v>174</v>
      </c>
      <c r="E746" s="245" t="s">
        <v>1</v>
      </c>
      <c r="F746" s="246" t="s">
        <v>1034</v>
      </c>
      <c r="G746" s="243"/>
      <c r="H746" s="247">
        <v>2.1000000000000001</v>
      </c>
      <c r="I746" s="248"/>
      <c r="J746" s="243"/>
      <c r="K746" s="243"/>
      <c r="L746" s="249"/>
      <c r="M746" s="250"/>
      <c r="N746" s="251"/>
      <c r="O746" s="251"/>
      <c r="P746" s="251"/>
      <c r="Q746" s="251"/>
      <c r="R746" s="251"/>
      <c r="S746" s="251"/>
      <c r="T746" s="25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3" t="s">
        <v>174</v>
      </c>
      <c r="AU746" s="253" t="s">
        <v>86</v>
      </c>
      <c r="AV746" s="13" t="s">
        <v>86</v>
      </c>
      <c r="AW746" s="13" t="s">
        <v>32</v>
      </c>
      <c r="AX746" s="13" t="s">
        <v>76</v>
      </c>
      <c r="AY746" s="253" t="s">
        <v>166</v>
      </c>
    </row>
    <row r="747" s="15" customFormat="1">
      <c r="A747" s="15"/>
      <c r="B747" s="265"/>
      <c r="C747" s="266"/>
      <c r="D747" s="244" t="s">
        <v>174</v>
      </c>
      <c r="E747" s="267" t="s">
        <v>1</v>
      </c>
      <c r="F747" s="268" t="s">
        <v>870</v>
      </c>
      <c r="G747" s="266"/>
      <c r="H747" s="267" t="s">
        <v>1</v>
      </c>
      <c r="I747" s="269"/>
      <c r="J747" s="266"/>
      <c r="K747" s="266"/>
      <c r="L747" s="270"/>
      <c r="M747" s="271"/>
      <c r="N747" s="272"/>
      <c r="O747" s="272"/>
      <c r="P747" s="272"/>
      <c r="Q747" s="272"/>
      <c r="R747" s="272"/>
      <c r="S747" s="272"/>
      <c r="T747" s="273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74" t="s">
        <v>174</v>
      </c>
      <c r="AU747" s="274" t="s">
        <v>86</v>
      </c>
      <c r="AV747" s="15" t="s">
        <v>84</v>
      </c>
      <c r="AW747" s="15" t="s">
        <v>32</v>
      </c>
      <c r="AX747" s="15" t="s">
        <v>76</v>
      </c>
      <c r="AY747" s="274" t="s">
        <v>166</v>
      </c>
    </row>
    <row r="748" s="13" customFormat="1">
      <c r="A748" s="13"/>
      <c r="B748" s="242"/>
      <c r="C748" s="243"/>
      <c r="D748" s="244" t="s">
        <v>174</v>
      </c>
      <c r="E748" s="245" t="s">
        <v>1</v>
      </c>
      <c r="F748" s="246" t="s">
        <v>1035</v>
      </c>
      <c r="G748" s="243"/>
      <c r="H748" s="247">
        <v>10.785</v>
      </c>
      <c r="I748" s="248"/>
      <c r="J748" s="243"/>
      <c r="K748" s="243"/>
      <c r="L748" s="249"/>
      <c r="M748" s="250"/>
      <c r="N748" s="251"/>
      <c r="O748" s="251"/>
      <c r="P748" s="251"/>
      <c r="Q748" s="251"/>
      <c r="R748" s="251"/>
      <c r="S748" s="251"/>
      <c r="T748" s="252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3" t="s">
        <v>174</v>
      </c>
      <c r="AU748" s="253" t="s">
        <v>86</v>
      </c>
      <c r="AV748" s="13" t="s">
        <v>86</v>
      </c>
      <c r="AW748" s="13" t="s">
        <v>32</v>
      </c>
      <c r="AX748" s="13" t="s">
        <v>76</v>
      </c>
      <c r="AY748" s="253" t="s">
        <v>166</v>
      </c>
    </row>
    <row r="749" s="15" customFormat="1">
      <c r="A749" s="15"/>
      <c r="B749" s="265"/>
      <c r="C749" s="266"/>
      <c r="D749" s="244" t="s">
        <v>174</v>
      </c>
      <c r="E749" s="267" t="s">
        <v>1</v>
      </c>
      <c r="F749" s="268" t="s">
        <v>810</v>
      </c>
      <c r="G749" s="266"/>
      <c r="H749" s="267" t="s">
        <v>1</v>
      </c>
      <c r="I749" s="269"/>
      <c r="J749" s="266"/>
      <c r="K749" s="266"/>
      <c r="L749" s="270"/>
      <c r="M749" s="271"/>
      <c r="N749" s="272"/>
      <c r="O749" s="272"/>
      <c r="P749" s="272"/>
      <c r="Q749" s="272"/>
      <c r="R749" s="272"/>
      <c r="S749" s="272"/>
      <c r="T749" s="273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74" t="s">
        <v>174</v>
      </c>
      <c r="AU749" s="274" t="s">
        <v>86</v>
      </c>
      <c r="AV749" s="15" t="s">
        <v>84</v>
      </c>
      <c r="AW749" s="15" t="s">
        <v>32</v>
      </c>
      <c r="AX749" s="15" t="s">
        <v>76</v>
      </c>
      <c r="AY749" s="274" t="s">
        <v>166</v>
      </c>
    </row>
    <row r="750" s="13" customFormat="1">
      <c r="A750" s="13"/>
      <c r="B750" s="242"/>
      <c r="C750" s="243"/>
      <c r="D750" s="244" t="s">
        <v>174</v>
      </c>
      <c r="E750" s="245" t="s">
        <v>1</v>
      </c>
      <c r="F750" s="246" t="s">
        <v>1036</v>
      </c>
      <c r="G750" s="243"/>
      <c r="H750" s="247">
        <v>1.8</v>
      </c>
      <c r="I750" s="248"/>
      <c r="J750" s="243"/>
      <c r="K750" s="243"/>
      <c r="L750" s="249"/>
      <c r="M750" s="250"/>
      <c r="N750" s="251"/>
      <c r="O750" s="251"/>
      <c r="P750" s="251"/>
      <c r="Q750" s="251"/>
      <c r="R750" s="251"/>
      <c r="S750" s="251"/>
      <c r="T750" s="252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3" t="s">
        <v>174</v>
      </c>
      <c r="AU750" s="253" t="s">
        <v>86</v>
      </c>
      <c r="AV750" s="13" t="s">
        <v>86</v>
      </c>
      <c r="AW750" s="13" t="s">
        <v>32</v>
      </c>
      <c r="AX750" s="13" t="s">
        <v>76</v>
      </c>
      <c r="AY750" s="253" t="s">
        <v>166</v>
      </c>
    </row>
    <row r="751" s="15" customFormat="1">
      <c r="A751" s="15"/>
      <c r="B751" s="265"/>
      <c r="C751" s="266"/>
      <c r="D751" s="244" t="s">
        <v>174</v>
      </c>
      <c r="E751" s="267" t="s">
        <v>1</v>
      </c>
      <c r="F751" s="268" t="s">
        <v>812</v>
      </c>
      <c r="G751" s="266"/>
      <c r="H751" s="267" t="s">
        <v>1</v>
      </c>
      <c r="I751" s="269"/>
      <c r="J751" s="266"/>
      <c r="K751" s="266"/>
      <c r="L751" s="270"/>
      <c r="M751" s="271"/>
      <c r="N751" s="272"/>
      <c r="O751" s="272"/>
      <c r="P751" s="272"/>
      <c r="Q751" s="272"/>
      <c r="R751" s="272"/>
      <c r="S751" s="272"/>
      <c r="T751" s="273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274" t="s">
        <v>174</v>
      </c>
      <c r="AU751" s="274" t="s">
        <v>86</v>
      </c>
      <c r="AV751" s="15" t="s">
        <v>84</v>
      </c>
      <c r="AW751" s="15" t="s">
        <v>32</v>
      </c>
      <c r="AX751" s="15" t="s">
        <v>76</v>
      </c>
      <c r="AY751" s="274" t="s">
        <v>166</v>
      </c>
    </row>
    <row r="752" s="13" customFormat="1">
      <c r="A752" s="13"/>
      <c r="B752" s="242"/>
      <c r="C752" s="243"/>
      <c r="D752" s="244" t="s">
        <v>174</v>
      </c>
      <c r="E752" s="245" t="s">
        <v>1</v>
      </c>
      <c r="F752" s="246" t="s">
        <v>1037</v>
      </c>
      <c r="G752" s="243"/>
      <c r="H752" s="247">
        <v>2.4449999999999998</v>
      </c>
      <c r="I752" s="248"/>
      <c r="J752" s="243"/>
      <c r="K752" s="243"/>
      <c r="L752" s="249"/>
      <c r="M752" s="250"/>
      <c r="N752" s="251"/>
      <c r="O752" s="251"/>
      <c r="P752" s="251"/>
      <c r="Q752" s="251"/>
      <c r="R752" s="251"/>
      <c r="S752" s="251"/>
      <c r="T752" s="252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3" t="s">
        <v>174</v>
      </c>
      <c r="AU752" s="253" t="s">
        <v>86</v>
      </c>
      <c r="AV752" s="13" t="s">
        <v>86</v>
      </c>
      <c r="AW752" s="13" t="s">
        <v>32</v>
      </c>
      <c r="AX752" s="13" t="s">
        <v>76</v>
      </c>
      <c r="AY752" s="253" t="s">
        <v>166</v>
      </c>
    </row>
    <row r="753" s="15" customFormat="1">
      <c r="A753" s="15"/>
      <c r="B753" s="265"/>
      <c r="C753" s="266"/>
      <c r="D753" s="244" t="s">
        <v>174</v>
      </c>
      <c r="E753" s="267" t="s">
        <v>1</v>
      </c>
      <c r="F753" s="268" t="s">
        <v>873</v>
      </c>
      <c r="G753" s="266"/>
      <c r="H753" s="267" t="s">
        <v>1</v>
      </c>
      <c r="I753" s="269"/>
      <c r="J753" s="266"/>
      <c r="K753" s="266"/>
      <c r="L753" s="270"/>
      <c r="M753" s="271"/>
      <c r="N753" s="272"/>
      <c r="O753" s="272"/>
      <c r="P753" s="272"/>
      <c r="Q753" s="272"/>
      <c r="R753" s="272"/>
      <c r="S753" s="272"/>
      <c r="T753" s="273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74" t="s">
        <v>174</v>
      </c>
      <c r="AU753" s="274" t="s">
        <v>86</v>
      </c>
      <c r="AV753" s="15" t="s">
        <v>84</v>
      </c>
      <c r="AW753" s="15" t="s">
        <v>32</v>
      </c>
      <c r="AX753" s="15" t="s">
        <v>76</v>
      </c>
      <c r="AY753" s="274" t="s">
        <v>166</v>
      </c>
    </row>
    <row r="754" s="13" customFormat="1">
      <c r="A754" s="13"/>
      <c r="B754" s="242"/>
      <c r="C754" s="243"/>
      <c r="D754" s="244" t="s">
        <v>174</v>
      </c>
      <c r="E754" s="245" t="s">
        <v>1</v>
      </c>
      <c r="F754" s="246" t="s">
        <v>1038</v>
      </c>
      <c r="G754" s="243"/>
      <c r="H754" s="247">
        <v>7.7999999999999998</v>
      </c>
      <c r="I754" s="248"/>
      <c r="J754" s="243"/>
      <c r="K754" s="243"/>
      <c r="L754" s="249"/>
      <c r="M754" s="250"/>
      <c r="N754" s="251"/>
      <c r="O754" s="251"/>
      <c r="P754" s="251"/>
      <c r="Q754" s="251"/>
      <c r="R754" s="251"/>
      <c r="S754" s="251"/>
      <c r="T754" s="252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3" t="s">
        <v>174</v>
      </c>
      <c r="AU754" s="253" t="s">
        <v>86</v>
      </c>
      <c r="AV754" s="13" t="s">
        <v>86</v>
      </c>
      <c r="AW754" s="13" t="s">
        <v>32</v>
      </c>
      <c r="AX754" s="13" t="s">
        <v>76</v>
      </c>
      <c r="AY754" s="253" t="s">
        <v>166</v>
      </c>
    </row>
    <row r="755" s="13" customFormat="1">
      <c r="A755" s="13"/>
      <c r="B755" s="242"/>
      <c r="C755" s="243"/>
      <c r="D755" s="244" t="s">
        <v>174</v>
      </c>
      <c r="E755" s="245" t="s">
        <v>1</v>
      </c>
      <c r="F755" s="246" t="s">
        <v>1039</v>
      </c>
      <c r="G755" s="243"/>
      <c r="H755" s="247">
        <v>-1.05</v>
      </c>
      <c r="I755" s="248"/>
      <c r="J755" s="243"/>
      <c r="K755" s="243"/>
      <c r="L755" s="249"/>
      <c r="M755" s="250"/>
      <c r="N755" s="251"/>
      <c r="O755" s="251"/>
      <c r="P755" s="251"/>
      <c r="Q755" s="251"/>
      <c r="R755" s="251"/>
      <c r="S755" s="251"/>
      <c r="T755" s="25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53" t="s">
        <v>174</v>
      </c>
      <c r="AU755" s="253" t="s">
        <v>86</v>
      </c>
      <c r="AV755" s="13" t="s">
        <v>86</v>
      </c>
      <c r="AW755" s="13" t="s">
        <v>32</v>
      </c>
      <c r="AX755" s="13" t="s">
        <v>76</v>
      </c>
      <c r="AY755" s="253" t="s">
        <v>166</v>
      </c>
    </row>
    <row r="756" s="15" customFormat="1">
      <c r="A756" s="15"/>
      <c r="B756" s="265"/>
      <c r="C756" s="266"/>
      <c r="D756" s="244" t="s">
        <v>174</v>
      </c>
      <c r="E756" s="267" t="s">
        <v>1</v>
      </c>
      <c r="F756" s="268" t="s">
        <v>875</v>
      </c>
      <c r="G756" s="266"/>
      <c r="H756" s="267" t="s">
        <v>1</v>
      </c>
      <c r="I756" s="269"/>
      <c r="J756" s="266"/>
      <c r="K756" s="266"/>
      <c r="L756" s="270"/>
      <c r="M756" s="271"/>
      <c r="N756" s="272"/>
      <c r="O756" s="272"/>
      <c r="P756" s="272"/>
      <c r="Q756" s="272"/>
      <c r="R756" s="272"/>
      <c r="S756" s="272"/>
      <c r="T756" s="273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74" t="s">
        <v>174</v>
      </c>
      <c r="AU756" s="274" t="s">
        <v>86</v>
      </c>
      <c r="AV756" s="15" t="s">
        <v>84</v>
      </c>
      <c r="AW756" s="15" t="s">
        <v>32</v>
      </c>
      <c r="AX756" s="15" t="s">
        <v>76</v>
      </c>
      <c r="AY756" s="274" t="s">
        <v>166</v>
      </c>
    </row>
    <row r="757" s="13" customFormat="1">
      <c r="A757" s="13"/>
      <c r="B757" s="242"/>
      <c r="C757" s="243"/>
      <c r="D757" s="244" t="s">
        <v>174</v>
      </c>
      <c r="E757" s="245" t="s">
        <v>1</v>
      </c>
      <c r="F757" s="246" t="s">
        <v>1040</v>
      </c>
      <c r="G757" s="243"/>
      <c r="H757" s="247">
        <v>7.7999999999999998</v>
      </c>
      <c r="I757" s="248"/>
      <c r="J757" s="243"/>
      <c r="K757" s="243"/>
      <c r="L757" s="249"/>
      <c r="M757" s="250"/>
      <c r="N757" s="251"/>
      <c r="O757" s="251"/>
      <c r="P757" s="251"/>
      <c r="Q757" s="251"/>
      <c r="R757" s="251"/>
      <c r="S757" s="251"/>
      <c r="T757" s="252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53" t="s">
        <v>174</v>
      </c>
      <c r="AU757" s="253" t="s">
        <v>86</v>
      </c>
      <c r="AV757" s="13" t="s">
        <v>86</v>
      </c>
      <c r="AW757" s="13" t="s">
        <v>32</v>
      </c>
      <c r="AX757" s="13" t="s">
        <v>76</v>
      </c>
      <c r="AY757" s="253" t="s">
        <v>166</v>
      </c>
    </row>
    <row r="758" s="13" customFormat="1">
      <c r="A758" s="13"/>
      <c r="B758" s="242"/>
      <c r="C758" s="243"/>
      <c r="D758" s="244" t="s">
        <v>174</v>
      </c>
      <c r="E758" s="245" t="s">
        <v>1</v>
      </c>
      <c r="F758" s="246" t="s">
        <v>1039</v>
      </c>
      <c r="G758" s="243"/>
      <c r="H758" s="247">
        <v>-1.05</v>
      </c>
      <c r="I758" s="248"/>
      <c r="J758" s="243"/>
      <c r="K758" s="243"/>
      <c r="L758" s="249"/>
      <c r="M758" s="250"/>
      <c r="N758" s="251"/>
      <c r="O758" s="251"/>
      <c r="P758" s="251"/>
      <c r="Q758" s="251"/>
      <c r="R758" s="251"/>
      <c r="S758" s="251"/>
      <c r="T758" s="252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53" t="s">
        <v>174</v>
      </c>
      <c r="AU758" s="253" t="s">
        <v>86</v>
      </c>
      <c r="AV758" s="13" t="s">
        <v>86</v>
      </c>
      <c r="AW758" s="13" t="s">
        <v>32</v>
      </c>
      <c r="AX758" s="13" t="s">
        <v>76</v>
      </c>
      <c r="AY758" s="253" t="s">
        <v>166</v>
      </c>
    </row>
    <row r="759" s="15" customFormat="1">
      <c r="A759" s="15"/>
      <c r="B759" s="265"/>
      <c r="C759" s="266"/>
      <c r="D759" s="244" t="s">
        <v>174</v>
      </c>
      <c r="E759" s="267" t="s">
        <v>1</v>
      </c>
      <c r="F759" s="268" t="s">
        <v>876</v>
      </c>
      <c r="G759" s="266"/>
      <c r="H759" s="267" t="s">
        <v>1</v>
      </c>
      <c r="I759" s="269"/>
      <c r="J759" s="266"/>
      <c r="K759" s="266"/>
      <c r="L759" s="270"/>
      <c r="M759" s="271"/>
      <c r="N759" s="272"/>
      <c r="O759" s="272"/>
      <c r="P759" s="272"/>
      <c r="Q759" s="272"/>
      <c r="R759" s="272"/>
      <c r="S759" s="272"/>
      <c r="T759" s="273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74" t="s">
        <v>174</v>
      </c>
      <c r="AU759" s="274" t="s">
        <v>86</v>
      </c>
      <c r="AV759" s="15" t="s">
        <v>84</v>
      </c>
      <c r="AW759" s="15" t="s">
        <v>32</v>
      </c>
      <c r="AX759" s="15" t="s">
        <v>76</v>
      </c>
      <c r="AY759" s="274" t="s">
        <v>166</v>
      </c>
    </row>
    <row r="760" s="13" customFormat="1">
      <c r="A760" s="13"/>
      <c r="B760" s="242"/>
      <c r="C760" s="243"/>
      <c r="D760" s="244" t="s">
        <v>174</v>
      </c>
      <c r="E760" s="245" t="s">
        <v>1</v>
      </c>
      <c r="F760" s="246" t="s">
        <v>993</v>
      </c>
      <c r="G760" s="243"/>
      <c r="H760" s="247">
        <v>11.130000000000001</v>
      </c>
      <c r="I760" s="248"/>
      <c r="J760" s="243"/>
      <c r="K760" s="243"/>
      <c r="L760" s="249"/>
      <c r="M760" s="250"/>
      <c r="N760" s="251"/>
      <c r="O760" s="251"/>
      <c r="P760" s="251"/>
      <c r="Q760" s="251"/>
      <c r="R760" s="251"/>
      <c r="S760" s="251"/>
      <c r="T760" s="252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3" t="s">
        <v>174</v>
      </c>
      <c r="AU760" s="253" t="s">
        <v>86</v>
      </c>
      <c r="AV760" s="13" t="s">
        <v>86</v>
      </c>
      <c r="AW760" s="13" t="s">
        <v>32</v>
      </c>
      <c r="AX760" s="13" t="s">
        <v>76</v>
      </c>
      <c r="AY760" s="253" t="s">
        <v>166</v>
      </c>
    </row>
    <row r="761" s="13" customFormat="1">
      <c r="A761" s="13"/>
      <c r="B761" s="242"/>
      <c r="C761" s="243"/>
      <c r="D761" s="244" t="s">
        <v>174</v>
      </c>
      <c r="E761" s="245" t="s">
        <v>1</v>
      </c>
      <c r="F761" s="246" t="s">
        <v>994</v>
      </c>
      <c r="G761" s="243"/>
      <c r="H761" s="247">
        <v>-1.47</v>
      </c>
      <c r="I761" s="248"/>
      <c r="J761" s="243"/>
      <c r="K761" s="243"/>
      <c r="L761" s="249"/>
      <c r="M761" s="250"/>
      <c r="N761" s="251"/>
      <c r="O761" s="251"/>
      <c r="P761" s="251"/>
      <c r="Q761" s="251"/>
      <c r="R761" s="251"/>
      <c r="S761" s="251"/>
      <c r="T761" s="252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53" t="s">
        <v>174</v>
      </c>
      <c r="AU761" s="253" t="s">
        <v>86</v>
      </c>
      <c r="AV761" s="13" t="s">
        <v>86</v>
      </c>
      <c r="AW761" s="13" t="s">
        <v>32</v>
      </c>
      <c r="AX761" s="13" t="s">
        <v>76</v>
      </c>
      <c r="AY761" s="253" t="s">
        <v>166</v>
      </c>
    </row>
    <row r="762" s="15" customFormat="1">
      <c r="A762" s="15"/>
      <c r="B762" s="265"/>
      <c r="C762" s="266"/>
      <c r="D762" s="244" t="s">
        <v>174</v>
      </c>
      <c r="E762" s="267" t="s">
        <v>1</v>
      </c>
      <c r="F762" s="268" t="s">
        <v>995</v>
      </c>
      <c r="G762" s="266"/>
      <c r="H762" s="267" t="s">
        <v>1</v>
      </c>
      <c r="I762" s="269"/>
      <c r="J762" s="266"/>
      <c r="K762" s="266"/>
      <c r="L762" s="270"/>
      <c r="M762" s="271"/>
      <c r="N762" s="272"/>
      <c r="O762" s="272"/>
      <c r="P762" s="272"/>
      <c r="Q762" s="272"/>
      <c r="R762" s="272"/>
      <c r="S762" s="272"/>
      <c r="T762" s="273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74" t="s">
        <v>174</v>
      </c>
      <c r="AU762" s="274" t="s">
        <v>86</v>
      </c>
      <c r="AV762" s="15" t="s">
        <v>84</v>
      </c>
      <c r="AW762" s="15" t="s">
        <v>32</v>
      </c>
      <c r="AX762" s="15" t="s">
        <v>76</v>
      </c>
      <c r="AY762" s="274" t="s">
        <v>166</v>
      </c>
    </row>
    <row r="763" s="13" customFormat="1">
      <c r="A763" s="13"/>
      <c r="B763" s="242"/>
      <c r="C763" s="243"/>
      <c r="D763" s="244" t="s">
        <v>174</v>
      </c>
      <c r="E763" s="245" t="s">
        <v>1</v>
      </c>
      <c r="F763" s="246" t="s">
        <v>996</v>
      </c>
      <c r="G763" s="243"/>
      <c r="H763" s="247">
        <v>34.314</v>
      </c>
      <c r="I763" s="248"/>
      <c r="J763" s="243"/>
      <c r="K763" s="243"/>
      <c r="L763" s="249"/>
      <c r="M763" s="250"/>
      <c r="N763" s="251"/>
      <c r="O763" s="251"/>
      <c r="P763" s="251"/>
      <c r="Q763" s="251"/>
      <c r="R763" s="251"/>
      <c r="S763" s="251"/>
      <c r="T763" s="252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3" t="s">
        <v>174</v>
      </c>
      <c r="AU763" s="253" t="s">
        <v>86</v>
      </c>
      <c r="AV763" s="13" t="s">
        <v>86</v>
      </c>
      <c r="AW763" s="13" t="s">
        <v>32</v>
      </c>
      <c r="AX763" s="13" t="s">
        <v>76</v>
      </c>
      <c r="AY763" s="253" t="s">
        <v>166</v>
      </c>
    </row>
    <row r="764" s="13" customFormat="1">
      <c r="A764" s="13"/>
      <c r="B764" s="242"/>
      <c r="C764" s="243"/>
      <c r="D764" s="244" t="s">
        <v>174</v>
      </c>
      <c r="E764" s="245" t="s">
        <v>1</v>
      </c>
      <c r="F764" s="246" t="s">
        <v>997</v>
      </c>
      <c r="G764" s="243"/>
      <c r="H764" s="247">
        <v>-2.02</v>
      </c>
      <c r="I764" s="248"/>
      <c r="J764" s="243"/>
      <c r="K764" s="243"/>
      <c r="L764" s="249"/>
      <c r="M764" s="250"/>
      <c r="N764" s="251"/>
      <c r="O764" s="251"/>
      <c r="P764" s="251"/>
      <c r="Q764" s="251"/>
      <c r="R764" s="251"/>
      <c r="S764" s="251"/>
      <c r="T764" s="252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3" t="s">
        <v>174</v>
      </c>
      <c r="AU764" s="253" t="s">
        <v>86</v>
      </c>
      <c r="AV764" s="13" t="s">
        <v>86</v>
      </c>
      <c r="AW764" s="13" t="s">
        <v>32</v>
      </c>
      <c r="AX764" s="13" t="s">
        <v>76</v>
      </c>
      <c r="AY764" s="253" t="s">
        <v>166</v>
      </c>
    </row>
    <row r="765" s="15" customFormat="1">
      <c r="A765" s="15"/>
      <c r="B765" s="265"/>
      <c r="C765" s="266"/>
      <c r="D765" s="244" t="s">
        <v>174</v>
      </c>
      <c r="E765" s="267" t="s">
        <v>1</v>
      </c>
      <c r="F765" s="268" t="s">
        <v>998</v>
      </c>
      <c r="G765" s="266"/>
      <c r="H765" s="267" t="s">
        <v>1</v>
      </c>
      <c r="I765" s="269"/>
      <c r="J765" s="266"/>
      <c r="K765" s="266"/>
      <c r="L765" s="270"/>
      <c r="M765" s="271"/>
      <c r="N765" s="272"/>
      <c r="O765" s="272"/>
      <c r="P765" s="272"/>
      <c r="Q765" s="272"/>
      <c r="R765" s="272"/>
      <c r="S765" s="272"/>
      <c r="T765" s="273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74" t="s">
        <v>174</v>
      </c>
      <c r="AU765" s="274" t="s">
        <v>86</v>
      </c>
      <c r="AV765" s="15" t="s">
        <v>84</v>
      </c>
      <c r="AW765" s="15" t="s">
        <v>32</v>
      </c>
      <c r="AX765" s="15" t="s">
        <v>76</v>
      </c>
      <c r="AY765" s="274" t="s">
        <v>166</v>
      </c>
    </row>
    <row r="766" s="13" customFormat="1">
      <c r="A766" s="13"/>
      <c r="B766" s="242"/>
      <c r="C766" s="243"/>
      <c r="D766" s="244" t="s">
        <v>174</v>
      </c>
      <c r="E766" s="245" t="s">
        <v>1</v>
      </c>
      <c r="F766" s="246" t="s">
        <v>1041</v>
      </c>
      <c r="G766" s="243"/>
      <c r="H766" s="247">
        <v>23.603999999999999</v>
      </c>
      <c r="I766" s="248"/>
      <c r="J766" s="243"/>
      <c r="K766" s="243"/>
      <c r="L766" s="249"/>
      <c r="M766" s="250"/>
      <c r="N766" s="251"/>
      <c r="O766" s="251"/>
      <c r="P766" s="251"/>
      <c r="Q766" s="251"/>
      <c r="R766" s="251"/>
      <c r="S766" s="251"/>
      <c r="T766" s="252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3" t="s">
        <v>174</v>
      </c>
      <c r="AU766" s="253" t="s">
        <v>86</v>
      </c>
      <c r="AV766" s="13" t="s">
        <v>86</v>
      </c>
      <c r="AW766" s="13" t="s">
        <v>32</v>
      </c>
      <c r="AX766" s="13" t="s">
        <v>76</v>
      </c>
      <c r="AY766" s="253" t="s">
        <v>166</v>
      </c>
    </row>
    <row r="767" s="13" customFormat="1">
      <c r="A767" s="13"/>
      <c r="B767" s="242"/>
      <c r="C767" s="243"/>
      <c r="D767" s="244" t="s">
        <v>174</v>
      </c>
      <c r="E767" s="245" t="s">
        <v>1</v>
      </c>
      <c r="F767" s="246" t="s">
        <v>1042</v>
      </c>
      <c r="G767" s="243"/>
      <c r="H767" s="247">
        <v>-1.8</v>
      </c>
      <c r="I767" s="248"/>
      <c r="J767" s="243"/>
      <c r="K767" s="243"/>
      <c r="L767" s="249"/>
      <c r="M767" s="250"/>
      <c r="N767" s="251"/>
      <c r="O767" s="251"/>
      <c r="P767" s="251"/>
      <c r="Q767" s="251"/>
      <c r="R767" s="251"/>
      <c r="S767" s="251"/>
      <c r="T767" s="252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3" t="s">
        <v>174</v>
      </c>
      <c r="AU767" s="253" t="s">
        <v>86</v>
      </c>
      <c r="AV767" s="13" t="s">
        <v>86</v>
      </c>
      <c r="AW767" s="13" t="s">
        <v>32</v>
      </c>
      <c r="AX767" s="13" t="s">
        <v>76</v>
      </c>
      <c r="AY767" s="253" t="s">
        <v>166</v>
      </c>
    </row>
    <row r="768" s="15" customFormat="1">
      <c r="A768" s="15"/>
      <c r="B768" s="265"/>
      <c r="C768" s="266"/>
      <c r="D768" s="244" t="s">
        <v>174</v>
      </c>
      <c r="E768" s="267" t="s">
        <v>1</v>
      </c>
      <c r="F768" s="268" t="s">
        <v>816</v>
      </c>
      <c r="G768" s="266"/>
      <c r="H768" s="267" t="s">
        <v>1</v>
      </c>
      <c r="I768" s="269"/>
      <c r="J768" s="266"/>
      <c r="K768" s="266"/>
      <c r="L768" s="270"/>
      <c r="M768" s="271"/>
      <c r="N768" s="272"/>
      <c r="O768" s="272"/>
      <c r="P768" s="272"/>
      <c r="Q768" s="272"/>
      <c r="R768" s="272"/>
      <c r="S768" s="272"/>
      <c r="T768" s="273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74" t="s">
        <v>174</v>
      </c>
      <c r="AU768" s="274" t="s">
        <v>86</v>
      </c>
      <c r="AV768" s="15" t="s">
        <v>84</v>
      </c>
      <c r="AW768" s="15" t="s">
        <v>32</v>
      </c>
      <c r="AX768" s="15" t="s">
        <v>76</v>
      </c>
      <c r="AY768" s="274" t="s">
        <v>166</v>
      </c>
    </row>
    <row r="769" s="13" customFormat="1">
      <c r="A769" s="13"/>
      <c r="B769" s="242"/>
      <c r="C769" s="243"/>
      <c r="D769" s="244" t="s">
        <v>174</v>
      </c>
      <c r="E769" s="245" t="s">
        <v>1</v>
      </c>
      <c r="F769" s="246" t="s">
        <v>1000</v>
      </c>
      <c r="G769" s="243"/>
      <c r="H769" s="247">
        <v>20.286000000000001</v>
      </c>
      <c r="I769" s="248"/>
      <c r="J769" s="243"/>
      <c r="K769" s="243"/>
      <c r="L769" s="249"/>
      <c r="M769" s="250"/>
      <c r="N769" s="251"/>
      <c r="O769" s="251"/>
      <c r="P769" s="251"/>
      <c r="Q769" s="251"/>
      <c r="R769" s="251"/>
      <c r="S769" s="251"/>
      <c r="T769" s="252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3" t="s">
        <v>174</v>
      </c>
      <c r="AU769" s="253" t="s">
        <v>86</v>
      </c>
      <c r="AV769" s="13" t="s">
        <v>86</v>
      </c>
      <c r="AW769" s="13" t="s">
        <v>32</v>
      </c>
      <c r="AX769" s="13" t="s">
        <v>76</v>
      </c>
      <c r="AY769" s="253" t="s">
        <v>166</v>
      </c>
    </row>
    <row r="770" s="13" customFormat="1">
      <c r="A770" s="13"/>
      <c r="B770" s="242"/>
      <c r="C770" s="243"/>
      <c r="D770" s="244" t="s">
        <v>174</v>
      </c>
      <c r="E770" s="245" t="s">
        <v>1</v>
      </c>
      <c r="F770" s="246" t="s">
        <v>1001</v>
      </c>
      <c r="G770" s="243"/>
      <c r="H770" s="247">
        <v>-1.6000000000000001</v>
      </c>
      <c r="I770" s="248"/>
      <c r="J770" s="243"/>
      <c r="K770" s="243"/>
      <c r="L770" s="249"/>
      <c r="M770" s="250"/>
      <c r="N770" s="251"/>
      <c r="O770" s="251"/>
      <c r="P770" s="251"/>
      <c r="Q770" s="251"/>
      <c r="R770" s="251"/>
      <c r="S770" s="251"/>
      <c r="T770" s="252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3" t="s">
        <v>174</v>
      </c>
      <c r="AU770" s="253" t="s">
        <v>86</v>
      </c>
      <c r="AV770" s="13" t="s">
        <v>86</v>
      </c>
      <c r="AW770" s="13" t="s">
        <v>32</v>
      </c>
      <c r="AX770" s="13" t="s">
        <v>76</v>
      </c>
      <c r="AY770" s="253" t="s">
        <v>166</v>
      </c>
    </row>
    <row r="771" s="15" customFormat="1">
      <c r="A771" s="15"/>
      <c r="B771" s="265"/>
      <c r="C771" s="266"/>
      <c r="D771" s="244" t="s">
        <v>174</v>
      </c>
      <c r="E771" s="267" t="s">
        <v>1</v>
      </c>
      <c r="F771" s="268" t="s">
        <v>1043</v>
      </c>
      <c r="G771" s="266"/>
      <c r="H771" s="267" t="s">
        <v>1</v>
      </c>
      <c r="I771" s="269"/>
      <c r="J771" s="266"/>
      <c r="K771" s="266"/>
      <c r="L771" s="270"/>
      <c r="M771" s="271"/>
      <c r="N771" s="272"/>
      <c r="O771" s="272"/>
      <c r="P771" s="272"/>
      <c r="Q771" s="272"/>
      <c r="R771" s="272"/>
      <c r="S771" s="272"/>
      <c r="T771" s="273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74" t="s">
        <v>174</v>
      </c>
      <c r="AU771" s="274" t="s">
        <v>86</v>
      </c>
      <c r="AV771" s="15" t="s">
        <v>84</v>
      </c>
      <c r="AW771" s="15" t="s">
        <v>32</v>
      </c>
      <c r="AX771" s="15" t="s">
        <v>76</v>
      </c>
      <c r="AY771" s="274" t="s">
        <v>166</v>
      </c>
    </row>
    <row r="772" s="13" customFormat="1">
      <c r="A772" s="13"/>
      <c r="B772" s="242"/>
      <c r="C772" s="243"/>
      <c r="D772" s="244" t="s">
        <v>174</v>
      </c>
      <c r="E772" s="245" t="s">
        <v>1</v>
      </c>
      <c r="F772" s="246" t="s">
        <v>1044</v>
      </c>
      <c r="G772" s="243"/>
      <c r="H772" s="247">
        <v>5.4000000000000004</v>
      </c>
      <c r="I772" s="248"/>
      <c r="J772" s="243"/>
      <c r="K772" s="243"/>
      <c r="L772" s="249"/>
      <c r="M772" s="250"/>
      <c r="N772" s="251"/>
      <c r="O772" s="251"/>
      <c r="P772" s="251"/>
      <c r="Q772" s="251"/>
      <c r="R772" s="251"/>
      <c r="S772" s="251"/>
      <c r="T772" s="252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3" t="s">
        <v>174</v>
      </c>
      <c r="AU772" s="253" t="s">
        <v>86</v>
      </c>
      <c r="AV772" s="13" t="s">
        <v>86</v>
      </c>
      <c r="AW772" s="13" t="s">
        <v>32</v>
      </c>
      <c r="AX772" s="13" t="s">
        <v>76</v>
      </c>
      <c r="AY772" s="253" t="s">
        <v>166</v>
      </c>
    </row>
    <row r="773" s="15" customFormat="1">
      <c r="A773" s="15"/>
      <c r="B773" s="265"/>
      <c r="C773" s="266"/>
      <c r="D773" s="244" t="s">
        <v>174</v>
      </c>
      <c r="E773" s="267" t="s">
        <v>1</v>
      </c>
      <c r="F773" s="268" t="s">
        <v>1002</v>
      </c>
      <c r="G773" s="266"/>
      <c r="H773" s="267" t="s">
        <v>1</v>
      </c>
      <c r="I773" s="269"/>
      <c r="J773" s="266"/>
      <c r="K773" s="266"/>
      <c r="L773" s="270"/>
      <c r="M773" s="271"/>
      <c r="N773" s="272"/>
      <c r="O773" s="272"/>
      <c r="P773" s="272"/>
      <c r="Q773" s="272"/>
      <c r="R773" s="272"/>
      <c r="S773" s="272"/>
      <c r="T773" s="273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74" t="s">
        <v>174</v>
      </c>
      <c r="AU773" s="274" t="s">
        <v>86</v>
      </c>
      <c r="AV773" s="15" t="s">
        <v>84</v>
      </c>
      <c r="AW773" s="15" t="s">
        <v>32</v>
      </c>
      <c r="AX773" s="15" t="s">
        <v>76</v>
      </c>
      <c r="AY773" s="274" t="s">
        <v>166</v>
      </c>
    </row>
    <row r="774" s="13" customFormat="1">
      <c r="A774" s="13"/>
      <c r="B774" s="242"/>
      <c r="C774" s="243"/>
      <c r="D774" s="244" t="s">
        <v>174</v>
      </c>
      <c r="E774" s="245" t="s">
        <v>1</v>
      </c>
      <c r="F774" s="246" t="s">
        <v>1045</v>
      </c>
      <c r="G774" s="243"/>
      <c r="H774" s="247">
        <v>38.43</v>
      </c>
      <c r="I774" s="248"/>
      <c r="J774" s="243"/>
      <c r="K774" s="243"/>
      <c r="L774" s="249"/>
      <c r="M774" s="250"/>
      <c r="N774" s="251"/>
      <c r="O774" s="251"/>
      <c r="P774" s="251"/>
      <c r="Q774" s="251"/>
      <c r="R774" s="251"/>
      <c r="S774" s="251"/>
      <c r="T774" s="252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3" t="s">
        <v>174</v>
      </c>
      <c r="AU774" s="253" t="s">
        <v>86</v>
      </c>
      <c r="AV774" s="13" t="s">
        <v>86</v>
      </c>
      <c r="AW774" s="13" t="s">
        <v>32</v>
      </c>
      <c r="AX774" s="13" t="s">
        <v>76</v>
      </c>
      <c r="AY774" s="253" t="s">
        <v>166</v>
      </c>
    </row>
    <row r="775" s="13" customFormat="1">
      <c r="A775" s="13"/>
      <c r="B775" s="242"/>
      <c r="C775" s="243"/>
      <c r="D775" s="244" t="s">
        <v>174</v>
      </c>
      <c r="E775" s="245" t="s">
        <v>1</v>
      </c>
      <c r="F775" s="246" t="s">
        <v>1046</v>
      </c>
      <c r="G775" s="243"/>
      <c r="H775" s="247">
        <v>-3.3999999999999999</v>
      </c>
      <c r="I775" s="248"/>
      <c r="J775" s="243"/>
      <c r="K775" s="243"/>
      <c r="L775" s="249"/>
      <c r="M775" s="250"/>
      <c r="N775" s="251"/>
      <c r="O775" s="251"/>
      <c r="P775" s="251"/>
      <c r="Q775" s="251"/>
      <c r="R775" s="251"/>
      <c r="S775" s="251"/>
      <c r="T775" s="252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3" t="s">
        <v>174</v>
      </c>
      <c r="AU775" s="253" t="s">
        <v>86</v>
      </c>
      <c r="AV775" s="13" t="s">
        <v>86</v>
      </c>
      <c r="AW775" s="13" t="s">
        <v>32</v>
      </c>
      <c r="AX775" s="13" t="s">
        <v>76</v>
      </c>
      <c r="AY775" s="253" t="s">
        <v>166</v>
      </c>
    </row>
    <row r="776" s="15" customFormat="1">
      <c r="A776" s="15"/>
      <c r="B776" s="265"/>
      <c r="C776" s="266"/>
      <c r="D776" s="244" t="s">
        <v>174</v>
      </c>
      <c r="E776" s="267" t="s">
        <v>1</v>
      </c>
      <c r="F776" s="268" t="s">
        <v>1004</v>
      </c>
      <c r="G776" s="266"/>
      <c r="H776" s="267" t="s">
        <v>1</v>
      </c>
      <c r="I776" s="269"/>
      <c r="J776" s="266"/>
      <c r="K776" s="266"/>
      <c r="L776" s="270"/>
      <c r="M776" s="271"/>
      <c r="N776" s="272"/>
      <c r="O776" s="272"/>
      <c r="P776" s="272"/>
      <c r="Q776" s="272"/>
      <c r="R776" s="272"/>
      <c r="S776" s="272"/>
      <c r="T776" s="273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74" t="s">
        <v>174</v>
      </c>
      <c r="AU776" s="274" t="s">
        <v>86</v>
      </c>
      <c r="AV776" s="15" t="s">
        <v>84</v>
      </c>
      <c r="AW776" s="15" t="s">
        <v>32</v>
      </c>
      <c r="AX776" s="15" t="s">
        <v>76</v>
      </c>
      <c r="AY776" s="274" t="s">
        <v>166</v>
      </c>
    </row>
    <row r="777" s="13" customFormat="1">
      <c r="A777" s="13"/>
      <c r="B777" s="242"/>
      <c r="C777" s="243"/>
      <c r="D777" s="244" t="s">
        <v>174</v>
      </c>
      <c r="E777" s="245" t="s">
        <v>1</v>
      </c>
      <c r="F777" s="246" t="s">
        <v>1047</v>
      </c>
      <c r="G777" s="243"/>
      <c r="H777" s="247">
        <v>53.130000000000003</v>
      </c>
      <c r="I777" s="248"/>
      <c r="J777" s="243"/>
      <c r="K777" s="243"/>
      <c r="L777" s="249"/>
      <c r="M777" s="250"/>
      <c r="N777" s="251"/>
      <c r="O777" s="251"/>
      <c r="P777" s="251"/>
      <c r="Q777" s="251"/>
      <c r="R777" s="251"/>
      <c r="S777" s="251"/>
      <c r="T777" s="252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3" t="s">
        <v>174</v>
      </c>
      <c r="AU777" s="253" t="s">
        <v>86</v>
      </c>
      <c r="AV777" s="13" t="s">
        <v>86</v>
      </c>
      <c r="AW777" s="13" t="s">
        <v>32</v>
      </c>
      <c r="AX777" s="13" t="s">
        <v>76</v>
      </c>
      <c r="AY777" s="253" t="s">
        <v>166</v>
      </c>
    </row>
    <row r="778" s="13" customFormat="1">
      <c r="A778" s="13"/>
      <c r="B778" s="242"/>
      <c r="C778" s="243"/>
      <c r="D778" s="244" t="s">
        <v>174</v>
      </c>
      <c r="E778" s="245" t="s">
        <v>1</v>
      </c>
      <c r="F778" s="246" t="s">
        <v>1046</v>
      </c>
      <c r="G778" s="243"/>
      <c r="H778" s="247">
        <v>-3.3999999999999999</v>
      </c>
      <c r="I778" s="248"/>
      <c r="J778" s="243"/>
      <c r="K778" s="243"/>
      <c r="L778" s="249"/>
      <c r="M778" s="250"/>
      <c r="N778" s="251"/>
      <c r="O778" s="251"/>
      <c r="P778" s="251"/>
      <c r="Q778" s="251"/>
      <c r="R778" s="251"/>
      <c r="S778" s="251"/>
      <c r="T778" s="252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3" t="s">
        <v>174</v>
      </c>
      <c r="AU778" s="253" t="s">
        <v>86</v>
      </c>
      <c r="AV778" s="13" t="s">
        <v>86</v>
      </c>
      <c r="AW778" s="13" t="s">
        <v>32</v>
      </c>
      <c r="AX778" s="13" t="s">
        <v>76</v>
      </c>
      <c r="AY778" s="253" t="s">
        <v>166</v>
      </c>
    </row>
    <row r="779" s="15" customFormat="1">
      <c r="A779" s="15"/>
      <c r="B779" s="265"/>
      <c r="C779" s="266"/>
      <c r="D779" s="244" t="s">
        <v>174</v>
      </c>
      <c r="E779" s="267" t="s">
        <v>1</v>
      </c>
      <c r="F779" s="268" t="s">
        <v>878</v>
      </c>
      <c r="G779" s="266"/>
      <c r="H779" s="267" t="s">
        <v>1</v>
      </c>
      <c r="I779" s="269"/>
      <c r="J779" s="266"/>
      <c r="K779" s="266"/>
      <c r="L779" s="270"/>
      <c r="M779" s="271"/>
      <c r="N779" s="272"/>
      <c r="O779" s="272"/>
      <c r="P779" s="272"/>
      <c r="Q779" s="272"/>
      <c r="R779" s="272"/>
      <c r="S779" s="272"/>
      <c r="T779" s="273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74" t="s">
        <v>174</v>
      </c>
      <c r="AU779" s="274" t="s">
        <v>86</v>
      </c>
      <c r="AV779" s="15" t="s">
        <v>84</v>
      </c>
      <c r="AW779" s="15" t="s">
        <v>32</v>
      </c>
      <c r="AX779" s="15" t="s">
        <v>76</v>
      </c>
      <c r="AY779" s="274" t="s">
        <v>166</v>
      </c>
    </row>
    <row r="780" s="13" customFormat="1">
      <c r="A780" s="13"/>
      <c r="B780" s="242"/>
      <c r="C780" s="243"/>
      <c r="D780" s="244" t="s">
        <v>174</v>
      </c>
      <c r="E780" s="245" t="s">
        <v>1</v>
      </c>
      <c r="F780" s="246" t="s">
        <v>1048</v>
      </c>
      <c r="G780" s="243"/>
      <c r="H780" s="247">
        <v>28.643999999999998</v>
      </c>
      <c r="I780" s="248"/>
      <c r="J780" s="243"/>
      <c r="K780" s="243"/>
      <c r="L780" s="249"/>
      <c r="M780" s="250"/>
      <c r="N780" s="251"/>
      <c r="O780" s="251"/>
      <c r="P780" s="251"/>
      <c r="Q780" s="251"/>
      <c r="R780" s="251"/>
      <c r="S780" s="251"/>
      <c r="T780" s="252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3" t="s">
        <v>174</v>
      </c>
      <c r="AU780" s="253" t="s">
        <v>86</v>
      </c>
      <c r="AV780" s="13" t="s">
        <v>86</v>
      </c>
      <c r="AW780" s="13" t="s">
        <v>32</v>
      </c>
      <c r="AX780" s="13" t="s">
        <v>76</v>
      </c>
      <c r="AY780" s="253" t="s">
        <v>166</v>
      </c>
    </row>
    <row r="781" s="13" customFormat="1">
      <c r="A781" s="13"/>
      <c r="B781" s="242"/>
      <c r="C781" s="243"/>
      <c r="D781" s="244" t="s">
        <v>174</v>
      </c>
      <c r="E781" s="245" t="s">
        <v>1</v>
      </c>
      <c r="F781" s="246" t="s">
        <v>1049</v>
      </c>
      <c r="G781" s="243"/>
      <c r="H781" s="247">
        <v>-3.2000000000000002</v>
      </c>
      <c r="I781" s="248"/>
      <c r="J781" s="243"/>
      <c r="K781" s="243"/>
      <c r="L781" s="249"/>
      <c r="M781" s="250"/>
      <c r="N781" s="251"/>
      <c r="O781" s="251"/>
      <c r="P781" s="251"/>
      <c r="Q781" s="251"/>
      <c r="R781" s="251"/>
      <c r="S781" s="251"/>
      <c r="T781" s="252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3" t="s">
        <v>174</v>
      </c>
      <c r="AU781" s="253" t="s">
        <v>86</v>
      </c>
      <c r="AV781" s="13" t="s">
        <v>86</v>
      </c>
      <c r="AW781" s="13" t="s">
        <v>32</v>
      </c>
      <c r="AX781" s="13" t="s">
        <v>76</v>
      </c>
      <c r="AY781" s="253" t="s">
        <v>166</v>
      </c>
    </row>
    <row r="782" s="15" customFormat="1">
      <c r="A782" s="15"/>
      <c r="B782" s="265"/>
      <c r="C782" s="266"/>
      <c r="D782" s="244" t="s">
        <v>174</v>
      </c>
      <c r="E782" s="267" t="s">
        <v>1</v>
      </c>
      <c r="F782" s="268" t="s">
        <v>880</v>
      </c>
      <c r="G782" s="266"/>
      <c r="H782" s="267" t="s">
        <v>1</v>
      </c>
      <c r="I782" s="269"/>
      <c r="J782" s="266"/>
      <c r="K782" s="266"/>
      <c r="L782" s="270"/>
      <c r="M782" s="271"/>
      <c r="N782" s="272"/>
      <c r="O782" s="272"/>
      <c r="P782" s="272"/>
      <c r="Q782" s="272"/>
      <c r="R782" s="272"/>
      <c r="S782" s="272"/>
      <c r="T782" s="273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T782" s="274" t="s">
        <v>174</v>
      </c>
      <c r="AU782" s="274" t="s">
        <v>86</v>
      </c>
      <c r="AV782" s="15" t="s">
        <v>84</v>
      </c>
      <c r="AW782" s="15" t="s">
        <v>32</v>
      </c>
      <c r="AX782" s="15" t="s">
        <v>76</v>
      </c>
      <c r="AY782" s="274" t="s">
        <v>166</v>
      </c>
    </row>
    <row r="783" s="13" customFormat="1">
      <c r="A783" s="13"/>
      <c r="B783" s="242"/>
      <c r="C783" s="243"/>
      <c r="D783" s="244" t="s">
        <v>174</v>
      </c>
      <c r="E783" s="245" t="s">
        <v>1</v>
      </c>
      <c r="F783" s="246" t="s">
        <v>1007</v>
      </c>
      <c r="G783" s="243"/>
      <c r="H783" s="247">
        <v>45.149999999999999</v>
      </c>
      <c r="I783" s="248"/>
      <c r="J783" s="243"/>
      <c r="K783" s="243"/>
      <c r="L783" s="249"/>
      <c r="M783" s="250"/>
      <c r="N783" s="251"/>
      <c r="O783" s="251"/>
      <c r="P783" s="251"/>
      <c r="Q783" s="251"/>
      <c r="R783" s="251"/>
      <c r="S783" s="251"/>
      <c r="T783" s="252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3" t="s">
        <v>174</v>
      </c>
      <c r="AU783" s="253" t="s">
        <v>86</v>
      </c>
      <c r="AV783" s="13" t="s">
        <v>86</v>
      </c>
      <c r="AW783" s="13" t="s">
        <v>32</v>
      </c>
      <c r="AX783" s="13" t="s">
        <v>76</v>
      </c>
      <c r="AY783" s="253" t="s">
        <v>166</v>
      </c>
    </row>
    <row r="784" s="13" customFormat="1">
      <c r="A784" s="13"/>
      <c r="B784" s="242"/>
      <c r="C784" s="243"/>
      <c r="D784" s="244" t="s">
        <v>174</v>
      </c>
      <c r="E784" s="245" t="s">
        <v>1</v>
      </c>
      <c r="F784" s="246" t="s">
        <v>1008</v>
      </c>
      <c r="G784" s="243"/>
      <c r="H784" s="247">
        <v>-5.9000000000000004</v>
      </c>
      <c r="I784" s="248"/>
      <c r="J784" s="243"/>
      <c r="K784" s="243"/>
      <c r="L784" s="249"/>
      <c r="M784" s="250"/>
      <c r="N784" s="251"/>
      <c r="O784" s="251"/>
      <c r="P784" s="251"/>
      <c r="Q784" s="251"/>
      <c r="R784" s="251"/>
      <c r="S784" s="251"/>
      <c r="T784" s="252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53" t="s">
        <v>174</v>
      </c>
      <c r="AU784" s="253" t="s">
        <v>86</v>
      </c>
      <c r="AV784" s="13" t="s">
        <v>86</v>
      </c>
      <c r="AW784" s="13" t="s">
        <v>32</v>
      </c>
      <c r="AX784" s="13" t="s">
        <v>76</v>
      </c>
      <c r="AY784" s="253" t="s">
        <v>166</v>
      </c>
    </row>
    <row r="785" s="15" customFormat="1">
      <c r="A785" s="15"/>
      <c r="B785" s="265"/>
      <c r="C785" s="266"/>
      <c r="D785" s="244" t="s">
        <v>174</v>
      </c>
      <c r="E785" s="267" t="s">
        <v>1</v>
      </c>
      <c r="F785" s="268" t="s">
        <v>1009</v>
      </c>
      <c r="G785" s="266"/>
      <c r="H785" s="267" t="s">
        <v>1</v>
      </c>
      <c r="I785" s="269"/>
      <c r="J785" s="266"/>
      <c r="K785" s="266"/>
      <c r="L785" s="270"/>
      <c r="M785" s="271"/>
      <c r="N785" s="272"/>
      <c r="O785" s="272"/>
      <c r="P785" s="272"/>
      <c r="Q785" s="272"/>
      <c r="R785" s="272"/>
      <c r="S785" s="272"/>
      <c r="T785" s="273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74" t="s">
        <v>174</v>
      </c>
      <c r="AU785" s="274" t="s">
        <v>86</v>
      </c>
      <c r="AV785" s="15" t="s">
        <v>84</v>
      </c>
      <c r="AW785" s="15" t="s">
        <v>32</v>
      </c>
      <c r="AX785" s="15" t="s">
        <v>76</v>
      </c>
      <c r="AY785" s="274" t="s">
        <v>166</v>
      </c>
    </row>
    <row r="786" s="13" customFormat="1">
      <c r="A786" s="13"/>
      <c r="B786" s="242"/>
      <c r="C786" s="243"/>
      <c r="D786" s="244" t="s">
        <v>174</v>
      </c>
      <c r="E786" s="245" t="s">
        <v>1</v>
      </c>
      <c r="F786" s="246" t="s">
        <v>1050</v>
      </c>
      <c r="G786" s="243"/>
      <c r="H786" s="247">
        <v>25.326000000000001</v>
      </c>
      <c r="I786" s="248"/>
      <c r="J786" s="243"/>
      <c r="K786" s="243"/>
      <c r="L786" s="249"/>
      <c r="M786" s="250"/>
      <c r="N786" s="251"/>
      <c r="O786" s="251"/>
      <c r="P786" s="251"/>
      <c r="Q786" s="251"/>
      <c r="R786" s="251"/>
      <c r="S786" s="251"/>
      <c r="T786" s="252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53" t="s">
        <v>174</v>
      </c>
      <c r="AU786" s="253" t="s">
        <v>86</v>
      </c>
      <c r="AV786" s="13" t="s">
        <v>86</v>
      </c>
      <c r="AW786" s="13" t="s">
        <v>32</v>
      </c>
      <c r="AX786" s="13" t="s">
        <v>76</v>
      </c>
      <c r="AY786" s="253" t="s">
        <v>166</v>
      </c>
    </row>
    <row r="787" s="13" customFormat="1">
      <c r="A787" s="13"/>
      <c r="B787" s="242"/>
      <c r="C787" s="243"/>
      <c r="D787" s="244" t="s">
        <v>174</v>
      </c>
      <c r="E787" s="245" t="s">
        <v>1</v>
      </c>
      <c r="F787" s="246" t="s">
        <v>1051</v>
      </c>
      <c r="G787" s="243"/>
      <c r="H787" s="247">
        <v>-8.3000000000000007</v>
      </c>
      <c r="I787" s="248"/>
      <c r="J787" s="243"/>
      <c r="K787" s="243"/>
      <c r="L787" s="249"/>
      <c r="M787" s="250"/>
      <c r="N787" s="251"/>
      <c r="O787" s="251"/>
      <c r="P787" s="251"/>
      <c r="Q787" s="251"/>
      <c r="R787" s="251"/>
      <c r="S787" s="251"/>
      <c r="T787" s="252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53" t="s">
        <v>174</v>
      </c>
      <c r="AU787" s="253" t="s">
        <v>86</v>
      </c>
      <c r="AV787" s="13" t="s">
        <v>86</v>
      </c>
      <c r="AW787" s="13" t="s">
        <v>32</v>
      </c>
      <c r="AX787" s="13" t="s">
        <v>76</v>
      </c>
      <c r="AY787" s="253" t="s">
        <v>166</v>
      </c>
    </row>
    <row r="788" s="15" customFormat="1">
      <c r="A788" s="15"/>
      <c r="B788" s="265"/>
      <c r="C788" s="266"/>
      <c r="D788" s="244" t="s">
        <v>174</v>
      </c>
      <c r="E788" s="267" t="s">
        <v>1</v>
      </c>
      <c r="F788" s="268" t="s">
        <v>882</v>
      </c>
      <c r="G788" s="266"/>
      <c r="H788" s="267" t="s">
        <v>1</v>
      </c>
      <c r="I788" s="269"/>
      <c r="J788" s="266"/>
      <c r="K788" s="266"/>
      <c r="L788" s="270"/>
      <c r="M788" s="271"/>
      <c r="N788" s="272"/>
      <c r="O788" s="272"/>
      <c r="P788" s="272"/>
      <c r="Q788" s="272"/>
      <c r="R788" s="272"/>
      <c r="S788" s="272"/>
      <c r="T788" s="273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74" t="s">
        <v>174</v>
      </c>
      <c r="AU788" s="274" t="s">
        <v>86</v>
      </c>
      <c r="AV788" s="15" t="s">
        <v>84</v>
      </c>
      <c r="AW788" s="15" t="s">
        <v>32</v>
      </c>
      <c r="AX788" s="15" t="s">
        <v>76</v>
      </c>
      <c r="AY788" s="274" t="s">
        <v>166</v>
      </c>
    </row>
    <row r="789" s="13" customFormat="1">
      <c r="A789" s="13"/>
      <c r="B789" s="242"/>
      <c r="C789" s="243"/>
      <c r="D789" s="244" t="s">
        <v>174</v>
      </c>
      <c r="E789" s="245" t="s">
        <v>1</v>
      </c>
      <c r="F789" s="246" t="s">
        <v>1011</v>
      </c>
      <c r="G789" s="243"/>
      <c r="H789" s="247">
        <v>24.024000000000001</v>
      </c>
      <c r="I789" s="248"/>
      <c r="J789" s="243"/>
      <c r="K789" s="243"/>
      <c r="L789" s="249"/>
      <c r="M789" s="250"/>
      <c r="N789" s="251"/>
      <c r="O789" s="251"/>
      <c r="P789" s="251"/>
      <c r="Q789" s="251"/>
      <c r="R789" s="251"/>
      <c r="S789" s="251"/>
      <c r="T789" s="252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3" t="s">
        <v>174</v>
      </c>
      <c r="AU789" s="253" t="s">
        <v>86</v>
      </c>
      <c r="AV789" s="13" t="s">
        <v>86</v>
      </c>
      <c r="AW789" s="13" t="s">
        <v>32</v>
      </c>
      <c r="AX789" s="13" t="s">
        <v>76</v>
      </c>
      <c r="AY789" s="253" t="s">
        <v>166</v>
      </c>
    </row>
    <row r="790" s="13" customFormat="1">
      <c r="A790" s="13"/>
      <c r="B790" s="242"/>
      <c r="C790" s="243"/>
      <c r="D790" s="244" t="s">
        <v>174</v>
      </c>
      <c r="E790" s="245" t="s">
        <v>1</v>
      </c>
      <c r="F790" s="246" t="s">
        <v>1012</v>
      </c>
      <c r="G790" s="243"/>
      <c r="H790" s="247">
        <v>-3.6000000000000001</v>
      </c>
      <c r="I790" s="248"/>
      <c r="J790" s="243"/>
      <c r="K790" s="243"/>
      <c r="L790" s="249"/>
      <c r="M790" s="250"/>
      <c r="N790" s="251"/>
      <c r="O790" s="251"/>
      <c r="P790" s="251"/>
      <c r="Q790" s="251"/>
      <c r="R790" s="251"/>
      <c r="S790" s="251"/>
      <c r="T790" s="252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3" t="s">
        <v>174</v>
      </c>
      <c r="AU790" s="253" t="s">
        <v>86</v>
      </c>
      <c r="AV790" s="13" t="s">
        <v>86</v>
      </c>
      <c r="AW790" s="13" t="s">
        <v>32</v>
      </c>
      <c r="AX790" s="13" t="s">
        <v>76</v>
      </c>
      <c r="AY790" s="253" t="s">
        <v>166</v>
      </c>
    </row>
    <row r="791" s="15" customFormat="1">
      <c r="A791" s="15"/>
      <c r="B791" s="265"/>
      <c r="C791" s="266"/>
      <c r="D791" s="244" t="s">
        <v>174</v>
      </c>
      <c r="E791" s="267" t="s">
        <v>1</v>
      </c>
      <c r="F791" s="268" t="s">
        <v>884</v>
      </c>
      <c r="G791" s="266"/>
      <c r="H791" s="267" t="s">
        <v>1</v>
      </c>
      <c r="I791" s="269"/>
      <c r="J791" s="266"/>
      <c r="K791" s="266"/>
      <c r="L791" s="270"/>
      <c r="M791" s="271"/>
      <c r="N791" s="272"/>
      <c r="O791" s="272"/>
      <c r="P791" s="272"/>
      <c r="Q791" s="272"/>
      <c r="R791" s="272"/>
      <c r="S791" s="272"/>
      <c r="T791" s="273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74" t="s">
        <v>174</v>
      </c>
      <c r="AU791" s="274" t="s">
        <v>86</v>
      </c>
      <c r="AV791" s="15" t="s">
        <v>84</v>
      </c>
      <c r="AW791" s="15" t="s">
        <v>32</v>
      </c>
      <c r="AX791" s="15" t="s">
        <v>76</v>
      </c>
      <c r="AY791" s="274" t="s">
        <v>166</v>
      </c>
    </row>
    <row r="792" s="13" customFormat="1">
      <c r="A792" s="13"/>
      <c r="B792" s="242"/>
      <c r="C792" s="243"/>
      <c r="D792" s="244" t="s">
        <v>174</v>
      </c>
      <c r="E792" s="245" t="s">
        <v>1</v>
      </c>
      <c r="F792" s="246" t="s">
        <v>1052</v>
      </c>
      <c r="G792" s="243"/>
      <c r="H792" s="247">
        <v>68.900999999999996</v>
      </c>
      <c r="I792" s="248"/>
      <c r="J792" s="243"/>
      <c r="K792" s="243"/>
      <c r="L792" s="249"/>
      <c r="M792" s="250"/>
      <c r="N792" s="251"/>
      <c r="O792" s="251"/>
      <c r="P792" s="251"/>
      <c r="Q792" s="251"/>
      <c r="R792" s="251"/>
      <c r="S792" s="251"/>
      <c r="T792" s="252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53" t="s">
        <v>174</v>
      </c>
      <c r="AU792" s="253" t="s">
        <v>86</v>
      </c>
      <c r="AV792" s="13" t="s">
        <v>86</v>
      </c>
      <c r="AW792" s="13" t="s">
        <v>32</v>
      </c>
      <c r="AX792" s="13" t="s">
        <v>76</v>
      </c>
      <c r="AY792" s="253" t="s">
        <v>166</v>
      </c>
    </row>
    <row r="793" s="13" customFormat="1">
      <c r="A793" s="13"/>
      <c r="B793" s="242"/>
      <c r="C793" s="243"/>
      <c r="D793" s="244" t="s">
        <v>174</v>
      </c>
      <c r="E793" s="245" t="s">
        <v>1</v>
      </c>
      <c r="F793" s="246" t="s">
        <v>1053</v>
      </c>
      <c r="G793" s="243"/>
      <c r="H793" s="247">
        <v>-6.7999999999999998</v>
      </c>
      <c r="I793" s="248"/>
      <c r="J793" s="243"/>
      <c r="K793" s="243"/>
      <c r="L793" s="249"/>
      <c r="M793" s="250"/>
      <c r="N793" s="251"/>
      <c r="O793" s="251"/>
      <c r="P793" s="251"/>
      <c r="Q793" s="251"/>
      <c r="R793" s="251"/>
      <c r="S793" s="251"/>
      <c r="T793" s="252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53" t="s">
        <v>174</v>
      </c>
      <c r="AU793" s="253" t="s">
        <v>86</v>
      </c>
      <c r="AV793" s="13" t="s">
        <v>86</v>
      </c>
      <c r="AW793" s="13" t="s">
        <v>32</v>
      </c>
      <c r="AX793" s="13" t="s">
        <v>76</v>
      </c>
      <c r="AY793" s="253" t="s">
        <v>166</v>
      </c>
    </row>
    <row r="794" s="15" customFormat="1">
      <c r="A794" s="15"/>
      <c r="B794" s="265"/>
      <c r="C794" s="266"/>
      <c r="D794" s="244" t="s">
        <v>174</v>
      </c>
      <c r="E794" s="267" t="s">
        <v>1</v>
      </c>
      <c r="F794" s="268" t="s">
        <v>886</v>
      </c>
      <c r="G794" s="266"/>
      <c r="H794" s="267" t="s">
        <v>1</v>
      </c>
      <c r="I794" s="269"/>
      <c r="J794" s="266"/>
      <c r="K794" s="266"/>
      <c r="L794" s="270"/>
      <c r="M794" s="271"/>
      <c r="N794" s="272"/>
      <c r="O794" s="272"/>
      <c r="P794" s="272"/>
      <c r="Q794" s="272"/>
      <c r="R794" s="272"/>
      <c r="S794" s="272"/>
      <c r="T794" s="273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74" t="s">
        <v>174</v>
      </c>
      <c r="AU794" s="274" t="s">
        <v>86</v>
      </c>
      <c r="AV794" s="15" t="s">
        <v>84</v>
      </c>
      <c r="AW794" s="15" t="s">
        <v>32</v>
      </c>
      <c r="AX794" s="15" t="s">
        <v>76</v>
      </c>
      <c r="AY794" s="274" t="s">
        <v>166</v>
      </c>
    </row>
    <row r="795" s="13" customFormat="1">
      <c r="A795" s="13"/>
      <c r="B795" s="242"/>
      <c r="C795" s="243"/>
      <c r="D795" s="244" t="s">
        <v>174</v>
      </c>
      <c r="E795" s="245" t="s">
        <v>1</v>
      </c>
      <c r="F795" s="246" t="s">
        <v>1014</v>
      </c>
      <c r="G795" s="243"/>
      <c r="H795" s="247">
        <v>23.393999999999998</v>
      </c>
      <c r="I795" s="248"/>
      <c r="J795" s="243"/>
      <c r="K795" s="243"/>
      <c r="L795" s="249"/>
      <c r="M795" s="250"/>
      <c r="N795" s="251"/>
      <c r="O795" s="251"/>
      <c r="P795" s="251"/>
      <c r="Q795" s="251"/>
      <c r="R795" s="251"/>
      <c r="S795" s="251"/>
      <c r="T795" s="252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3" t="s">
        <v>174</v>
      </c>
      <c r="AU795" s="253" t="s">
        <v>86</v>
      </c>
      <c r="AV795" s="13" t="s">
        <v>86</v>
      </c>
      <c r="AW795" s="13" t="s">
        <v>32</v>
      </c>
      <c r="AX795" s="13" t="s">
        <v>76</v>
      </c>
      <c r="AY795" s="253" t="s">
        <v>166</v>
      </c>
    </row>
    <row r="796" s="13" customFormat="1">
      <c r="A796" s="13"/>
      <c r="B796" s="242"/>
      <c r="C796" s="243"/>
      <c r="D796" s="244" t="s">
        <v>174</v>
      </c>
      <c r="E796" s="245" t="s">
        <v>1</v>
      </c>
      <c r="F796" s="246" t="s">
        <v>1015</v>
      </c>
      <c r="G796" s="243"/>
      <c r="H796" s="247">
        <v>-2</v>
      </c>
      <c r="I796" s="248"/>
      <c r="J796" s="243"/>
      <c r="K796" s="243"/>
      <c r="L796" s="249"/>
      <c r="M796" s="250"/>
      <c r="N796" s="251"/>
      <c r="O796" s="251"/>
      <c r="P796" s="251"/>
      <c r="Q796" s="251"/>
      <c r="R796" s="251"/>
      <c r="S796" s="251"/>
      <c r="T796" s="252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53" t="s">
        <v>174</v>
      </c>
      <c r="AU796" s="253" t="s">
        <v>86</v>
      </c>
      <c r="AV796" s="13" t="s">
        <v>86</v>
      </c>
      <c r="AW796" s="13" t="s">
        <v>32</v>
      </c>
      <c r="AX796" s="13" t="s">
        <v>76</v>
      </c>
      <c r="AY796" s="253" t="s">
        <v>166</v>
      </c>
    </row>
    <row r="797" s="15" customFormat="1">
      <c r="A797" s="15"/>
      <c r="B797" s="265"/>
      <c r="C797" s="266"/>
      <c r="D797" s="244" t="s">
        <v>174</v>
      </c>
      <c r="E797" s="267" t="s">
        <v>1</v>
      </c>
      <c r="F797" s="268" t="s">
        <v>818</v>
      </c>
      <c r="G797" s="266"/>
      <c r="H797" s="267" t="s">
        <v>1</v>
      </c>
      <c r="I797" s="269"/>
      <c r="J797" s="266"/>
      <c r="K797" s="266"/>
      <c r="L797" s="270"/>
      <c r="M797" s="271"/>
      <c r="N797" s="272"/>
      <c r="O797" s="272"/>
      <c r="P797" s="272"/>
      <c r="Q797" s="272"/>
      <c r="R797" s="272"/>
      <c r="S797" s="272"/>
      <c r="T797" s="273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74" t="s">
        <v>174</v>
      </c>
      <c r="AU797" s="274" t="s">
        <v>86</v>
      </c>
      <c r="AV797" s="15" t="s">
        <v>84</v>
      </c>
      <c r="AW797" s="15" t="s">
        <v>32</v>
      </c>
      <c r="AX797" s="15" t="s">
        <v>76</v>
      </c>
      <c r="AY797" s="274" t="s">
        <v>166</v>
      </c>
    </row>
    <row r="798" s="13" customFormat="1">
      <c r="A798" s="13"/>
      <c r="B798" s="242"/>
      <c r="C798" s="243"/>
      <c r="D798" s="244" t="s">
        <v>174</v>
      </c>
      <c r="E798" s="245" t="s">
        <v>1</v>
      </c>
      <c r="F798" s="246" t="s">
        <v>1036</v>
      </c>
      <c r="G798" s="243"/>
      <c r="H798" s="247">
        <v>1.8</v>
      </c>
      <c r="I798" s="248"/>
      <c r="J798" s="243"/>
      <c r="K798" s="243"/>
      <c r="L798" s="249"/>
      <c r="M798" s="250"/>
      <c r="N798" s="251"/>
      <c r="O798" s="251"/>
      <c r="P798" s="251"/>
      <c r="Q798" s="251"/>
      <c r="R798" s="251"/>
      <c r="S798" s="251"/>
      <c r="T798" s="252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53" t="s">
        <v>174</v>
      </c>
      <c r="AU798" s="253" t="s">
        <v>86</v>
      </c>
      <c r="AV798" s="13" t="s">
        <v>86</v>
      </c>
      <c r="AW798" s="13" t="s">
        <v>32</v>
      </c>
      <c r="AX798" s="13" t="s">
        <v>76</v>
      </c>
      <c r="AY798" s="253" t="s">
        <v>166</v>
      </c>
    </row>
    <row r="799" s="15" customFormat="1">
      <c r="A799" s="15"/>
      <c r="B799" s="265"/>
      <c r="C799" s="266"/>
      <c r="D799" s="244" t="s">
        <v>174</v>
      </c>
      <c r="E799" s="267" t="s">
        <v>1</v>
      </c>
      <c r="F799" s="268" t="s">
        <v>887</v>
      </c>
      <c r="G799" s="266"/>
      <c r="H799" s="267" t="s">
        <v>1</v>
      </c>
      <c r="I799" s="269"/>
      <c r="J799" s="266"/>
      <c r="K799" s="266"/>
      <c r="L799" s="270"/>
      <c r="M799" s="271"/>
      <c r="N799" s="272"/>
      <c r="O799" s="272"/>
      <c r="P799" s="272"/>
      <c r="Q799" s="272"/>
      <c r="R799" s="272"/>
      <c r="S799" s="272"/>
      <c r="T799" s="273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74" t="s">
        <v>174</v>
      </c>
      <c r="AU799" s="274" t="s">
        <v>86</v>
      </c>
      <c r="AV799" s="15" t="s">
        <v>84</v>
      </c>
      <c r="AW799" s="15" t="s">
        <v>32</v>
      </c>
      <c r="AX799" s="15" t="s">
        <v>76</v>
      </c>
      <c r="AY799" s="274" t="s">
        <v>166</v>
      </c>
    </row>
    <row r="800" s="13" customFormat="1">
      <c r="A800" s="13"/>
      <c r="B800" s="242"/>
      <c r="C800" s="243"/>
      <c r="D800" s="244" t="s">
        <v>174</v>
      </c>
      <c r="E800" s="245" t="s">
        <v>1</v>
      </c>
      <c r="F800" s="246" t="s">
        <v>1016</v>
      </c>
      <c r="G800" s="243"/>
      <c r="H800" s="247">
        <v>17.094000000000001</v>
      </c>
      <c r="I800" s="248"/>
      <c r="J800" s="243"/>
      <c r="K800" s="243"/>
      <c r="L800" s="249"/>
      <c r="M800" s="250"/>
      <c r="N800" s="251"/>
      <c r="O800" s="251"/>
      <c r="P800" s="251"/>
      <c r="Q800" s="251"/>
      <c r="R800" s="251"/>
      <c r="S800" s="251"/>
      <c r="T800" s="252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3" t="s">
        <v>174</v>
      </c>
      <c r="AU800" s="253" t="s">
        <v>86</v>
      </c>
      <c r="AV800" s="13" t="s">
        <v>86</v>
      </c>
      <c r="AW800" s="13" t="s">
        <v>32</v>
      </c>
      <c r="AX800" s="13" t="s">
        <v>76</v>
      </c>
      <c r="AY800" s="253" t="s">
        <v>166</v>
      </c>
    </row>
    <row r="801" s="13" customFormat="1">
      <c r="A801" s="13"/>
      <c r="B801" s="242"/>
      <c r="C801" s="243"/>
      <c r="D801" s="244" t="s">
        <v>174</v>
      </c>
      <c r="E801" s="245" t="s">
        <v>1</v>
      </c>
      <c r="F801" s="246" t="s">
        <v>1017</v>
      </c>
      <c r="G801" s="243"/>
      <c r="H801" s="247">
        <v>-1.3999999999999999</v>
      </c>
      <c r="I801" s="248"/>
      <c r="J801" s="243"/>
      <c r="K801" s="243"/>
      <c r="L801" s="249"/>
      <c r="M801" s="250"/>
      <c r="N801" s="251"/>
      <c r="O801" s="251"/>
      <c r="P801" s="251"/>
      <c r="Q801" s="251"/>
      <c r="R801" s="251"/>
      <c r="S801" s="251"/>
      <c r="T801" s="252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53" t="s">
        <v>174</v>
      </c>
      <c r="AU801" s="253" t="s">
        <v>86</v>
      </c>
      <c r="AV801" s="13" t="s">
        <v>86</v>
      </c>
      <c r="AW801" s="13" t="s">
        <v>32</v>
      </c>
      <c r="AX801" s="13" t="s">
        <v>76</v>
      </c>
      <c r="AY801" s="253" t="s">
        <v>166</v>
      </c>
    </row>
    <row r="802" s="14" customFormat="1">
      <c r="A802" s="14"/>
      <c r="B802" s="254"/>
      <c r="C802" s="255"/>
      <c r="D802" s="244" t="s">
        <v>174</v>
      </c>
      <c r="E802" s="256" t="s">
        <v>1</v>
      </c>
      <c r="F802" s="257" t="s">
        <v>182</v>
      </c>
      <c r="G802" s="255"/>
      <c r="H802" s="258">
        <v>427.23500000000001</v>
      </c>
      <c r="I802" s="259"/>
      <c r="J802" s="255"/>
      <c r="K802" s="255"/>
      <c r="L802" s="260"/>
      <c r="M802" s="261"/>
      <c r="N802" s="262"/>
      <c r="O802" s="262"/>
      <c r="P802" s="262"/>
      <c r="Q802" s="262"/>
      <c r="R802" s="262"/>
      <c r="S802" s="262"/>
      <c r="T802" s="26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4" t="s">
        <v>174</v>
      </c>
      <c r="AU802" s="264" t="s">
        <v>86</v>
      </c>
      <c r="AV802" s="14" t="s">
        <v>172</v>
      </c>
      <c r="AW802" s="14" t="s">
        <v>32</v>
      </c>
      <c r="AX802" s="14" t="s">
        <v>84</v>
      </c>
      <c r="AY802" s="264" t="s">
        <v>166</v>
      </c>
    </row>
    <row r="803" s="2" customFormat="1" ht="24.15" customHeight="1">
      <c r="A803" s="38"/>
      <c r="B803" s="39"/>
      <c r="C803" s="275" t="s">
        <v>1054</v>
      </c>
      <c r="D803" s="275" t="s">
        <v>217</v>
      </c>
      <c r="E803" s="276" t="s">
        <v>1055</v>
      </c>
      <c r="F803" s="277" t="s">
        <v>1056</v>
      </c>
      <c r="G803" s="278" t="s">
        <v>229</v>
      </c>
      <c r="H803" s="279">
        <v>440.05200000000002</v>
      </c>
      <c r="I803" s="280"/>
      <c r="J803" s="281">
        <f>ROUND(I803*H803,2)</f>
        <v>0</v>
      </c>
      <c r="K803" s="282"/>
      <c r="L803" s="283"/>
      <c r="M803" s="284" t="s">
        <v>1</v>
      </c>
      <c r="N803" s="285" t="s">
        <v>41</v>
      </c>
      <c r="O803" s="91"/>
      <c r="P803" s="238">
        <f>O803*H803</f>
        <v>0</v>
      </c>
      <c r="Q803" s="238">
        <v>0.02</v>
      </c>
      <c r="R803" s="238">
        <f>Q803*H803</f>
        <v>8.8010400000000004</v>
      </c>
      <c r="S803" s="238">
        <v>0</v>
      </c>
      <c r="T803" s="239">
        <f>S803*H803</f>
        <v>0</v>
      </c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R803" s="240" t="s">
        <v>400</v>
      </c>
      <c r="AT803" s="240" t="s">
        <v>217</v>
      </c>
      <c r="AU803" s="240" t="s">
        <v>86</v>
      </c>
      <c r="AY803" s="17" t="s">
        <v>166</v>
      </c>
      <c r="BE803" s="241">
        <f>IF(N803="základní",J803,0)</f>
        <v>0</v>
      </c>
      <c r="BF803" s="241">
        <f>IF(N803="snížená",J803,0)</f>
        <v>0</v>
      </c>
      <c r="BG803" s="241">
        <f>IF(N803="zákl. přenesená",J803,0)</f>
        <v>0</v>
      </c>
      <c r="BH803" s="241">
        <f>IF(N803="sníž. přenesená",J803,0)</f>
        <v>0</v>
      </c>
      <c r="BI803" s="241">
        <f>IF(N803="nulová",J803,0)</f>
        <v>0</v>
      </c>
      <c r="BJ803" s="17" t="s">
        <v>84</v>
      </c>
      <c r="BK803" s="241">
        <f>ROUND(I803*H803,2)</f>
        <v>0</v>
      </c>
      <c r="BL803" s="17" t="s">
        <v>288</v>
      </c>
      <c r="BM803" s="240" t="s">
        <v>1057</v>
      </c>
    </row>
    <row r="804" s="13" customFormat="1">
      <c r="A804" s="13"/>
      <c r="B804" s="242"/>
      <c r="C804" s="243"/>
      <c r="D804" s="244" t="s">
        <v>174</v>
      </c>
      <c r="E804" s="243"/>
      <c r="F804" s="246" t="s">
        <v>1058</v>
      </c>
      <c r="G804" s="243"/>
      <c r="H804" s="247">
        <v>440.05200000000002</v>
      </c>
      <c r="I804" s="248"/>
      <c r="J804" s="243"/>
      <c r="K804" s="243"/>
      <c r="L804" s="249"/>
      <c r="M804" s="250"/>
      <c r="N804" s="251"/>
      <c r="O804" s="251"/>
      <c r="P804" s="251"/>
      <c r="Q804" s="251"/>
      <c r="R804" s="251"/>
      <c r="S804" s="251"/>
      <c r="T804" s="252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53" t="s">
        <v>174</v>
      </c>
      <c r="AU804" s="253" t="s">
        <v>86</v>
      </c>
      <c r="AV804" s="13" t="s">
        <v>86</v>
      </c>
      <c r="AW804" s="13" t="s">
        <v>4</v>
      </c>
      <c r="AX804" s="13" t="s">
        <v>84</v>
      </c>
      <c r="AY804" s="253" t="s">
        <v>166</v>
      </c>
    </row>
    <row r="805" s="2" customFormat="1" ht="24.15" customHeight="1">
      <c r="A805" s="38"/>
      <c r="B805" s="39"/>
      <c r="C805" s="228" t="s">
        <v>1059</v>
      </c>
      <c r="D805" s="228" t="s">
        <v>168</v>
      </c>
      <c r="E805" s="229" t="s">
        <v>1060</v>
      </c>
      <c r="F805" s="230" t="s">
        <v>1061</v>
      </c>
      <c r="G805" s="231" t="s">
        <v>229</v>
      </c>
      <c r="H805" s="232">
        <v>189.93000000000001</v>
      </c>
      <c r="I805" s="233"/>
      <c r="J805" s="234">
        <f>ROUND(I805*H805,2)</f>
        <v>0</v>
      </c>
      <c r="K805" s="235"/>
      <c r="L805" s="44"/>
      <c r="M805" s="236" t="s">
        <v>1</v>
      </c>
      <c r="N805" s="237" t="s">
        <v>41</v>
      </c>
      <c r="O805" s="91"/>
      <c r="P805" s="238">
        <f>O805*H805</f>
        <v>0</v>
      </c>
      <c r="Q805" s="238">
        <v>0</v>
      </c>
      <c r="R805" s="238">
        <f>Q805*H805</f>
        <v>0</v>
      </c>
      <c r="S805" s="238">
        <v>0</v>
      </c>
      <c r="T805" s="239">
        <f>S805*H805</f>
        <v>0</v>
      </c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R805" s="240" t="s">
        <v>288</v>
      </c>
      <c r="AT805" s="240" t="s">
        <v>168</v>
      </c>
      <c r="AU805" s="240" t="s">
        <v>86</v>
      </c>
      <c r="AY805" s="17" t="s">
        <v>166</v>
      </c>
      <c r="BE805" s="241">
        <f>IF(N805="základní",J805,0)</f>
        <v>0</v>
      </c>
      <c r="BF805" s="241">
        <f>IF(N805="snížená",J805,0)</f>
        <v>0</v>
      </c>
      <c r="BG805" s="241">
        <f>IF(N805="zákl. přenesená",J805,0)</f>
        <v>0</v>
      </c>
      <c r="BH805" s="241">
        <f>IF(N805="sníž. přenesená",J805,0)</f>
        <v>0</v>
      </c>
      <c r="BI805" s="241">
        <f>IF(N805="nulová",J805,0)</f>
        <v>0</v>
      </c>
      <c r="BJ805" s="17" t="s">
        <v>84</v>
      </c>
      <c r="BK805" s="241">
        <f>ROUND(I805*H805,2)</f>
        <v>0</v>
      </c>
      <c r="BL805" s="17" t="s">
        <v>288</v>
      </c>
      <c r="BM805" s="240" t="s">
        <v>1062</v>
      </c>
    </row>
    <row r="806" s="15" customFormat="1">
      <c r="A806" s="15"/>
      <c r="B806" s="265"/>
      <c r="C806" s="266"/>
      <c r="D806" s="244" t="s">
        <v>174</v>
      </c>
      <c r="E806" s="267" t="s">
        <v>1</v>
      </c>
      <c r="F806" s="268" t="s">
        <v>1031</v>
      </c>
      <c r="G806" s="266"/>
      <c r="H806" s="267" t="s">
        <v>1</v>
      </c>
      <c r="I806" s="269"/>
      <c r="J806" s="266"/>
      <c r="K806" s="266"/>
      <c r="L806" s="270"/>
      <c r="M806" s="271"/>
      <c r="N806" s="272"/>
      <c r="O806" s="272"/>
      <c r="P806" s="272"/>
      <c r="Q806" s="272"/>
      <c r="R806" s="272"/>
      <c r="S806" s="272"/>
      <c r="T806" s="273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74" t="s">
        <v>174</v>
      </c>
      <c r="AU806" s="274" t="s">
        <v>86</v>
      </c>
      <c r="AV806" s="15" t="s">
        <v>84</v>
      </c>
      <c r="AW806" s="15" t="s">
        <v>32</v>
      </c>
      <c r="AX806" s="15" t="s">
        <v>76</v>
      </c>
      <c r="AY806" s="274" t="s">
        <v>166</v>
      </c>
    </row>
    <row r="807" s="13" customFormat="1">
      <c r="A807" s="13"/>
      <c r="B807" s="242"/>
      <c r="C807" s="243"/>
      <c r="D807" s="244" t="s">
        <v>174</v>
      </c>
      <c r="E807" s="245" t="s">
        <v>1</v>
      </c>
      <c r="F807" s="246" t="s">
        <v>1032</v>
      </c>
      <c r="G807" s="243"/>
      <c r="H807" s="247">
        <v>2.3999999999999999</v>
      </c>
      <c r="I807" s="248"/>
      <c r="J807" s="243"/>
      <c r="K807" s="243"/>
      <c r="L807" s="249"/>
      <c r="M807" s="250"/>
      <c r="N807" s="251"/>
      <c r="O807" s="251"/>
      <c r="P807" s="251"/>
      <c r="Q807" s="251"/>
      <c r="R807" s="251"/>
      <c r="S807" s="251"/>
      <c r="T807" s="252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3" t="s">
        <v>174</v>
      </c>
      <c r="AU807" s="253" t="s">
        <v>86</v>
      </c>
      <c r="AV807" s="13" t="s">
        <v>86</v>
      </c>
      <c r="AW807" s="13" t="s">
        <v>32</v>
      </c>
      <c r="AX807" s="13" t="s">
        <v>76</v>
      </c>
      <c r="AY807" s="253" t="s">
        <v>166</v>
      </c>
    </row>
    <row r="808" s="15" customFormat="1">
      <c r="A808" s="15"/>
      <c r="B808" s="265"/>
      <c r="C808" s="266"/>
      <c r="D808" s="244" t="s">
        <v>174</v>
      </c>
      <c r="E808" s="267" t="s">
        <v>1</v>
      </c>
      <c r="F808" s="268" t="s">
        <v>866</v>
      </c>
      <c r="G808" s="266"/>
      <c r="H808" s="267" t="s">
        <v>1</v>
      </c>
      <c r="I808" s="269"/>
      <c r="J808" s="266"/>
      <c r="K808" s="266"/>
      <c r="L808" s="270"/>
      <c r="M808" s="271"/>
      <c r="N808" s="272"/>
      <c r="O808" s="272"/>
      <c r="P808" s="272"/>
      <c r="Q808" s="272"/>
      <c r="R808" s="272"/>
      <c r="S808" s="272"/>
      <c r="T808" s="273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74" t="s">
        <v>174</v>
      </c>
      <c r="AU808" s="274" t="s">
        <v>86</v>
      </c>
      <c r="AV808" s="15" t="s">
        <v>84</v>
      </c>
      <c r="AW808" s="15" t="s">
        <v>32</v>
      </c>
      <c r="AX808" s="15" t="s">
        <v>76</v>
      </c>
      <c r="AY808" s="274" t="s">
        <v>166</v>
      </c>
    </row>
    <row r="809" s="13" customFormat="1">
      <c r="A809" s="13"/>
      <c r="B809" s="242"/>
      <c r="C809" s="243"/>
      <c r="D809" s="244" t="s">
        <v>174</v>
      </c>
      <c r="E809" s="245" t="s">
        <v>1</v>
      </c>
      <c r="F809" s="246" t="s">
        <v>1033</v>
      </c>
      <c r="G809" s="243"/>
      <c r="H809" s="247">
        <v>8.4450000000000003</v>
      </c>
      <c r="I809" s="248"/>
      <c r="J809" s="243"/>
      <c r="K809" s="243"/>
      <c r="L809" s="249"/>
      <c r="M809" s="250"/>
      <c r="N809" s="251"/>
      <c r="O809" s="251"/>
      <c r="P809" s="251"/>
      <c r="Q809" s="251"/>
      <c r="R809" s="251"/>
      <c r="S809" s="251"/>
      <c r="T809" s="252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53" t="s">
        <v>174</v>
      </c>
      <c r="AU809" s="253" t="s">
        <v>86</v>
      </c>
      <c r="AV809" s="13" t="s">
        <v>86</v>
      </c>
      <c r="AW809" s="13" t="s">
        <v>32</v>
      </c>
      <c r="AX809" s="13" t="s">
        <v>76</v>
      </c>
      <c r="AY809" s="253" t="s">
        <v>166</v>
      </c>
    </row>
    <row r="810" s="13" customFormat="1">
      <c r="A810" s="13"/>
      <c r="B810" s="242"/>
      <c r="C810" s="243"/>
      <c r="D810" s="244" t="s">
        <v>174</v>
      </c>
      <c r="E810" s="245" t="s">
        <v>1</v>
      </c>
      <c r="F810" s="246" t="s">
        <v>990</v>
      </c>
      <c r="G810" s="243"/>
      <c r="H810" s="247">
        <v>-0.90000000000000002</v>
      </c>
      <c r="I810" s="248"/>
      <c r="J810" s="243"/>
      <c r="K810" s="243"/>
      <c r="L810" s="249"/>
      <c r="M810" s="250"/>
      <c r="N810" s="251"/>
      <c r="O810" s="251"/>
      <c r="P810" s="251"/>
      <c r="Q810" s="251"/>
      <c r="R810" s="251"/>
      <c r="S810" s="251"/>
      <c r="T810" s="252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3" t="s">
        <v>174</v>
      </c>
      <c r="AU810" s="253" t="s">
        <v>86</v>
      </c>
      <c r="AV810" s="13" t="s">
        <v>86</v>
      </c>
      <c r="AW810" s="13" t="s">
        <v>32</v>
      </c>
      <c r="AX810" s="13" t="s">
        <v>76</v>
      </c>
      <c r="AY810" s="253" t="s">
        <v>166</v>
      </c>
    </row>
    <row r="811" s="15" customFormat="1">
      <c r="A811" s="15"/>
      <c r="B811" s="265"/>
      <c r="C811" s="266"/>
      <c r="D811" s="244" t="s">
        <v>174</v>
      </c>
      <c r="E811" s="267" t="s">
        <v>1</v>
      </c>
      <c r="F811" s="268" t="s">
        <v>868</v>
      </c>
      <c r="G811" s="266"/>
      <c r="H811" s="267" t="s">
        <v>1</v>
      </c>
      <c r="I811" s="269"/>
      <c r="J811" s="266"/>
      <c r="K811" s="266"/>
      <c r="L811" s="270"/>
      <c r="M811" s="271"/>
      <c r="N811" s="272"/>
      <c r="O811" s="272"/>
      <c r="P811" s="272"/>
      <c r="Q811" s="272"/>
      <c r="R811" s="272"/>
      <c r="S811" s="272"/>
      <c r="T811" s="273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74" t="s">
        <v>174</v>
      </c>
      <c r="AU811" s="274" t="s">
        <v>86</v>
      </c>
      <c r="AV811" s="15" t="s">
        <v>84</v>
      </c>
      <c r="AW811" s="15" t="s">
        <v>32</v>
      </c>
      <c r="AX811" s="15" t="s">
        <v>76</v>
      </c>
      <c r="AY811" s="274" t="s">
        <v>166</v>
      </c>
    </row>
    <row r="812" s="13" customFormat="1">
      <c r="A812" s="13"/>
      <c r="B812" s="242"/>
      <c r="C812" s="243"/>
      <c r="D812" s="244" t="s">
        <v>174</v>
      </c>
      <c r="E812" s="245" t="s">
        <v>1</v>
      </c>
      <c r="F812" s="246" t="s">
        <v>1033</v>
      </c>
      <c r="G812" s="243"/>
      <c r="H812" s="247">
        <v>8.4450000000000003</v>
      </c>
      <c r="I812" s="248"/>
      <c r="J812" s="243"/>
      <c r="K812" s="243"/>
      <c r="L812" s="249"/>
      <c r="M812" s="250"/>
      <c r="N812" s="251"/>
      <c r="O812" s="251"/>
      <c r="P812" s="251"/>
      <c r="Q812" s="251"/>
      <c r="R812" s="251"/>
      <c r="S812" s="251"/>
      <c r="T812" s="25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3" t="s">
        <v>174</v>
      </c>
      <c r="AU812" s="253" t="s">
        <v>86</v>
      </c>
      <c r="AV812" s="13" t="s">
        <v>86</v>
      </c>
      <c r="AW812" s="13" t="s">
        <v>32</v>
      </c>
      <c r="AX812" s="13" t="s">
        <v>76</v>
      </c>
      <c r="AY812" s="253" t="s">
        <v>166</v>
      </c>
    </row>
    <row r="813" s="13" customFormat="1">
      <c r="A813" s="13"/>
      <c r="B813" s="242"/>
      <c r="C813" s="243"/>
      <c r="D813" s="244" t="s">
        <v>174</v>
      </c>
      <c r="E813" s="245" t="s">
        <v>1</v>
      </c>
      <c r="F813" s="246" t="s">
        <v>990</v>
      </c>
      <c r="G813" s="243"/>
      <c r="H813" s="247">
        <v>-0.90000000000000002</v>
      </c>
      <c r="I813" s="248"/>
      <c r="J813" s="243"/>
      <c r="K813" s="243"/>
      <c r="L813" s="249"/>
      <c r="M813" s="250"/>
      <c r="N813" s="251"/>
      <c r="O813" s="251"/>
      <c r="P813" s="251"/>
      <c r="Q813" s="251"/>
      <c r="R813" s="251"/>
      <c r="S813" s="251"/>
      <c r="T813" s="252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53" t="s">
        <v>174</v>
      </c>
      <c r="AU813" s="253" t="s">
        <v>86</v>
      </c>
      <c r="AV813" s="13" t="s">
        <v>86</v>
      </c>
      <c r="AW813" s="13" t="s">
        <v>32</v>
      </c>
      <c r="AX813" s="13" t="s">
        <v>76</v>
      </c>
      <c r="AY813" s="253" t="s">
        <v>166</v>
      </c>
    </row>
    <row r="814" s="15" customFormat="1">
      <c r="A814" s="15"/>
      <c r="B814" s="265"/>
      <c r="C814" s="266"/>
      <c r="D814" s="244" t="s">
        <v>174</v>
      </c>
      <c r="E814" s="267" t="s">
        <v>1</v>
      </c>
      <c r="F814" s="268" t="s">
        <v>806</v>
      </c>
      <c r="G814" s="266"/>
      <c r="H814" s="267" t="s">
        <v>1</v>
      </c>
      <c r="I814" s="269"/>
      <c r="J814" s="266"/>
      <c r="K814" s="266"/>
      <c r="L814" s="270"/>
      <c r="M814" s="271"/>
      <c r="N814" s="272"/>
      <c r="O814" s="272"/>
      <c r="P814" s="272"/>
      <c r="Q814" s="272"/>
      <c r="R814" s="272"/>
      <c r="S814" s="272"/>
      <c r="T814" s="273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74" t="s">
        <v>174</v>
      </c>
      <c r="AU814" s="274" t="s">
        <v>86</v>
      </c>
      <c r="AV814" s="15" t="s">
        <v>84</v>
      </c>
      <c r="AW814" s="15" t="s">
        <v>32</v>
      </c>
      <c r="AX814" s="15" t="s">
        <v>76</v>
      </c>
      <c r="AY814" s="274" t="s">
        <v>166</v>
      </c>
    </row>
    <row r="815" s="13" customFormat="1">
      <c r="A815" s="13"/>
      <c r="B815" s="242"/>
      <c r="C815" s="243"/>
      <c r="D815" s="244" t="s">
        <v>174</v>
      </c>
      <c r="E815" s="245" t="s">
        <v>1</v>
      </c>
      <c r="F815" s="246" t="s">
        <v>1034</v>
      </c>
      <c r="G815" s="243"/>
      <c r="H815" s="247">
        <v>2.1000000000000001</v>
      </c>
      <c r="I815" s="248"/>
      <c r="J815" s="243"/>
      <c r="K815" s="243"/>
      <c r="L815" s="249"/>
      <c r="M815" s="250"/>
      <c r="N815" s="251"/>
      <c r="O815" s="251"/>
      <c r="P815" s="251"/>
      <c r="Q815" s="251"/>
      <c r="R815" s="251"/>
      <c r="S815" s="251"/>
      <c r="T815" s="252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53" t="s">
        <v>174</v>
      </c>
      <c r="AU815" s="253" t="s">
        <v>86</v>
      </c>
      <c r="AV815" s="13" t="s">
        <v>86</v>
      </c>
      <c r="AW815" s="13" t="s">
        <v>32</v>
      </c>
      <c r="AX815" s="13" t="s">
        <v>76</v>
      </c>
      <c r="AY815" s="253" t="s">
        <v>166</v>
      </c>
    </row>
    <row r="816" s="15" customFormat="1">
      <c r="A816" s="15"/>
      <c r="B816" s="265"/>
      <c r="C816" s="266"/>
      <c r="D816" s="244" t="s">
        <v>174</v>
      </c>
      <c r="E816" s="267" t="s">
        <v>1</v>
      </c>
      <c r="F816" s="268" t="s">
        <v>870</v>
      </c>
      <c r="G816" s="266"/>
      <c r="H816" s="267" t="s">
        <v>1</v>
      </c>
      <c r="I816" s="269"/>
      <c r="J816" s="266"/>
      <c r="K816" s="266"/>
      <c r="L816" s="270"/>
      <c r="M816" s="271"/>
      <c r="N816" s="272"/>
      <c r="O816" s="272"/>
      <c r="P816" s="272"/>
      <c r="Q816" s="272"/>
      <c r="R816" s="272"/>
      <c r="S816" s="272"/>
      <c r="T816" s="273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74" t="s">
        <v>174</v>
      </c>
      <c r="AU816" s="274" t="s">
        <v>86</v>
      </c>
      <c r="AV816" s="15" t="s">
        <v>84</v>
      </c>
      <c r="AW816" s="15" t="s">
        <v>32</v>
      </c>
      <c r="AX816" s="15" t="s">
        <v>76</v>
      </c>
      <c r="AY816" s="274" t="s">
        <v>166</v>
      </c>
    </row>
    <row r="817" s="13" customFormat="1">
      <c r="A817" s="13"/>
      <c r="B817" s="242"/>
      <c r="C817" s="243"/>
      <c r="D817" s="244" t="s">
        <v>174</v>
      </c>
      <c r="E817" s="245" t="s">
        <v>1</v>
      </c>
      <c r="F817" s="246" t="s">
        <v>1035</v>
      </c>
      <c r="G817" s="243"/>
      <c r="H817" s="247">
        <v>10.785</v>
      </c>
      <c r="I817" s="248"/>
      <c r="J817" s="243"/>
      <c r="K817" s="243"/>
      <c r="L817" s="249"/>
      <c r="M817" s="250"/>
      <c r="N817" s="251"/>
      <c r="O817" s="251"/>
      <c r="P817" s="251"/>
      <c r="Q817" s="251"/>
      <c r="R817" s="251"/>
      <c r="S817" s="251"/>
      <c r="T817" s="252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53" t="s">
        <v>174</v>
      </c>
      <c r="AU817" s="253" t="s">
        <v>86</v>
      </c>
      <c r="AV817" s="13" t="s">
        <v>86</v>
      </c>
      <c r="AW817" s="13" t="s">
        <v>32</v>
      </c>
      <c r="AX817" s="13" t="s">
        <v>76</v>
      </c>
      <c r="AY817" s="253" t="s">
        <v>166</v>
      </c>
    </row>
    <row r="818" s="13" customFormat="1">
      <c r="A818" s="13"/>
      <c r="B818" s="242"/>
      <c r="C818" s="243"/>
      <c r="D818" s="244" t="s">
        <v>174</v>
      </c>
      <c r="E818" s="245" t="s">
        <v>1</v>
      </c>
      <c r="F818" s="246" t="s">
        <v>1063</v>
      </c>
      <c r="G818" s="243"/>
      <c r="H818" s="247">
        <v>-1.2</v>
      </c>
      <c r="I818" s="248"/>
      <c r="J818" s="243"/>
      <c r="K818" s="243"/>
      <c r="L818" s="249"/>
      <c r="M818" s="250"/>
      <c r="N818" s="251"/>
      <c r="O818" s="251"/>
      <c r="P818" s="251"/>
      <c r="Q818" s="251"/>
      <c r="R818" s="251"/>
      <c r="S818" s="251"/>
      <c r="T818" s="252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3" t="s">
        <v>174</v>
      </c>
      <c r="AU818" s="253" t="s">
        <v>86</v>
      </c>
      <c r="AV818" s="13" t="s">
        <v>86</v>
      </c>
      <c r="AW818" s="13" t="s">
        <v>32</v>
      </c>
      <c r="AX818" s="13" t="s">
        <v>76</v>
      </c>
      <c r="AY818" s="253" t="s">
        <v>166</v>
      </c>
    </row>
    <row r="819" s="15" customFormat="1">
      <c r="A819" s="15"/>
      <c r="B819" s="265"/>
      <c r="C819" s="266"/>
      <c r="D819" s="244" t="s">
        <v>174</v>
      </c>
      <c r="E819" s="267" t="s">
        <v>1</v>
      </c>
      <c r="F819" s="268" t="s">
        <v>810</v>
      </c>
      <c r="G819" s="266"/>
      <c r="H819" s="267" t="s">
        <v>1</v>
      </c>
      <c r="I819" s="269"/>
      <c r="J819" s="266"/>
      <c r="K819" s="266"/>
      <c r="L819" s="270"/>
      <c r="M819" s="271"/>
      <c r="N819" s="272"/>
      <c r="O819" s="272"/>
      <c r="P819" s="272"/>
      <c r="Q819" s="272"/>
      <c r="R819" s="272"/>
      <c r="S819" s="272"/>
      <c r="T819" s="273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74" t="s">
        <v>174</v>
      </c>
      <c r="AU819" s="274" t="s">
        <v>86</v>
      </c>
      <c r="AV819" s="15" t="s">
        <v>84</v>
      </c>
      <c r="AW819" s="15" t="s">
        <v>32</v>
      </c>
      <c r="AX819" s="15" t="s">
        <v>76</v>
      </c>
      <c r="AY819" s="274" t="s">
        <v>166</v>
      </c>
    </row>
    <row r="820" s="13" customFormat="1">
      <c r="A820" s="13"/>
      <c r="B820" s="242"/>
      <c r="C820" s="243"/>
      <c r="D820" s="244" t="s">
        <v>174</v>
      </c>
      <c r="E820" s="245" t="s">
        <v>1</v>
      </c>
      <c r="F820" s="246" t="s">
        <v>1036</v>
      </c>
      <c r="G820" s="243"/>
      <c r="H820" s="247">
        <v>1.8</v>
      </c>
      <c r="I820" s="248"/>
      <c r="J820" s="243"/>
      <c r="K820" s="243"/>
      <c r="L820" s="249"/>
      <c r="M820" s="250"/>
      <c r="N820" s="251"/>
      <c r="O820" s="251"/>
      <c r="P820" s="251"/>
      <c r="Q820" s="251"/>
      <c r="R820" s="251"/>
      <c r="S820" s="251"/>
      <c r="T820" s="252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53" t="s">
        <v>174</v>
      </c>
      <c r="AU820" s="253" t="s">
        <v>86</v>
      </c>
      <c r="AV820" s="13" t="s">
        <v>86</v>
      </c>
      <c r="AW820" s="13" t="s">
        <v>32</v>
      </c>
      <c r="AX820" s="13" t="s">
        <v>76</v>
      </c>
      <c r="AY820" s="253" t="s">
        <v>166</v>
      </c>
    </row>
    <row r="821" s="15" customFormat="1">
      <c r="A821" s="15"/>
      <c r="B821" s="265"/>
      <c r="C821" s="266"/>
      <c r="D821" s="244" t="s">
        <v>174</v>
      </c>
      <c r="E821" s="267" t="s">
        <v>1</v>
      </c>
      <c r="F821" s="268" t="s">
        <v>812</v>
      </c>
      <c r="G821" s="266"/>
      <c r="H821" s="267" t="s">
        <v>1</v>
      </c>
      <c r="I821" s="269"/>
      <c r="J821" s="266"/>
      <c r="K821" s="266"/>
      <c r="L821" s="270"/>
      <c r="M821" s="271"/>
      <c r="N821" s="272"/>
      <c r="O821" s="272"/>
      <c r="P821" s="272"/>
      <c r="Q821" s="272"/>
      <c r="R821" s="272"/>
      <c r="S821" s="272"/>
      <c r="T821" s="273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74" t="s">
        <v>174</v>
      </c>
      <c r="AU821" s="274" t="s">
        <v>86</v>
      </c>
      <c r="AV821" s="15" t="s">
        <v>84</v>
      </c>
      <c r="AW821" s="15" t="s">
        <v>32</v>
      </c>
      <c r="AX821" s="15" t="s">
        <v>76</v>
      </c>
      <c r="AY821" s="274" t="s">
        <v>166</v>
      </c>
    </row>
    <row r="822" s="13" customFormat="1">
      <c r="A822" s="13"/>
      <c r="B822" s="242"/>
      <c r="C822" s="243"/>
      <c r="D822" s="244" t="s">
        <v>174</v>
      </c>
      <c r="E822" s="245" t="s">
        <v>1</v>
      </c>
      <c r="F822" s="246" t="s">
        <v>1037</v>
      </c>
      <c r="G822" s="243"/>
      <c r="H822" s="247">
        <v>2.4449999999999998</v>
      </c>
      <c r="I822" s="248"/>
      <c r="J822" s="243"/>
      <c r="K822" s="243"/>
      <c r="L822" s="249"/>
      <c r="M822" s="250"/>
      <c r="N822" s="251"/>
      <c r="O822" s="251"/>
      <c r="P822" s="251"/>
      <c r="Q822" s="251"/>
      <c r="R822" s="251"/>
      <c r="S822" s="251"/>
      <c r="T822" s="25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53" t="s">
        <v>174</v>
      </c>
      <c r="AU822" s="253" t="s">
        <v>86</v>
      </c>
      <c r="AV822" s="13" t="s">
        <v>86</v>
      </c>
      <c r="AW822" s="13" t="s">
        <v>32</v>
      </c>
      <c r="AX822" s="13" t="s">
        <v>76</v>
      </c>
      <c r="AY822" s="253" t="s">
        <v>166</v>
      </c>
    </row>
    <row r="823" s="15" customFormat="1">
      <c r="A823" s="15"/>
      <c r="B823" s="265"/>
      <c r="C823" s="266"/>
      <c r="D823" s="244" t="s">
        <v>174</v>
      </c>
      <c r="E823" s="267" t="s">
        <v>1</v>
      </c>
      <c r="F823" s="268" t="s">
        <v>873</v>
      </c>
      <c r="G823" s="266"/>
      <c r="H823" s="267" t="s">
        <v>1</v>
      </c>
      <c r="I823" s="269"/>
      <c r="J823" s="266"/>
      <c r="K823" s="266"/>
      <c r="L823" s="270"/>
      <c r="M823" s="271"/>
      <c r="N823" s="272"/>
      <c r="O823" s="272"/>
      <c r="P823" s="272"/>
      <c r="Q823" s="272"/>
      <c r="R823" s="272"/>
      <c r="S823" s="272"/>
      <c r="T823" s="273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74" t="s">
        <v>174</v>
      </c>
      <c r="AU823" s="274" t="s">
        <v>86</v>
      </c>
      <c r="AV823" s="15" t="s">
        <v>84</v>
      </c>
      <c r="AW823" s="15" t="s">
        <v>32</v>
      </c>
      <c r="AX823" s="15" t="s">
        <v>76</v>
      </c>
      <c r="AY823" s="274" t="s">
        <v>166</v>
      </c>
    </row>
    <row r="824" s="13" customFormat="1">
      <c r="A824" s="13"/>
      <c r="B824" s="242"/>
      <c r="C824" s="243"/>
      <c r="D824" s="244" t="s">
        <v>174</v>
      </c>
      <c r="E824" s="245" t="s">
        <v>1</v>
      </c>
      <c r="F824" s="246" t="s">
        <v>1038</v>
      </c>
      <c r="G824" s="243"/>
      <c r="H824" s="247">
        <v>7.7999999999999998</v>
      </c>
      <c r="I824" s="248"/>
      <c r="J824" s="243"/>
      <c r="K824" s="243"/>
      <c r="L824" s="249"/>
      <c r="M824" s="250"/>
      <c r="N824" s="251"/>
      <c r="O824" s="251"/>
      <c r="P824" s="251"/>
      <c r="Q824" s="251"/>
      <c r="R824" s="251"/>
      <c r="S824" s="251"/>
      <c r="T824" s="252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53" t="s">
        <v>174</v>
      </c>
      <c r="AU824" s="253" t="s">
        <v>86</v>
      </c>
      <c r="AV824" s="13" t="s">
        <v>86</v>
      </c>
      <c r="AW824" s="13" t="s">
        <v>32</v>
      </c>
      <c r="AX824" s="13" t="s">
        <v>76</v>
      </c>
      <c r="AY824" s="253" t="s">
        <v>166</v>
      </c>
    </row>
    <row r="825" s="13" customFormat="1">
      <c r="A825" s="13"/>
      <c r="B825" s="242"/>
      <c r="C825" s="243"/>
      <c r="D825" s="244" t="s">
        <v>174</v>
      </c>
      <c r="E825" s="245" t="s">
        <v>1</v>
      </c>
      <c r="F825" s="246" t="s">
        <v>1039</v>
      </c>
      <c r="G825" s="243"/>
      <c r="H825" s="247">
        <v>-1.05</v>
      </c>
      <c r="I825" s="248"/>
      <c r="J825" s="243"/>
      <c r="K825" s="243"/>
      <c r="L825" s="249"/>
      <c r="M825" s="250"/>
      <c r="N825" s="251"/>
      <c r="O825" s="251"/>
      <c r="P825" s="251"/>
      <c r="Q825" s="251"/>
      <c r="R825" s="251"/>
      <c r="S825" s="251"/>
      <c r="T825" s="252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53" t="s">
        <v>174</v>
      </c>
      <c r="AU825" s="253" t="s">
        <v>86</v>
      </c>
      <c r="AV825" s="13" t="s">
        <v>86</v>
      </c>
      <c r="AW825" s="13" t="s">
        <v>32</v>
      </c>
      <c r="AX825" s="13" t="s">
        <v>76</v>
      </c>
      <c r="AY825" s="253" t="s">
        <v>166</v>
      </c>
    </row>
    <row r="826" s="15" customFormat="1">
      <c r="A826" s="15"/>
      <c r="B826" s="265"/>
      <c r="C826" s="266"/>
      <c r="D826" s="244" t="s">
        <v>174</v>
      </c>
      <c r="E826" s="267" t="s">
        <v>1</v>
      </c>
      <c r="F826" s="268" t="s">
        <v>875</v>
      </c>
      <c r="G826" s="266"/>
      <c r="H826" s="267" t="s">
        <v>1</v>
      </c>
      <c r="I826" s="269"/>
      <c r="J826" s="266"/>
      <c r="K826" s="266"/>
      <c r="L826" s="270"/>
      <c r="M826" s="271"/>
      <c r="N826" s="272"/>
      <c r="O826" s="272"/>
      <c r="P826" s="272"/>
      <c r="Q826" s="272"/>
      <c r="R826" s="272"/>
      <c r="S826" s="272"/>
      <c r="T826" s="273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T826" s="274" t="s">
        <v>174</v>
      </c>
      <c r="AU826" s="274" t="s">
        <v>86</v>
      </c>
      <c r="AV826" s="15" t="s">
        <v>84</v>
      </c>
      <c r="AW826" s="15" t="s">
        <v>32</v>
      </c>
      <c r="AX826" s="15" t="s">
        <v>76</v>
      </c>
      <c r="AY826" s="274" t="s">
        <v>166</v>
      </c>
    </row>
    <row r="827" s="13" customFormat="1">
      <c r="A827" s="13"/>
      <c r="B827" s="242"/>
      <c r="C827" s="243"/>
      <c r="D827" s="244" t="s">
        <v>174</v>
      </c>
      <c r="E827" s="245" t="s">
        <v>1</v>
      </c>
      <c r="F827" s="246" t="s">
        <v>1040</v>
      </c>
      <c r="G827" s="243"/>
      <c r="H827" s="247">
        <v>7.7999999999999998</v>
      </c>
      <c r="I827" s="248"/>
      <c r="J827" s="243"/>
      <c r="K827" s="243"/>
      <c r="L827" s="249"/>
      <c r="M827" s="250"/>
      <c r="N827" s="251"/>
      <c r="O827" s="251"/>
      <c r="P827" s="251"/>
      <c r="Q827" s="251"/>
      <c r="R827" s="251"/>
      <c r="S827" s="251"/>
      <c r="T827" s="252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53" t="s">
        <v>174</v>
      </c>
      <c r="AU827" s="253" t="s">
        <v>86</v>
      </c>
      <c r="AV827" s="13" t="s">
        <v>86</v>
      </c>
      <c r="AW827" s="13" t="s">
        <v>32</v>
      </c>
      <c r="AX827" s="13" t="s">
        <v>76</v>
      </c>
      <c r="AY827" s="253" t="s">
        <v>166</v>
      </c>
    </row>
    <row r="828" s="13" customFormat="1">
      <c r="A828" s="13"/>
      <c r="B828" s="242"/>
      <c r="C828" s="243"/>
      <c r="D828" s="244" t="s">
        <v>174</v>
      </c>
      <c r="E828" s="245" t="s">
        <v>1</v>
      </c>
      <c r="F828" s="246" t="s">
        <v>1039</v>
      </c>
      <c r="G828" s="243"/>
      <c r="H828" s="247">
        <v>-1.05</v>
      </c>
      <c r="I828" s="248"/>
      <c r="J828" s="243"/>
      <c r="K828" s="243"/>
      <c r="L828" s="249"/>
      <c r="M828" s="250"/>
      <c r="N828" s="251"/>
      <c r="O828" s="251"/>
      <c r="P828" s="251"/>
      <c r="Q828" s="251"/>
      <c r="R828" s="251"/>
      <c r="S828" s="251"/>
      <c r="T828" s="252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3" t="s">
        <v>174</v>
      </c>
      <c r="AU828" s="253" t="s">
        <v>86</v>
      </c>
      <c r="AV828" s="13" t="s">
        <v>86</v>
      </c>
      <c r="AW828" s="13" t="s">
        <v>32</v>
      </c>
      <c r="AX828" s="13" t="s">
        <v>76</v>
      </c>
      <c r="AY828" s="253" t="s">
        <v>166</v>
      </c>
    </row>
    <row r="829" s="15" customFormat="1">
      <c r="A829" s="15"/>
      <c r="B829" s="265"/>
      <c r="C829" s="266"/>
      <c r="D829" s="244" t="s">
        <v>174</v>
      </c>
      <c r="E829" s="267" t="s">
        <v>1</v>
      </c>
      <c r="F829" s="268" t="s">
        <v>876</v>
      </c>
      <c r="G829" s="266"/>
      <c r="H829" s="267" t="s">
        <v>1</v>
      </c>
      <c r="I829" s="269"/>
      <c r="J829" s="266"/>
      <c r="K829" s="266"/>
      <c r="L829" s="270"/>
      <c r="M829" s="271"/>
      <c r="N829" s="272"/>
      <c r="O829" s="272"/>
      <c r="P829" s="272"/>
      <c r="Q829" s="272"/>
      <c r="R829" s="272"/>
      <c r="S829" s="272"/>
      <c r="T829" s="273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74" t="s">
        <v>174</v>
      </c>
      <c r="AU829" s="274" t="s">
        <v>86</v>
      </c>
      <c r="AV829" s="15" t="s">
        <v>84</v>
      </c>
      <c r="AW829" s="15" t="s">
        <v>32</v>
      </c>
      <c r="AX829" s="15" t="s">
        <v>76</v>
      </c>
      <c r="AY829" s="274" t="s">
        <v>166</v>
      </c>
    </row>
    <row r="830" s="13" customFormat="1">
      <c r="A830" s="13"/>
      <c r="B830" s="242"/>
      <c r="C830" s="243"/>
      <c r="D830" s="244" t="s">
        <v>174</v>
      </c>
      <c r="E830" s="245" t="s">
        <v>1</v>
      </c>
      <c r="F830" s="246" t="s">
        <v>993</v>
      </c>
      <c r="G830" s="243"/>
      <c r="H830" s="247">
        <v>11.130000000000001</v>
      </c>
      <c r="I830" s="248"/>
      <c r="J830" s="243"/>
      <c r="K830" s="243"/>
      <c r="L830" s="249"/>
      <c r="M830" s="250"/>
      <c r="N830" s="251"/>
      <c r="O830" s="251"/>
      <c r="P830" s="251"/>
      <c r="Q830" s="251"/>
      <c r="R830" s="251"/>
      <c r="S830" s="251"/>
      <c r="T830" s="252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3" t="s">
        <v>174</v>
      </c>
      <c r="AU830" s="253" t="s">
        <v>86</v>
      </c>
      <c r="AV830" s="13" t="s">
        <v>86</v>
      </c>
      <c r="AW830" s="13" t="s">
        <v>32</v>
      </c>
      <c r="AX830" s="13" t="s">
        <v>76</v>
      </c>
      <c r="AY830" s="253" t="s">
        <v>166</v>
      </c>
    </row>
    <row r="831" s="13" customFormat="1">
      <c r="A831" s="13"/>
      <c r="B831" s="242"/>
      <c r="C831" s="243"/>
      <c r="D831" s="244" t="s">
        <v>174</v>
      </c>
      <c r="E831" s="245" t="s">
        <v>1</v>
      </c>
      <c r="F831" s="246" t="s">
        <v>994</v>
      </c>
      <c r="G831" s="243"/>
      <c r="H831" s="247">
        <v>-1.47</v>
      </c>
      <c r="I831" s="248"/>
      <c r="J831" s="243"/>
      <c r="K831" s="243"/>
      <c r="L831" s="249"/>
      <c r="M831" s="250"/>
      <c r="N831" s="251"/>
      <c r="O831" s="251"/>
      <c r="P831" s="251"/>
      <c r="Q831" s="251"/>
      <c r="R831" s="251"/>
      <c r="S831" s="251"/>
      <c r="T831" s="252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53" t="s">
        <v>174</v>
      </c>
      <c r="AU831" s="253" t="s">
        <v>86</v>
      </c>
      <c r="AV831" s="13" t="s">
        <v>86</v>
      </c>
      <c r="AW831" s="13" t="s">
        <v>32</v>
      </c>
      <c r="AX831" s="13" t="s">
        <v>76</v>
      </c>
      <c r="AY831" s="253" t="s">
        <v>166</v>
      </c>
    </row>
    <row r="832" s="15" customFormat="1">
      <c r="A832" s="15"/>
      <c r="B832" s="265"/>
      <c r="C832" s="266"/>
      <c r="D832" s="244" t="s">
        <v>174</v>
      </c>
      <c r="E832" s="267" t="s">
        <v>1</v>
      </c>
      <c r="F832" s="268" t="s">
        <v>998</v>
      </c>
      <c r="G832" s="266"/>
      <c r="H832" s="267" t="s">
        <v>1</v>
      </c>
      <c r="I832" s="269"/>
      <c r="J832" s="266"/>
      <c r="K832" s="266"/>
      <c r="L832" s="270"/>
      <c r="M832" s="271"/>
      <c r="N832" s="272"/>
      <c r="O832" s="272"/>
      <c r="P832" s="272"/>
      <c r="Q832" s="272"/>
      <c r="R832" s="272"/>
      <c r="S832" s="272"/>
      <c r="T832" s="273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74" t="s">
        <v>174</v>
      </c>
      <c r="AU832" s="274" t="s">
        <v>86</v>
      </c>
      <c r="AV832" s="15" t="s">
        <v>84</v>
      </c>
      <c r="AW832" s="15" t="s">
        <v>32</v>
      </c>
      <c r="AX832" s="15" t="s">
        <v>76</v>
      </c>
      <c r="AY832" s="274" t="s">
        <v>166</v>
      </c>
    </row>
    <row r="833" s="13" customFormat="1">
      <c r="A833" s="13"/>
      <c r="B833" s="242"/>
      <c r="C833" s="243"/>
      <c r="D833" s="244" t="s">
        <v>174</v>
      </c>
      <c r="E833" s="245" t="s">
        <v>1</v>
      </c>
      <c r="F833" s="246" t="s">
        <v>1041</v>
      </c>
      <c r="G833" s="243"/>
      <c r="H833" s="247">
        <v>23.603999999999999</v>
      </c>
      <c r="I833" s="248"/>
      <c r="J833" s="243"/>
      <c r="K833" s="243"/>
      <c r="L833" s="249"/>
      <c r="M833" s="250"/>
      <c r="N833" s="251"/>
      <c r="O833" s="251"/>
      <c r="P833" s="251"/>
      <c r="Q833" s="251"/>
      <c r="R833" s="251"/>
      <c r="S833" s="251"/>
      <c r="T833" s="252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53" t="s">
        <v>174</v>
      </c>
      <c r="AU833" s="253" t="s">
        <v>86</v>
      </c>
      <c r="AV833" s="13" t="s">
        <v>86</v>
      </c>
      <c r="AW833" s="13" t="s">
        <v>32</v>
      </c>
      <c r="AX833" s="13" t="s">
        <v>76</v>
      </c>
      <c r="AY833" s="253" t="s">
        <v>166</v>
      </c>
    </row>
    <row r="834" s="13" customFormat="1">
      <c r="A834" s="13"/>
      <c r="B834" s="242"/>
      <c r="C834" s="243"/>
      <c r="D834" s="244" t="s">
        <v>174</v>
      </c>
      <c r="E834" s="245" t="s">
        <v>1</v>
      </c>
      <c r="F834" s="246" t="s">
        <v>1042</v>
      </c>
      <c r="G834" s="243"/>
      <c r="H834" s="247">
        <v>-1.8</v>
      </c>
      <c r="I834" s="248"/>
      <c r="J834" s="243"/>
      <c r="K834" s="243"/>
      <c r="L834" s="249"/>
      <c r="M834" s="250"/>
      <c r="N834" s="251"/>
      <c r="O834" s="251"/>
      <c r="P834" s="251"/>
      <c r="Q834" s="251"/>
      <c r="R834" s="251"/>
      <c r="S834" s="251"/>
      <c r="T834" s="252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53" t="s">
        <v>174</v>
      </c>
      <c r="AU834" s="253" t="s">
        <v>86</v>
      </c>
      <c r="AV834" s="13" t="s">
        <v>86</v>
      </c>
      <c r="AW834" s="13" t="s">
        <v>32</v>
      </c>
      <c r="AX834" s="13" t="s">
        <v>76</v>
      </c>
      <c r="AY834" s="253" t="s">
        <v>166</v>
      </c>
    </row>
    <row r="835" s="15" customFormat="1">
      <c r="A835" s="15"/>
      <c r="B835" s="265"/>
      <c r="C835" s="266"/>
      <c r="D835" s="244" t="s">
        <v>174</v>
      </c>
      <c r="E835" s="267" t="s">
        <v>1</v>
      </c>
      <c r="F835" s="268" t="s">
        <v>816</v>
      </c>
      <c r="G835" s="266"/>
      <c r="H835" s="267" t="s">
        <v>1</v>
      </c>
      <c r="I835" s="269"/>
      <c r="J835" s="266"/>
      <c r="K835" s="266"/>
      <c r="L835" s="270"/>
      <c r="M835" s="271"/>
      <c r="N835" s="272"/>
      <c r="O835" s="272"/>
      <c r="P835" s="272"/>
      <c r="Q835" s="272"/>
      <c r="R835" s="272"/>
      <c r="S835" s="272"/>
      <c r="T835" s="273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74" t="s">
        <v>174</v>
      </c>
      <c r="AU835" s="274" t="s">
        <v>86</v>
      </c>
      <c r="AV835" s="15" t="s">
        <v>84</v>
      </c>
      <c r="AW835" s="15" t="s">
        <v>32</v>
      </c>
      <c r="AX835" s="15" t="s">
        <v>76</v>
      </c>
      <c r="AY835" s="274" t="s">
        <v>166</v>
      </c>
    </row>
    <row r="836" s="13" customFormat="1">
      <c r="A836" s="13"/>
      <c r="B836" s="242"/>
      <c r="C836" s="243"/>
      <c r="D836" s="244" t="s">
        <v>174</v>
      </c>
      <c r="E836" s="245" t="s">
        <v>1</v>
      </c>
      <c r="F836" s="246" t="s">
        <v>1000</v>
      </c>
      <c r="G836" s="243"/>
      <c r="H836" s="247">
        <v>20.286000000000001</v>
      </c>
      <c r="I836" s="248"/>
      <c r="J836" s="243"/>
      <c r="K836" s="243"/>
      <c r="L836" s="249"/>
      <c r="M836" s="250"/>
      <c r="N836" s="251"/>
      <c r="O836" s="251"/>
      <c r="P836" s="251"/>
      <c r="Q836" s="251"/>
      <c r="R836" s="251"/>
      <c r="S836" s="251"/>
      <c r="T836" s="252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53" t="s">
        <v>174</v>
      </c>
      <c r="AU836" s="253" t="s">
        <v>86</v>
      </c>
      <c r="AV836" s="13" t="s">
        <v>86</v>
      </c>
      <c r="AW836" s="13" t="s">
        <v>32</v>
      </c>
      <c r="AX836" s="13" t="s">
        <v>76</v>
      </c>
      <c r="AY836" s="253" t="s">
        <v>166</v>
      </c>
    </row>
    <row r="837" s="13" customFormat="1">
      <c r="A837" s="13"/>
      <c r="B837" s="242"/>
      <c r="C837" s="243"/>
      <c r="D837" s="244" t="s">
        <v>174</v>
      </c>
      <c r="E837" s="245" t="s">
        <v>1</v>
      </c>
      <c r="F837" s="246" t="s">
        <v>1001</v>
      </c>
      <c r="G837" s="243"/>
      <c r="H837" s="247">
        <v>-1.6000000000000001</v>
      </c>
      <c r="I837" s="248"/>
      <c r="J837" s="243"/>
      <c r="K837" s="243"/>
      <c r="L837" s="249"/>
      <c r="M837" s="250"/>
      <c r="N837" s="251"/>
      <c r="O837" s="251"/>
      <c r="P837" s="251"/>
      <c r="Q837" s="251"/>
      <c r="R837" s="251"/>
      <c r="S837" s="251"/>
      <c r="T837" s="252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53" t="s">
        <v>174</v>
      </c>
      <c r="AU837" s="253" t="s">
        <v>86</v>
      </c>
      <c r="AV837" s="13" t="s">
        <v>86</v>
      </c>
      <c r="AW837" s="13" t="s">
        <v>32</v>
      </c>
      <c r="AX837" s="13" t="s">
        <v>76</v>
      </c>
      <c r="AY837" s="253" t="s">
        <v>166</v>
      </c>
    </row>
    <row r="838" s="15" customFormat="1">
      <c r="A838" s="15"/>
      <c r="B838" s="265"/>
      <c r="C838" s="266"/>
      <c r="D838" s="244" t="s">
        <v>174</v>
      </c>
      <c r="E838" s="267" t="s">
        <v>1</v>
      </c>
      <c r="F838" s="268" t="s">
        <v>1043</v>
      </c>
      <c r="G838" s="266"/>
      <c r="H838" s="267" t="s">
        <v>1</v>
      </c>
      <c r="I838" s="269"/>
      <c r="J838" s="266"/>
      <c r="K838" s="266"/>
      <c r="L838" s="270"/>
      <c r="M838" s="271"/>
      <c r="N838" s="272"/>
      <c r="O838" s="272"/>
      <c r="P838" s="272"/>
      <c r="Q838" s="272"/>
      <c r="R838" s="272"/>
      <c r="S838" s="272"/>
      <c r="T838" s="273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74" t="s">
        <v>174</v>
      </c>
      <c r="AU838" s="274" t="s">
        <v>86</v>
      </c>
      <c r="AV838" s="15" t="s">
        <v>84</v>
      </c>
      <c r="AW838" s="15" t="s">
        <v>32</v>
      </c>
      <c r="AX838" s="15" t="s">
        <v>76</v>
      </c>
      <c r="AY838" s="274" t="s">
        <v>166</v>
      </c>
    </row>
    <row r="839" s="13" customFormat="1">
      <c r="A839" s="13"/>
      <c r="B839" s="242"/>
      <c r="C839" s="243"/>
      <c r="D839" s="244" t="s">
        <v>174</v>
      </c>
      <c r="E839" s="245" t="s">
        <v>1</v>
      </c>
      <c r="F839" s="246" t="s">
        <v>1044</v>
      </c>
      <c r="G839" s="243"/>
      <c r="H839" s="247">
        <v>5.4000000000000004</v>
      </c>
      <c r="I839" s="248"/>
      <c r="J839" s="243"/>
      <c r="K839" s="243"/>
      <c r="L839" s="249"/>
      <c r="M839" s="250"/>
      <c r="N839" s="251"/>
      <c r="O839" s="251"/>
      <c r="P839" s="251"/>
      <c r="Q839" s="251"/>
      <c r="R839" s="251"/>
      <c r="S839" s="251"/>
      <c r="T839" s="252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3" t="s">
        <v>174</v>
      </c>
      <c r="AU839" s="253" t="s">
        <v>86</v>
      </c>
      <c r="AV839" s="13" t="s">
        <v>86</v>
      </c>
      <c r="AW839" s="13" t="s">
        <v>32</v>
      </c>
      <c r="AX839" s="13" t="s">
        <v>76</v>
      </c>
      <c r="AY839" s="253" t="s">
        <v>166</v>
      </c>
    </row>
    <row r="840" s="15" customFormat="1">
      <c r="A840" s="15"/>
      <c r="B840" s="265"/>
      <c r="C840" s="266"/>
      <c r="D840" s="244" t="s">
        <v>174</v>
      </c>
      <c r="E840" s="267" t="s">
        <v>1</v>
      </c>
      <c r="F840" s="268" t="s">
        <v>878</v>
      </c>
      <c r="G840" s="266"/>
      <c r="H840" s="267" t="s">
        <v>1</v>
      </c>
      <c r="I840" s="269"/>
      <c r="J840" s="266"/>
      <c r="K840" s="266"/>
      <c r="L840" s="270"/>
      <c r="M840" s="271"/>
      <c r="N840" s="272"/>
      <c r="O840" s="272"/>
      <c r="P840" s="272"/>
      <c r="Q840" s="272"/>
      <c r="R840" s="272"/>
      <c r="S840" s="272"/>
      <c r="T840" s="273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T840" s="274" t="s">
        <v>174</v>
      </c>
      <c r="AU840" s="274" t="s">
        <v>86</v>
      </c>
      <c r="AV840" s="15" t="s">
        <v>84</v>
      </c>
      <c r="AW840" s="15" t="s">
        <v>32</v>
      </c>
      <c r="AX840" s="15" t="s">
        <v>76</v>
      </c>
      <c r="AY840" s="274" t="s">
        <v>166</v>
      </c>
    </row>
    <row r="841" s="13" customFormat="1">
      <c r="A841" s="13"/>
      <c r="B841" s="242"/>
      <c r="C841" s="243"/>
      <c r="D841" s="244" t="s">
        <v>174</v>
      </c>
      <c r="E841" s="245" t="s">
        <v>1</v>
      </c>
      <c r="F841" s="246" t="s">
        <v>1064</v>
      </c>
      <c r="G841" s="243"/>
      <c r="H841" s="247">
        <v>14.321999999999999</v>
      </c>
      <c r="I841" s="248"/>
      <c r="J841" s="243"/>
      <c r="K841" s="243"/>
      <c r="L841" s="249"/>
      <c r="M841" s="250"/>
      <c r="N841" s="251"/>
      <c r="O841" s="251"/>
      <c r="P841" s="251"/>
      <c r="Q841" s="251"/>
      <c r="R841" s="251"/>
      <c r="S841" s="251"/>
      <c r="T841" s="252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53" t="s">
        <v>174</v>
      </c>
      <c r="AU841" s="253" t="s">
        <v>86</v>
      </c>
      <c r="AV841" s="13" t="s">
        <v>86</v>
      </c>
      <c r="AW841" s="13" t="s">
        <v>32</v>
      </c>
      <c r="AX841" s="13" t="s">
        <v>76</v>
      </c>
      <c r="AY841" s="253" t="s">
        <v>166</v>
      </c>
    </row>
    <row r="842" s="13" customFormat="1">
      <c r="A842" s="13"/>
      <c r="B842" s="242"/>
      <c r="C842" s="243"/>
      <c r="D842" s="244" t="s">
        <v>174</v>
      </c>
      <c r="E842" s="245" t="s">
        <v>1</v>
      </c>
      <c r="F842" s="246" t="s">
        <v>1049</v>
      </c>
      <c r="G842" s="243"/>
      <c r="H842" s="247">
        <v>-3.2000000000000002</v>
      </c>
      <c r="I842" s="248"/>
      <c r="J842" s="243"/>
      <c r="K842" s="243"/>
      <c r="L842" s="249"/>
      <c r="M842" s="250"/>
      <c r="N842" s="251"/>
      <c r="O842" s="251"/>
      <c r="P842" s="251"/>
      <c r="Q842" s="251"/>
      <c r="R842" s="251"/>
      <c r="S842" s="251"/>
      <c r="T842" s="252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53" t="s">
        <v>174</v>
      </c>
      <c r="AU842" s="253" t="s">
        <v>86</v>
      </c>
      <c r="AV842" s="13" t="s">
        <v>86</v>
      </c>
      <c r="AW842" s="13" t="s">
        <v>32</v>
      </c>
      <c r="AX842" s="13" t="s">
        <v>76</v>
      </c>
      <c r="AY842" s="253" t="s">
        <v>166</v>
      </c>
    </row>
    <row r="843" s="15" customFormat="1">
      <c r="A843" s="15"/>
      <c r="B843" s="265"/>
      <c r="C843" s="266"/>
      <c r="D843" s="244" t="s">
        <v>174</v>
      </c>
      <c r="E843" s="267" t="s">
        <v>1</v>
      </c>
      <c r="F843" s="268" t="s">
        <v>1009</v>
      </c>
      <c r="G843" s="266"/>
      <c r="H843" s="267" t="s">
        <v>1</v>
      </c>
      <c r="I843" s="269"/>
      <c r="J843" s="266"/>
      <c r="K843" s="266"/>
      <c r="L843" s="270"/>
      <c r="M843" s="271"/>
      <c r="N843" s="272"/>
      <c r="O843" s="272"/>
      <c r="P843" s="272"/>
      <c r="Q843" s="272"/>
      <c r="R843" s="272"/>
      <c r="S843" s="272"/>
      <c r="T843" s="273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274" t="s">
        <v>174</v>
      </c>
      <c r="AU843" s="274" t="s">
        <v>86</v>
      </c>
      <c r="AV843" s="15" t="s">
        <v>84</v>
      </c>
      <c r="AW843" s="15" t="s">
        <v>32</v>
      </c>
      <c r="AX843" s="15" t="s">
        <v>76</v>
      </c>
      <c r="AY843" s="274" t="s">
        <v>166</v>
      </c>
    </row>
    <row r="844" s="13" customFormat="1">
      <c r="A844" s="13"/>
      <c r="B844" s="242"/>
      <c r="C844" s="243"/>
      <c r="D844" s="244" t="s">
        <v>174</v>
      </c>
      <c r="E844" s="245" t="s">
        <v>1</v>
      </c>
      <c r="F844" s="246" t="s">
        <v>1050</v>
      </c>
      <c r="G844" s="243"/>
      <c r="H844" s="247">
        <v>25.326000000000001</v>
      </c>
      <c r="I844" s="248"/>
      <c r="J844" s="243"/>
      <c r="K844" s="243"/>
      <c r="L844" s="249"/>
      <c r="M844" s="250"/>
      <c r="N844" s="251"/>
      <c r="O844" s="251"/>
      <c r="P844" s="251"/>
      <c r="Q844" s="251"/>
      <c r="R844" s="251"/>
      <c r="S844" s="251"/>
      <c r="T844" s="252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53" t="s">
        <v>174</v>
      </c>
      <c r="AU844" s="253" t="s">
        <v>86</v>
      </c>
      <c r="AV844" s="13" t="s">
        <v>86</v>
      </c>
      <c r="AW844" s="13" t="s">
        <v>32</v>
      </c>
      <c r="AX844" s="13" t="s">
        <v>76</v>
      </c>
      <c r="AY844" s="253" t="s">
        <v>166</v>
      </c>
    </row>
    <row r="845" s="13" customFormat="1">
      <c r="A845" s="13"/>
      <c r="B845" s="242"/>
      <c r="C845" s="243"/>
      <c r="D845" s="244" t="s">
        <v>174</v>
      </c>
      <c r="E845" s="245" t="s">
        <v>1</v>
      </c>
      <c r="F845" s="246" t="s">
        <v>1051</v>
      </c>
      <c r="G845" s="243"/>
      <c r="H845" s="247">
        <v>-8.3000000000000007</v>
      </c>
      <c r="I845" s="248"/>
      <c r="J845" s="243"/>
      <c r="K845" s="243"/>
      <c r="L845" s="249"/>
      <c r="M845" s="250"/>
      <c r="N845" s="251"/>
      <c r="O845" s="251"/>
      <c r="P845" s="251"/>
      <c r="Q845" s="251"/>
      <c r="R845" s="251"/>
      <c r="S845" s="251"/>
      <c r="T845" s="252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53" t="s">
        <v>174</v>
      </c>
      <c r="AU845" s="253" t="s">
        <v>86</v>
      </c>
      <c r="AV845" s="13" t="s">
        <v>86</v>
      </c>
      <c r="AW845" s="13" t="s">
        <v>32</v>
      </c>
      <c r="AX845" s="13" t="s">
        <v>76</v>
      </c>
      <c r="AY845" s="253" t="s">
        <v>166</v>
      </c>
    </row>
    <row r="846" s="15" customFormat="1">
      <c r="A846" s="15"/>
      <c r="B846" s="265"/>
      <c r="C846" s="266"/>
      <c r="D846" s="244" t="s">
        <v>174</v>
      </c>
      <c r="E846" s="267" t="s">
        <v>1</v>
      </c>
      <c r="F846" s="268" t="s">
        <v>882</v>
      </c>
      <c r="G846" s="266"/>
      <c r="H846" s="267" t="s">
        <v>1</v>
      </c>
      <c r="I846" s="269"/>
      <c r="J846" s="266"/>
      <c r="K846" s="266"/>
      <c r="L846" s="270"/>
      <c r="M846" s="271"/>
      <c r="N846" s="272"/>
      <c r="O846" s="272"/>
      <c r="P846" s="272"/>
      <c r="Q846" s="272"/>
      <c r="R846" s="272"/>
      <c r="S846" s="272"/>
      <c r="T846" s="273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74" t="s">
        <v>174</v>
      </c>
      <c r="AU846" s="274" t="s">
        <v>86</v>
      </c>
      <c r="AV846" s="15" t="s">
        <v>84</v>
      </c>
      <c r="AW846" s="15" t="s">
        <v>32</v>
      </c>
      <c r="AX846" s="15" t="s">
        <v>76</v>
      </c>
      <c r="AY846" s="274" t="s">
        <v>166</v>
      </c>
    </row>
    <row r="847" s="13" customFormat="1">
      <c r="A847" s="13"/>
      <c r="B847" s="242"/>
      <c r="C847" s="243"/>
      <c r="D847" s="244" t="s">
        <v>174</v>
      </c>
      <c r="E847" s="245" t="s">
        <v>1</v>
      </c>
      <c r="F847" s="246" t="s">
        <v>1011</v>
      </c>
      <c r="G847" s="243"/>
      <c r="H847" s="247">
        <v>24.024000000000001</v>
      </c>
      <c r="I847" s="248"/>
      <c r="J847" s="243"/>
      <c r="K847" s="243"/>
      <c r="L847" s="249"/>
      <c r="M847" s="250"/>
      <c r="N847" s="251"/>
      <c r="O847" s="251"/>
      <c r="P847" s="251"/>
      <c r="Q847" s="251"/>
      <c r="R847" s="251"/>
      <c r="S847" s="251"/>
      <c r="T847" s="252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53" t="s">
        <v>174</v>
      </c>
      <c r="AU847" s="253" t="s">
        <v>86</v>
      </c>
      <c r="AV847" s="13" t="s">
        <v>86</v>
      </c>
      <c r="AW847" s="13" t="s">
        <v>32</v>
      </c>
      <c r="AX847" s="13" t="s">
        <v>76</v>
      </c>
      <c r="AY847" s="253" t="s">
        <v>166</v>
      </c>
    </row>
    <row r="848" s="13" customFormat="1">
      <c r="A848" s="13"/>
      <c r="B848" s="242"/>
      <c r="C848" s="243"/>
      <c r="D848" s="244" t="s">
        <v>174</v>
      </c>
      <c r="E848" s="245" t="s">
        <v>1</v>
      </c>
      <c r="F848" s="246" t="s">
        <v>1012</v>
      </c>
      <c r="G848" s="243"/>
      <c r="H848" s="247">
        <v>-3.6000000000000001</v>
      </c>
      <c r="I848" s="248"/>
      <c r="J848" s="243"/>
      <c r="K848" s="243"/>
      <c r="L848" s="249"/>
      <c r="M848" s="250"/>
      <c r="N848" s="251"/>
      <c r="O848" s="251"/>
      <c r="P848" s="251"/>
      <c r="Q848" s="251"/>
      <c r="R848" s="251"/>
      <c r="S848" s="251"/>
      <c r="T848" s="252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53" t="s">
        <v>174</v>
      </c>
      <c r="AU848" s="253" t="s">
        <v>86</v>
      </c>
      <c r="AV848" s="13" t="s">
        <v>86</v>
      </c>
      <c r="AW848" s="13" t="s">
        <v>32</v>
      </c>
      <c r="AX848" s="13" t="s">
        <v>76</v>
      </c>
      <c r="AY848" s="253" t="s">
        <v>166</v>
      </c>
    </row>
    <row r="849" s="15" customFormat="1">
      <c r="A849" s="15"/>
      <c r="B849" s="265"/>
      <c r="C849" s="266"/>
      <c r="D849" s="244" t="s">
        <v>174</v>
      </c>
      <c r="E849" s="267" t="s">
        <v>1</v>
      </c>
      <c r="F849" s="268" t="s">
        <v>886</v>
      </c>
      <c r="G849" s="266"/>
      <c r="H849" s="267" t="s">
        <v>1</v>
      </c>
      <c r="I849" s="269"/>
      <c r="J849" s="266"/>
      <c r="K849" s="266"/>
      <c r="L849" s="270"/>
      <c r="M849" s="271"/>
      <c r="N849" s="272"/>
      <c r="O849" s="272"/>
      <c r="P849" s="272"/>
      <c r="Q849" s="272"/>
      <c r="R849" s="272"/>
      <c r="S849" s="272"/>
      <c r="T849" s="273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T849" s="274" t="s">
        <v>174</v>
      </c>
      <c r="AU849" s="274" t="s">
        <v>86</v>
      </c>
      <c r="AV849" s="15" t="s">
        <v>84</v>
      </c>
      <c r="AW849" s="15" t="s">
        <v>32</v>
      </c>
      <c r="AX849" s="15" t="s">
        <v>76</v>
      </c>
      <c r="AY849" s="274" t="s">
        <v>166</v>
      </c>
    </row>
    <row r="850" s="13" customFormat="1">
      <c r="A850" s="13"/>
      <c r="B850" s="242"/>
      <c r="C850" s="243"/>
      <c r="D850" s="244" t="s">
        <v>174</v>
      </c>
      <c r="E850" s="245" t="s">
        <v>1</v>
      </c>
      <c r="F850" s="246" t="s">
        <v>1014</v>
      </c>
      <c r="G850" s="243"/>
      <c r="H850" s="247">
        <v>23.393999999999998</v>
      </c>
      <c r="I850" s="248"/>
      <c r="J850" s="243"/>
      <c r="K850" s="243"/>
      <c r="L850" s="249"/>
      <c r="M850" s="250"/>
      <c r="N850" s="251"/>
      <c r="O850" s="251"/>
      <c r="P850" s="251"/>
      <c r="Q850" s="251"/>
      <c r="R850" s="251"/>
      <c r="S850" s="251"/>
      <c r="T850" s="252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53" t="s">
        <v>174</v>
      </c>
      <c r="AU850" s="253" t="s">
        <v>86</v>
      </c>
      <c r="AV850" s="13" t="s">
        <v>86</v>
      </c>
      <c r="AW850" s="13" t="s">
        <v>32</v>
      </c>
      <c r="AX850" s="13" t="s">
        <v>76</v>
      </c>
      <c r="AY850" s="253" t="s">
        <v>166</v>
      </c>
    </row>
    <row r="851" s="13" customFormat="1">
      <c r="A851" s="13"/>
      <c r="B851" s="242"/>
      <c r="C851" s="243"/>
      <c r="D851" s="244" t="s">
        <v>174</v>
      </c>
      <c r="E851" s="245" t="s">
        <v>1</v>
      </c>
      <c r="F851" s="246" t="s">
        <v>1015</v>
      </c>
      <c r="G851" s="243"/>
      <c r="H851" s="247">
        <v>-2</v>
      </c>
      <c r="I851" s="248"/>
      <c r="J851" s="243"/>
      <c r="K851" s="243"/>
      <c r="L851" s="249"/>
      <c r="M851" s="250"/>
      <c r="N851" s="251"/>
      <c r="O851" s="251"/>
      <c r="P851" s="251"/>
      <c r="Q851" s="251"/>
      <c r="R851" s="251"/>
      <c r="S851" s="251"/>
      <c r="T851" s="252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53" t="s">
        <v>174</v>
      </c>
      <c r="AU851" s="253" t="s">
        <v>86</v>
      </c>
      <c r="AV851" s="13" t="s">
        <v>86</v>
      </c>
      <c r="AW851" s="13" t="s">
        <v>32</v>
      </c>
      <c r="AX851" s="13" t="s">
        <v>76</v>
      </c>
      <c r="AY851" s="253" t="s">
        <v>166</v>
      </c>
    </row>
    <row r="852" s="15" customFormat="1">
      <c r="A852" s="15"/>
      <c r="B852" s="265"/>
      <c r="C852" s="266"/>
      <c r="D852" s="244" t="s">
        <v>174</v>
      </c>
      <c r="E852" s="267" t="s">
        <v>1</v>
      </c>
      <c r="F852" s="268" t="s">
        <v>818</v>
      </c>
      <c r="G852" s="266"/>
      <c r="H852" s="267" t="s">
        <v>1</v>
      </c>
      <c r="I852" s="269"/>
      <c r="J852" s="266"/>
      <c r="K852" s="266"/>
      <c r="L852" s="270"/>
      <c r="M852" s="271"/>
      <c r="N852" s="272"/>
      <c r="O852" s="272"/>
      <c r="P852" s="272"/>
      <c r="Q852" s="272"/>
      <c r="R852" s="272"/>
      <c r="S852" s="272"/>
      <c r="T852" s="273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74" t="s">
        <v>174</v>
      </c>
      <c r="AU852" s="274" t="s">
        <v>86</v>
      </c>
      <c r="AV852" s="15" t="s">
        <v>84</v>
      </c>
      <c r="AW852" s="15" t="s">
        <v>32</v>
      </c>
      <c r="AX852" s="15" t="s">
        <v>76</v>
      </c>
      <c r="AY852" s="274" t="s">
        <v>166</v>
      </c>
    </row>
    <row r="853" s="13" customFormat="1">
      <c r="A853" s="13"/>
      <c r="B853" s="242"/>
      <c r="C853" s="243"/>
      <c r="D853" s="244" t="s">
        <v>174</v>
      </c>
      <c r="E853" s="245" t="s">
        <v>1</v>
      </c>
      <c r="F853" s="246" t="s">
        <v>1036</v>
      </c>
      <c r="G853" s="243"/>
      <c r="H853" s="247">
        <v>1.8</v>
      </c>
      <c r="I853" s="248"/>
      <c r="J853" s="243"/>
      <c r="K853" s="243"/>
      <c r="L853" s="249"/>
      <c r="M853" s="250"/>
      <c r="N853" s="251"/>
      <c r="O853" s="251"/>
      <c r="P853" s="251"/>
      <c r="Q853" s="251"/>
      <c r="R853" s="251"/>
      <c r="S853" s="251"/>
      <c r="T853" s="252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53" t="s">
        <v>174</v>
      </c>
      <c r="AU853" s="253" t="s">
        <v>86</v>
      </c>
      <c r="AV853" s="13" t="s">
        <v>86</v>
      </c>
      <c r="AW853" s="13" t="s">
        <v>32</v>
      </c>
      <c r="AX853" s="13" t="s">
        <v>76</v>
      </c>
      <c r="AY853" s="253" t="s">
        <v>166</v>
      </c>
    </row>
    <row r="854" s="15" customFormat="1">
      <c r="A854" s="15"/>
      <c r="B854" s="265"/>
      <c r="C854" s="266"/>
      <c r="D854" s="244" t="s">
        <v>174</v>
      </c>
      <c r="E854" s="267" t="s">
        <v>1</v>
      </c>
      <c r="F854" s="268" t="s">
        <v>887</v>
      </c>
      <c r="G854" s="266"/>
      <c r="H854" s="267" t="s">
        <v>1</v>
      </c>
      <c r="I854" s="269"/>
      <c r="J854" s="266"/>
      <c r="K854" s="266"/>
      <c r="L854" s="270"/>
      <c r="M854" s="271"/>
      <c r="N854" s="272"/>
      <c r="O854" s="272"/>
      <c r="P854" s="272"/>
      <c r="Q854" s="272"/>
      <c r="R854" s="272"/>
      <c r="S854" s="272"/>
      <c r="T854" s="273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T854" s="274" t="s">
        <v>174</v>
      </c>
      <c r="AU854" s="274" t="s">
        <v>86</v>
      </c>
      <c r="AV854" s="15" t="s">
        <v>84</v>
      </c>
      <c r="AW854" s="15" t="s">
        <v>32</v>
      </c>
      <c r="AX854" s="15" t="s">
        <v>76</v>
      </c>
      <c r="AY854" s="274" t="s">
        <v>166</v>
      </c>
    </row>
    <row r="855" s="13" customFormat="1">
      <c r="A855" s="13"/>
      <c r="B855" s="242"/>
      <c r="C855" s="243"/>
      <c r="D855" s="244" t="s">
        <v>174</v>
      </c>
      <c r="E855" s="245" t="s">
        <v>1</v>
      </c>
      <c r="F855" s="246" t="s">
        <v>1016</v>
      </c>
      <c r="G855" s="243"/>
      <c r="H855" s="247">
        <v>17.094000000000001</v>
      </c>
      <c r="I855" s="248"/>
      <c r="J855" s="243"/>
      <c r="K855" s="243"/>
      <c r="L855" s="249"/>
      <c r="M855" s="250"/>
      <c r="N855" s="251"/>
      <c r="O855" s="251"/>
      <c r="P855" s="251"/>
      <c r="Q855" s="251"/>
      <c r="R855" s="251"/>
      <c r="S855" s="251"/>
      <c r="T855" s="252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53" t="s">
        <v>174</v>
      </c>
      <c r="AU855" s="253" t="s">
        <v>86</v>
      </c>
      <c r="AV855" s="13" t="s">
        <v>86</v>
      </c>
      <c r="AW855" s="13" t="s">
        <v>32</v>
      </c>
      <c r="AX855" s="13" t="s">
        <v>76</v>
      </c>
      <c r="AY855" s="253" t="s">
        <v>166</v>
      </c>
    </row>
    <row r="856" s="13" customFormat="1">
      <c r="A856" s="13"/>
      <c r="B856" s="242"/>
      <c r="C856" s="243"/>
      <c r="D856" s="244" t="s">
        <v>174</v>
      </c>
      <c r="E856" s="245" t="s">
        <v>1</v>
      </c>
      <c r="F856" s="246" t="s">
        <v>1017</v>
      </c>
      <c r="G856" s="243"/>
      <c r="H856" s="247">
        <v>-1.3999999999999999</v>
      </c>
      <c r="I856" s="248"/>
      <c r="J856" s="243"/>
      <c r="K856" s="243"/>
      <c r="L856" s="249"/>
      <c r="M856" s="250"/>
      <c r="N856" s="251"/>
      <c r="O856" s="251"/>
      <c r="P856" s="251"/>
      <c r="Q856" s="251"/>
      <c r="R856" s="251"/>
      <c r="S856" s="251"/>
      <c r="T856" s="252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3" t="s">
        <v>174</v>
      </c>
      <c r="AU856" s="253" t="s">
        <v>86</v>
      </c>
      <c r="AV856" s="13" t="s">
        <v>86</v>
      </c>
      <c r="AW856" s="13" t="s">
        <v>32</v>
      </c>
      <c r="AX856" s="13" t="s">
        <v>76</v>
      </c>
      <c r="AY856" s="253" t="s">
        <v>166</v>
      </c>
    </row>
    <row r="857" s="14" customFormat="1">
      <c r="A857" s="14"/>
      <c r="B857" s="254"/>
      <c r="C857" s="255"/>
      <c r="D857" s="244" t="s">
        <v>174</v>
      </c>
      <c r="E857" s="256" t="s">
        <v>1</v>
      </c>
      <c r="F857" s="257" t="s">
        <v>182</v>
      </c>
      <c r="G857" s="255"/>
      <c r="H857" s="258">
        <v>189.93000000000001</v>
      </c>
      <c r="I857" s="259"/>
      <c r="J857" s="255"/>
      <c r="K857" s="255"/>
      <c r="L857" s="260"/>
      <c r="M857" s="261"/>
      <c r="N857" s="262"/>
      <c r="O857" s="262"/>
      <c r="P857" s="262"/>
      <c r="Q857" s="262"/>
      <c r="R857" s="262"/>
      <c r="S857" s="262"/>
      <c r="T857" s="263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64" t="s">
        <v>174</v>
      </c>
      <c r="AU857" s="264" t="s">
        <v>86</v>
      </c>
      <c r="AV857" s="14" t="s">
        <v>172</v>
      </c>
      <c r="AW857" s="14" t="s">
        <v>32</v>
      </c>
      <c r="AX857" s="14" t="s">
        <v>84</v>
      </c>
      <c r="AY857" s="264" t="s">
        <v>166</v>
      </c>
    </row>
    <row r="858" s="2" customFormat="1" ht="24.15" customHeight="1">
      <c r="A858" s="38"/>
      <c r="B858" s="39"/>
      <c r="C858" s="228" t="s">
        <v>1065</v>
      </c>
      <c r="D858" s="228" t="s">
        <v>168</v>
      </c>
      <c r="E858" s="229" t="s">
        <v>1066</v>
      </c>
      <c r="F858" s="230" t="s">
        <v>1067</v>
      </c>
      <c r="G858" s="231" t="s">
        <v>229</v>
      </c>
      <c r="H858" s="232">
        <v>427.23500000000001</v>
      </c>
      <c r="I858" s="233"/>
      <c r="J858" s="234">
        <f>ROUND(I858*H858,2)</f>
        <v>0</v>
      </c>
      <c r="K858" s="235"/>
      <c r="L858" s="44"/>
      <c r="M858" s="236" t="s">
        <v>1</v>
      </c>
      <c r="N858" s="237" t="s">
        <v>41</v>
      </c>
      <c r="O858" s="91"/>
      <c r="P858" s="238">
        <f>O858*H858</f>
        <v>0</v>
      </c>
      <c r="Q858" s="238">
        <v>0</v>
      </c>
      <c r="R858" s="238">
        <f>Q858*H858</f>
        <v>0</v>
      </c>
      <c r="S858" s="238">
        <v>0</v>
      </c>
      <c r="T858" s="239">
        <f>S858*H858</f>
        <v>0</v>
      </c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R858" s="240" t="s">
        <v>288</v>
      </c>
      <c r="AT858" s="240" t="s">
        <v>168</v>
      </c>
      <c r="AU858" s="240" t="s">
        <v>86</v>
      </c>
      <c r="AY858" s="17" t="s">
        <v>166</v>
      </c>
      <c r="BE858" s="241">
        <f>IF(N858="základní",J858,0)</f>
        <v>0</v>
      </c>
      <c r="BF858" s="241">
        <f>IF(N858="snížená",J858,0)</f>
        <v>0</v>
      </c>
      <c r="BG858" s="241">
        <f>IF(N858="zákl. přenesená",J858,0)</f>
        <v>0</v>
      </c>
      <c r="BH858" s="241">
        <f>IF(N858="sníž. přenesená",J858,0)</f>
        <v>0</v>
      </c>
      <c r="BI858" s="241">
        <f>IF(N858="nulová",J858,0)</f>
        <v>0</v>
      </c>
      <c r="BJ858" s="17" t="s">
        <v>84</v>
      </c>
      <c r="BK858" s="241">
        <f>ROUND(I858*H858,2)</f>
        <v>0</v>
      </c>
      <c r="BL858" s="17" t="s">
        <v>288</v>
      </c>
      <c r="BM858" s="240" t="s">
        <v>1068</v>
      </c>
    </row>
    <row r="859" s="2" customFormat="1" ht="21.75" customHeight="1">
      <c r="A859" s="38"/>
      <c r="B859" s="39"/>
      <c r="C859" s="228" t="s">
        <v>1069</v>
      </c>
      <c r="D859" s="228" t="s">
        <v>168</v>
      </c>
      <c r="E859" s="229" t="s">
        <v>1070</v>
      </c>
      <c r="F859" s="230" t="s">
        <v>1071</v>
      </c>
      <c r="G859" s="231" t="s">
        <v>250</v>
      </c>
      <c r="H859" s="232">
        <v>201.90000000000001</v>
      </c>
      <c r="I859" s="233"/>
      <c r="J859" s="234">
        <f>ROUND(I859*H859,2)</f>
        <v>0</v>
      </c>
      <c r="K859" s="235"/>
      <c r="L859" s="44"/>
      <c r="M859" s="236" t="s">
        <v>1</v>
      </c>
      <c r="N859" s="237" t="s">
        <v>41</v>
      </c>
      <c r="O859" s="91"/>
      <c r="P859" s="238">
        <f>O859*H859</f>
        <v>0</v>
      </c>
      <c r="Q859" s="238">
        <v>0.00055000000000000003</v>
      </c>
      <c r="R859" s="238">
        <f>Q859*H859</f>
        <v>0.11104500000000001</v>
      </c>
      <c r="S859" s="238">
        <v>0</v>
      </c>
      <c r="T859" s="239">
        <f>S859*H859</f>
        <v>0</v>
      </c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R859" s="240" t="s">
        <v>288</v>
      </c>
      <c r="AT859" s="240" t="s">
        <v>168</v>
      </c>
      <c r="AU859" s="240" t="s">
        <v>86</v>
      </c>
      <c r="AY859" s="17" t="s">
        <v>166</v>
      </c>
      <c r="BE859" s="241">
        <f>IF(N859="základní",J859,0)</f>
        <v>0</v>
      </c>
      <c r="BF859" s="241">
        <f>IF(N859="snížená",J859,0)</f>
        <v>0</v>
      </c>
      <c r="BG859" s="241">
        <f>IF(N859="zákl. přenesená",J859,0)</f>
        <v>0</v>
      </c>
      <c r="BH859" s="241">
        <f>IF(N859="sníž. přenesená",J859,0)</f>
        <v>0</v>
      </c>
      <c r="BI859" s="241">
        <f>IF(N859="nulová",J859,0)</f>
        <v>0</v>
      </c>
      <c r="BJ859" s="17" t="s">
        <v>84</v>
      </c>
      <c r="BK859" s="241">
        <f>ROUND(I859*H859,2)</f>
        <v>0</v>
      </c>
      <c r="BL859" s="17" t="s">
        <v>288</v>
      </c>
      <c r="BM859" s="240" t="s">
        <v>1072</v>
      </c>
    </row>
    <row r="860" s="15" customFormat="1">
      <c r="A860" s="15"/>
      <c r="B860" s="265"/>
      <c r="C860" s="266"/>
      <c r="D860" s="244" t="s">
        <v>174</v>
      </c>
      <c r="E860" s="267" t="s">
        <v>1</v>
      </c>
      <c r="F860" s="268" t="s">
        <v>1031</v>
      </c>
      <c r="G860" s="266"/>
      <c r="H860" s="267" t="s">
        <v>1</v>
      </c>
      <c r="I860" s="269"/>
      <c r="J860" s="266"/>
      <c r="K860" s="266"/>
      <c r="L860" s="270"/>
      <c r="M860" s="271"/>
      <c r="N860" s="272"/>
      <c r="O860" s="272"/>
      <c r="P860" s="272"/>
      <c r="Q860" s="272"/>
      <c r="R860" s="272"/>
      <c r="S860" s="272"/>
      <c r="T860" s="273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74" t="s">
        <v>174</v>
      </c>
      <c r="AU860" s="274" t="s">
        <v>86</v>
      </c>
      <c r="AV860" s="15" t="s">
        <v>84</v>
      </c>
      <c r="AW860" s="15" t="s">
        <v>32</v>
      </c>
      <c r="AX860" s="15" t="s">
        <v>76</v>
      </c>
      <c r="AY860" s="274" t="s">
        <v>166</v>
      </c>
    </row>
    <row r="861" s="13" customFormat="1">
      <c r="A861" s="13"/>
      <c r="B861" s="242"/>
      <c r="C861" s="243"/>
      <c r="D861" s="244" t="s">
        <v>174</v>
      </c>
      <c r="E861" s="245" t="s">
        <v>1</v>
      </c>
      <c r="F861" s="246" t="s">
        <v>1073</v>
      </c>
      <c r="G861" s="243"/>
      <c r="H861" s="247">
        <v>1.5</v>
      </c>
      <c r="I861" s="248"/>
      <c r="J861" s="243"/>
      <c r="K861" s="243"/>
      <c r="L861" s="249"/>
      <c r="M861" s="250"/>
      <c r="N861" s="251"/>
      <c r="O861" s="251"/>
      <c r="P861" s="251"/>
      <c r="Q861" s="251"/>
      <c r="R861" s="251"/>
      <c r="S861" s="251"/>
      <c r="T861" s="252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53" t="s">
        <v>174</v>
      </c>
      <c r="AU861" s="253" t="s">
        <v>86</v>
      </c>
      <c r="AV861" s="13" t="s">
        <v>86</v>
      </c>
      <c r="AW861" s="13" t="s">
        <v>32</v>
      </c>
      <c r="AX861" s="13" t="s">
        <v>76</v>
      </c>
      <c r="AY861" s="253" t="s">
        <v>166</v>
      </c>
    </row>
    <row r="862" s="15" customFormat="1">
      <c r="A862" s="15"/>
      <c r="B862" s="265"/>
      <c r="C862" s="266"/>
      <c r="D862" s="244" t="s">
        <v>174</v>
      </c>
      <c r="E862" s="267" t="s">
        <v>1</v>
      </c>
      <c r="F862" s="268" t="s">
        <v>866</v>
      </c>
      <c r="G862" s="266"/>
      <c r="H862" s="267" t="s">
        <v>1</v>
      </c>
      <c r="I862" s="269"/>
      <c r="J862" s="266"/>
      <c r="K862" s="266"/>
      <c r="L862" s="270"/>
      <c r="M862" s="271"/>
      <c r="N862" s="272"/>
      <c r="O862" s="272"/>
      <c r="P862" s="272"/>
      <c r="Q862" s="272"/>
      <c r="R862" s="272"/>
      <c r="S862" s="272"/>
      <c r="T862" s="273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T862" s="274" t="s">
        <v>174</v>
      </c>
      <c r="AU862" s="274" t="s">
        <v>86</v>
      </c>
      <c r="AV862" s="15" t="s">
        <v>84</v>
      </c>
      <c r="AW862" s="15" t="s">
        <v>32</v>
      </c>
      <c r="AX862" s="15" t="s">
        <v>76</v>
      </c>
      <c r="AY862" s="274" t="s">
        <v>166</v>
      </c>
    </row>
    <row r="863" s="13" customFormat="1">
      <c r="A863" s="13"/>
      <c r="B863" s="242"/>
      <c r="C863" s="243"/>
      <c r="D863" s="244" t="s">
        <v>174</v>
      </c>
      <c r="E863" s="245" t="s">
        <v>1</v>
      </c>
      <c r="F863" s="246" t="s">
        <v>1074</v>
      </c>
      <c r="G863" s="243"/>
      <c r="H863" s="247">
        <v>6</v>
      </c>
      <c r="I863" s="248"/>
      <c r="J863" s="243"/>
      <c r="K863" s="243"/>
      <c r="L863" s="249"/>
      <c r="M863" s="250"/>
      <c r="N863" s="251"/>
      <c r="O863" s="251"/>
      <c r="P863" s="251"/>
      <c r="Q863" s="251"/>
      <c r="R863" s="251"/>
      <c r="S863" s="251"/>
      <c r="T863" s="252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3" t="s">
        <v>174</v>
      </c>
      <c r="AU863" s="253" t="s">
        <v>86</v>
      </c>
      <c r="AV863" s="13" t="s">
        <v>86</v>
      </c>
      <c r="AW863" s="13" t="s">
        <v>32</v>
      </c>
      <c r="AX863" s="13" t="s">
        <v>76</v>
      </c>
      <c r="AY863" s="253" t="s">
        <v>166</v>
      </c>
    </row>
    <row r="864" s="15" customFormat="1">
      <c r="A864" s="15"/>
      <c r="B864" s="265"/>
      <c r="C864" s="266"/>
      <c r="D864" s="244" t="s">
        <v>174</v>
      </c>
      <c r="E864" s="267" t="s">
        <v>1</v>
      </c>
      <c r="F864" s="268" t="s">
        <v>868</v>
      </c>
      <c r="G864" s="266"/>
      <c r="H864" s="267" t="s">
        <v>1</v>
      </c>
      <c r="I864" s="269"/>
      <c r="J864" s="266"/>
      <c r="K864" s="266"/>
      <c r="L864" s="270"/>
      <c r="M864" s="271"/>
      <c r="N864" s="272"/>
      <c r="O864" s="272"/>
      <c r="P864" s="272"/>
      <c r="Q864" s="272"/>
      <c r="R864" s="272"/>
      <c r="S864" s="272"/>
      <c r="T864" s="273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74" t="s">
        <v>174</v>
      </c>
      <c r="AU864" s="274" t="s">
        <v>86</v>
      </c>
      <c r="AV864" s="15" t="s">
        <v>84</v>
      </c>
      <c r="AW864" s="15" t="s">
        <v>32</v>
      </c>
      <c r="AX864" s="15" t="s">
        <v>76</v>
      </c>
      <c r="AY864" s="274" t="s">
        <v>166</v>
      </c>
    </row>
    <row r="865" s="13" customFormat="1">
      <c r="A865" s="13"/>
      <c r="B865" s="242"/>
      <c r="C865" s="243"/>
      <c r="D865" s="244" t="s">
        <v>174</v>
      </c>
      <c r="E865" s="245" t="s">
        <v>1</v>
      </c>
      <c r="F865" s="246" t="s">
        <v>1074</v>
      </c>
      <c r="G865" s="243"/>
      <c r="H865" s="247">
        <v>6</v>
      </c>
      <c r="I865" s="248"/>
      <c r="J865" s="243"/>
      <c r="K865" s="243"/>
      <c r="L865" s="249"/>
      <c r="M865" s="250"/>
      <c r="N865" s="251"/>
      <c r="O865" s="251"/>
      <c r="P865" s="251"/>
      <c r="Q865" s="251"/>
      <c r="R865" s="251"/>
      <c r="S865" s="251"/>
      <c r="T865" s="252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53" t="s">
        <v>174</v>
      </c>
      <c r="AU865" s="253" t="s">
        <v>86</v>
      </c>
      <c r="AV865" s="13" t="s">
        <v>86</v>
      </c>
      <c r="AW865" s="13" t="s">
        <v>32</v>
      </c>
      <c r="AX865" s="13" t="s">
        <v>76</v>
      </c>
      <c r="AY865" s="253" t="s">
        <v>166</v>
      </c>
    </row>
    <row r="866" s="15" customFormat="1">
      <c r="A866" s="15"/>
      <c r="B866" s="265"/>
      <c r="C866" s="266"/>
      <c r="D866" s="244" t="s">
        <v>174</v>
      </c>
      <c r="E866" s="267" t="s">
        <v>1</v>
      </c>
      <c r="F866" s="268" t="s">
        <v>806</v>
      </c>
      <c r="G866" s="266"/>
      <c r="H866" s="267" t="s">
        <v>1</v>
      </c>
      <c r="I866" s="269"/>
      <c r="J866" s="266"/>
      <c r="K866" s="266"/>
      <c r="L866" s="270"/>
      <c r="M866" s="271"/>
      <c r="N866" s="272"/>
      <c r="O866" s="272"/>
      <c r="P866" s="272"/>
      <c r="Q866" s="272"/>
      <c r="R866" s="272"/>
      <c r="S866" s="272"/>
      <c r="T866" s="273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T866" s="274" t="s">
        <v>174</v>
      </c>
      <c r="AU866" s="274" t="s">
        <v>86</v>
      </c>
      <c r="AV866" s="15" t="s">
        <v>84</v>
      </c>
      <c r="AW866" s="15" t="s">
        <v>32</v>
      </c>
      <c r="AX866" s="15" t="s">
        <v>76</v>
      </c>
      <c r="AY866" s="274" t="s">
        <v>166</v>
      </c>
    </row>
    <row r="867" s="13" customFormat="1">
      <c r="A867" s="13"/>
      <c r="B867" s="242"/>
      <c r="C867" s="243"/>
      <c r="D867" s="244" t="s">
        <v>174</v>
      </c>
      <c r="E867" s="245" t="s">
        <v>1</v>
      </c>
      <c r="F867" s="246" t="s">
        <v>1074</v>
      </c>
      <c r="G867" s="243"/>
      <c r="H867" s="247">
        <v>6</v>
      </c>
      <c r="I867" s="248"/>
      <c r="J867" s="243"/>
      <c r="K867" s="243"/>
      <c r="L867" s="249"/>
      <c r="M867" s="250"/>
      <c r="N867" s="251"/>
      <c r="O867" s="251"/>
      <c r="P867" s="251"/>
      <c r="Q867" s="251"/>
      <c r="R867" s="251"/>
      <c r="S867" s="251"/>
      <c r="T867" s="252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53" t="s">
        <v>174</v>
      </c>
      <c r="AU867" s="253" t="s">
        <v>86</v>
      </c>
      <c r="AV867" s="13" t="s">
        <v>86</v>
      </c>
      <c r="AW867" s="13" t="s">
        <v>32</v>
      </c>
      <c r="AX867" s="13" t="s">
        <v>76</v>
      </c>
      <c r="AY867" s="253" t="s">
        <v>166</v>
      </c>
    </row>
    <row r="868" s="15" customFormat="1">
      <c r="A868" s="15"/>
      <c r="B868" s="265"/>
      <c r="C868" s="266"/>
      <c r="D868" s="244" t="s">
        <v>174</v>
      </c>
      <c r="E868" s="267" t="s">
        <v>1</v>
      </c>
      <c r="F868" s="268" t="s">
        <v>870</v>
      </c>
      <c r="G868" s="266"/>
      <c r="H868" s="267" t="s">
        <v>1</v>
      </c>
      <c r="I868" s="269"/>
      <c r="J868" s="266"/>
      <c r="K868" s="266"/>
      <c r="L868" s="270"/>
      <c r="M868" s="271"/>
      <c r="N868" s="272"/>
      <c r="O868" s="272"/>
      <c r="P868" s="272"/>
      <c r="Q868" s="272"/>
      <c r="R868" s="272"/>
      <c r="S868" s="272"/>
      <c r="T868" s="273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74" t="s">
        <v>174</v>
      </c>
      <c r="AU868" s="274" t="s">
        <v>86</v>
      </c>
      <c r="AV868" s="15" t="s">
        <v>84</v>
      </c>
      <c r="AW868" s="15" t="s">
        <v>32</v>
      </c>
      <c r="AX868" s="15" t="s">
        <v>76</v>
      </c>
      <c r="AY868" s="274" t="s">
        <v>166</v>
      </c>
    </row>
    <row r="869" s="13" customFormat="1">
      <c r="A869" s="13"/>
      <c r="B869" s="242"/>
      <c r="C869" s="243"/>
      <c r="D869" s="244" t="s">
        <v>174</v>
      </c>
      <c r="E869" s="245" t="s">
        <v>1</v>
      </c>
      <c r="F869" s="246" t="s">
        <v>1075</v>
      </c>
      <c r="G869" s="243"/>
      <c r="H869" s="247">
        <v>9</v>
      </c>
      <c r="I869" s="248"/>
      <c r="J869" s="243"/>
      <c r="K869" s="243"/>
      <c r="L869" s="249"/>
      <c r="M869" s="250"/>
      <c r="N869" s="251"/>
      <c r="O869" s="251"/>
      <c r="P869" s="251"/>
      <c r="Q869" s="251"/>
      <c r="R869" s="251"/>
      <c r="S869" s="251"/>
      <c r="T869" s="252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53" t="s">
        <v>174</v>
      </c>
      <c r="AU869" s="253" t="s">
        <v>86</v>
      </c>
      <c r="AV869" s="13" t="s">
        <v>86</v>
      </c>
      <c r="AW869" s="13" t="s">
        <v>32</v>
      </c>
      <c r="AX869" s="13" t="s">
        <v>76</v>
      </c>
      <c r="AY869" s="253" t="s">
        <v>166</v>
      </c>
    </row>
    <row r="870" s="15" customFormat="1">
      <c r="A870" s="15"/>
      <c r="B870" s="265"/>
      <c r="C870" s="266"/>
      <c r="D870" s="244" t="s">
        <v>174</v>
      </c>
      <c r="E870" s="267" t="s">
        <v>1</v>
      </c>
      <c r="F870" s="268" t="s">
        <v>873</v>
      </c>
      <c r="G870" s="266"/>
      <c r="H870" s="267" t="s">
        <v>1</v>
      </c>
      <c r="I870" s="269"/>
      <c r="J870" s="266"/>
      <c r="K870" s="266"/>
      <c r="L870" s="270"/>
      <c r="M870" s="271"/>
      <c r="N870" s="272"/>
      <c r="O870" s="272"/>
      <c r="P870" s="272"/>
      <c r="Q870" s="272"/>
      <c r="R870" s="272"/>
      <c r="S870" s="272"/>
      <c r="T870" s="273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74" t="s">
        <v>174</v>
      </c>
      <c r="AU870" s="274" t="s">
        <v>86</v>
      </c>
      <c r="AV870" s="15" t="s">
        <v>84</v>
      </c>
      <c r="AW870" s="15" t="s">
        <v>32</v>
      </c>
      <c r="AX870" s="15" t="s">
        <v>76</v>
      </c>
      <c r="AY870" s="274" t="s">
        <v>166</v>
      </c>
    </row>
    <row r="871" s="13" customFormat="1">
      <c r="A871" s="13"/>
      <c r="B871" s="242"/>
      <c r="C871" s="243"/>
      <c r="D871" s="244" t="s">
        <v>174</v>
      </c>
      <c r="E871" s="245" t="s">
        <v>1</v>
      </c>
      <c r="F871" s="246" t="s">
        <v>1074</v>
      </c>
      <c r="G871" s="243"/>
      <c r="H871" s="247">
        <v>6</v>
      </c>
      <c r="I871" s="248"/>
      <c r="J871" s="243"/>
      <c r="K871" s="243"/>
      <c r="L871" s="249"/>
      <c r="M871" s="250"/>
      <c r="N871" s="251"/>
      <c r="O871" s="251"/>
      <c r="P871" s="251"/>
      <c r="Q871" s="251"/>
      <c r="R871" s="251"/>
      <c r="S871" s="251"/>
      <c r="T871" s="252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53" t="s">
        <v>174</v>
      </c>
      <c r="AU871" s="253" t="s">
        <v>86</v>
      </c>
      <c r="AV871" s="13" t="s">
        <v>86</v>
      </c>
      <c r="AW871" s="13" t="s">
        <v>32</v>
      </c>
      <c r="AX871" s="13" t="s">
        <v>76</v>
      </c>
      <c r="AY871" s="253" t="s">
        <v>166</v>
      </c>
    </row>
    <row r="872" s="15" customFormat="1">
      <c r="A872" s="15"/>
      <c r="B872" s="265"/>
      <c r="C872" s="266"/>
      <c r="D872" s="244" t="s">
        <v>174</v>
      </c>
      <c r="E872" s="267" t="s">
        <v>1</v>
      </c>
      <c r="F872" s="268" t="s">
        <v>875</v>
      </c>
      <c r="G872" s="266"/>
      <c r="H872" s="267" t="s">
        <v>1</v>
      </c>
      <c r="I872" s="269"/>
      <c r="J872" s="266"/>
      <c r="K872" s="266"/>
      <c r="L872" s="270"/>
      <c r="M872" s="271"/>
      <c r="N872" s="272"/>
      <c r="O872" s="272"/>
      <c r="P872" s="272"/>
      <c r="Q872" s="272"/>
      <c r="R872" s="272"/>
      <c r="S872" s="272"/>
      <c r="T872" s="273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74" t="s">
        <v>174</v>
      </c>
      <c r="AU872" s="274" t="s">
        <v>86</v>
      </c>
      <c r="AV872" s="15" t="s">
        <v>84</v>
      </c>
      <c r="AW872" s="15" t="s">
        <v>32</v>
      </c>
      <c r="AX872" s="15" t="s">
        <v>76</v>
      </c>
      <c r="AY872" s="274" t="s">
        <v>166</v>
      </c>
    </row>
    <row r="873" s="13" customFormat="1">
      <c r="A873" s="13"/>
      <c r="B873" s="242"/>
      <c r="C873" s="243"/>
      <c r="D873" s="244" t="s">
        <v>174</v>
      </c>
      <c r="E873" s="245" t="s">
        <v>1</v>
      </c>
      <c r="F873" s="246" t="s">
        <v>1074</v>
      </c>
      <c r="G873" s="243"/>
      <c r="H873" s="247">
        <v>6</v>
      </c>
      <c r="I873" s="248"/>
      <c r="J873" s="243"/>
      <c r="K873" s="243"/>
      <c r="L873" s="249"/>
      <c r="M873" s="250"/>
      <c r="N873" s="251"/>
      <c r="O873" s="251"/>
      <c r="P873" s="251"/>
      <c r="Q873" s="251"/>
      <c r="R873" s="251"/>
      <c r="S873" s="251"/>
      <c r="T873" s="252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3" t="s">
        <v>174</v>
      </c>
      <c r="AU873" s="253" t="s">
        <v>86</v>
      </c>
      <c r="AV873" s="13" t="s">
        <v>86</v>
      </c>
      <c r="AW873" s="13" t="s">
        <v>32</v>
      </c>
      <c r="AX873" s="13" t="s">
        <v>76</v>
      </c>
      <c r="AY873" s="253" t="s">
        <v>166</v>
      </c>
    </row>
    <row r="874" s="15" customFormat="1">
      <c r="A874" s="15"/>
      <c r="B874" s="265"/>
      <c r="C874" s="266"/>
      <c r="D874" s="244" t="s">
        <v>174</v>
      </c>
      <c r="E874" s="267" t="s">
        <v>1</v>
      </c>
      <c r="F874" s="268" t="s">
        <v>876</v>
      </c>
      <c r="G874" s="266"/>
      <c r="H874" s="267" t="s">
        <v>1</v>
      </c>
      <c r="I874" s="269"/>
      <c r="J874" s="266"/>
      <c r="K874" s="266"/>
      <c r="L874" s="270"/>
      <c r="M874" s="271"/>
      <c r="N874" s="272"/>
      <c r="O874" s="272"/>
      <c r="P874" s="272"/>
      <c r="Q874" s="272"/>
      <c r="R874" s="272"/>
      <c r="S874" s="272"/>
      <c r="T874" s="273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74" t="s">
        <v>174</v>
      </c>
      <c r="AU874" s="274" t="s">
        <v>86</v>
      </c>
      <c r="AV874" s="15" t="s">
        <v>84</v>
      </c>
      <c r="AW874" s="15" t="s">
        <v>32</v>
      </c>
      <c r="AX874" s="15" t="s">
        <v>76</v>
      </c>
      <c r="AY874" s="274" t="s">
        <v>166</v>
      </c>
    </row>
    <row r="875" s="13" customFormat="1">
      <c r="A875" s="13"/>
      <c r="B875" s="242"/>
      <c r="C875" s="243"/>
      <c r="D875" s="244" t="s">
        <v>174</v>
      </c>
      <c r="E875" s="245" t="s">
        <v>1</v>
      </c>
      <c r="F875" s="246" t="s">
        <v>1023</v>
      </c>
      <c r="G875" s="243"/>
      <c r="H875" s="247">
        <v>8.4000000000000004</v>
      </c>
      <c r="I875" s="248"/>
      <c r="J875" s="243"/>
      <c r="K875" s="243"/>
      <c r="L875" s="249"/>
      <c r="M875" s="250"/>
      <c r="N875" s="251"/>
      <c r="O875" s="251"/>
      <c r="P875" s="251"/>
      <c r="Q875" s="251"/>
      <c r="R875" s="251"/>
      <c r="S875" s="251"/>
      <c r="T875" s="252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53" t="s">
        <v>174</v>
      </c>
      <c r="AU875" s="253" t="s">
        <v>86</v>
      </c>
      <c r="AV875" s="13" t="s">
        <v>86</v>
      </c>
      <c r="AW875" s="13" t="s">
        <v>32</v>
      </c>
      <c r="AX875" s="13" t="s">
        <v>76</v>
      </c>
      <c r="AY875" s="253" t="s">
        <v>166</v>
      </c>
    </row>
    <row r="876" s="15" customFormat="1">
      <c r="A876" s="15"/>
      <c r="B876" s="265"/>
      <c r="C876" s="266"/>
      <c r="D876" s="244" t="s">
        <v>174</v>
      </c>
      <c r="E876" s="267" t="s">
        <v>1</v>
      </c>
      <c r="F876" s="268" t="s">
        <v>995</v>
      </c>
      <c r="G876" s="266"/>
      <c r="H876" s="267" t="s">
        <v>1</v>
      </c>
      <c r="I876" s="269"/>
      <c r="J876" s="266"/>
      <c r="K876" s="266"/>
      <c r="L876" s="270"/>
      <c r="M876" s="271"/>
      <c r="N876" s="272"/>
      <c r="O876" s="272"/>
      <c r="P876" s="272"/>
      <c r="Q876" s="272"/>
      <c r="R876" s="272"/>
      <c r="S876" s="272"/>
      <c r="T876" s="273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74" t="s">
        <v>174</v>
      </c>
      <c r="AU876" s="274" t="s">
        <v>86</v>
      </c>
      <c r="AV876" s="15" t="s">
        <v>84</v>
      </c>
      <c r="AW876" s="15" t="s">
        <v>32</v>
      </c>
      <c r="AX876" s="15" t="s">
        <v>76</v>
      </c>
      <c r="AY876" s="274" t="s">
        <v>166</v>
      </c>
    </row>
    <row r="877" s="13" customFormat="1">
      <c r="A877" s="13"/>
      <c r="B877" s="242"/>
      <c r="C877" s="243"/>
      <c r="D877" s="244" t="s">
        <v>174</v>
      </c>
      <c r="E877" s="245" t="s">
        <v>1</v>
      </c>
      <c r="F877" s="246" t="s">
        <v>1076</v>
      </c>
      <c r="G877" s="243"/>
      <c r="H877" s="247">
        <v>14.4</v>
      </c>
      <c r="I877" s="248"/>
      <c r="J877" s="243"/>
      <c r="K877" s="243"/>
      <c r="L877" s="249"/>
      <c r="M877" s="250"/>
      <c r="N877" s="251"/>
      <c r="O877" s="251"/>
      <c r="P877" s="251"/>
      <c r="Q877" s="251"/>
      <c r="R877" s="251"/>
      <c r="S877" s="251"/>
      <c r="T877" s="252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3" t="s">
        <v>174</v>
      </c>
      <c r="AU877" s="253" t="s">
        <v>86</v>
      </c>
      <c r="AV877" s="13" t="s">
        <v>86</v>
      </c>
      <c r="AW877" s="13" t="s">
        <v>32</v>
      </c>
      <c r="AX877" s="13" t="s">
        <v>76</v>
      </c>
      <c r="AY877" s="253" t="s">
        <v>166</v>
      </c>
    </row>
    <row r="878" s="15" customFormat="1">
      <c r="A878" s="15"/>
      <c r="B878" s="265"/>
      <c r="C878" s="266"/>
      <c r="D878" s="244" t="s">
        <v>174</v>
      </c>
      <c r="E878" s="267" t="s">
        <v>1</v>
      </c>
      <c r="F878" s="268" t="s">
        <v>998</v>
      </c>
      <c r="G878" s="266"/>
      <c r="H878" s="267" t="s">
        <v>1</v>
      </c>
      <c r="I878" s="269"/>
      <c r="J878" s="266"/>
      <c r="K878" s="266"/>
      <c r="L878" s="270"/>
      <c r="M878" s="271"/>
      <c r="N878" s="272"/>
      <c r="O878" s="272"/>
      <c r="P878" s="272"/>
      <c r="Q878" s="272"/>
      <c r="R878" s="272"/>
      <c r="S878" s="272"/>
      <c r="T878" s="273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74" t="s">
        <v>174</v>
      </c>
      <c r="AU878" s="274" t="s">
        <v>86</v>
      </c>
      <c r="AV878" s="15" t="s">
        <v>84</v>
      </c>
      <c r="AW878" s="15" t="s">
        <v>32</v>
      </c>
      <c r="AX878" s="15" t="s">
        <v>76</v>
      </c>
      <c r="AY878" s="274" t="s">
        <v>166</v>
      </c>
    </row>
    <row r="879" s="13" customFormat="1">
      <c r="A879" s="13"/>
      <c r="B879" s="242"/>
      <c r="C879" s="243"/>
      <c r="D879" s="244" t="s">
        <v>174</v>
      </c>
      <c r="E879" s="245" t="s">
        <v>1</v>
      </c>
      <c r="F879" s="246" t="s">
        <v>1023</v>
      </c>
      <c r="G879" s="243"/>
      <c r="H879" s="247">
        <v>8.4000000000000004</v>
      </c>
      <c r="I879" s="248"/>
      <c r="J879" s="243"/>
      <c r="K879" s="243"/>
      <c r="L879" s="249"/>
      <c r="M879" s="250"/>
      <c r="N879" s="251"/>
      <c r="O879" s="251"/>
      <c r="P879" s="251"/>
      <c r="Q879" s="251"/>
      <c r="R879" s="251"/>
      <c r="S879" s="251"/>
      <c r="T879" s="252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3" t="s">
        <v>174</v>
      </c>
      <c r="AU879" s="253" t="s">
        <v>86</v>
      </c>
      <c r="AV879" s="13" t="s">
        <v>86</v>
      </c>
      <c r="AW879" s="13" t="s">
        <v>32</v>
      </c>
      <c r="AX879" s="13" t="s">
        <v>76</v>
      </c>
      <c r="AY879" s="253" t="s">
        <v>166</v>
      </c>
    </row>
    <row r="880" s="15" customFormat="1">
      <c r="A880" s="15"/>
      <c r="B880" s="265"/>
      <c r="C880" s="266"/>
      <c r="D880" s="244" t="s">
        <v>174</v>
      </c>
      <c r="E880" s="267" t="s">
        <v>1</v>
      </c>
      <c r="F880" s="268" t="s">
        <v>816</v>
      </c>
      <c r="G880" s="266"/>
      <c r="H880" s="267" t="s">
        <v>1</v>
      </c>
      <c r="I880" s="269"/>
      <c r="J880" s="266"/>
      <c r="K880" s="266"/>
      <c r="L880" s="270"/>
      <c r="M880" s="271"/>
      <c r="N880" s="272"/>
      <c r="O880" s="272"/>
      <c r="P880" s="272"/>
      <c r="Q880" s="272"/>
      <c r="R880" s="272"/>
      <c r="S880" s="272"/>
      <c r="T880" s="273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74" t="s">
        <v>174</v>
      </c>
      <c r="AU880" s="274" t="s">
        <v>86</v>
      </c>
      <c r="AV880" s="15" t="s">
        <v>84</v>
      </c>
      <c r="AW880" s="15" t="s">
        <v>32</v>
      </c>
      <c r="AX880" s="15" t="s">
        <v>76</v>
      </c>
      <c r="AY880" s="274" t="s">
        <v>166</v>
      </c>
    </row>
    <row r="881" s="13" customFormat="1">
      <c r="A881" s="13"/>
      <c r="B881" s="242"/>
      <c r="C881" s="243"/>
      <c r="D881" s="244" t="s">
        <v>174</v>
      </c>
      <c r="E881" s="245" t="s">
        <v>1</v>
      </c>
      <c r="F881" s="246" t="s">
        <v>1023</v>
      </c>
      <c r="G881" s="243"/>
      <c r="H881" s="247">
        <v>8.4000000000000004</v>
      </c>
      <c r="I881" s="248"/>
      <c r="J881" s="243"/>
      <c r="K881" s="243"/>
      <c r="L881" s="249"/>
      <c r="M881" s="250"/>
      <c r="N881" s="251"/>
      <c r="O881" s="251"/>
      <c r="P881" s="251"/>
      <c r="Q881" s="251"/>
      <c r="R881" s="251"/>
      <c r="S881" s="251"/>
      <c r="T881" s="252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3" t="s">
        <v>174</v>
      </c>
      <c r="AU881" s="253" t="s">
        <v>86</v>
      </c>
      <c r="AV881" s="13" t="s">
        <v>86</v>
      </c>
      <c r="AW881" s="13" t="s">
        <v>32</v>
      </c>
      <c r="AX881" s="13" t="s">
        <v>76</v>
      </c>
      <c r="AY881" s="253" t="s">
        <v>166</v>
      </c>
    </row>
    <row r="882" s="15" customFormat="1">
      <c r="A882" s="15"/>
      <c r="B882" s="265"/>
      <c r="C882" s="266"/>
      <c r="D882" s="244" t="s">
        <v>174</v>
      </c>
      <c r="E882" s="267" t="s">
        <v>1</v>
      </c>
      <c r="F882" s="268" t="s">
        <v>1002</v>
      </c>
      <c r="G882" s="266"/>
      <c r="H882" s="267" t="s">
        <v>1</v>
      </c>
      <c r="I882" s="269"/>
      <c r="J882" s="266"/>
      <c r="K882" s="266"/>
      <c r="L882" s="270"/>
      <c r="M882" s="271"/>
      <c r="N882" s="272"/>
      <c r="O882" s="272"/>
      <c r="P882" s="272"/>
      <c r="Q882" s="272"/>
      <c r="R882" s="272"/>
      <c r="S882" s="272"/>
      <c r="T882" s="273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74" t="s">
        <v>174</v>
      </c>
      <c r="AU882" s="274" t="s">
        <v>86</v>
      </c>
      <c r="AV882" s="15" t="s">
        <v>84</v>
      </c>
      <c r="AW882" s="15" t="s">
        <v>32</v>
      </c>
      <c r="AX882" s="15" t="s">
        <v>76</v>
      </c>
      <c r="AY882" s="274" t="s">
        <v>166</v>
      </c>
    </row>
    <row r="883" s="13" customFormat="1">
      <c r="A883" s="13"/>
      <c r="B883" s="242"/>
      <c r="C883" s="243"/>
      <c r="D883" s="244" t="s">
        <v>174</v>
      </c>
      <c r="E883" s="245" t="s">
        <v>1</v>
      </c>
      <c r="F883" s="246" t="s">
        <v>1026</v>
      </c>
      <c r="G883" s="243"/>
      <c r="H883" s="247">
        <v>12.6</v>
      </c>
      <c r="I883" s="248"/>
      <c r="J883" s="243"/>
      <c r="K883" s="243"/>
      <c r="L883" s="249"/>
      <c r="M883" s="250"/>
      <c r="N883" s="251"/>
      <c r="O883" s="251"/>
      <c r="P883" s="251"/>
      <c r="Q883" s="251"/>
      <c r="R883" s="251"/>
      <c r="S883" s="251"/>
      <c r="T883" s="252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3" t="s">
        <v>174</v>
      </c>
      <c r="AU883" s="253" t="s">
        <v>86</v>
      </c>
      <c r="AV883" s="13" t="s">
        <v>86</v>
      </c>
      <c r="AW883" s="13" t="s">
        <v>32</v>
      </c>
      <c r="AX883" s="13" t="s">
        <v>76</v>
      </c>
      <c r="AY883" s="253" t="s">
        <v>166</v>
      </c>
    </row>
    <row r="884" s="15" customFormat="1">
      <c r="A884" s="15"/>
      <c r="B884" s="265"/>
      <c r="C884" s="266"/>
      <c r="D884" s="244" t="s">
        <v>174</v>
      </c>
      <c r="E884" s="267" t="s">
        <v>1</v>
      </c>
      <c r="F884" s="268" t="s">
        <v>1004</v>
      </c>
      <c r="G884" s="266"/>
      <c r="H884" s="267" t="s">
        <v>1</v>
      </c>
      <c r="I884" s="269"/>
      <c r="J884" s="266"/>
      <c r="K884" s="266"/>
      <c r="L884" s="270"/>
      <c r="M884" s="271"/>
      <c r="N884" s="272"/>
      <c r="O884" s="272"/>
      <c r="P884" s="272"/>
      <c r="Q884" s="272"/>
      <c r="R884" s="272"/>
      <c r="S884" s="272"/>
      <c r="T884" s="273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T884" s="274" t="s">
        <v>174</v>
      </c>
      <c r="AU884" s="274" t="s">
        <v>86</v>
      </c>
      <c r="AV884" s="15" t="s">
        <v>84</v>
      </c>
      <c r="AW884" s="15" t="s">
        <v>32</v>
      </c>
      <c r="AX884" s="15" t="s">
        <v>76</v>
      </c>
      <c r="AY884" s="274" t="s">
        <v>166</v>
      </c>
    </row>
    <row r="885" s="13" customFormat="1">
      <c r="A885" s="13"/>
      <c r="B885" s="242"/>
      <c r="C885" s="243"/>
      <c r="D885" s="244" t="s">
        <v>174</v>
      </c>
      <c r="E885" s="245" t="s">
        <v>1</v>
      </c>
      <c r="F885" s="246" t="s">
        <v>1077</v>
      </c>
      <c r="G885" s="243"/>
      <c r="H885" s="247">
        <v>16.800000000000001</v>
      </c>
      <c r="I885" s="248"/>
      <c r="J885" s="243"/>
      <c r="K885" s="243"/>
      <c r="L885" s="249"/>
      <c r="M885" s="250"/>
      <c r="N885" s="251"/>
      <c r="O885" s="251"/>
      <c r="P885" s="251"/>
      <c r="Q885" s="251"/>
      <c r="R885" s="251"/>
      <c r="S885" s="251"/>
      <c r="T885" s="252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53" t="s">
        <v>174</v>
      </c>
      <c r="AU885" s="253" t="s">
        <v>86</v>
      </c>
      <c r="AV885" s="13" t="s">
        <v>86</v>
      </c>
      <c r="AW885" s="13" t="s">
        <v>32</v>
      </c>
      <c r="AX885" s="13" t="s">
        <v>76</v>
      </c>
      <c r="AY885" s="253" t="s">
        <v>166</v>
      </c>
    </row>
    <row r="886" s="15" customFormat="1">
      <c r="A886" s="15"/>
      <c r="B886" s="265"/>
      <c r="C886" s="266"/>
      <c r="D886" s="244" t="s">
        <v>174</v>
      </c>
      <c r="E886" s="267" t="s">
        <v>1</v>
      </c>
      <c r="F886" s="268" t="s">
        <v>878</v>
      </c>
      <c r="G886" s="266"/>
      <c r="H886" s="267" t="s">
        <v>1</v>
      </c>
      <c r="I886" s="269"/>
      <c r="J886" s="266"/>
      <c r="K886" s="266"/>
      <c r="L886" s="270"/>
      <c r="M886" s="271"/>
      <c r="N886" s="272"/>
      <c r="O886" s="272"/>
      <c r="P886" s="272"/>
      <c r="Q886" s="272"/>
      <c r="R886" s="272"/>
      <c r="S886" s="272"/>
      <c r="T886" s="273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74" t="s">
        <v>174</v>
      </c>
      <c r="AU886" s="274" t="s">
        <v>86</v>
      </c>
      <c r="AV886" s="15" t="s">
        <v>84</v>
      </c>
      <c r="AW886" s="15" t="s">
        <v>32</v>
      </c>
      <c r="AX886" s="15" t="s">
        <v>76</v>
      </c>
      <c r="AY886" s="274" t="s">
        <v>166</v>
      </c>
    </row>
    <row r="887" s="13" customFormat="1">
      <c r="A887" s="13"/>
      <c r="B887" s="242"/>
      <c r="C887" s="243"/>
      <c r="D887" s="244" t="s">
        <v>174</v>
      </c>
      <c r="E887" s="245" t="s">
        <v>1</v>
      </c>
      <c r="F887" s="246" t="s">
        <v>1077</v>
      </c>
      <c r="G887" s="243"/>
      <c r="H887" s="247">
        <v>16.800000000000001</v>
      </c>
      <c r="I887" s="248"/>
      <c r="J887" s="243"/>
      <c r="K887" s="243"/>
      <c r="L887" s="249"/>
      <c r="M887" s="250"/>
      <c r="N887" s="251"/>
      <c r="O887" s="251"/>
      <c r="P887" s="251"/>
      <c r="Q887" s="251"/>
      <c r="R887" s="251"/>
      <c r="S887" s="251"/>
      <c r="T887" s="252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3" t="s">
        <v>174</v>
      </c>
      <c r="AU887" s="253" t="s">
        <v>86</v>
      </c>
      <c r="AV887" s="13" t="s">
        <v>86</v>
      </c>
      <c r="AW887" s="13" t="s">
        <v>32</v>
      </c>
      <c r="AX887" s="13" t="s">
        <v>76</v>
      </c>
      <c r="AY887" s="253" t="s">
        <v>166</v>
      </c>
    </row>
    <row r="888" s="15" customFormat="1">
      <c r="A888" s="15"/>
      <c r="B888" s="265"/>
      <c r="C888" s="266"/>
      <c r="D888" s="244" t="s">
        <v>174</v>
      </c>
      <c r="E888" s="267" t="s">
        <v>1</v>
      </c>
      <c r="F888" s="268" t="s">
        <v>880</v>
      </c>
      <c r="G888" s="266"/>
      <c r="H888" s="267" t="s">
        <v>1</v>
      </c>
      <c r="I888" s="269"/>
      <c r="J888" s="266"/>
      <c r="K888" s="266"/>
      <c r="L888" s="270"/>
      <c r="M888" s="271"/>
      <c r="N888" s="272"/>
      <c r="O888" s="272"/>
      <c r="P888" s="272"/>
      <c r="Q888" s="272"/>
      <c r="R888" s="272"/>
      <c r="S888" s="272"/>
      <c r="T888" s="273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74" t="s">
        <v>174</v>
      </c>
      <c r="AU888" s="274" t="s">
        <v>86</v>
      </c>
      <c r="AV888" s="15" t="s">
        <v>84</v>
      </c>
      <c r="AW888" s="15" t="s">
        <v>32</v>
      </c>
      <c r="AX888" s="15" t="s">
        <v>76</v>
      </c>
      <c r="AY888" s="274" t="s">
        <v>166</v>
      </c>
    </row>
    <row r="889" s="13" customFormat="1">
      <c r="A889" s="13"/>
      <c r="B889" s="242"/>
      <c r="C889" s="243"/>
      <c r="D889" s="244" t="s">
        <v>174</v>
      </c>
      <c r="E889" s="245" t="s">
        <v>1</v>
      </c>
      <c r="F889" s="246" t="s">
        <v>1078</v>
      </c>
      <c r="G889" s="243"/>
      <c r="H889" s="247">
        <v>16.800000000000001</v>
      </c>
      <c r="I889" s="248"/>
      <c r="J889" s="243"/>
      <c r="K889" s="243"/>
      <c r="L889" s="249"/>
      <c r="M889" s="250"/>
      <c r="N889" s="251"/>
      <c r="O889" s="251"/>
      <c r="P889" s="251"/>
      <c r="Q889" s="251"/>
      <c r="R889" s="251"/>
      <c r="S889" s="251"/>
      <c r="T889" s="252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53" t="s">
        <v>174</v>
      </c>
      <c r="AU889" s="253" t="s">
        <v>86</v>
      </c>
      <c r="AV889" s="13" t="s">
        <v>86</v>
      </c>
      <c r="AW889" s="13" t="s">
        <v>32</v>
      </c>
      <c r="AX889" s="13" t="s">
        <v>76</v>
      </c>
      <c r="AY889" s="253" t="s">
        <v>166</v>
      </c>
    </row>
    <row r="890" s="15" customFormat="1">
      <c r="A890" s="15"/>
      <c r="B890" s="265"/>
      <c r="C890" s="266"/>
      <c r="D890" s="244" t="s">
        <v>174</v>
      </c>
      <c r="E890" s="267" t="s">
        <v>1</v>
      </c>
      <c r="F890" s="268" t="s">
        <v>1009</v>
      </c>
      <c r="G890" s="266"/>
      <c r="H890" s="267" t="s">
        <v>1</v>
      </c>
      <c r="I890" s="269"/>
      <c r="J890" s="266"/>
      <c r="K890" s="266"/>
      <c r="L890" s="270"/>
      <c r="M890" s="271"/>
      <c r="N890" s="272"/>
      <c r="O890" s="272"/>
      <c r="P890" s="272"/>
      <c r="Q890" s="272"/>
      <c r="R890" s="272"/>
      <c r="S890" s="272"/>
      <c r="T890" s="273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74" t="s">
        <v>174</v>
      </c>
      <c r="AU890" s="274" t="s">
        <v>86</v>
      </c>
      <c r="AV890" s="15" t="s">
        <v>84</v>
      </c>
      <c r="AW890" s="15" t="s">
        <v>32</v>
      </c>
      <c r="AX890" s="15" t="s">
        <v>76</v>
      </c>
      <c r="AY890" s="274" t="s">
        <v>166</v>
      </c>
    </row>
    <row r="891" s="13" customFormat="1">
      <c r="A891" s="13"/>
      <c r="B891" s="242"/>
      <c r="C891" s="243"/>
      <c r="D891" s="244" t="s">
        <v>174</v>
      </c>
      <c r="E891" s="245" t="s">
        <v>1</v>
      </c>
      <c r="F891" s="246" t="s">
        <v>1023</v>
      </c>
      <c r="G891" s="243"/>
      <c r="H891" s="247">
        <v>8.4000000000000004</v>
      </c>
      <c r="I891" s="248"/>
      <c r="J891" s="243"/>
      <c r="K891" s="243"/>
      <c r="L891" s="249"/>
      <c r="M891" s="250"/>
      <c r="N891" s="251"/>
      <c r="O891" s="251"/>
      <c r="P891" s="251"/>
      <c r="Q891" s="251"/>
      <c r="R891" s="251"/>
      <c r="S891" s="251"/>
      <c r="T891" s="252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3" t="s">
        <v>174</v>
      </c>
      <c r="AU891" s="253" t="s">
        <v>86</v>
      </c>
      <c r="AV891" s="13" t="s">
        <v>86</v>
      </c>
      <c r="AW891" s="13" t="s">
        <v>32</v>
      </c>
      <c r="AX891" s="13" t="s">
        <v>76</v>
      </c>
      <c r="AY891" s="253" t="s">
        <v>166</v>
      </c>
    </row>
    <row r="892" s="15" customFormat="1">
      <c r="A892" s="15"/>
      <c r="B892" s="265"/>
      <c r="C892" s="266"/>
      <c r="D892" s="244" t="s">
        <v>174</v>
      </c>
      <c r="E892" s="267" t="s">
        <v>1</v>
      </c>
      <c r="F892" s="268" t="s">
        <v>882</v>
      </c>
      <c r="G892" s="266"/>
      <c r="H892" s="267" t="s">
        <v>1</v>
      </c>
      <c r="I892" s="269"/>
      <c r="J892" s="266"/>
      <c r="K892" s="266"/>
      <c r="L892" s="270"/>
      <c r="M892" s="271"/>
      <c r="N892" s="272"/>
      <c r="O892" s="272"/>
      <c r="P892" s="272"/>
      <c r="Q892" s="272"/>
      <c r="R892" s="272"/>
      <c r="S892" s="272"/>
      <c r="T892" s="273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74" t="s">
        <v>174</v>
      </c>
      <c r="AU892" s="274" t="s">
        <v>86</v>
      </c>
      <c r="AV892" s="15" t="s">
        <v>84</v>
      </c>
      <c r="AW892" s="15" t="s">
        <v>32</v>
      </c>
      <c r="AX892" s="15" t="s">
        <v>76</v>
      </c>
      <c r="AY892" s="274" t="s">
        <v>166</v>
      </c>
    </row>
    <row r="893" s="13" customFormat="1">
      <c r="A893" s="13"/>
      <c r="B893" s="242"/>
      <c r="C893" s="243"/>
      <c r="D893" s="244" t="s">
        <v>174</v>
      </c>
      <c r="E893" s="245" t="s">
        <v>1</v>
      </c>
      <c r="F893" s="246" t="s">
        <v>1079</v>
      </c>
      <c r="G893" s="243"/>
      <c r="H893" s="247">
        <v>12.6</v>
      </c>
      <c r="I893" s="248"/>
      <c r="J893" s="243"/>
      <c r="K893" s="243"/>
      <c r="L893" s="249"/>
      <c r="M893" s="250"/>
      <c r="N893" s="251"/>
      <c r="O893" s="251"/>
      <c r="P893" s="251"/>
      <c r="Q893" s="251"/>
      <c r="R893" s="251"/>
      <c r="S893" s="251"/>
      <c r="T893" s="252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3" t="s">
        <v>174</v>
      </c>
      <c r="AU893" s="253" t="s">
        <v>86</v>
      </c>
      <c r="AV893" s="13" t="s">
        <v>86</v>
      </c>
      <c r="AW893" s="13" t="s">
        <v>32</v>
      </c>
      <c r="AX893" s="13" t="s">
        <v>76</v>
      </c>
      <c r="AY893" s="253" t="s">
        <v>166</v>
      </c>
    </row>
    <row r="894" s="15" customFormat="1">
      <c r="A894" s="15"/>
      <c r="B894" s="265"/>
      <c r="C894" s="266"/>
      <c r="D894" s="244" t="s">
        <v>174</v>
      </c>
      <c r="E894" s="267" t="s">
        <v>1</v>
      </c>
      <c r="F894" s="268" t="s">
        <v>884</v>
      </c>
      <c r="G894" s="266"/>
      <c r="H894" s="267" t="s">
        <v>1</v>
      </c>
      <c r="I894" s="269"/>
      <c r="J894" s="266"/>
      <c r="K894" s="266"/>
      <c r="L894" s="270"/>
      <c r="M894" s="271"/>
      <c r="N894" s="272"/>
      <c r="O894" s="272"/>
      <c r="P894" s="272"/>
      <c r="Q894" s="272"/>
      <c r="R894" s="272"/>
      <c r="S894" s="272"/>
      <c r="T894" s="273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T894" s="274" t="s">
        <v>174</v>
      </c>
      <c r="AU894" s="274" t="s">
        <v>86</v>
      </c>
      <c r="AV894" s="15" t="s">
        <v>84</v>
      </c>
      <c r="AW894" s="15" t="s">
        <v>32</v>
      </c>
      <c r="AX894" s="15" t="s">
        <v>76</v>
      </c>
      <c r="AY894" s="274" t="s">
        <v>166</v>
      </c>
    </row>
    <row r="895" s="13" customFormat="1">
      <c r="A895" s="13"/>
      <c r="B895" s="242"/>
      <c r="C895" s="243"/>
      <c r="D895" s="244" t="s">
        <v>174</v>
      </c>
      <c r="E895" s="245" t="s">
        <v>1</v>
      </c>
      <c r="F895" s="246" t="s">
        <v>1077</v>
      </c>
      <c r="G895" s="243"/>
      <c r="H895" s="247">
        <v>16.800000000000001</v>
      </c>
      <c r="I895" s="248"/>
      <c r="J895" s="243"/>
      <c r="K895" s="243"/>
      <c r="L895" s="249"/>
      <c r="M895" s="250"/>
      <c r="N895" s="251"/>
      <c r="O895" s="251"/>
      <c r="P895" s="251"/>
      <c r="Q895" s="251"/>
      <c r="R895" s="251"/>
      <c r="S895" s="251"/>
      <c r="T895" s="252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53" t="s">
        <v>174</v>
      </c>
      <c r="AU895" s="253" t="s">
        <v>86</v>
      </c>
      <c r="AV895" s="13" t="s">
        <v>86</v>
      </c>
      <c r="AW895" s="13" t="s">
        <v>32</v>
      </c>
      <c r="AX895" s="13" t="s">
        <v>76</v>
      </c>
      <c r="AY895" s="253" t="s">
        <v>166</v>
      </c>
    </row>
    <row r="896" s="15" customFormat="1">
      <c r="A896" s="15"/>
      <c r="B896" s="265"/>
      <c r="C896" s="266"/>
      <c r="D896" s="244" t="s">
        <v>174</v>
      </c>
      <c r="E896" s="267" t="s">
        <v>1</v>
      </c>
      <c r="F896" s="268" t="s">
        <v>886</v>
      </c>
      <c r="G896" s="266"/>
      <c r="H896" s="267" t="s">
        <v>1</v>
      </c>
      <c r="I896" s="269"/>
      <c r="J896" s="266"/>
      <c r="K896" s="266"/>
      <c r="L896" s="270"/>
      <c r="M896" s="271"/>
      <c r="N896" s="272"/>
      <c r="O896" s="272"/>
      <c r="P896" s="272"/>
      <c r="Q896" s="272"/>
      <c r="R896" s="272"/>
      <c r="S896" s="272"/>
      <c r="T896" s="273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74" t="s">
        <v>174</v>
      </c>
      <c r="AU896" s="274" t="s">
        <v>86</v>
      </c>
      <c r="AV896" s="15" t="s">
        <v>84</v>
      </c>
      <c r="AW896" s="15" t="s">
        <v>32</v>
      </c>
      <c r="AX896" s="15" t="s">
        <v>76</v>
      </c>
      <c r="AY896" s="274" t="s">
        <v>166</v>
      </c>
    </row>
    <row r="897" s="13" customFormat="1">
      <c r="A897" s="13"/>
      <c r="B897" s="242"/>
      <c r="C897" s="243"/>
      <c r="D897" s="244" t="s">
        <v>174</v>
      </c>
      <c r="E897" s="245" t="s">
        <v>1</v>
      </c>
      <c r="F897" s="246" t="s">
        <v>1026</v>
      </c>
      <c r="G897" s="243"/>
      <c r="H897" s="247">
        <v>12.6</v>
      </c>
      <c r="I897" s="248"/>
      <c r="J897" s="243"/>
      <c r="K897" s="243"/>
      <c r="L897" s="249"/>
      <c r="M897" s="250"/>
      <c r="N897" s="251"/>
      <c r="O897" s="251"/>
      <c r="P897" s="251"/>
      <c r="Q897" s="251"/>
      <c r="R897" s="251"/>
      <c r="S897" s="251"/>
      <c r="T897" s="252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3" t="s">
        <v>174</v>
      </c>
      <c r="AU897" s="253" t="s">
        <v>86</v>
      </c>
      <c r="AV897" s="13" t="s">
        <v>86</v>
      </c>
      <c r="AW897" s="13" t="s">
        <v>32</v>
      </c>
      <c r="AX897" s="13" t="s">
        <v>76</v>
      </c>
      <c r="AY897" s="253" t="s">
        <v>166</v>
      </c>
    </row>
    <row r="898" s="15" customFormat="1">
      <c r="A898" s="15"/>
      <c r="B898" s="265"/>
      <c r="C898" s="266"/>
      <c r="D898" s="244" t="s">
        <v>174</v>
      </c>
      <c r="E898" s="267" t="s">
        <v>1</v>
      </c>
      <c r="F898" s="268" t="s">
        <v>887</v>
      </c>
      <c r="G898" s="266"/>
      <c r="H898" s="267" t="s">
        <v>1</v>
      </c>
      <c r="I898" s="269"/>
      <c r="J898" s="266"/>
      <c r="K898" s="266"/>
      <c r="L898" s="270"/>
      <c r="M898" s="271"/>
      <c r="N898" s="272"/>
      <c r="O898" s="272"/>
      <c r="P898" s="272"/>
      <c r="Q898" s="272"/>
      <c r="R898" s="272"/>
      <c r="S898" s="272"/>
      <c r="T898" s="273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74" t="s">
        <v>174</v>
      </c>
      <c r="AU898" s="274" t="s">
        <v>86</v>
      </c>
      <c r="AV898" s="15" t="s">
        <v>84</v>
      </c>
      <c r="AW898" s="15" t="s">
        <v>32</v>
      </c>
      <c r="AX898" s="15" t="s">
        <v>76</v>
      </c>
      <c r="AY898" s="274" t="s">
        <v>166</v>
      </c>
    </row>
    <row r="899" s="13" customFormat="1">
      <c r="A899" s="13"/>
      <c r="B899" s="242"/>
      <c r="C899" s="243"/>
      <c r="D899" s="244" t="s">
        <v>174</v>
      </c>
      <c r="E899" s="245" t="s">
        <v>1</v>
      </c>
      <c r="F899" s="246" t="s">
        <v>1023</v>
      </c>
      <c r="G899" s="243"/>
      <c r="H899" s="247">
        <v>8.4000000000000004</v>
      </c>
      <c r="I899" s="248"/>
      <c r="J899" s="243"/>
      <c r="K899" s="243"/>
      <c r="L899" s="249"/>
      <c r="M899" s="250"/>
      <c r="N899" s="251"/>
      <c r="O899" s="251"/>
      <c r="P899" s="251"/>
      <c r="Q899" s="251"/>
      <c r="R899" s="251"/>
      <c r="S899" s="251"/>
      <c r="T899" s="252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53" t="s">
        <v>174</v>
      </c>
      <c r="AU899" s="253" t="s">
        <v>86</v>
      </c>
      <c r="AV899" s="13" t="s">
        <v>86</v>
      </c>
      <c r="AW899" s="13" t="s">
        <v>32</v>
      </c>
      <c r="AX899" s="13" t="s">
        <v>76</v>
      </c>
      <c r="AY899" s="253" t="s">
        <v>166</v>
      </c>
    </row>
    <row r="900" s="14" customFormat="1">
      <c r="A900" s="14"/>
      <c r="B900" s="254"/>
      <c r="C900" s="255"/>
      <c r="D900" s="244" t="s">
        <v>174</v>
      </c>
      <c r="E900" s="256" t="s">
        <v>1</v>
      </c>
      <c r="F900" s="257" t="s">
        <v>182</v>
      </c>
      <c r="G900" s="255"/>
      <c r="H900" s="258">
        <v>201.90000000000001</v>
      </c>
      <c r="I900" s="259"/>
      <c r="J900" s="255"/>
      <c r="K900" s="255"/>
      <c r="L900" s="260"/>
      <c r="M900" s="261"/>
      <c r="N900" s="262"/>
      <c r="O900" s="262"/>
      <c r="P900" s="262"/>
      <c r="Q900" s="262"/>
      <c r="R900" s="262"/>
      <c r="S900" s="262"/>
      <c r="T900" s="263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64" t="s">
        <v>174</v>
      </c>
      <c r="AU900" s="264" t="s">
        <v>86</v>
      </c>
      <c r="AV900" s="14" t="s">
        <v>172</v>
      </c>
      <c r="AW900" s="14" t="s">
        <v>32</v>
      </c>
      <c r="AX900" s="14" t="s">
        <v>84</v>
      </c>
      <c r="AY900" s="264" t="s">
        <v>166</v>
      </c>
    </row>
    <row r="901" s="2" customFormat="1" ht="21.75" customHeight="1">
      <c r="A901" s="38"/>
      <c r="B901" s="39"/>
      <c r="C901" s="228" t="s">
        <v>1080</v>
      </c>
      <c r="D901" s="228" t="s">
        <v>168</v>
      </c>
      <c r="E901" s="229" t="s">
        <v>1081</v>
      </c>
      <c r="F901" s="230" t="s">
        <v>1082</v>
      </c>
      <c r="G901" s="231" t="s">
        <v>250</v>
      </c>
      <c r="H901" s="232">
        <v>231.03</v>
      </c>
      <c r="I901" s="233"/>
      <c r="J901" s="234">
        <f>ROUND(I901*H901,2)</f>
        <v>0</v>
      </c>
      <c r="K901" s="235"/>
      <c r="L901" s="44"/>
      <c r="M901" s="236" t="s">
        <v>1</v>
      </c>
      <c r="N901" s="237" t="s">
        <v>41</v>
      </c>
      <c r="O901" s="91"/>
      <c r="P901" s="238">
        <f>O901*H901</f>
        <v>0</v>
      </c>
      <c r="Q901" s="238">
        <v>0.00050000000000000001</v>
      </c>
      <c r="R901" s="238">
        <f>Q901*H901</f>
        <v>0.11551500000000001</v>
      </c>
      <c r="S901" s="238">
        <v>0</v>
      </c>
      <c r="T901" s="239">
        <f>S901*H901</f>
        <v>0</v>
      </c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R901" s="240" t="s">
        <v>288</v>
      </c>
      <c r="AT901" s="240" t="s">
        <v>168</v>
      </c>
      <c r="AU901" s="240" t="s">
        <v>86</v>
      </c>
      <c r="AY901" s="17" t="s">
        <v>166</v>
      </c>
      <c r="BE901" s="241">
        <f>IF(N901="základní",J901,0)</f>
        <v>0</v>
      </c>
      <c r="BF901" s="241">
        <f>IF(N901="snížená",J901,0)</f>
        <v>0</v>
      </c>
      <c r="BG901" s="241">
        <f>IF(N901="zákl. přenesená",J901,0)</f>
        <v>0</v>
      </c>
      <c r="BH901" s="241">
        <f>IF(N901="sníž. přenesená",J901,0)</f>
        <v>0</v>
      </c>
      <c r="BI901" s="241">
        <f>IF(N901="nulová",J901,0)</f>
        <v>0</v>
      </c>
      <c r="BJ901" s="17" t="s">
        <v>84</v>
      </c>
      <c r="BK901" s="241">
        <f>ROUND(I901*H901,2)</f>
        <v>0</v>
      </c>
      <c r="BL901" s="17" t="s">
        <v>288</v>
      </c>
      <c r="BM901" s="240" t="s">
        <v>1083</v>
      </c>
    </row>
    <row r="902" s="15" customFormat="1">
      <c r="A902" s="15"/>
      <c r="B902" s="265"/>
      <c r="C902" s="266"/>
      <c r="D902" s="244" t="s">
        <v>174</v>
      </c>
      <c r="E902" s="267" t="s">
        <v>1</v>
      </c>
      <c r="F902" s="268" t="s">
        <v>1031</v>
      </c>
      <c r="G902" s="266"/>
      <c r="H902" s="267" t="s">
        <v>1</v>
      </c>
      <c r="I902" s="269"/>
      <c r="J902" s="266"/>
      <c r="K902" s="266"/>
      <c r="L902" s="270"/>
      <c r="M902" s="271"/>
      <c r="N902" s="272"/>
      <c r="O902" s="272"/>
      <c r="P902" s="272"/>
      <c r="Q902" s="272"/>
      <c r="R902" s="272"/>
      <c r="S902" s="272"/>
      <c r="T902" s="273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T902" s="274" t="s">
        <v>174</v>
      </c>
      <c r="AU902" s="274" t="s">
        <v>86</v>
      </c>
      <c r="AV902" s="15" t="s">
        <v>84</v>
      </c>
      <c r="AW902" s="15" t="s">
        <v>32</v>
      </c>
      <c r="AX902" s="15" t="s">
        <v>76</v>
      </c>
      <c r="AY902" s="274" t="s">
        <v>166</v>
      </c>
    </row>
    <row r="903" s="13" customFormat="1">
      <c r="A903" s="13"/>
      <c r="B903" s="242"/>
      <c r="C903" s="243"/>
      <c r="D903" s="244" t="s">
        <v>174</v>
      </c>
      <c r="E903" s="245" t="s">
        <v>1</v>
      </c>
      <c r="F903" s="246" t="s">
        <v>1084</v>
      </c>
      <c r="G903" s="243"/>
      <c r="H903" s="247">
        <v>0.55000000000000004</v>
      </c>
      <c r="I903" s="248"/>
      <c r="J903" s="243"/>
      <c r="K903" s="243"/>
      <c r="L903" s="249"/>
      <c r="M903" s="250"/>
      <c r="N903" s="251"/>
      <c r="O903" s="251"/>
      <c r="P903" s="251"/>
      <c r="Q903" s="251"/>
      <c r="R903" s="251"/>
      <c r="S903" s="251"/>
      <c r="T903" s="252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53" t="s">
        <v>174</v>
      </c>
      <c r="AU903" s="253" t="s">
        <v>86</v>
      </c>
      <c r="AV903" s="13" t="s">
        <v>86</v>
      </c>
      <c r="AW903" s="13" t="s">
        <v>32</v>
      </c>
      <c r="AX903" s="13" t="s">
        <v>76</v>
      </c>
      <c r="AY903" s="253" t="s">
        <v>166</v>
      </c>
    </row>
    <row r="904" s="15" customFormat="1">
      <c r="A904" s="15"/>
      <c r="B904" s="265"/>
      <c r="C904" s="266"/>
      <c r="D904" s="244" t="s">
        <v>174</v>
      </c>
      <c r="E904" s="267" t="s">
        <v>1</v>
      </c>
      <c r="F904" s="268" t="s">
        <v>866</v>
      </c>
      <c r="G904" s="266"/>
      <c r="H904" s="267" t="s">
        <v>1</v>
      </c>
      <c r="I904" s="269"/>
      <c r="J904" s="266"/>
      <c r="K904" s="266"/>
      <c r="L904" s="270"/>
      <c r="M904" s="271"/>
      <c r="N904" s="272"/>
      <c r="O904" s="272"/>
      <c r="P904" s="272"/>
      <c r="Q904" s="272"/>
      <c r="R904" s="272"/>
      <c r="S904" s="272"/>
      <c r="T904" s="273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T904" s="274" t="s">
        <v>174</v>
      </c>
      <c r="AU904" s="274" t="s">
        <v>86</v>
      </c>
      <c r="AV904" s="15" t="s">
        <v>84</v>
      </c>
      <c r="AW904" s="15" t="s">
        <v>32</v>
      </c>
      <c r="AX904" s="15" t="s">
        <v>76</v>
      </c>
      <c r="AY904" s="274" t="s">
        <v>166</v>
      </c>
    </row>
    <row r="905" s="13" customFormat="1">
      <c r="A905" s="13"/>
      <c r="B905" s="242"/>
      <c r="C905" s="243"/>
      <c r="D905" s="244" t="s">
        <v>174</v>
      </c>
      <c r="E905" s="245" t="s">
        <v>1</v>
      </c>
      <c r="F905" s="246" t="s">
        <v>867</v>
      </c>
      <c r="G905" s="243"/>
      <c r="H905" s="247">
        <v>5.6299999999999999</v>
      </c>
      <c r="I905" s="248"/>
      <c r="J905" s="243"/>
      <c r="K905" s="243"/>
      <c r="L905" s="249"/>
      <c r="M905" s="250"/>
      <c r="N905" s="251"/>
      <c r="O905" s="251"/>
      <c r="P905" s="251"/>
      <c r="Q905" s="251"/>
      <c r="R905" s="251"/>
      <c r="S905" s="251"/>
      <c r="T905" s="252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53" t="s">
        <v>174</v>
      </c>
      <c r="AU905" s="253" t="s">
        <v>86</v>
      </c>
      <c r="AV905" s="13" t="s">
        <v>86</v>
      </c>
      <c r="AW905" s="13" t="s">
        <v>32</v>
      </c>
      <c r="AX905" s="13" t="s">
        <v>76</v>
      </c>
      <c r="AY905" s="253" t="s">
        <v>166</v>
      </c>
    </row>
    <row r="906" s="15" customFormat="1">
      <c r="A906" s="15"/>
      <c r="B906" s="265"/>
      <c r="C906" s="266"/>
      <c r="D906" s="244" t="s">
        <v>174</v>
      </c>
      <c r="E906" s="267" t="s">
        <v>1</v>
      </c>
      <c r="F906" s="268" t="s">
        <v>868</v>
      </c>
      <c r="G906" s="266"/>
      <c r="H906" s="267" t="s">
        <v>1</v>
      </c>
      <c r="I906" s="269"/>
      <c r="J906" s="266"/>
      <c r="K906" s="266"/>
      <c r="L906" s="270"/>
      <c r="M906" s="271"/>
      <c r="N906" s="272"/>
      <c r="O906" s="272"/>
      <c r="P906" s="272"/>
      <c r="Q906" s="272"/>
      <c r="R906" s="272"/>
      <c r="S906" s="272"/>
      <c r="T906" s="273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74" t="s">
        <v>174</v>
      </c>
      <c r="AU906" s="274" t="s">
        <v>86</v>
      </c>
      <c r="AV906" s="15" t="s">
        <v>84</v>
      </c>
      <c r="AW906" s="15" t="s">
        <v>32</v>
      </c>
      <c r="AX906" s="15" t="s">
        <v>76</v>
      </c>
      <c r="AY906" s="274" t="s">
        <v>166</v>
      </c>
    </row>
    <row r="907" s="13" customFormat="1">
      <c r="A907" s="13"/>
      <c r="B907" s="242"/>
      <c r="C907" s="243"/>
      <c r="D907" s="244" t="s">
        <v>174</v>
      </c>
      <c r="E907" s="245" t="s">
        <v>1</v>
      </c>
      <c r="F907" s="246" t="s">
        <v>867</v>
      </c>
      <c r="G907" s="243"/>
      <c r="H907" s="247">
        <v>5.6299999999999999</v>
      </c>
      <c r="I907" s="248"/>
      <c r="J907" s="243"/>
      <c r="K907" s="243"/>
      <c r="L907" s="249"/>
      <c r="M907" s="250"/>
      <c r="N907" s="251"/>
      <c r="O907" s="251"/>
      <c r="P907" s="251"/>
      <c r="Q907" s="251"/>
      <c r="R907" s="251"/>
      <c r="S907" s="251"/>
      <c r="T907" s="252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53" t="s">
        <v>174</v>
      </c>
      <c r="AU907" s="253" t="s">
        <v>86</v>
      </c>
      <c r="AV907" s="13" t="s">
        <v>86</v>
      </c>
      <c r="AW907" s="13" t="s">
        <v>32</v>
      </c>
      <c r="AX907" s="13" t="s">
        <v>76</v>
      </c>
      <c r="AY907" s="253" t="s">
        <v>166</v>
      </c>
    </row>
    <row r="908" s="15" customFormat="1">
      <c r="A908" s="15"/>
      <c r="B908" s="265"/>
      <c r="C908" s="266"/>
      <c r="D908" s="244" t="s">
        <v>174</v>
      </c>
      <c r="E908" s="267" t="s">
        <v>1</v>
      </c>
      <c r="F908" s="268" t="s">
        <v>806</v>
      </c>
      <c r="G908" s="266"/>
      <c r="H908" s="267" t="s">
        <v>1</v>
      </c>
      <c r="I908" s="269"/>
      <c r="J908" s="266"/>
      <c r="K908" s="266"/>
      <c r="L908" s="270"/>
      <c r="M908" s="271"/>
      <c r="N908" s="272"/>
      <c r="O908" s="272"/>
      <c r="P908" s="272"/>
      <c r="Q908" s="272"/>
      <c r="R908" s="272"/>
      <c r="S908" s="272"/>
      <c r="T908" s="273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74" t="s">
        <v>174</v>
      </c>
      <c r="AU908" s="274" t="s">
        <v>86</v>
      </c>
      <c r="AV908" s="15" t="s">
        <v>84</v>
      </c>
      <c r="AW908" s="15" t="s">
        <v>32</v>
      </c>
      <c r="AX908" s="15" t="s">
        <v>76</v>
      </c>
      <c r="AY908" s="274" t="s">
        <v>166</v>
      </c>
    </row>
    <row r="909" s="13" customFormat="1">
      <c r="A909" s="13"/>
      <c r="B909" s="242"/>
      <c r="C909" s="243"/>
      <c r="D909" s="244" t="s">
        <v>174</v>
      </c>
      <c r="E909" s="245" t="s">
        <v>1</v>
      </c>
      <c r="F909" s="246" t="s">
        <v>1073</v>
      </c>
      <c r="G909" s="243"/>
      <c r="H909" s="247">
        <v>1.5</v>
      </c>
      <c r="I909" s="248"/>
      <c r="J909" s="243"/>
      <c r="K909" s="243"/>
      <c r="L909" s="249"/>
      <c r="M909" s="250"/>
      <c r="N909" s="251"/>
      <c r="O909" s="251"/>
      <c r="P909" s="251"/>
      <c r="Q909" s="251"/>
      <c r="R909" s="251"/>
      <c r="S909" s="251"/>
      <c r="T909" s="252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53" t="s">
        <v>174</v>
      </c>
      <c r="AU909" s="253" t="s">
        <v>86</v>
      </c>
      <c r="AV909" s="13" t="s">
        <v>86</v>
      </c>
      <c r="AW909" s="13" t="s">
        <v>32</v>
      </c>
      <c r="AX909" s="13" t="s">
        <v>76</v>
      </c>
      <c r="AY909" s="253" t="s">
        <v>166</v>
      </c>
    </row>
    <row r="910" s="15" customFormat="1">
      <c r="A910" s="15"/>
      <c r="B910" s="265"/>
      <c r="C910" s="266"/>
      <c r="D910" s="244" t="s">
        <v>174</v>
      </c>
      <c r="E910" s="267" t="s">
        <v>1</v>
      </c>
      <c r="F910" s="268" t="s">
        <v>870</v>
      </c>
      <c r="G910" s="266"/>
      <c r="H910" s="267" t="s">
        <v>1</v>
      </c>
      <c r="I910" s="269"/>
      <c r="J910" s="266"/>
      <c r="K910" s="266"/>
      <c r="L910" s="270"/>
      <c r="M910" s="271"/>
      <c r="N910" s="272"/>
      <c r="O910" s="272"/>
      <c r="P910" s="272"/>
      <c r="Q910" s="272"/>
      <c r="R910" s="272"/>
      <c r="S910" s="272"/>
      <c r="T910" s="273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74" t="s">
        <v>174</v>
      </c>
      <c r="AU910" s="274" t="s">
        <v>86</v>
      </c>
      <c r="AV910" s="15" t="s">
        <v>84</v>
      </c>
      <c r="AW910" s="15" t="s">
        <v>32</v>
      </c>
      <c r="AX910" s="15" t="s">
        <v>76</v>
      </c>
      <c r="AY910" s="274" t="s">
        <v>166</v>
      </c>
    </row>
    <row r="911" s="13" customFormat="1">
      <c r="A911" s="13"/>
      <c r="B911" s="242"/>
      <c r="C911" s="243"/>
      <c r="D911" s="244" t="s">
        <v>174</v>
      </c>
      <c r="E911" s="245" t="s">
        <v>1</v>
      </c>
      <c r="F911" s="246" t="s">
        <v>1085</v>
      </c>
      <c r="G911" s="243"/>
      <c r="H911" s="247">
        <v>7.1900000000000004</v>
      </c>
      <c r="I911" s="248"/>
      <c r="J911" s="243"/>
      <c r="K911" s="243"/>
      <c r="L911" s="249"/>
      <c r="M911" s="250"/>
      <c r="N911" s="251"/>
      <c r="O911" s="251"/>
      <c r="P911" s="251"/>
      <c r="Q911" s="251"/>
      <c r="R911" s="251"/>
      <c r="S911" s="251"/>
      <c r="T911" s="252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3" t="s">
        <v>174</v>
      </c>
      <c r="AU911" s="253" t="s">
        <v>86</v>
      </c>
      <c r="AV911" s="13" t="s">
        <v>86</v>
      </c>
      <c r="AW911" s="13" t="s">
        <v>32</v>
      </c>
      <c r="AX911" s="13" t="s">
        <v>76</v>
      </c>
      <c r="AY911" s="253" t="s">
        <v>166</v>
      </c>
    </row>
    <row r="912" s="15" customFormat="1">
      <c r="A912" s="15"/>
      <c r="B912" s="265"/>
      <c r="C912" s="266"/>
      <c r="D912" s="244" t="s">
        <v>174</v>
      </c>
      <c r="E912" s="267" t="s">
        <v>1</v>
      </c>
      <c r="F912" s="268" t="s">
        <v>812</v>
      </c>
      <c r="G912" s="266"/>
      <c r="H912" s="267" t="s">
        <v>1</v>
      </c>
      <c r="I912" s="269"/>
      <c r="J912" s="266"/>
      <c r="K912" s="266"/>
      <c r="L912" s="270"/>
      <c r="M912" s="271"/>
      <c r="N912" s="272"/>
      <c r="O912" s="272"/>
      <c r="P912" s="272"/>
      <c r="Q912" s="272"/>
      <c r="R912" s="272"/>
      <c r="S912" s="272"/>
      <c r="T912" s="273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74" t="s">
        <v>174</v>
      </c>
      <c r="AU912" s="274" t="s">
        <v>86</v>
      </c>
      <c r="AV912" s="15" t="s">
        <v>84</v>
      </c>
      <c r="AW912" s="15" t="s">
        <v>32</v>
      </c>
      <c r="AX912" s="15" t="s">
        <v>76</v>
      </c>
      <c r="AY912" s="274" t="s">
        <v>166</v>
      </c>
    </row>
    <row r="913" s="13" customFormat="1">
      <c r="A913" s="13"/>
      <c r="B913" s="242"/>
      <c r="C913" s="243"/>
      <c r="D913" s="244" t="s">
        <v>174</v>
      </c>
      <c r="E913" s="245" t="s">
        <v>1</v>
      </c>
      <c r="F913" s="246" t="s">
        <v>1086</v>
      </c>
      <c r="G913" s="243"/>
      <c r="H913" s="247">
        <v>3.2599999999999998</v>
      </c>
      <c r="I913" s="248"/>
      <c r="J913" s="243"/>
      <c r="K913" s="243"/>
      <c r="L913" s="249"/>
      <c r="M913" s="250"/>
      <c r="N913" s="251"/>
      <c r="O913" s="251"/>
      <c r="P913" s="251"/>
      <c r="Q913" s="251"/>
      <c r="R913" s="251"/>
      <c r="S913" s="251"/>
      <c r="T913" s="252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3" t="s">
        <v>174</v>
      </c>
      <c r="AU913" s="253" t="s">
        <v>86</v>
      </c>
      <c r="AV913" s="13" t="s">
        <v>86</v>
      </c>
      <c r="AW913" s="13" t="s">
        <v>32</v>
      </c>
      <c r="AX913" s="13" t="s">
        <v>76</v>
      </c>
      <c r="AY913" s="253" t="s">
        <v>166</v>
      </c>
    </row>
    <row r="914" s="15" customFormat="1">
      <c r="A914" s="15"/>
      <c r="B914" s="265"/>
      <c r="C914" s="266"/>
      <c r="D914" s="244" t="s">
        <v>174</v>
      </c>
      <c r="E914" s="267" t="s">
        <v>1</v>
      </c>
      <c r="F914" s="268" t="s">
        <v>873</v>
      </c>
      <c r="G914" s="266"/>
      <c r="H914" s="267" t="s">
        <v>1</v>
      </c>
      <c r="I914" s="269"/>
      <c r="J914" s="266"/>
      <c r="K914" s="266"/>
      <c r="L914" s="270"/>
      <c r="M914" s="271"/>
      <c r="N914" s="272"/>
      <c r="O914" s="272"/>
      <c r="P914" s="272"/>
      <c r="Q914" s="272"/>
      <c r="R914" s="272"/>
      <c r="S914" s="272"/>
      <c r="T914" s="273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T914" s="274" t="s">
        <v>174</v>
      </c>
      <c r="AU914" s="274" t="s">
        <v>86</v>
      </c>
      <c r="AV914" s="15" t="s">
        <v>84</v>
      </c>
      <c r="AW914" s="15" t="s">
        <v>32</v>
      </c>
      <c r="AX914" s="15" t="s">
        <v>76</v>
      </c>
      <c r="AY914" s="274" t="s">
        <v>166</v>
      </c>
    </row>
    <row r="915" s="13" customFormat="1">
      <c r="A915" s="13"/>
      <c r="B915" s="242"/>
      <c r="C915" s="243"/>
      <c r="D915" s="244" t="s">
        <v>174</v>
      </c>
      <c r="E915" s="245" t="s">
        <v>1</v>
      </c>
      <c r="F915" s="246" t="s">
        <v>874</v>
      </c>
      <c r="G915" s="243"/>
      <c r="H915" s="247">
        <v>5.2000000000000002</v>
      </c>
      <c r="I915" s="248"/>
      <c r="J915" s="243"/>
      <c r="K915" s="243"/>
      <c r="L915" s="249"/>
      <c r="M915" s="250"/>
      <c r="N915" s="251"/>
      <c r="O915" s="251"/>
      <c r="P915" s="251"/>
      <c r="Q915" s="251"/>
      <c r="R915" s="251"/>
      <c r="S915" s="251"/>
      <c r="T915" s="252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53" t="s">
        <v>174</v>
      </c>
      <c r="AU915" s="253" t="s">
        <v>86</v>
      </c>
      <c r="AV915" s="13" t="s">
        <v>86</v>
      </c>
      <c r="AW915" s="13" t="s">
        <v>32</v>
      </c>
      <c r="AX915" s="13" t="s">
        <v>76</v>
      </c>
      <c r="AY915" s="253" t="s">
        <v>166</v>
      </c>
    </row>
    <row r="916" s="15" customFormat="1">
      <c r="A916" s="15"/>
      <c r="B916" s="265"/>
      <c r="C916" s="266"/>
      <c r="D916" s="244" t="s">
        <v>174</v>
      </c>
      <c r="E916" s="267" t="s">
        <v>1</v>
      </c>
      <c r="F916" s="268" t="s">
        <v>875</v>
      </c>
      <c r="G916" s="266"/>
      <c r="H916" s="267" t="s">
        <v>1</v>
      </c>
      <c r="I916" s="269"/>
      <c r="J916" s="266"/>
      <c r="K916" s="266"/>
      <c r="L916" s="270"/>
      <c r="M916" s="271"/>
      <c r="N916" s="272"/>
      <c r="O916" s="272"/>
      <c r="P916" s="272"/>
      <c r="Q916" s="272"/>
      <c r="R916" s="272"/>
      <c r="S916" s="272"/>
      <c r="T916" s="273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74" t="s">
        <v>174</v>
      </c>
      <c r="AU916" s="274" t="s">
        <v>86</v>
      </c>
      <c r="AV916" s="15" t="s">
        <v>84</v>
      </c>
      <c r="AW916" s="15" t="s">
        <v>32</v>
      </c>
      <c r="AX916" s="15" t="s">
        <v>76</v>
      </c>
      <c r="AY916" s="274" t="s">
        <v>166</v>
      </c>
    </row>
    <row r="917" s="13" customFormat="1">
      <c r="A917" s="13"/>
      <c r="B917" s="242"/>
      <c r="C917" s="243"/>
      <c r="D917" s="244" t="s">
        <v>174</v>
      </c>
      <c r="E917" s="245" t="s">
        <v>1</v>
      </c>
      <c r="F917" s="246" t="s">
        <v>874</v>
      </c>
      <c r="G917" s="243"/>
      <c r="H917" s="247">
        <v>5.2000000000000002</v>
      </c>
      <c r="I917" s="248"/>
      <c r="J917" s="243"/>
      <c r="K917" s="243"/>
      <c r="L917" s="249"/>
      <c r="M917" s="250"/>
      <c r="N917" s="251"/>
      <c r="O917" s="251"/>
      <c r="P917" s="251"/>
      <c r="Q917" s="251"/>
      <c r="R917" s="251"/>
      <c r="S917" s="251"/>
      <c r="T917" s="252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53" t="s">
        <v>174</v>
      </c>
      <c r="AU917" s="253" t="s">
        <v>86</v>
      </c>
      <c r="AV917" s="13" t="s">
        <v>86</v>
      </c>
      <c r="AW917" s="13" t="s">
        <v>32</v>
      </c>
      <c r="AX917" s="13" t="s">
        <v>76</v>
      </c>
      <c r="AY917" s="253" t="s">
        <v>166</v>
      </c>
    </row>
    <row r="918" s="15" customFormat="1">
      <c r="A918" s="15"/>
      <c r="B918" s="265"/>
      <c r="C918" s="266"/>
      <c r="D918" s="244" t="s">
        <v>174</v>
      </c>
      <c r="E918" s="267" t="s">
        <v>1</v>
      </c>
      <c r="F918" s="268" t="s">
        <v>876</v>
      </c>
      <c r="G918" s="266"/>
      <c r="H918" s="267" t="s">
        <v>1</v>
      </c>
      <c r="I918" s="269"/>
      <c r="J918" s="266"/>
      <c r="K918" s="266"/>
      <c r="L918" s="270"/>
      <c r="M918" s="271"/>
      <c r="N918" s="272"/>
      <c r="O918" s="272"/>
      <c r="P918" s="272"/>
      <c r="Q918" s="272"/>
      <c r="R918" s="272"/>
      <c r="S918" s="272"/>
      <c r="T918" s="273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T918" s="274" t="s">
        <v>174</v>
      </c>
      <c r="AU918" s="274" t="s">
        <v>86</v>
      </c>
      <c r="AV918" s="15" t="s">
        <v>84</v>
      </c>
      <c r="AW918" s="15" t="s">
        <v>32</v>
      </c>
      <c r="AX918" s="15" t="s">
        <v>76</v>
      </c>
      <c r="AY918" s="274" t="s">
        <v>166</v>
      </c>
    </row>
    <row r="919" s="13" customFormat="1">
      <c r="A919" s="13"/>
      <c r="B919" s="242"/>
      <c r="C919" s="243"/>
      <c r="D919" s="244" t="s">
        <v>174</v>
      </c>
      <c r="E919" s="245" t="s">
        <v>1</v>
      </c>
      <c r="F919" s="246" t="s">
        <v>1087</v>
      </c>
      <c r="G919" s="243"/>
      <c r="H919" s="247">
        <v>5.2999999999999998</v>
      </c>
      <c r="I919" s="248"/>
      <c r="J919" s="243"/>
      <c r="K919" s="243"/>
      <c r="L919" s="249"/>
      <c r="M919" s="250"/>
      <c r="N919" s="251"/>
      <c r="O919" s="251"/>
      <c r="P919" s="251"/>
      <c r="Q919" s="251"/>
      <c r="R919" s="251"/>
      <c r="S919" s="251"/>
      <c r="T919" s="252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53" t="s">
        <v>174</v>
      </c>
      <c r="AU919" s="253" t="s">
        <v>86</v>
      </c>
      <c r="AV919" s="13" t="s">
        <v>86</v>
      </c>
      <c r="AW919" s="13" t="s">
        <v>32</v>
      </c>
      <c r="AX919" s="13" t="s">
        <v>76</v>
      </c>
      <c r="AY919" s="253" t="s">
        <v>166</v>
      </c>
    </row>
    <row r="920" s="15" customFormat="1">
      <c r="A920" s="15"/>
      <c r="B920" s="265"/>
      <c r="C920" s="266"/>
      <c r="D920" s="244" t="s">
        <v>174</v>
      </c>
      <c r="E920" s="267" t="s">
        <v>1</v>
      </c>
      <c r="F920" s="268" t="s">
        <v>995</v>
      </c>
      <c r="G920" s="266"/>
      <c r="H920" s="267" t="s">
        <v>1</v>
      </c>
      <c r="I920" s="269"/>
      <c r="J920" s="266"/>
      <c r="K920" s="266"/>
      <c r="L920" s="270"/>
      <c r="M920" s="271"/>
      <c r="N920" s="272"/>
      <c r="O920" s="272"/>
      <c r="P920" s="272"/>
      <c r="Q920" s="272"/>
      <c r="R920" s="272"/>
      <c r="S920" s="272"/>
      <c r="T920" s="273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74" t="s">
        <v>174</v>
      </c>
      <c r="AU920" s="274" t="s">
        <v>86</v>
      </c>
      <c r="AV920" s="15" t="s">
        <v>84</v>
      </c>
      <c r="AW920" s="15" t="s">
        <v>32</v>
      </c>
      <c r="AX920" s="15" t="s">
        <v>76</v>
      </c>
      <c r="AY920" s="274" t="s">
        <v>166</v>
      </c>
    </row>
    <row r="921" s="13" customFormat="1">
      <c r="A921" s="13"/>
      <c r="B921" s="242"/>
      <c r="C921" s="243"/>
      <c r="D921" s="244" t="s">
        <v>174</v>
      </c>
      <c r="E921" s="245" t="s">
        <v>1</v>
      </c>
      <c r="F921" s="246" t="s">
        <v>1088</v>
      </c>
      <c r="G921" s="243"/>
      <c r="H921" s="247">
        <v>16.34</v>
      </c>
      <c r="I921" s="248"/>
      <c r="J921" s="243"/>
      <c r="K921" s="243"/>
      <c r="L921" s="249"/>
      <c r="M921" s="250"/>
      <c r="N921" s="251"/>
      <c r="O921" s="251"/>
      <c r="P921" s="251"/>
      <c r="Q921" s="251"/>
      <c r="R921" s="251"/>
      <c r="S921" s="251"/>
      <c r="T921" s="252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53" t="s">
        <v>174</v>
      </c>
      <c r="AU921" s="253" t="s">
        <v>86</v>
      </c>
      <c r="AV921" s="13" t="s">
        <v>86</v>
      </c>
      <c r="AW921" s="13" t="s">
        <v>32</v>
      </c>
      <c r="AX921" s="13" t="s">
        <v>76</v>
      </c>
      <c r="AY921" s="253" t="s">
        <v>166</v>
      </c>
    </row>
    <row r="922" s="15" customFormat="1">
      <c r="A922" s="15"/>
      <c r="B922" s="265"/>
      <c r="C922" s="266"/>
      <c r="D922" s="244" t="s">
        <v>174</v>
      </c>
      <c r="E922" s="267" t="s">
        <v>1</v>
      </c>
      <c r="F922" s="268" t="s">
        <v>998</v>
      </c>
      <c r="G922" s="266"/>
      <c r="H922" s="267" t="s">
        <v>1</v>
      </c>
      <c r="I922" s="269"/>
      <c r="J922" s="266"/>
      <c r="K922" s="266"/>
      <c r="L922" s="270"/>
      <c r="M922" s="271"/>
      <c r="N922" s="272"/>
      <c r="O922" s="272"/>
      <c r="P922" s="272"/>
      <c r="Q922" s="272"/>
      <c r="R922" s="272"/>
      <c r="S922" s="272"/>
      <c r="T922" s="273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T922" s="274" t="s">
        <v>174</v>
      </c>
      <c r="AU922" s="274" t="s">
        <v>86</v>
      </c>
      <c r="AV922" s="15" t="s">
        <v>84</v>
      </c>
      <c r="AW922" s="15" t="s">
        <v>32</v>
      </c>
      <c r="AX922" s="15" t="s">
        <v>76</v>
      </c>
      <c r="AY922" s="274" t="s">
        <v>166</v>
      </c>
    </row>
    <row r="923" s="13" customFormat="1">
      <c r="A923" s="13"/>
      <c r="B923" s="242"/>
      <c r="C923" s="243"/>
      <c r="D923" s="244" t="s">
        <v>174</v>
      </c>
      <c r="E923" s="245" t="s">
        <v>1</v>
      </c>
      <c r="F923" s="246" t="s">
        <v>1089</v>
      </c>
      <c r="G923" s="243"/>
      <c r="H923" s="247">
        <v>11.24</v>
      </c>
      <c r="I923" s="248"/>
      <c r="J923" s="243"/>
      <c r="K923" s="243"/>
      <c r="L923" s="249"/>
      <c r="M923" s="250"/>
      <c r="N923" s="251"/>
      <c r="O923" s="251"/>
      <c r="P923" s="251"/>
      <c r="Q923" s="251"/>
      <c r="R923" s="251"/>
      <c r="S923" s="251"/>
      <c r="T923" s="252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3" t="s">
        <v>174</v>
      </c>
      <c r="AU923" s="253" t="s">
        <v>86</v>
      </c>
      <c r="AV923" s="13" t="s">
        <v>86</v>
      </c>
      <c r="AW923" s="13" t="s">
        <v>32</v>
      </c>
      <c r="AX923" s="13" t="s">
        <v>76</v>
      </c>
      <c r="AY923" s="253" t="s">
        <v>166</v>
      </c>
    </row>
    <row r="924" s="15" customFormat="1">
      <c r="A924" s="15"/>
      <c r="B924" s="265"/>
      <c r="C924" s="266"/>
      <c r="D924" s="244" t="s">
        <v>174</v>
      </c>
      <c r="E924" s="267" t="s">
        <v>1</v>
      </c>
      <c r="F924" s="268" t="s">
        <v>816</v>
      </c>
      <c r="G924" s="266"/>
      <c r="H924" s="267" t="s">
        <v>1</v>
      </c>
      <c r="I924" s="269"/>
      <c r="J924" s="266"/>
      <c r="K924" s="266"/>
      <c r="L924" s="270"/>
      <c r="M924" s="271"/>
      <c r="N924" s="272"/>
      <c r="O924" s="272"/>
      <c r="P924" s="272"/>
      <c r="Q924" s="272"/>
      <c r="R924" s="272"/>
      <c r="S924" s="272"/>
      <c r="T924" s="273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274" t="s">
        <v>174</v>
      </c>
      <c r="AU924" s="274" t="s">
        <v>86</v>
      </c>
      <c r="AV924" s="15" t="s">
        <v>84</v>
      </c>
      <c r="AW924" s="15" t="s">
        <v>32</v>
      </c>
      <c r="AX924" s="15" t="s">
        <v>76</v>
      </c>
      <c r="AY924" s="274" t="s">
        <v>166</v>
      </c>
    </row>
    <row r="925" s="13" customFormat="1">
      <c r="A925" s="13"/>
      <c r="B925" s="242"/>
      <c r="C925" s="243"/>
      <c r="D925" s="244" t="s">
        <v>174</v>
      </c>
      <c r="E925" s="245" t="s">
        <v>1</v>
      </c>
      <c r="F925" s="246" t="s">
        <v>1090</v>
      </c>
      <c r="G925" s="243"/>
      <c r="H925" s="247">
        <v>9.6600000000000001</v>
      </c>
      <c r="I925" s="248"/>
      <c r="J925" s="243"/>
      <c r="K925" s="243"/>
      <c r="L925" s="249"/>
      <c r="M925" s="250"/>
      <c r="N925" s="251"/>
      <c r="O925" s="251"/>
      <c r="P925" s="251"/>
      <c r="Q925" s="251"/>
      <c r="R925" s="251"/>
      <c r="S925" s="251"/>
      <c r="T925" s="252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53" t="s">
        <v>174</v>
      </c>
      <c r="AU925" s="253" t="s">
        <v>86</v>
      </c>
      <c r="AV925" s="13" t="s">
        <v>86</v>
      </c>
      <c r="AW925" s="13" t="s">
        <v>32</v>
      </c>
      <c r="AX925" s="13" t="s">
        <v>76</v>
      </c>
      <c r="AY925" s="253" t="s">
        <v>166</v>
      </c>
    </row>
    <row r="926" s="15" customFormat="1">
      <c r="A926" s="15"/>
      <c r="B926" s="265"/>
      <c r="C926" s="266"/>
      <c r="D926" s="244" t="s">
        <v>174</v>
      </c>
      <c r="E926" s="267" t="s">
        <v>1</v>
      </c>
      <c r="F926" s="268" t="s">
        <v>1002</v>
      </c>
      <c r="G926" s="266"/>
      <c r="H926" s="267" t="s">
        <v>1</v>
      </c>
      <c r="I926" s="269"/>
      <c r="J926" s="266"/>
      <c r="K926" s="266"/>
      <c r="L926" s="270"/>
      <c r="M926" s="271"/>
      <c r="N926" s="272"/>
      <c r="O926" s="272"/>
      <c r="P926" s="272"/>
      <c r="Q926" s="272"/>
      <c r="R926" s="272"/>
      <c r="S926" s="272"/>
      <c r="T926" s="273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T926" s="274" t="s">
        <v>174</v>
      </c>
      <c r="AU926" s="274" t="s">
        <v>86</v>
      </c>
      <c r="AV926" s="15" t="s">
        <v>84</v>
      </c>
      <c r="AW926" s="15" t="s">
        <v>32</v>
      </c>
      <c r="AX926" s="15" t="s">
        <v>76</v>
      </c>
      <c r="AY926" s="274" t="s">
        <v>166</v>
      </c>
    </row>
    <row r="927" s="13" customFormat="1">
      <c r="A927" s="13"/>
      <c r="B927" s="242"/>
      <c r="C927" s="243"/>
      <c r="D927" s="244" t="s">
        <v>174</v>
      </c>
      <c r="E927" s="245" t="s">
        <v>1</v>
      </c>
      <c r="F927" s="246" t="s">
        <v>1091</v>
      </c>
      <c r="G927" s="243"/>
      <c r="H927" s="247">
        <v>18.300000000000001</v>
      </c>
      <c r="I927" s="248"/>
      <c r="J927" s="243"/>
      <c r="K927" s="243"/>
      <c r="L927" s="249"/>
      <c r="M927" s="250"/>
      <c r="N927" s="251"/>
      <c r="O927" s="251"/>
      <c r="P927" s="251"/>
      <c r="Q927" s="251"/>
      <c r="R927" s="251"/>
      <c r="S927" s="251"/>
      <c r="T927" s="252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3" t="s">
        <v>174</v>
      </c>
      <c r="AU927" s="253" t="s">
        <v>86</v>
      </c>
      <c r="AV927" s="13" t="s">
        <v>86</v>
      </c>
      <c r="AW927" s="13" t="s">
        <v>32</v>
      </c>
      <c r="AX927" s="13" t="s">
        <v>76</v>
      </c>
      <c r="AY927" s="253" t="s">
        <v>166</v>
      </c>
    </row>
    <row r="928" s="15" customFormat="1">
      <c r="A928" s="15"/>
      <c r="B928" s="265"/>
      <c r="C928" s="266"/>
      <c r="D928" s="244" t="s">
        <v>174</v>
      </c>
      <c r="E928" s="267" t="s">
        <v>1</v>
      </c>
      <c r="F928" s="268" t="s">
        <v>1004</v>
      </c>
      <c r="G928" s="266"/>
      <c r="H928" s="267" t="s">
        <v>1</v>
      </c>
      <c r="I928" s="269"/>
      <c r="J928" s="266"/>
      <c r="K928" s="266"/>
      <c r="L928" s="270"/>
      <c r="M928" s="271"/>
      <c r="N928" s="272"/>
      <c r="O928" s="272"/>
      <c r="P928" s="272"/>
      <c r="Q928" s="272"/>
      <c r="R928" s="272"/>
      <c r="S928" s="272"/>
      <c r="T928" s="273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74" t="s">
        <v>174</v>
      </c>
      <c r="AU928" s="274" t="s">
        <v>86</v>
      </c>
      <c r="AV928" s="15" t="s">
        <v>84</v>
      </c>
      <c r="AW928" s="15" t="s">
        <v>32</v>
      </c>
      <c r="AX928" s="15" t="s">
        <v>76</v>
      </c>
      <c r="AY928" s="274" t="s">
        <v>166</v>
      </c>
    </row>
    <row r="929" s="13" customFormat="1">
      <c r="A929" s="13"/>
      <c r="B929" s="242"/>
      <c r="C929" s="243"/>
      <c r="D929" s="244" t="s">
        <v>174</v>
      </c>
      <c r="E929" s="245" t="s">
        <v>1</v>
      </c>
      <c r="F929" s="246" t="s">
        <v>1092</v>
      </c>
      <c r="G929" s="243"/>
      <c r="H929" s="247">
        <v>25.300000000000001</v>
      </c>
      <c r="I929" s="248"/>
      <c r="J929" s="243"/>
      <c r="K929" s="243"/>
      <c r="L929" s="249"/>
      <c r="M929" s="250"/>
      <c r="N929" s="251"/>
      <c r="O929" s="251"/>
      <c r="P929" s="251"/>
      <c r="Q929" s="251"/>
      <c r="R929" s="251"/>
      <c r="S929" s="251"/>
      <c r="T929" s="252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53" t="s">
        <v>174</v>
      </c>
      <c r="AU929" s="253" t="s">
        <v>86</v>
      </c>
      <c r="AV929" s="13" t="s">
        <v>86</v>
      </c>
      <c r="AW929" s="13" t="s">
        <v>32</v>
      </c>
      <c r="AX929" s="13" t="s">
        <v>76</v>
      </c>
      <c r="AY929" s="253" t="s">
        <v>166</v>
      </c>
    </row>
    <row r="930" s="15" customFormat="1">
      <c r="A930" s="15"/>
      <c r="B930" s="265"/>
      <c r="C930" s="266"/>
      <c r="D930" s="244" t="s">
        <v>174</v>
      </c>
      <c r="E930" s="267" t="s">
        <v>1</v>
      </c>
      <c r="F930" s="268" t="s">
        <v>878</v>
      </c>
      <c r="G930" s="266"/>
      <c r="H930" s="267" t="s">
        <v>1</v>
      </c>
      <c r="I930" s="269"/>
      <c r="J930" s="266"/>
      <c r="K930" s="266"/>
      <c r="L930" s="270"/>
      <c r="M930" s="271"/>
      <c r="N930" s="272"/>
      <c r="O930" s="272"/>
      <c r="P930" s="272"/>
      <c r="Q930" s="272"/>
      <c r="R930" s="272"/>
      <c r="S930" s="272"/>
      <c r="T930" s="273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T930" s="274" t="s">
        <v>174</v>
      </c>
      <c r="AU930" s="274" t="s">
        <v>86</v>
      </c>
      <c r="AV930" s="15" t="s">
        <v>84</v>
      </c>
      <c r="AW930" s="15" t="s">
        <v>32</v>
      </c>
      <c r="AX930" s="15" t="s">
        <v>76</v>
      </c>
      <c r="AY930" s="274" t="s">
        <v>166</v>
      </c>
    </row>
    <row r="931" s="13" customFormat="1">
      <c r="A931" s="13"/>
      <c r="B931" s="242"/>
      <c r="C931" s="243"/>
      <c r="D931" s="244" t="s">
        <v>174</v>
      </c>
      <c r="E931" s="245" t="s">
        <v>1</v>
      </c>
      <c r="F931" s="246" t="s">
        <v>1093</v>
      </c>
      <c r="G931" s="243"/>
      <c r="H931" s="247">
        <v>13.640000000000001</v>
      </c>
      <c r="I931" s="248"/>
      <c r="J931" s="243"/>
      <c r="K931" s="243"/>
      <c r="L931" s="249"/>
      <c r="M931" s="250"/>
      <c r="N931" s="251"/>
      <c r="O931" s="251"/>
      <c r="P931" s="251"/>
      <c r="Q931" s="251"/>
      <c r="R931" s="251"/>
      <c r="S931" s="251"/>
      <c r="T931" s="252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53" t="s">
        <v>174</v>
      </c>
      <c r="AU931" s="253" t="s">
        <v>86</v>
      </c>
      <c r="AV931" s="13" t="s">
        <v>86</v>
      </c>
      <c r="AW931" s="13" t="s">
        <v>32</v>
      </c>
      <c r="AX931" s="13" t="s">
        <v>76</v>
      </c>
      <c r="AY931" s="253" t="s">
        <v>166</v>
      </c>
    </row>
    <row r="932" s="15" customFormat="1">
      <c r="A932" s="15"/>
      <c r="B932" s="265"/>
      <c r="C932" s="266"/>
      <c r="D932" s="244" t="s">
        <v>174</v>
      </c>
      <c r="E932" s="267" t="s">
        <v>1</v>
      </c>
      <c r="F932" s="268" t="s">
        <v>880</v>
      </c>
      <c r="G932" s="266"/>
      <c r="H932" s="267" t="s">
        <v>1</v>
      </c>
      <c r="I932" s="269"/>
      <c r="J932" s="266"/>
      <c r="K932" s="266"/>
      <c r="L932" s="270"/>
      <c r="M932" s="271"/>
      <c r="N932" s="272"/>
      <c r="O932" s="272"/>
      <c r="P932" s="272"/>
      <c r="Q932" s="272"/>
      <c r="R932" s="272"/>
      <c r="S932" s="272"/>
      <c r="T932" s="273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T932" s="274" t="s">
        <v>174</v>
      </c>
      <c r="AU932" s="274" t="s">
        <v>86</v>
      </c>
      <c r="AV932" s="15" t="s">
        <v>84</v>
      </c>
      <c r="AW932" s="15" t="s">
        <v>32</v>
      </c>
      <c r="AX932" s="15" t="s">
        <v>76</v>
      </c>
      <c r="AY932" s="274" t="s">
        <v>166</v>
      </c>
    </row>
    <row r="933" s="13" customFormat="1">
      <c r="A933" s="13"/>
      <c r="B933" s="242"/>
      <c r="C933" s="243"/>
      <c r="D933" s="244" t="s">
        <v>174</v>
      </c>
      <c r="E933" s="245" t="s">
        <v>1</v>
      </c>
      <c r="F933" s="246" t="s">
        <v>1094</v>
      </c>
      <c r="G933" s="243"/>
      <c r="H933" s="247">
        <v>21.5</v>
      </c>
      <c r="I933" s="248"/>
      <c r="J933" s="243"/>
      <c r="K933" s="243"/>
      <c r="L933" s="249"/>
      <c r="M933" s="250"/>
      <c r="N933" s="251"/>
      <c r="O933" s="251"/>
      <c r="P933" s="251"/>
      <c r="Q933" s="251"/>
      <c r="R933" s="251"/>
      <c r="S933" s="251"/>
      <c r="T933" s="252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53" t="s">
        <v>174</v>
      </c>
      <c r="AU933" s="253" t="s">
        <v>86</v>
      </c>
      <c r="AV933" s="13" t="s">
        <v>86</v>
      </c>
      <c r="AW933" s="13" t="s">
        <v>32</v>
      </c>
      <c r="AX933" s="13" t="s">
        <v>76</v>
      </c>
      <c r="AY933" s="253" t="s">
        <v>166</v>
      </c>
    </row>
    <row r="934" s="15" customFormat="1">
      <c r="A934" s="15"/>
      <c r="B934" s="265"/>
      <c r="C934" s="266"/>
      <c r="D934" s="244" t="s">
        <v>174</v>
      </c>
      <c r="E934" s="267" t="s">
        <v>1</v>
      </c>
      <c r="F934" s="268" t="s">
        <v>1009</v>
      </c>
      <c r="G934" s="266"/>
      <c r="H934" s="267" t="s">
        <v>1</v>
      </c>
      <c r="I934" s="269"/>
      <c r="J934" s="266"/>
      <c r="K934" s="266"/>
      <c r="L934" s="270"/>
      <c r="M934" s="271"/>
      <c r="N934" s="272"/>
      <c r="O934" s="272"/>
      <c r="P934" s="272"/>
      <c r="Q934" s="272"/>
      <c r="R934" s="272"/>
      <c r="S934" s="272"/>
      <c r="T934" s="273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74" t="s">
        <v>174</v>
      </c>
      <c r="AU934" s="274" t="s">
        <v>86</v>
      </c>
      <c r="AV934" s="15" t="s">
        <v>84</v>
      </c>
      <c r="AW934" s="15" t="s">
        <v>32</v>
      </c>
      <c r="AX934" s="15" t="s">
        <v>76</v>
      </c>
      <c r="AY934" s="274" t="s">
        <v>166</v>
      </c>
    </row>
    <row r="935" s="13" customFormat="1">
      <c r="A935" s="13"/>
      <c r="B935" s="242"/>
      <c r="C935" s="243"/>
      <c r="D935" s="244" t="s">
        <v>174</v>
      </c>
      <c r="E935" s="245" t="s">
        <v>1</v>
      </c>
      <c r="F935" s="246" t="s">
        <v>1095</v>
      </c>
      <c r="G935" s="243"/>
      <c r="H935" s="247">
        <v>12.060000000000001</v>
      </c>
      <c r="I935" s="248"/>
      <c r="J935" s="243"/>
      <c r="K935" s="243"/>
      <c r="L935" s="249"/>
      <c r="M935" s="250"/>
      <c r="N935" s="251"/>
      <c r="O935" s="251"/>
      <c r="P935" s="251"/>
      <c r="Q935" s="251"/>
      <c r="R935" s="251"/>
      <c r="S935" s="251"/>
      <c r="T935" s="252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53" t="s">
        <v>174</v>
      </c>
      <c r="AU935" s="253" t="s">
        <v>86</v>
      </c>
      <c r="AV935" s="13" t="s">
        <v>86</v>
      </c>
      <c r="AW935" s="13" t="s">
        <v>32</v>
      </c>
      <c r="AX935" s="13" t="s">
        <v>76</v>
      </c>
      <c r="AY935" s="253" t="s">
        <v>166</v>
      </c>
    </row>
    <row r="936" s="15" customFormat="1">
      <c r="A936" s="15"/>
      <c r="B936" s="265"/>
      <c r="C936" s="266"/>
      <c r="D936" s="244" t="s">
        <v>174</v>
      </c>
      <c r="E936" s="267" t="s">
        <v>1</v>
      </c>
      <c r="F936" s="268" t="s">
        <v>882</v>
      </c>
      <c r="G936" s="266"/>
      <c r="H936" s="267" t="s">
        <v>1</v>
      </c>
      <c r="I936" s="269"/>
      <c r="J936" s="266"/>
      <c r="K936" s="266"/>
      <c r="L936" s="270"/>
      <c r="M936" s="271"/>
      <c r="N936" s="272"/>
      <c r="O936" s="272"/>
      <c r="P936" s="272"/>
      <c r="Q936" s="272"/>
      <c r="R936" s="272"/>
      <c r="S936" s="272"/>
      <c r="T936" s="273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T936" s="274" t="s">
        <v>174</v>
      </c>
      <c r="AU936" s="274" t="s">
        <v>86</v>
      </c>
      <c r="AV936" s="15" t="s">
        <v>84</v>
      </c>
      <c r="AW936" s="15" t="s">
        <v>32</v>
      </c>
      <c r="AX936" s="15" t="s">
        <v>76</v>
      </c>
      <c r="AY936" s="274" t="s">
        <v>166</v>
      </c>
    </row>
    <row r="937" s="13" customFormat="1">
      <c r="A937" s="13"/>
      <c r="B937" s="242"/>
      <c r="C937" s="243"/>
      <c r="D937" s="244" t="s">
        <v>174</v>
      </c>
      <c r="E937" s="245" t="s">
        <v>1</v>
      </c>
      <c r="F937" s="246" t="s">
        <v>1096</v>
      </c>
      <c r="G937" s="243"/>
      <c r="H937" s="247">
        <v>11.44</v>
      </c>
      <c r="I937" s="248"/>
      <c r="J937" s="243"/>
      <c r="K937" s="243"/>
      <c r="L937" s="249"/>
      <c r="M937" s="250"/>
      <c r="N937" s="251"/>
      <c r="O937" s="251"/>
      <c r="P937" s="251"/>
      <c r="Q937" s="251"/>
      <c r="R937" s="251"/>
      <c r="S937" s="251"/>
      <c r="T937" s="252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53" t="s">
        <v>174</v>
      </c>
      <c r="AU937" s="253" t="s">
        <v>86</v>
      </c>
      <c r="AV937" s="13" t="s">
        <v>86</v>
      </c>
      <c r="AW937" s="13" t="s">
        <v>32</v>
      </c>
      <c r="AX937" s="13" t="s">
        <v>76</v>
      </c>
      <c r="AY937" s="253" t="s">
        <v>166</v>
      </c>
    </row>
    <row r="938" s="15" customFormat="1">
      <c r="A938" s="15"/>
      <c r="B938" s="265"/>
      <c r="C938" s="266"/>
      <c r="D938" s="244" t="s">
        <v>174</v>
      </c>
      <c r="E938" s="267" t="s">
        <v>1</v>
      </c>
      <c r="F938" s="268" t="s">
        <v>884</v>
      </c>
      <c r="G938" s="266"/>
      <c r="H938" s="267" t="s">
        <v>1</v>
      </c>
      <c r="I938" s="269"/>
      <c r="J938" s="266"/>
      <c r="K938" s="266"/>
      <c r="L938" s="270"/>
      <c r="M938" s="271"/>
      <c r="N938" s="272"/>
      <c r="O938" s="272"/>
      <c r="P938" s="272"/>
      <c r="Q938" s="272"/>
      <c r="R938" s="272"/>
      <c r="S938" s="272"/>
      <c r="T938" s="273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74" t="s">
        <v>174</v>
      </c>
      <c r="AU938" s="274" t="s">
        <v>86</v>
      </c>
      <c r="AV938" s="15" t="s">
        <v>84</v>
      </c>
      <c r="AW938" s="15" t="s">
        <v>32</v>
      </c>
      <c r="AX938" s="15" t="s">
        <v>76</v>
      </c>
      <c r="AY938" s="274" t="s">
        <v>166</v>
      </c>
    </row>
    <row r="939" s="13" customFormat="1">
      <c r="A939" s="13"/>
      <c r="B939" s="242"/>
      <c r="C939" s="243"/>
      <c r="D939" s="244" t="s">
        <v>174</v>
      </c>
      <c r="E939" s="245" t="s">
        <v>1</v>
      </c>
      <c r="F939" s="246" t="s">
        <v>1097</v>
      </c>
      <c r="G939" s="243"/>
      <c r="H939" s="247">
        <v>32.810000000000002</v>
      </c>
      <c r="I939" s="248"/>
      <c r="J939" s="243"/>
      <c r="K939" s="243"/>
      <c r="L939" s="249"/>
      <c r="M939" s="250"/>
      <c r="N939" s="251"/>
      <c r="O939" s="251"/>
      <c r="P939" s="251"/>
      <c r="Q939" s="251"/>
      <c r="R939" s="251"/>
      <c r="S939" s="251"/>
      <c r="T939" s="252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53" t="s">
        <v>174</v>
      </c>
      <c r="AU939" s="253" t="s">
        <v>86</v>
      </c>
      <c r="AV939" s="13" t="s">
        <v>86</v>
      </c>
      <c r="AW939" s="13" t="s">
        <v>32</v>
      </c>
      <c r="AX939" s="13" t="s">
        <v>76</v>
      </c>
      <c r="AY939" s="253" t="s">
        <v>166</v>
      </c>
    </row>
    <row r="940" s="15" customFormat="1">
      <c r="A940" s="15"/>
      <c r="B940" s="265"/>
      <c r="C940" s="266"/>
      <c r="D940" s="244" t="s">
        <v>174</v>
      </c>
      <c r="E940" s="267" t="s">
        <v>1</v>
      </c>
      <c r="F940" s="268" t="s">
        <v>886</v>
      </c>
      <c r="G940" s="266"/>
      <c r="H940" s="267" t="s">
        <v>1</v>
      </c>
      <c r="I940" s="269"/>
      <c r="J940" s="266"/>
      <c r="K940" s="266"/>
      <c r="L940" s="270"/>
      <c r="M940" s="271"/>
      <c r="N940" s="272"/>
      <c r="O940" s="272"/>
      <c r="P940" s="272"/>
      <c r="Q940" s="272"/>
      <c r="R940" s="272"/>
      <c r="S940" s="272"/>
      <c r="T940" s="273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T940" s="274" t="s">
        <v>174</v>
      </c>
      <c r="AU940" s="274" t="s">
        <v>86</v>
      </c>
      <c r="AV940" s="15" t="s">
        <v>84</v>
      </c>
      <c r="AW940" s="15" t="s">
        <v>32</v>
      </c>
      <c r="AX940" s="15" t="s">
        <v>76</v>
      </c>
      <c r="AY940" s="274" t="s">
        <v>166</v>
      </c>
    </row>
    <row r="941" s="13" customFormat="1">
      <c r="A941" s="13"/>
      <c r="B941" s="242"/>
      <c r="C941" s="243"/>
      <c r="D941" s="244" t="s">
        <v>174</v>
      </c>
      <c r="E941" s="245" t="s">
        <v>1</v>
      </c>
      <c r="F941" s="246" t="s">
        <v>1098</v>
      </c>
      <c r="G941" s="243"/>
      <c r="H941" s="247">
        <v>11.140000000000001</v>
      </c>
      <c r="I941" s="248"/>
      <c r="J941" s="243"/>
      <c r="K941" s="243"/>
      <c r="L941" s="249"/>
      <c r="M941" s="250"/>
      <c r="N941" s="251"/>
      <c r="O941" s="251"/>
      <c r="P941" s="251"/>
      <c r="Q941" s="251"/>
      <c r="R941" s="251"/>
      <c r="S941" s="251"/>
      <c r="T941" s="252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53" t="s">
        <v>174</v>
      </c>
      <c r="AU941" s="253" t="s">
        <v>86</v>
      </c>
      <c r="AV941" s="13" t="s">
        <v>86</v>
      </c>
      <c r="AW941" s="13" t="s">
        <v>32</v>
      </c>
      <c r="AX941" s="13" t="s">
        <v>76</v>
      </c>
      <c r="AY941" s="253" t="s">
        <v>166</v>
      </c>
    </row>
    <row r="942" s="15" customFormat="1">
      <c r="A942" s="15"/>
      <c r="B942" s="265"/>
      <c r="C942" s="266"/>
      <c r="D942" s="244" t="s">
        <v>174</v>
      </c>
      <c r="E942" s="267" t="s">
        <v>1</v>
      </c>
      <c r="F942" s="268" t="s">
        <v>887</v>
      </c>
      <c r="G942" s="266"/>
      <c r="H942" s="267" t="s">
        <v>1</v>
      </c>
      <c r="I942" s="269"/>
      <c r="J942" s="266"/>
      <c r="K942" s="266"/>
      <c r="L942" s="270"/>
      <c r="M942" s="271"/>
      <c r="N942" s="272"/>
      <c r="O942" s="272"/>
      <c r="P942" s="272"/>
      <c r="Q942" s="272"/>
      <c r="R942" s="272"/>
      <c r="S942" s="272"/>
      <c r="T942" s="273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T942" s="274" t="s">
        <v>174</v>
      </c>
      <c r="AU942" s="274" t="s">
        <v>86</v>
      </c>
      <c r="AV942" s="15" t="s">
        <v>84</v>
      </c>
      <c r="AW942" s="15" t="s">
        <v>32</v>
      </c>
      <c r="AX942" s="15" t="s">
        <v>76</v>
      </c>
      <c r="AY942" s="274" t="s">
        <v>166</v>
      </c>
    </row>
    <row r="943" s="13" customFormat="1">
      <c r="A943" s="13"/>
      <c r="B943" s="242"/>
      <c r="C943" s="243"/>
      <c r="D943" s="244" t="s">
        <v>174</v>
      </c>
      <c r="E943" s="245" t="s">
        <v>1</v>
      </c>
      <c r="F943" s="246" t="s">
        <v>888</v>
      </c>
      <c r="G943" s="243"/>
      <c r="H943" s="247">
        <v>8.1400000000000006</v>
      </c>
      <c r="I943" s="248"/>
      <c r="J943" s="243"/>
      <c r="K943" s="243"/>
      <c r="L943" s="249"/>
      <c r="M943" s="250"/>
      <c r="N943" s="251"/>
      <c r="O943" s="251"/>
      <c r="P943" s="251"/>
      <c r="Q943" s="251"/>
      <c r="R943" s="251"/>
      <c r="S943" s="251"/>
      <c r="T943" s="252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53" t="s">
        <v>174</v>
      </c>
      <c r="AU943" s="253" t="s">
        <v>86</v>
      </c>
      <c r="AV943" s="13" t="s">
        <v>86</v>
      </c>
      <c r="AW943" s="13" t="s">
        <v>32</v>
      </c>
      <c r="AX943" s="13" t="s">
        <v>76</v>
      </c>
      <c r="AY943" s="253" t="s">
        <v>166</v>
      </c>
    </row>
    <row r="944" s="14" customFormat="1">
      <c r="A944" s="14"/>
      <c r="B944" s="254"/>
      <c r="C944" s="255"/>
      <c r="D944" s="244" t="s">
        <v>174</v>
      </c>
      <c r="E944" s="256" t="s">
        <v>1</v>
      </c>
      <c r="F944" s="257" t="s">
        <v>182</v>
      </c>
      <c r="G944" s="255"/>
      <c r="H944" s="258">
        <v>231.03</v>
      </c>
      <c r="I944" s="259"/>
      <c r="J944" s="255"/>
      <c r="K944" s="255"/>
      <c r="L944" s="260"/>
      <c r="M944" s="261"/>
      <c r="N944" s="262"/>
      <c r="O944" s="262"/>
      <c r="P944" s="262"/>
      <c r="Q944" s="262"/>
      <c r="R944" s="262"/>
      <c r="S944" s="262"/>
      <c r="T944" s="263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64" t="s">
        <v>174</v>
      </c>
      <c r="AU944" s="264" t="s">
        <v>86</v>
      </c>
      <c r="AV944" s="14" t="s">
        <v>172</v>
      </c>
      <c r="AW944" s="14" t="s">
        <v>32</v>
      </c>
      <c r="AX944" s="14" t="s">
        <v>84</v>
      </c>
      <c r="AY944" s="264" t="s">
        <v>166</v>
      </c>
    </row>
    <row r="945" s="2" customFormat="1" ht="24.15" customHeight="1">
      <c r="A945" s="38"/>
      <c r="B945" s="39"/>
      <c r="C945" s="228" t="s">
        <v>1099</v>
      </c>
      <c r="D945" s="228" t="s">
        <v>168</v>
      </c>
      <c r="E945" s="229" t="s">
        <v>1100</v>
      </c>
      <c r="F945" s="230" t="s">
        <v>1101</v>
      </c>
      <c r="G945" s="231" t="s">
        <v>611</v>
      </c>
      <c r="H945" s="286"/>
      <c r="I945" s="233"/>
      <c r="J945" s="234">
        <f>ROUND(I945*H945,2)</f>
        <v>0</v>
      </c>
      <c r="K945" s="235"/>
      <c r="L945" s="44"/>
      <c r="M945" s="236" t="s">
        <v>1</v>
      </c>
      <c r="N945" s="237" t="s">
        <v>41</v>
      </c>
      <c r="O945" s="91"/>
      <c r="P945" s="238">
        <f>O945*H945</f>
        <v>0</v>
      </c>
      <c r="Q945" s="238">
        <v>0</v>
      </c>
      <c r="R945" s="238">
        <f>Q945*H945</f>
        <v>0</v>
      </c>
      <c r="S945" s="238">
        <v>0</v>
      </c>
      <c r="T945" s="239">
        <f>S945*H945</f>
        <v>0</v>
      </c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R945" s="240" t="s">
        <v>288</v>
      </c>
      <c r="AT945" s="240" t="s">
        <v>168</v>
      </c>
      <c r="AU945" s="240" t="s">
        <v>86</v>
      </c>
      <c r="AY945" s="17" t="s">
        <v>166</v>
      </c>
      <c r="BE945" s="241">
        <f>IF(N945="základní",J945,0)</f>
        <v>0</v>
      </c>
      <c r="BF945" s="241">
        <f>IF(N945="snížená",J945,0)</f>
        <v>0</v>
      </c>
      <c r="BG945" s="241">
        <f>IF(N945="zákl. přenesená",J945,0)</f>
        <v>0</v>
      </c>
      <c r="BH945" s="241">
        <f>IF(N945="sníž. přenesená",J945,0)</f>
        <v>0</v>
      </c>
      <c r="BI945" s="241">
        <f>IF(N945="nulová",J945,0)</f>
        <v>0</v>
      </c>
      <c r="BJ945" s="17" t="s">
        <v>84</v>
      </c>
      <c r="BK945" s="241">
        <f>ROUND(I945*H945,2)</f>
        <v>0</v>
      </c>
      <c r="BL945" s="17" t="s">
        <v>288</v>
      </c>
      <c r="BM945" s="240" t="s">
        <v>1102</v>
      </c>
    </row>
    <row r="946" s="12" customFormat="1" ht="22.8" customHeight="1">
      <c r="A946" s="12"/>
      <c r="B946" s="212"/>
      <c r="C946" s="213"/>
      <c r="D946" s="214" t="s">
        <v>75</v>
      </c>
      <c r="E946" s="226" t="s">
        <v>1103</v>
      </c>
      <c r="F946" s="226" t="s">
        <v>1104</v>
      </c>
      <c r="G946" s="213"/>
      <c r="H946" s="213"/>
      <c r="I946" s="216"/>
      <c r="J946" s="227">
        <f>BK946</f>
        <v>0</v>
      </c>
      <c r="K946" s="213"/>
      <c r="L946" s="218"/>
      <c r="M946" s="219"/>
      <c r="N946" s="220"/>
      <c r="O946" s="220"/>
      <c r="P946" s="221">
        <f>SUM(P947:P987)</f>
        <v>0</v>
      </c>
      <c r="Q946" s="220"/>
      <c r="R946" s="221">
        <f>SUM(R947:R987)</f>
        <v>0.17179495</v>
      </c>
      <c r="S946" s="220"/>
      <c r="T946" s="222">
        <f>SUM(T947:T987)</f>
        <v>0</v>
      </c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R946" s="223" t="s">
        <v>86</v>
      </c>
      <c r="AT946" s="224" t="s">
        <v>75</v>
      </c>
      <c r="AU946" s="224" t="s">
        <v>84</v>
      </c>
      <c r="AY946" s="223" t="s">
        <v>166</v>
      </c>
      <c r="BK946" s="225">
        <f>SUM(BK947:BK987)</f>
        <v>0</v>
      </c>
    </row>
    <row r="947" s="2" customFormat="1" ht="24.15" customHeight="1">
      <c r="A947" s="38"/>
      <c r="B947" s="39"/>
      <c r="C947" s="228" t="s">
        <v>1105</v>
      </c>
      <c r="D947" s="228" t="s">
        <v>168</v>
      </c>
      <c r="E947" s="229" t="s">
        <v>1106</v>
      </c>
      <c r="F947" s="230" t="s">
        <v>1107</v>
      </c>
      <c r="G947" s="231" t="s">
        <v>229</v>
      </c>
      <c r="H947" s="232">
        <v>39.128</v>
      </c>
      <c r="I947" s="233"/>
      <c r="J947" s="234">
        <f>ROUND(I947*H947,2)</f>
        <v>0</v>
      </c>
      <c r="K947" s="235"/>
      <c r="L947" s="44"/>
      <c r="M947" s="236" t="s">
        <v>1</v>
      </c>
      <c r="N947" s="237" t="s">
        <v>41</v>
      </c>
      <c r="O947" s="91"/>
      <c r="P947" s="238">
        <f>O947*H947</f>
        <v>0</v>
      </c>
      <c r="Q947" s="238">
        <v>8.0000000000000007E-05</v>
      </c>
      <c r="R947" s="238">
        <f>Q947*H947</f>
        <v>0.0031302400000000003</v>
      </c>
      <c r="S947" s="238">
        <v>0</v>
      </c>
      <c r="T947" s="239">
        <f>S947*H947</f>
        <v>0</v>
      </c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R947" s="240" t="s">
        <v>288</v>
      </c>
      <c r="AT947" s="240" t="s">
        <v>168</v>
      </c>
      <c r="AU947" s="240" t="s">
        <v>86</v>
      </c>
      <c r="AY947" s="17" t="s">
        <v>166</v>
      </c>
      <c r="BE947" s="241">
        <f>IF(N947="základní",J947,0)</f>
        <v>0</v>
      </c>
      <c r="BF947" s="241">
        <f>IF(N947="snížená",J947,0)</f>
        <v>0</v>
      </c>
      <c r="BG947" s="241">
        <f>IF(N947="zákl. přenesená",J947,0)</f>
        <v>0</v>
      </c>
      <c r="BH947" s="241">
        <f>IF(N947="sníž. přenesená",J947,0)</f>
        <v>0</v>
      </c>
      <c r="BI947" s="241">
        <f>IF(N947="nulová",J947,0)</f>
        <v>0</v>
      </c>
      <c r="BJ947" s="17" t="s">
        <v>84</v>
      </c>
      <c r="BK947" s="241">
        <f>ROUND(I947*H947,2)</f>
        <v>0</v>
      </c>
      <c r="BL947" s="17" t="s">
        <v>288</v>
      </c>
      <c r="BM947" s="240" t="s">
        <v>1108</v>
      </c>
    </row>
    <row r="948" s="2" customFormat="1" ht="24.15" customHeight="1">
      <c r="A948" s="38"/>
      <c r="B948" s="39"/>
      <c r="C948" s="228" t="s">
        <v>1109</v>
      </c>
      <c r="D948" s="228" t="s">
        <v>168</v>
      </c>
      <c r="E948" s="229" t="s">
        <v>1110</v>
      </c>
      <c r="F948" s="230" t="s">
        <v>1111</v>
      </c>
      <c r="G948" s="231" t="s">
        <v>229</v>
      </c>
      <c r="H948" s="232">
        <v>39.128</v>
      </c>
      <c r="I948" s="233"/>
      <c r="J948" s="234">
        <f>ROUND(I948*H948,2)</f>
        <v>0</v>
      </c>
      <c r="K948" s="235"/>
      <c r="L948" s="44"/>
      <c r="M948" s="236" t="s">
        <v>1</v>
      </c>
      <c r="N948" s="237" t="s">
        <v>41</v>
      </c>
      <c r="O948" s="91"/>
      <c r="P948" s="238">
        <f>O948*H948</f>
        <v>0</v>
      </c>
      <c r="Q948" s="238">
        <v>0.00017000000000000001</v>
      </c>
      <c r="R948" s="238">
        <f>Q948*H948</f>
        <v>0.0066517600000000005</v>
      </c>
      <c r="S948" s="238">
        <v>0</v>
      </c>
      <c r="T948" s="239">
        <f>S948*H948</f>
        <v>0</v>
      </c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R948" s="240" t="s">
        <v>288</v>
      </c>
      <c r="AT948" s="240" t="s">
        <v>168</v>
      </c>
      <c r="AU948" s="240" t="s">
        <v>86</v>
      </c>
      <c r="AY948" s="17" t="s">
        <v>166</v>
      </c>
      <c r="BE948" s="241">
        <f>IF(N948="základní",J948,0)</f>
        <v>0</v>
      </c>
      <c r="BF948" s="241">
        <f>IF(N948="snížená",J948,0)</f>
        <v>0</v>
      </c>
      <c r="BG948" s="241">
        <f>IF(N948="zákl. přenesená",J948,0)</f>
        <v>0</v>
      </c>
      <c r="BH948" s="241">
        <f>IF(N948="sníž. přenesená",J948,0)</f>
        <v>0</v>
      </c>
      <c r="BI948" s="241">
        <f>IF(N948="nulová",J948,0)</f>
        <v>0</v>
      </c>
      <c r="BJ948" s="17" t="s">
        <v>84</v>
      </c>
      <c r="BK948" s="241">
        <f>ROUND(I948*H948,2)</f>
        <v>0</v>
      </c>
      <c r="BL948" s="17" t="s">
        <v>288</v>
      </c>
      <c r="BM948" s="240" t="s">
        <v>1112</v>
      </c>
    </row>
    <row r="949" s="15" customFormat="1">
      <c r="A949" s="15"/>
      <c r="B949" s="265"/>
      <c r="C949" s="266"/>
      <c r="D949" s="244" t="s">
        <v>174</v>
      </c>
      <c r="E949" s="267" t="s">
        <v>1</v>
      </c>
      <c r="F949" s="268" t="s">
        <v>193</v>
      </c>
      <c r="G949" s="266"/>
      <c r="H949" s="267" t="s">
        <v>1</v>
      </c>
      <c r="I949" s="269"/>
      <c r="J949" s="266"/>
      <c r="K949" s="266"/>
      <c r="L949" s="270"/>
      <c r="M949" s="271"/>
      <c r="N949" s="272"/>
      <c r="O949" s="272"/>
      <c r="P949" s="272"/>
      <c r="Q949" s="272"/>
      <c r="R949" s="272"/>
      <c r="S949" s="272"/>
      <c r="T949" s="273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T949" s="274" t="s">
        <v>174</v>
      </c>
      <c r="AU949" s="274" t="s">
        <v>86</v>
      </c>
      <c r="AV949" s="15" t="s">
        <v>84</v>
      </c>
      <c r="AW949" s="15" t="s">
        <v>32</v>
      </c>
      <c r="AX949" s="15" t="s">
        <v>76</v>
      </c>
      <c r="AY949" s="274" t="s">
        <v>166</v>
      </c>
    </row>
    <row r="950" s="15" customFormat="1">
      <c r="A950" s="15"/>
      <c r="B950" s="265"/>
      <c r="C950" s="266"/>
      <c r="D950" s="244" t="s">
        <v>174</v>
      </c>
      <c r="E950" s="267" t="s">
        <v>1</v>
      </c>
      <c r="F950" s="268" t="s">
        <v>207</v>
      </c>
      <c r="G950" s="266"/>
      <c r="H950" s="267" t="s">
        <v>1</v>
      </c>
      <c r="I950" s="269"/>
      <c r="J950" s="266"/>
      <c r="K950" s="266"/>
      <c r="L950" s="270"/>
      <c r="M950" s="271"/>
      <c r="N950" s="272"/>
      <c r="O950" s="272"/>
      <c r="P950" s="272"/>
      <c r="Q950" s="272"/>
      <c r="R950" s="272"/>
      <c r="S950" s="272"/>
      <c r="T950" s="273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T950" s="274" t="s">
        <v>174</v>
      </c>
      <c r="AU950" s="274" t="s">
        <v>86</v>
      </c>
      <c r="AV950" s="15" t="s">
        <v>84</v>
      </c>
      <c r="AW950" s="15" t="s">
        <v>32</v>
      </c>
      <c r="AX950" s="15" t="s">
        <v>76</v>
      </c>
      <c r="AY950" s="274" t="s">
        <v>166</v>
      </c>
    </row>
    <row r="951" s="13" customFormat="1">
      <c r="A951" s="13"/>
      <c r="B951" s="242"/>
      <c r="C951" s="243"/>
      <c r="D951" s="244" t="s">
        <v>174</v>
      </c>
      <c r="E951" s="245" t="s">
        <v>1</v>
      </c>
      <c r="F951" s="246" t="s">
        <v>1113</v>
      </c>
      <c r="G951" s="243"/>
      <c r="H951" s="247">
        <v>4.1399999999999997</v>
      </c>
      <c r="I951" s="248"/>
      <c r="J951" s="243"/>
      <c r="K951" s="243"/>
      <c r="L951" s="249"/>
      <c r="M951" s="250"/>
      <c r="N951" s="251"/>
      <c r="O951" s="251"/>
      <c r="P951" s="251"/>
      <c r="Q951" s="251"/>
      <c r="R951" s="251"/>
      <c r="S951" s="251"/>
      <c r="T951" s="252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53" t="s">
        <v>174</v>
      </c>
      <c r="AU951" s="253" t="s">
        <v>86</v>
      </c>
      <c r="AV951" s="13" t="s">
        <v>86</v>
      </c>
      <c r="AW951" s="13" t="s">
        <v>32</v>
      </c>
      <c r="AX951" s="13" t="s">
        <v>76</v>
      </c>
      <c r="AY951" s="253" t="s">
        <v>166</v>
      </c>
    </row>
    <row r="952" s="13" customFormat="1">
      <c r="A952" s="13"/>
      <c r="B952" s="242"/>
      <c r="C952" s="243"/>
      <c r="D952" s="244" t="s">
        <v>174</v>
      </c>
      <c r="E952" s="245" t="s">
        <v>1</v>
      </c>
      <c r="F952" s="246" t="s">
        <v>1114</v>
      </c>
      <c r="G952" s="243"/>
      <c r="H952" s="247">
        <v>3.6139999999999999</v>
      </c>
      <c r="I952" s="248"/>
      <c r="J952" s="243"/>
      <c r="K952" s="243"/>
      <c r="L952" s="249"/>
      <c r="M952" s="250"/>
      <c r="N952" s="251"/>
      <c r="O952" s="251"/>
      <c r="P952" s="251"/>
      <c r="Q952" s="251"/>
      <c r="R952" s="251"/>
      <c r="S952" s="251"/>
      <c r="T952" s="252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53" t="s">
        <v>174</v>
      </c>
      <c r="AU952" s="253" t="s">
        <v>86</v>
      </c>
      <c r="AV952" s="13" t="s">
        <v>86</v>
      </c>
      <c r="AW952" s="13" t="s">
        <v>32</v>
      </c>
      <c r="AX952" s="13" t="s">
        <v>76</v>
      </c>
      <c r="AY952" s="253" t="s">
        <v>166</v>
      </c>
    </row>
    <row r="953" s="13" customFormat="1">
      <c r="A953" s="13"/>
      <c r="B953" s="242"/>
      <c r="C953" s="243"/>
      <c r="D953" s="244" t="s">
        <v>174</v>
      </c>
      <c r="E953" s="245" t="s">
        <v>1</v>
      </c>
      <c r="F953" s="246" t="s">
        <v>1115</v>
      </c>
      <c r="G953" s="243"/>
      <c r="H953" s="247">
        <v>2.5600000000000001</v>
      </c>
      <c r="I953" s="248"/>
      <c r="J953" s="243"/>
      <c r="K953" s="243"/>
      <c r="L953" s="249"/>
      <c r="M953" s="250"/>
      <c r="N953" s="251"/>
      <c r="O953" s="251"/>
      <c r="P953" s="251"/>
      <c r="Q953" s="251"/>
      <c r="R953" s="251"/>
      <c r="S953" s="251"/>
      <c r="T953" s="252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53" t="s">
        <v>174</v>
      </c>
      <c r="AU953" s="253" t="s">
        <v>86</v>
      </c>
      <c r="AV953" s="13" t="s">
        <v>86</v>
      </c>
      <c r="AW953" s="13" t="s">
        <v>32</v>
      </c>
      <c r="AX953" s="13" t="s">
        <v>76</v>
      </c>
      <c r="AY953" s="253" t="s">
        <v>166</v>
      </c>
    </row>
    <row r="954" s="13" customFormat="1">
      <c r="A954" s="13"/>
      <c r="B954" s="242"/>
      <c r="C954" s="243"/>
      <c r="D954" s="244" t="s">
        <v>174</v>
      </c>
      <c r="E954" s="245" t="s">
        <v>1</v>
      </c>
      <c r="F954" s="246" t="s">
        <v>1116</v>
      </c>
      <c r="G954" s="243"/>
      <c r="H954" s="247">
        <v>6.3250000000000002</v>
      </c>
      <c r="I954" s="248"/>
      <c r="J954" s="243"/>
      <c r="K954" s="243"/>
      <c r="L954" s="249"/>
      <c r="M954" s="250"/>
      <c r="N954" s="251"/>
      <c r="O954" s="251"/>
      <c r="P954" s="251"/>
      <c r="Q954" s="251"/>
      <c r="R954" s="251"/>
      <c r="S954" s="251"/>
      <c r="T954" s="252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53" t="s">
        <v>174</v>
      </c>
      <c r="AU954" s="253" t="s">
        <v>86</v>
      </c>
      <c r="AV954" s="13" t="s">
        <v>86</v>
      </c>
      <c r="AW954" s="13" t="s">
        <v>32</v>
      </c>
      <c r="AX954" s="13" t="s">
        <v>76</v>
      </c>
      <c r="AY954" s="253" t="s">
        <v>166</v>
      </c>
    </row>
    <row r="955" s="13" customFormat="1">
      <c r="A955" s="13"/>
      <c r="B955" s="242"/>
      <c r="C955" s="243"/>
      <c r="D955" s="244" t="s">
        <v>174</v>
      </c>
      <c r="E955" s="245" t="s">
        <v>1</v>
      </c>
      <c r="F955" s="246" t="s">
        <v>1117</v>
      </c>
      <c r="G955" s="243"/>
      <c r="H955" s="247">
        <v>8.032</v>
      </c>
      <c r="I955" s="248"/>
      <c r="J955" s="243"/>
      <c r="K955" s="243"/>
      <c r="L955" s="249"/>
      <c r="M955" s="250"/>
      <c r="N955" s="251"/>
      <c r="O955" s="251"/>
      <c r="P955" s="251"/>
      <c r="Q955" s="251"/>
      <c r="R955" s="251"/>
      <c r="S955" s="251"/>
      <c r="T955" s="252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53" t="s">
        <v>174</v>
      </c>
      <c r="AU955" s="253" t="s">
        <v>86</v>
      </c>
      <c r="AV955" s="13" t="s">
        <v>86</v>
      </c>
      <c r="AW955" s="13" t="s">
        <v>32</v>
      </c>
      <c r="AX955" s="13" t="s">
        <v>76</v>
      </c>
      <c r="AY955" s="253" t="s">
        <v>166</v>
      </c>
    </row>
    <row r="956" s="13" customFormat="1">
      <c r="A956" s="13"/>
      <c r="B956" s="242"/>
      <c r="C956" s="243"/>
      <c r="D956" s="244" t="s">
        <v>174</v>
      </c>
      <c r="E956" s="245" t="s">
        <v>1</v>
      </c>
      <c r="F956" s="246" t="s">
        <v>1118</v>
      </c>
      <c r="G956" s="243"/>
      <c r="H956" s="247">
        <v>4.5179999999999998</v>
      </c>
      <c r="I956" s="248"/>
      <c r="J956" s="243"/>
      <c r="K956" s="243"/>
      <c r="L956" s="249"/>
      <c r="M956" s="250"/>
      <c r="N956" s="251"/>
      <c r="O956" s="251"/>
      <c r="P956" s="251"/>
      <c r="Q956" s="251"/>
      <c r="R956" s="251"/>
      <c r="S956" s="251"/>
      <c r="T956" s="252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53" t="s">
        <v>174</v>
      </c>
      <c r="AU956" s="253" t="s">
        <v>86</v>
      </c>
      <c r="AV956" s="13" t="s">
        <v>86</v>
      </c>
      <c r="AW956" s="13" t="s">
        <v>32</v>
      </c>
      <c r="AX956" s="13" t="s">
        <v>76</v>
      </c>
      <c r="AY956" s="253" t="s">
        <v>166</v>
      </c>
    </row>
    <row r="957" s="13" customFormat="1">
      <c r="A957" s="13"/>
      <c r="B957" s="242"/>
      <c r="C957" s="243"/>
      <c r="D957" s="244" t="s">
        <v>174</v>
      </c>
      <c r="E957" s="245" t="s">
        <v>1</v>
      </c>
      <c r="F957" s="246" t="s">
        <v>1119</v>
      </c>
      <c r="G957" s="243"/>
      <c r="H957" s="247">
        <v>3.6139999999999999</v>
      </c>
      <c r="I957" s="248"/>
      <c r="J957" s="243"/>
      <c r="K957" s="243"/>
      <c r="L957" s="249"/>
      <c r="M957" s="250"/>
      <c r="N957" s="251"/>
      <c r="O957" s="251"/>
      <c r="P957" s="251"/>
      <c r="Q957" s="251"/>
      <c r="R957" s="251"/>
      <c r="S957" s="251"/>
      <c r="T957" s="252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53" t="s">
        <v>174</v>
      </c>
      <c r="AU957" s="253" t="s">
        <v>86</v>
      </c>
      <c r="AV957" s="13" t="s">
        <v>86</v>
      </c>
      <c r="AW957" s="13" t="s">
        <v>32</v>
      </c>
      <c r="AX957" s="13" t="s">
        <v>76</v>
      </c>
      <c r="AY957" s="253" t="s">
        <v>166</v>
      </c>
    </row>
    <row r="958" s="13" customFormat="1">
      <c r="A958" s="13"/>
      <c r="B958" s="242"/>
      <c r="C958" s="243"/>
      <c r="D958" s="244" t="s">
        <v>174</v>
      </c>
      <c r="E958" s="245" t="s">
        <v>1</v>
      </c>
      <c r="F958" s="246" t="s">
        <v>1120</v>
      </c>
      <c r="G958" s="243"/>
      <c r="H958" s="247">
        <v>6.3250000000000002</v>
      </c>
      <c r="I958" s="248"/>
      <c r="J958" s="243"/>
      <c r="K958" s="243"/>
      <c r="L958" s="249"/>
      <c r="M958" s="250"/>
      <c r="N958" s="251"/>
      <c r="O958" s="251"/>
      <c r="P958" s="251"/>
      <c r="Q958" s="251"/>
      <c r="R958" s="251"/>
      <c r="S958" s="251"/>
      <c r="T958" s="252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53" t="s">
        <v>174</v>
      </c>
      <c r="AU958" s="253" t="s">
        <v>86</v>
      </c>
      <c r="AV958" s="13" t="s">
        <v>86</v>
      </c>
      <c r="AW958" s="13" t="s">
        <v>32</v>
      </c>
      <c r="AX958" s="13" t="s">
        <v>76</v>
      </c>
      <c r="AY958" s="253" t="s">
        <v>166</v>
      </c>
    </row>
    <row r="959" s="14" customFormat="1">
      <c r="A959" s="14"/>
      <c r="B959" s="254"/>
      <c r="C959" s="255"/>
      <c r="D959" s="244" t="s">
        <v>174</v>
      </c>
      <c r="E959" s="256" t="s">
        <v>1</v>
      </c>
      <c r="F959" s="257" t="s">
        <v>182</v>
      </c>
      <c r="G959" s="255"/>
      <c r="H959" s="258">
        <v>39.128</v>
      </c>
      <c r="I959" s="259"/>
      <c r="J959" s="255"/>
      <c r="K959" s="255"/>
      <c r="L959" s="260"/>
      <c r="M959" s="261"/>
      <c r="N959" s="262"/>
      <c r="O959" s="262"/>
      <c r="P959" s="262"/>
      <c r="Q959" s="262"/>
      <c r="R959" s="262"/>
      <c r="S959" s="262"/>
      <c r="T959" s="263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64" t="s">
        <v>174</v>
      </c>
      <c r="AU959" s="264" t="s">
        <v>86</v>
      </c>
      <c r="AV959" s="14" t="s">
        <v>172</v>
      </c>
      <c r="AW959" s="14" t="s">
        <v>32</v>
      </c>
      <c r="AX959" s="14" t="s">
        <v>84</v>
      </c>
      <c r="AY959" s="264" t="s">
        <v>166</v>
      </c>
    </row>
    <row r="960" s="2" customFormat="1" ht="24.15" customHeight="1">
      <c r="A960" s="38"/>
      <c r="B960" s="39"/>
      <c r="C960" s="228" t="s">
        <v>1121</v>
      </c>
      <c r="D960" s="228" t="s">
        <v>168</v>
      </c>
      <c r="E960" s="229" t="s">
        <v>1122</v>
      </c>
      <c r="F960" s="230" t="s">
        <v>1123</v>
      </c>
      <c r="G960" s="231" t="s">
        <v>229</v>
      </c>
      <c r="H960" s="232">
        <v>265.59500000000003</v>
      </c>
      <c r="I960" s="233"/>
      <c r="J960" s="234">
        <f>ROUND(I960*H960,2)</f>
        <v>0</v>
      </c>
      <c r="K960" s="235"/>
      <c r="L960" s="44"/>
      <c r="M960" s="236" t="s">
        <v>1</v>
      </c>
      <c r="N960" s="237" t="s">
        <v>41</v>
      </c>
      <c r="O960" s="91"/>
      <c r="P960" s="238">
        <f>O960*H960</f>
        <v>0</v>
      </c>
      <c r="Q960" s="238">
        <v>0.00020000000000000001</v>
      </c>
      <c r="R960" s="238">
        <f>Q960*H960</f>
        <v>0.053119000000000006</v>
      </c>
      <c r="S960" s="238">
        <v>0</v>
      </c>
      <c r="T960" s="239">
        <f>S960*H960</f>
        <v>0</v>
      </c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R960" s="240" t="s">
        <v>288</v>
      </c>
      <c r="AT960" s="240" t="s">
        <v>168</v>
      </c>
      <c r="AU960" s="240" t="s">
        <v>86</v>
      </c>
      <c r="AY960" s="17" t="s">
        <v>166</v>
      </c>
      <c r="BE960" s="241">
        <f>IF(N960="základní",J960,0)</f>
        <v>0</v>
      </c>
      <c r="BF960" s="241">
        <f>IF(N960="snížená",J960,0)</f>
        <v>0</v>
      </c>
      <c r="BG960" s="241">
        <f>IF(N960="zákl. přenesená",J960,0)</f>
        <v>0</v>
      </c>
      <c r="BH960" s="241">
        <f>IF(N960="sníž. přenesená",J960,0)</f>
        <v>0</v>
      </c>
      <c r="BI960" s="241">
        <f>IF(N960="nulová",J960,0)</f>
        <v>0</v>
      </c>
      <c r="BJ960" s="17" t="s">
        <v>84</v>
      </c>
      <c r="BK960" s="241">
        <f>ROUND(I960*H960,2)</f>
        <v>0</v>
      </c>
      <c r="BL960" s="17" t="s">
        <v>288</v>
      </c>
      <c r="BM960" s="240" t="s">
        <v>1124</v>
      </c>
    </row>
    <row r="961" s="15" customFormat="1">
      <c r="A961" s="15"/>
      <c r="B961" s="265"/>
      <c r="C961" s="266"/>
      <c r="D961" s="244" t="s">
        <v>174</v>
      </c>
      <c r="E961" s="267" t="s">
        <v>1</v>
      </c>
      <c r="F961" s="268" t="s">
        <v>757</v>
      </c>
      <c r="G961" s="266"/>
      <c r="H961" s="267" t="s">
        <v>1</v>
      </c>
      <c r="I961" s="269"/>
      <c r="J961" s="266"/>
      <c r="K961" s="266"/>
      <c r="L961" s="270"/>
      <c r="M961" s="271"/>
      <c r="N961" s="272"/>
      <c r="O961" s="272"/>
      <c r="P961" s="272"/>
      <c r="Q961" s="272"/>
      <c r="R961" s="272"/>
      <c r="S961" s="272"/>
      <c r="T961" s="273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T961" s="274" t="s">
        <v>174</v>
      </c>
      <c r="AU961" s="274" t="s">
        <v>86</v>
      </c>
      <c r="AV961" s="15" t="s">
        <v>84</v>
      </c>
      <c r="AW961" s="15" t="s">
        <v>32</v>
      </c>
      <c r="AX961" s="15" t="s">
        <v>76</v>
      </c>
      <c r="AY961" s="274" t="s">
        <v>166</v>
      </c>
    </row>
    <row r="962" s="13" customFormat="1">
      <c r="A962" s="13"/>
      <c r="B962" s="242"/>
      <c r="C962" s="243"/>
      <c r="D962" s="244" t="s">
        <v>174</v>
      </c>
      <c r="E962" s="245" t="s">
        <v>1</v>
      </c>
      <c r="F962" s="246" t="s">
        <v>1125</v>
      </c>
      <c r="G962" s="243"/>
      <c r="H962" s="247">
        <v>56.340000000000003</v>
      </c>
      <c r="I962" s="248"/>
      <c r="J962" s="243"/>
      <c r="K962" s="243"/>
      <c r="L962" s="249"/>
      <c r="M962" s="250"/>
      <c r="N962" s="251"/>
      <c r="O962" s="251"/>
      <c r="P962" s="251"/>
      <c r="Q962" s="251"/>
      <c r="R962" s="251"/>
      <c r="S962" s="251"/>
      <c r="T962" s="252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53" t="s">
        <v>174</v>
      </c>
      <c r="AU962" s="253" t="s">
        <v>86</v>
      </c>
      <c r="AV962" s="13" t="s">
        <v>86</v>
      </c>
      <c r="AW962" s="13" t="s">
        <v>32</v>
      </c>
      <c r="AX962" s="13" t="s">
        <v>76</v>
      </c>
      <c r="AY962" s="253" t="s">
        <v>166</v>
      </c>
    </row>
    <row r="963" s="15" customFormat="1">
      <c r="A963" s="15"/>
      <c r="B963" s="265"/>
      <c r="C963" s="266"/>
      <c r="D963" s="244" t="s">
        <v>174</v>
      </c>
      <c r="E963" s="267" t="s">
        <v>1</v>
      </c>
      <c r="F963" s="268" t="s">
        <v>759</v>
      </c>
      <c r="G963" s="266"/>
      <c r="H963" s="267" t="s">
        <v>1</v>
      </c>
      <c r="I963" s="269"/>
      <c r="J963" s="266"/>
      <c r="K963" s="266"/>
      <c r="L963" s="270"/>
      <c r="M963" s="271"/>
      <c r="N963" s="272"/>
      <c r="O963" s="272"/>
      <c r="P963" s="272"/>
      <c r="Q963" s="272"/>
      <c r="R963" s="272"/>
      <c r="S963" s="272"/>
      <c r="T963" s="273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T963" s="274" t="s">
        <v>174</v>
      </c>
      <c r="AU963" s="274" t="s">
        <v>86</v>
      </c>
      <c r="AV963" s="15" t="s">
        <v>84</v>
      </c>
      <c r="AW963" s="15" t="s">
        <v>32</v>
      </c>
      <c r="AX963" s="15" t="s">
        <v>76</v>
      </c>
      <c r="AY963" s="274" t="s">
        <v>166</v>
      </c>
    </row>
    <row r="964" s="13" customFormat="1">
      <c r="A964" s="13"/>
      <c r="B964" s="242"/>
      <c r="C964" s="243"/>
      <c r="D964" s="244" t="s">
        <v>174</v>
      </c>
      <c r="E964" s="245" t="s">
        <v>1</v>
      </c>
      <c r="F964" s="246" t="s">
        <v>1126</v>
      </c>
      <c r="G964" s="243"/>
      <c r="H964" s="247">
        <v>46.664999999999999</v>
      </c>
      <c r="I964" s="248"/>
      <c r="J964" s="243"/>
      <c r="K964" s="243"/>
      <c r="L964" s="249"/>
      <c r="M964" s="250"/>
      <c r="N964" s="251"/>
      <c r="O964" s="251"/>
      <c r="P964" s="251"/>
      <c r="Q964" s="251"/>
      <c r="R964" s="251"/>
      <c r="S964" s="251"/>
      <c r="T964" s="252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53" t="s">
        <v>174</v>
      </c>
      <c r="AU964" s="253" t="s">
        <v>86</v>
      </c>
      <c r="AV964" s="13" t="s">
        <v>86</v>
      </c>
      <c r="AW964" s="13" t="s">
        <v>32</v>
      </c>
      <c r="AX964" s="13" t="s">
        <v>76</v>
      </c>
      <c r="AY964" s="253" t="s">
        <v>166</v>
      </c>
    </row>
    <row r="965" s="13" customFormat="1">
      <c r="A965" s="13"/>
      <c r="B965" s="242"/>
      <c r="C965" s="243"/>
      <c r="D965" s="244" t="s">
        <v>174</v>
      </c>
      <c r="E965" s="245" t="s">
        <v>1</v>
      </c>
      <c r="F965" s="246" t="s">
        <v>1127</v>
      </c>
      <c r="G965" s="243"/>
      <c r="H965" s="247">
        <v>31.559999999999999</v>
      </c>
      <c r="I965" s="248"/>
      <c r="J965" s="243"/>
      <c r="K965" s="243"/>
      <c r="L965" s="249"/>
      <c r="M965" s="250"/>
      <c r="N965" s="251"/>
      <c r="O965" s="251"/>
      <c r="P965" s="251"/>
      <c r="Q965" s="251"/>
      <c r="R965" s="251"/>
      <c r="S965" s="251"/>
      <c r="T965" s="252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53" t="s">
        <v>174</v>
      </c>
      <c r="AU965" s="253" t="s">
        <v>86</v>
      </c>
      <c r="AV965" s="13" t="s">
        <v>86</v>
      </c>
      <c r="AW965" s="13" t="s">
        <v>32</v>
      </c>
      <c r="AX965" s="13" t="s">
        <v>76</v>
      </c>
      <c r="AY965" s="253" t="s">
        <v>166</v>
      </c>
    </row>
    <row r="966" s="13" customFormat="1">
      <c r="A966" s="13"/>
      <c r="B966" s="242"/>
      <c r="C966" s="243"/>
      <c r="D966" s="244" t="s">
        <v>174</v>
      </c>
      <c r="E966" s="245" t="s">
        <v>1</v>
      </c>
      <c r="F966" s="246" t="s">
        <v>1128</v>
      </c>
      <c r="G966" s="243"/>
      <c r="H966" s="247">
        <v>33.119999999999997</v>
      </c>
      <c r="I966" s="248"/>
      <c r="J966" s="243"/>
      <c r="K966" s="243"/>
      <c r="L966" s="249"/>
      <c r="M966" s="250"/>
      <c r="N966" s="251"/>
      <c r="O966" s="251"/>
      <c r="P966" s="251"/>
      <c r="Q966" s="251"/>
      <c r="R966" s="251"/>
      <c r="S966" s="251"/>
      <c r="T966" s="252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53" t="s">
        <v>174</v>
      </c>
      <c r="AU966" s="253" t="s">
        <v>86</v>
      </c>
      <c r="AV966" s="13" t="s">
        <v>86</v>
      </c>
      <c r="AW966" s="13" t="s">
        <v>32</v>
      </c>
      <c r="AX966" s="13" t="s">
        <v>76</v>
      </c>
      <c r="AY966" s="253" t="s">
        <v>166</v>
      </c>
    </row>
    <row r="967" s="13" customFormat="1">
      <c r="A967" s="13"/>
      <c r="B967" s="242"/>
      <c r="C967" s="243"/>
      <c r="D967" s="244" t="s">
        <v>174</v>
      </c>
      <c r="E967" s="245" t="s">
        <v>1</v>
      </c>
      <c r="F967" s="246" t="s">
        <v>1129</v>
      </c>
      <c r="G967" s="243"/>
      <c r="H967" s="247">
        <v>72.780000000000001</v>
      </c>
      <c r="I967" s="248"/>
      <c r="J967" s="243"/>
      <c r="K967" s="243"/>
      <c r="L967" s="249"/>
      <c r="M967" s="250"/>
      <c r="N967" s="251"/>
      <c r="O967" s="251"/>
      <c r="P967" s="251"/>
      <c r="Q967" s="251"/>
      <c r="R967" s="251"/>
      <c r="S967" s="251"/>
      <c r="T967" s="252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53" t="s">
        <v>174</v>
      </c>
      <c r="AU967" s="253" t="s">
        <v>86</v>
      </c>
      <c r="AV967" s="13" t="s">
        <v>86</v>
      </c>
      <c r="AW967" s="13" t="s">
        <v>32</v>
      </c>
      <c r="AX967" s="13" t="s">
        <v>76</v>
      </c>
      <c r="AY967" s="253" t="s">
        <v>166</v>
      </c>
    </row>
    <row r="968" s="13" customFormat="1">
      <c r="A968" s="13"/>
      <c r="B968" s="242"/>
      <c r="C968" s="243"/>
      <c r="D968" s="244" t="s">
        <v>174</v>
      </c>
      <c r="E968" s="245" t="s">
        <v>1</v>
      </c>
      <c r="F968" s="246" t="s">
        <v>1130</v>
      </c>
      <c r="G968" s="243"/>
      <c r="H968" s="247">
        <v>-6</v>
      </c>
      <c r="I968" s="248"/>
      <c r="J968" s="243"/>
      <c r="K968" s="243"/>
      <c r="L968" s="249"/>
      <c r="M968" s="250"/>
      <c r="N968" s="251"/>
      <c r="O968" s="251"/>
      <c r="P968" s="251"/>
      <c r="Q968" s="251"/>
      <c r="R968" s="251"/>
      <c r="S968" s="251"/>
      <c r="T968" s="252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3" t="s">
        <v>174</v>
      </c>
      <c r="AU968" s="253" t="s">
        <v>86</v>
      </c>
      <c r="AV968" s="13" t="s">
        <v>86</v>
      </c>
      <c r="AW968" s="13" t="s">
        <v>32</v>
      </c>
      <c r="AX968" s="13" t="s">
        <v>76</v>
      </c>
      <c r="AY968" s="253" t="s">
        <v>166</v>
      </c>
    </row>
    <row r="969" s="13" customFormat="1">
      <c r="A969" s="13"/>
      <c r="B969" s="242"/>
      <c r="C969" s="243"/>
      <c r="D969" s="244" t="s">
        <v>174</v>
      </c>
      <c r="E969" s="245" t="s">
        <v>1</v>
      </c>
      <c r="F969" s="246" t="s">
        <v>1131</v>
      </c>
      <c r="G969" s="243"/>
      <c r="H969" s="247">
        <v>-19.699999999999999</v>
      </c>
      <c r="I969" s="248"/>
      <c r="J969" s="243"/>
      <c r="K969" s="243"/>
      <c r="L969" s="249"/>
      <c r="M969" s="250"/>
      <c r="N969" s="251"/>
      <c r="O969" s="251"/>
      <c r="P969" s="251"/>
      <c r="Q969" s="251"/>
      <c r="R969" s="251"/>
      <c r="S969" s="251"/>
      <c r="T969" s="252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3" t="s">
        <v>174</v>
      </c>
      <c r="AU969" s="253" t="s">
        <v>86</v>
      </c>
      <c r="AV969" s="13" t="s">
        <v>86</v>
      </c>
      <c r="AW969" s="13" t="s">
        <v>32</v>
      </c>
      <c r="AX969" s="13" t="s">
        <v>76</v>
      </c>
      <c r="AY969" s="253" t="s">
        <v>166</v>
      </c>
    </row>
    <row r="970" s="13" customFormat="1">
      <c r="A970" s="13"/>
      <c r="B970" s="242"/>
      <c r="C970" s="243"/>
      <c r="D970" s="244" t="s">
        <v>174</v>
      </c>
      <c r="E970" s="245" t="s">
        <v>1</v>
      </c>
      <c r="F970" s="246" t="s">
        <v>1132</v>
      </c>
      <c r="G970" s="243"/>
      <c r="H970" s="247">
        <v>-7.5999999999999996</v>
      </c>
      <c r="I970" s="248"/>
      <c r="J970" s="243"/>
      <c r="K970" s="243"/>
      <c r="L970" s="249"/>
      <c r="M970" s="250"/>
      <c r="N970" s="251"/>
      <c r="O970" s="251"/>
      <c r="P970" s="251"/>
      <c r="Q970" s="251"/>
      <c r="R970" s="251"/>
      <c r="S970" s="251"/>
      <c r="T970" s="252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53" t="s">
        <v>174</v>
      </c>
      <c r="AU970" s="253" t="s">
        <v>86</v>
      </c>
      <c r="AV970" s="13" t="s">
        <v>86</v>
      </c>
      <c r="AW970" s="13" t="s">
        <v>32</v>
      </c>
      <c r="AX970" s="13" t="s">
        <v>76</v>
      </c>
      <c r="AY970" s="253" t="s">
        <v>166</v>
      </c>
    </row>
    <row r="971" s="13" customFormat="1">
      <c r="A971" s="13"/>
      <c r="B971" s="242"/>
      <c r="C971" s="243"/>
      <c r="D971" s="244" t="s">
        <v>174</v>
      </c>
      <c r="E971" s="245" t="s">
        <v>1</v>
      </c>
      <c r="F971" s="246" t="s">
        <v>1133</v>
      </c>
      <c r="G971" s="243"/>
      <c r="H971" s="247">
        <v>-9</v>
      </c>
      <c r="I971" s="248"/>
      <c r="J971" s="243"/>
      <c r="K971" s="243"/>
      <c r="L971" s="249"/>
      <c r="M971" s="250"/>
      <c r="N971" s="251"/>
      <c r="O971" s="251"/>
      <c r="P971" s="251"/>
      <c r="Q971" s="251"/>
      <c r="R971" s="251"/>
      <c r="S971" s="251"/>
      <c r="T971" s="252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3" t="s">
        <v>174</v>
      </c>
      <c r="AU971" s="253" t="s">
        <v>86</v>
      </c>
      <c r="AV971" s="13" t="s">
        <v>86</v>
      </c>
      <c r="AW971" s="13" t="s">
        <v>32</v>
      </c>
      <c r="AX971" s="13" t="s">
        <v>76</v>
      </c>
      <c r="AY971" s="253" t="s">
        <v>166</v>
      </c>
    </row>
    <row r="972" s="13" customFormat="1">
      <c r="A972" s="13"/>
      <c r="B972" s="242"/>
      <c r="C972" s="243"/>
      <c r="D972" s="244" t="s">
        <v>174</v>
      </c>
      <c r="E972" s="245" t="s">
        <v>1</v>
      </c>
      <c r="F972" s="246" t="s">
        <v>1134</v>
      </c>
      <c r="G972" s="243"/>
      <c r="H972" s="247">
        <v>-15.1</v>
      </c>
      <c r="I972" s="248"/>
      <c r="J972" s="243"/>
      <c r="K972" s="243"/>
      <c r="L972" s="249"/>
      <c r="M972" s="250"/>
      <c r="N972" s="251"/>
      <c r="O972" s="251"/>
      <c r="P972" s="251"/>
      <c r="Q972" s="251"/>
      <c r="R972" s="251"/>
      <c r="S972" s="251"/>
      <c r="T972" s="252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3" t="s">
        <v>174</v>
      </c>
      <c r="AU972" s="253" t="s">
        <v>86</v>
      </c>
      <c r="AV972" s="13" t="s">
        <v>86</v>
      </c>
      <c r="AW972" s="13" t="s">
        <v>32</v>
      </c>
      <c r="AX972" s="13" t="s">
        <v>76</v>
      </c>
      <c r="AY972" s="253" t="s">
        <v>166</v>
      </c>
    </row>
    <row r="973" s="15" customFormat="1">
      <c r="A973" s="15"/>
      <c r="B973" s="265"/>
      <c r="C973" s="266"/>
      <c r="D973" s="244" t="s">
        <v>174</v>
      </c>
      <c r="E973" s="267" t="s">
        <v>1</v>
      </c>
      <c r="F973" s="268" t="s">
        <v>804</v>
      </c>
      <c r="G973" s="266"/>
      <c r="H973" s="267" t="s">
        <v>1</v>
      </c>
      <c r="I973" s="269"/>
      <c r="J973" s="266"/>
      <c r="K973" s="266"/>
      <c r="L973" s="270"/>
      <c r="M973" s="271"/>
      <c r="N973" s="272"/>
      <c r="O973" s="272"/>
      <c r="P973" s="272"/>
      <c r="Q973" s="272"/>
      <c r="R973" s="272"/>
      <c r="S973" s="272"/>
      <c r="T973" s="273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T973" s="274" t="s">
        <v>174</v>
      </c>
      <c r="AU973" s="274" t="s">
        <v>86</v>
      </c>
      <c r="AV973" s="15" t="s">
        <v>84</v>
      </c>
      <c r="AW973" s="15" t="s">
        <v>32</v>
      </c>
      <c r="AX973" s="15" t="s">
        <v>76</v>
      </c>
      <c r="AY973" s="274" t="s">
        <v>166</v>
      </c>
    </row>
    <row r="974" s="13" customFormat="1">
      <c r="A974" s="13"/>
      <c r="B974" s="242"/>
      <c r="C974" s="243"/>
      <c r="D974" s="244" t="s">
        <v>174</v>
      </c>
      <c r="E974" s="245" t="s">
        <v>1</v>
      </c>
      <c r="F974" s="246" t="s">
        <v>1135</v>
      </c>
      <c r="G974" s="243"/>
      <c r="H974" s="247">
        <v>22.536000000000001</v>
      </c>
      <c r="I974" s="248"/>
      <c r="J974" s="243"/>
      <c r="K974" s="243"/>
      <c r="L974" s="249"/>
      <c r="M974" s="250"/>
      <c r="N974" s="251"/>
      <c r="O974" s="251"/>
      <c r="P974" s="251"/>
      <c r="Q974" s="251"/>
      <c r="R974" s="251"/>
      <c r="S974" s="251"/>
      <c r="T974" s="252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53" t="s">
        <v>174</v>
      </c>
      <c r="AU974" s="253" t="s">
        <v>86</v>
      </c>
      <c r="AV974" s="13" t="s">
        <v>86</v>
      </c>
      <c r="AW974" s="13" t="s">
        <v>32</v>
      </c>
      <c r="AX974" s="13" t="s">
        <v>76</v>
      </c>
      <c r="AY974" s="253" t="s">
        <v>166</v>
      </c>
    </row>
    <row r="975" s="13" customFormat="1">
      <c r="A975" s="13"/>
      <c r="B975" s="242"/>
      <c r="C975" s="243"/>
      <c r="D975" s="244" t="s">
        <v>174</v>
      </c>
      <c r="E975" s="245" t="s">
        <v>1</v>
      </c>
      <c r="F975" s="246" t="s">
        <v>1136</v>
      </c>
      <c r="G975" s="243"/>
      <c r="H975" s="247">
        <v>-3.2400000000000002</v>
      </c>
      <c r="I975" s="248"/>
      <c r="J975" s="243"/>
      <c r="K975" s="243"/>
      <c r="L975" s="249"/>
      <c r="M975" s="250"/>
      <c r="N975" s="251"/>
      <c r="O975" s="251"/>
      <c r="P975" s="251"/>
      <c r="Q975" s="251"/>
      <c r="R975" s="251"/>
      <c r="S975" s="251"/>
      <c r="T975" s="252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53" t="s">
        <v>174</v>
      </c>
      <c r="AU975" s="253" t="s">
        <v>86</v>
      </c>
      <c r="AV975" s="13" t="s">
        <v>86</v>
      </c>
      <c r="AW975" s="13" t="s">
        <v>32</v>
      </c>
      <c r="AX975" s="13" t="s">
        <v>76</v>
      </c>
      <c r="AY975" s="253" t="s">
        <v>166</v>
      </c>
    </row>
    <row r="976" s="15" customFormat="1">
      <c r="A976" s="15"/>
      <c r="B976" s="265"/>
      <c r="C976" s="266"/>
      <c r="D976" s="244" t="s">
        <v>174</v>
      </c>
      <c r="E976" s="267" t="s">
        <v>1</v>
      </c>
      <c r="F976" s="268" t="s">
        <v>808</v>
      </c>
      <c r="G976" s="266"/>
      <c r="H976" s="267" t="s">
        <v>1</v>
      </c>
      <c r="I976" s="269"/>
      <c r="J976" s="266"/>
      <c r="K976" s="266"/>
      <c r="L976" s="270"/>
      <c r="M976" s="271"/>
      <c r="N976" s="272"/>
      <c r="O976" s="272"/>
      <c r="P976" s="272"/>
      <c r="Q976" s="272"/>
      <c r="R976" s="272"/>
      <c r="S976" s="272"/>
      <c r="T976" s="273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T976" s="274" t="s">
        <v>174</v>
      </c>
      <c r="AU976" s="274" t="s">
        <v>86</v>
      </c>
      <c r="AV976" s="15" t="s">
        <v>84</v>
      </c>
      <c r="AW976" s="15" t="s">
        <v>32</v>
      </c>
      <c r="AX976" s="15" t="s">
        <v>76</v>
      </c>
      <c r="AY976" s="274" t="s">
        <v>166</v>
      </c>
    </row>
    <row r="977" s="13" customFormat="1">
      <c r="A977" s="13"/>
      <c r="B977" s="242"/>
      <c r="C977" s="243"/>
      <c r="D977" s="244" t="s">
        <v>174</v>
      </c>
      <c r="E977" s="245" t="s">
        <v>1</v>
      </c>
      <c r="F977" s="246" t="s">
        <v>1137</v>
      </c>
      <c r="G977" s="243"/>
      <c r="H977" s="247">
        <v>15.965999999999999</v>
      </c>
      <c r="I977" s="248"/>
      <c r="J977" s="243"/>
      <c r="K977" s="243"/>
      <c r="L977" s="249"/>
      <c r="M977" s="250"/>
      <c r="N977" s="251"/>
      <c r="O977" s="251"/>
      <c r="P977" s="251"/>
      <c r="Q977" s="251"/>
      <c r="R977" s="251"/>
      <c r="S977" s="251"/>
      <c r="T977" s="252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53" t="s">
        <v>174</v>
      </c>
      <c r="AU977" s="253" t="s">
        <v>86</v>
      </c>
      <c r="AV977" s="13" t="s">
        <v>86</v>
      </c>
      <c r="AW977" s="13" t="s">
        <v>32</v>
      </c>
      <c r="AX977" s="13" t="s">
        <v>76</v>
      </c>
      <c r="AY977" s="253" t="s">
        <v>166</v>
      </c>
    </row>
    <row r="978" s="13" customFormat="1">
      <c r="A978" s="13"/>
      <c r="B978" s="242"/>
      <c r="C978" s="243"/>
      <c r="D978" s="244" t="s">
        <v>174</v>
      </c>
      <c r="E978" s="245" t="s">
        <v>1</v>
      </c>
      <c r="F978" s="246" t="s">
        <v>1138</v>
      </c>
      <c r="G978" s="243"/>
      <c r="H978" s="247">
        <v>-2.1600000000000001</v>
      </c>
      <c r="I978" s="248"/>
      <c r="J978" s="243"/>
      <c r="K978" s="243"/>
      <c r="L978" s="249"/>
      <c r="M978" s="250"/>
      <c r="N978" s="251"/>
      <c r="O978" s="251"/>
      <c r="P978" s="251"/>
      <c r="Q978" s="251"/>
      <c r="R978" s="251"/>
      <c r="S978" s="251"/>
      <c r="T978" s="252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53" t="s">
        <v>174</v>
      </c>
      <c r="AU978" s="253" t="s">
        <v>86</v>
      </c>
      <c r="AV978" s="13" t="s">
        <v>86</v>
      </c>
      <c r="AW978" s="13" t="s">
        <v>32</v>
      </c>
      <c r="AX978" s="13" t="s">
        <v>76</v>
      </c>
      <c r="AY978" s="253" t="s">
        <v>166</v>
      </c>
    </row>
    <row r="979" s="15" customFormat="1">
      <c r="A979" s="15"/>
      <c r="B979" s="265"/>
      <c r="C979" s="266"/>
      <c r="D979" s="244" t="s">
        <v>174</v>
      </c>
      <c r="E979" s="267" t="s">
        <v>1</v>
      </c>
      <c r="F979" s="268" t="s">
        <v>814</v>
      </c>
      <c r="G979" s="266"/>
      <c r="H979" s="267" t="s">
        <v>1</v>
      </c>
      <c r="I979" s="269"/>
      <c r="J979" s="266"/>
      <c r="K979" s="266"/>
      <c r="L979" s="270"/>
      <c r="M979" s="271"/>
      <c r="N979" s="272"/>
      <c r="O979" s="272"/>
      <c r="P979" s="272"/>
      <c r="Q979" s="272"/>
      <c r="R979" s="272"/>
      <c r="S979" s="272"/>
      <c r="T979" s="273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T979" s="274" t="s">
        <v>174</v>
      </c>
      <c r="AU979" s="274" t="s">
        <v>86</v>
      </c>
      <c r="AV979" s="15" t="s">
        <v>84</v>
      </c>
      <c r="AW979" s="15" t="s">
        <v>32</v>
      </c>
      <c r="AX979" s="15" t="s">
        <v>76</v>
      </c>
      <c r="AY979" s="274" t="s">
        <v>166</v>
      </c>
    </row>
    <row r="980" s="13" customFormat="1">
      <c r="A980" s="13"/>
      <c r="B980" s="242"/>
      <c r="C980" s="243"/>
      <c r="D980" s="244" t="s">
        <v>174</v>
      </c>
      <c r="E980" s="245" t="s">
        <v>1</v>
      </c>
      <c r="F980" s="246" t="s">
        <v>1139</v>
      </c>
      <c r="G980" s="243"/>
      <c r="H980" s="247">
        <v>25.308</v>
      </c>
      <c r="I980" s="248"/>
      <c r="J980" s="243"/>
      <c r="K980" s="243"/>
      <c r="L980" s="249"/>
      <c r="M980" s="250"/>
      <c r="N980" s="251"/>
      <c r="O980" s="251"/>
      <c r="P980" s="251"/>
      <c r="Q980" s="251"/>
      <c r="R980" s="251"/>
      <c r="S980" s="251"/>
      <c r="T980" s="252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53" t="s">
        <v>174</v>
      </c>
      <c r="AU980" s="253" t="s">
        <v>86</v>
      </c>
      <c r="AV980" s="13" t="s">
        <v>86</v>
      </c>
      <c r="AW980" s="13" t="s">
        <v>32</v>
      </c>
      <c r="AX980" s="13" t="s">
        <v>76</v>
      </c>
      <c r="AY980" s="253" t="s">
        <v>166</v>
      </c>
    </row>
    <row r="981" s="13" customFormat="1">
      <c r="A981" s="13"/>
      <c r="B981" s="242"/>
      <c r="C981" s="243"/>
      <c r="D981" s="244" t="s">
        <v>174</v>
      </c>
      <c r="E981" s="245" t="s">
        <v>1</v>
      </c>
      <c r="F981" s="246" t="s">
        <v>1140</v>
      </c>
      <c r="G981" s="243"/>
      <c r="H981" s="247">
        <v>-1.6200000000000001</v>
      </c>
      <c r="I981" s="248"/>
      <c r="J981" s="243"/>
      <c r="K981" s="243"/>
      <c r="L981" s="249"/>
      <c r="M981" s="250"/>
      <c r="N981" s="251"/>
      <c r="O981" s="251"/>
      <c r="P981" s="251"/>
      <c r="Q981" s="251"/>
      <c r="R981" s="251"/>
      <c r="S981" s="251"/>
      <c r="T981" s="252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53" t="s">
        <v>174</v>
      </c>
      <c r="AU981" s="253" t="s">
        <v>86</v>
      </c>
      <c r="AV981" s="13" t="s">
        <v>86</v>
      </c>
      <c r="AW981" s="13" t="s">
        <v>32</v>
      </c>
      <c r="AX981" s="13" t="s">
        <v>76</v>
      </c>
      <c r="AY981" s="253" t="s">
        <v>166</v>
      </c>
    </row>
    <row r="982" s="15" customFormat="1">
      <c r="A982" s="15"/>
      <c r="B982" s="265"/>
      <c r="C982" s="266"/>
      <c r="D982" s="244" t="s">
        <v>174</v>
      </c>
      <c r="E982" s="267" t="s">
        <v>1</v>
      </c>
      <c r="F982" s="268" t="s">
        <v>820</v>
      </c>
      <c r="G982" s="266"/>
      <c r="H982" s="267" t="s">
        <v>1</v>
      </c>
      <c r="I982" s="269"/>
      <c r="J982" s="266"/>
      <c r="K982" s="266"/>
      <c r="L982" s="270"/>
      <c r="M982" s="271"/>
      <c r="N982" s="272"/>
      <c r="O982" s="272"/>
      <c r="P982" s="272"/>
      <c r="Q982" s="272"/>
      <c r="R982" s="272"/>
      <c r="S982" s="272"/>
      <c r="T982" s="273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T982" s="274" t="s">
        <v>174</v>
      </c>
      <c r="AU982" s="274" t="s">
        <v>86</v>
      </c>
      <c r="AV982" s="15" t="s">
        <v>84</v>
      </c>
      <c r="AW982" s="15" t="s">
        <v>32</v>
      </c>
      <c r="AX982" s="15" t="s">
        <v>76</v>
      </c>
      <c r="AY982" s="274" t="s">
        <v>166</v>
      </c>
    </row>
    <row r="983" s="13" customFormat="1">
      <c r="A983" s="13"/>
      <c r="B983" s="242"/>
      <c r="C983" s="243"/>
      <c r="D983" s="244" t="s">
        <v>174</v>
      </c>
      <c r="E983" s="245" t="s">
        <v>1</v>
      </c>
      <c r="F983" s="246" t="s">
        <v>1141</v>
      </c>
      <c r="G983" s="243"/>
      <c r="H983" s="247">
        <v>27.18</v>
      </c>
      <c r="I983" s="248"/>
      <c r="J983" s="243"/>
      <c r="K983" s="243"/>
      <c r="L983" s="249"/>
      <c r="M983" s="250"/>
      <c r="N983" s="251"/>
      <c r="O983" s="251"/>
      <c r="P983" s="251"/>
      <c r="Q983" s="251"/>
      <c r="R983" s="251"/>
      <c r="S983" s="251"/>
      <c r="T983" s="252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53" t="s">
        <v>174</v>
      </c>
      <c r="AU983" s="253" t="s">
        <v>86</v>
      </c>
      <c r="AV983" s="13" t="s">
        <v>86</v>
      </c>
      <c r="AW983" s="13" t="s">
        <v>32</v>
      </c>
      <c r="AX983" s="13" t="s">
        <v>76</v>
      </c>
      <c r="AY983" s="253" t="s">
        <v>166</v>
      </c>
    </row>
    <row r="984" s="13" customFormat="1">
      <c r="A984" s="13"/>
      <c r="B984" s="242"/>
      <c r="C984" s="243"/>
      <c r="D984" s="244" t="s">
        <v>174</v>
      </c>
      <c r="E984" s="245" t="s">
        <v>1</v>
      </c>
      <c r="F984" s="246" t="s">
        <v>1142</v>
      </c>
      <c r="G984" s="243"/>
      <c r="H984" s="247">
        <v>-1.44</v>
      </c>
      <c r="I984" s="248"/>
      <c r="J984" s="243"/>
      <c r="K984" s="243"/>
      <c r="L984" s="249"/>
      <c r="M984" s="250"/>
      <c r="N984" s="251"/>
      <c r="O984" s="251"/>
      <c r="P984" s="251"/>
      <c r="Q984" s="251"/>
      <c r="R984" s="251"/>
      <c r="S984" s="251"/>
      <c r="T984" s="252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53" t="s">
        <v>174</v>
      </c>
      <c r="AU984" s="253" t="s">
        <v>86</v>
      </c>
      <c r="AV984" s="13" t="s">
        <v>86</v>
      </c>
      <c r="AW984" s="13" t="s">
        <v>32</v>
      </c>
      <c r="AX984" s="13" t="s">
        <v>76</v>
      </c>
      <c r="AY984" s="253" t="s">
        <v>166</v>
      </c>
    </row>
    <row r="985" s="14" customFormat="1">
      <c r="A985" s="14"/>
      <c r="B985" s="254"/>
      <c r="C985" s="255"/>
      <c r="D985" s="244" t="s">
        <v>174</v>
      </c>
      <c r="E985" s="256" t="s">
        <v>1</v>
      </c>
      <c r="F985" s="257" t="s">
        <v>182</v>
      </c>
      <c r="G985" s="255"/>
      <c r="H985" s="258">
        <v>265.59500000000003</v>
      </c>
      <c r="I985" s="259"/>
      <c r="J985" s="255"/>
      <c r="K985" s="255"/>
      <c r="L985" s="260"/>
      <c r="M985" s="261"/>
      <c r="N985" s="262"/>
      <c r="O985" s="262"/>
      <c r="P985" s="262"/>
      <c r="Q985" s="262"/>
      <c r="R985" s="262"/>
      <c r="S985" s="262"/>
      <c r="T985" s="263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64" t="s">
        <v>174</v>
      </c>
      <c r="AU985" s="264" t="s">
        <v>86</v>
      </c>
      <c r="AV985" s="14" t="s">
        <v>172</v>
      </c>
      <c r="AW985" s="14" t="s">
        <v>32</v>
      </c>
      <c r="AX985" s="14" t="s">
        <v>84</v>
      </c>
      <c r="AY985" s="264" t="s">
        <v>166</v>
      </c>
    </row>
    <row r="986" s="2" customFormat="1" ht="24.15" customHeight="1">
      <c r="A986" s="38"/>
      <c r="B986" s="39"/>
      <c r="C986" s="228" t="s">
        <v>1143</v>
      </c>
      <c r="D986" s="228" t="s">
        <v>168</v>
      </c>
      <c r="E986" s="229" t="s">
        <v>1144</v>
      </c>
      <c r="F986" s="230" t="s">
        <v>1145</v>
      </c>
      <c r="G986" s="231" t="s">
        <v>229</v>
      </c>
      <c r="H986" s="232">
        <v>265.59500000000003</v>
      </c>
      <c r="I986" s="233"/>
      <c r="J986" s="234">
        <f>ROUND(I986*H986,2)</f>
        <v>0</v>
      </c>
      <c r="K986" s="235"/>
      <c r="L986" s="44"/>
      <c r="M986" s="236" t="s">
        <v>1</v>
      </c>
      <c r="N986" s="237" t="s">
        <v>41</v>
      </c>
      <c r="O986" s="91"/>
      <c r="P986" s="238">
        <f>O986*H986</f>
        <v>0</v>
      </c>
      <c r="Q986" s="238">
        <v>0.00040999999999999999</v>
      </c>
      <c r="R986" s="238">
        <f>Q986*H986</f>
        <v>0.10889395</v>
      </c>
      <c r="S986" s="238">
        <v>0</v>
      </c>
      <c r="T986" s="239">
        <f>S986*H986</f>
        <v>0</v>
      </c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R986" s="240" t="s">
        <v>288</v>
      </c>
      <c r="AT986" s="240" t="s">
        <v>168</v>
      </c>
      <c r="AU986" s="240" t="s">
        <v>86</v>
      </c>
      <c r="AY986" s="17" t="s">
        <v>166</v>
      </c>
      <c r="BE986" s="241">
        <f>IF(N986="základní",J986,0)</f>
        <v>0</v>
      </c>
      <c r="BF986" s="241">
        <f>IF(N986="snížená",J986,0)</f>
        <v>0</v>
      </c>
      <c r="BG986" s="241">
        <f>IF(N986="zákl. přenesená",J986,0)</f>
        <v>0</v>
      </c>
      <c r="BH986" s="241">
        <f>IF(N986="sníž. přenesená",J986,0)</f>
        <v>0</v>
      </c>
      <c r="BI986" s="241">
        <f>IF(N986="nulová",J986,0)</f>
        <v>0</v>
      </c>
      <c r="BJ986" s="17" t="s">
        <v>84</v>
      </c>
      <c r="BK986" s="241">
        <f>ROUND(I986*H986,2)</f>
        <v>0</v>
      </c>
      <c r="BL986" s="17" t="s">
        <v>288</v>
      </c>
      <c r="BM986" s="240" t="s">
        <v>1146</v>
      </c>
    </row>
    <row r="987" s="2" customFormat="1" ht="24.15" customHeight="1">
      <c r="A987" s="38"/>
      <c r="B987" s="39"/>
      <c r="C987" s="228" t="s">
        <v>1147</v>
      </c>
      <c r="D987" s="228" t="s">
        <v>168</v>
      </c>
      <c r="E987" s="229" t="s">
        <v>1148</v>
      </c>
      <c r="F987" s="230" t="s">
        <v>1149</v>
      </c>
      <c r="G987" s="231" t="s">
        <v>185</v>
      </c>
      <c r="H987" s="232">
        <v>39</v>
      </c>
      <c r="I987" s="233"/>
      <c r="J987" s="234">
        <f>ROUND(I987*H987,2)</f>
        <v>0</v>
      </c>
      <c r="K987" s="235"/>
      <c r="L987" s="44"/>
      <c r="M987" s="236" t="s">
        <v>1</v>
      </c>
      <c r="N987" s="237" t="s">
        <v>41</v>
      </c>
      <c r="O987" s="91"/>
      <c r="P987" s="238">
        <f>O987*H987</f>
        <v>0</v>
      </c>
      <c r="Q987" s="238">
        <v>0</v>
      </c>
      <c r="R987" s="238">
        <f>Q987*H987</f>
        <v>0</v>
      </c>
      <c r="S987" s="238">
        <v>0</v>
      </c>
      <c r="T987" s="239">
        <f>S987*H987</f>
        <v>0</v>
      </c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R987" s="240" t="s">
        <v>288</v>
      </c>
      <c r="AT987" s="240" t="s">
        <v>168</v>
      </c>
      <c r="AU987" s="240" t="s">
        <v>86</v>
      </c>
      <c r="AY987" s="17" t="s">
        <v>166</v>
      </c>
      <c r="BE987" s="241">
        <f>IF(N987="základní",J987,0)</f>
        <v>0</v>
      </c>
      <c r="BF987" s="241">
        <f>IF(N987="snížená",J987,0)</f>
        <v>0</v>
      </c>
      <c r="BG987" s="241">
        <f>IF(N987="zákl. přenesená",J987,0)</f>
        <v>0</v>
      </c>
      <c r="BH987" s="241">
        <f>IF(N987="sníž. přenesená",J987,0)</f>
        <v>0</v>
      </c>
      <c r="BI987" s="241">
        <f>IF(N987="nulová",J987,0)</f>
        <v>0</v>
      </c>
      <c r="BJ987" s="17" t="s">
        <v>84</v>
      </c>
      <c r="BK987" s="241">
        <f>ROUND(I987*H987,2)</f>
        <v>0</v>
      </c>
      <c r="BL987" s="17" t="s">
        <v>288</v>
      </c>
      <c r="BM987" s="240" t="s">
        <v>1150</v>
      </c>
    </row>
    <row r="988" s="12" customFormat="1" ht="22.8" customHeight="1">
      <c r="A988" s="12"/>
      <c r="B988" s="212"/>
      <c r="C988" s="213"/>
      <c r="D988" s="214" t="s">
        <v>75</v>
      </c>
      <c r="E988" s="226" t="s">
        <v>1151</v>
      </c>
      <c r="F988" s="226" t="s">
        <v>1152</v>
      </c>
      <c r="G988" s="213"/>
      <c r="H988" s="213"/>
      <c r="I988" s="216"/>
      <c r="J988" s="227">
        <f>BK988</f>
        <v>0</v>
      </c>
      <c r="K988" s="213"/>
      <c r="L988" s="218"/>
      <c r="M988" s="219"/>
      <c r="N988" s="220"/>
      <c r="O988" s="220"/>
      <c r="P988" s="221">
        <f>SUM(P989:P1003)</f>
        <v>0</v>
      </c>
      <c r="Q988" s="220"/>
      <c r="R988" s="221">
        <f>SUM(R989:R1003)</f>
        <v>0.53128299000000001</v>
      </c>
      <c r="S988" s="220"/>
      <c r="T988" s="222">
        <f>SUM(T989:T1003)</f>
        <v>0</v>
      </c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R988" s="223" t="s">
        <v>86</v>
      </c>
      <c r="AT988" s="224" t="s">
        <v>75</v>
      </c>
      <c r="AU988" s="224" t="s">
        <v>84</v>
      </c>
      <c r="AY988" s="223" t="s">
        <v>166</v>
      </c>
      <c r="BK988" s="225">
        <f>SUM(BK989:BK1003)</f>
        <v>0</v>
      </c>
    </row>
    <row r="989" s="2" customFormat="1" ht="16.5" customHeight="1">
      <c r="A989" s="38"/>
      <c r="B989" s="39"/>
      <c r="C989" s="228" t="s">
        <v>1153</v>
      </c>
      <c r="D989" s="228" t="s">
        <v>168</v>
      </c>
      <c r="E989" s="229" t="s">
        <v>1154</v>
      </c>
      <c r="F989" s="230" t="s">
        <v>1155</v>
      </c>
      <c r="G989" s="231" t="s">
        <v>229</v>
      </c>
      <c r="H989" s="232">
        <v>410.36000000000001</v>
      </c>
      <c r="I989" s="233"/>
      <c r="J989" s="234">
        <f>ROUND(I989*H989,2)</f>
        <v>0</v>
      </c>
      <c r="K989" s="235"/>
      <c r="L989" s="44"/>
      <c r="M989" s="236" t="s">
        <v>1</v>
      </c>
      <c r="N989" s="237" t="s">
        <v>41</v>
      </c>
      <c r="O989" s="91"/>
      <c r="P989" s="238">
        <f>O989*H989</f>
        <v>0</v>
      </c>
      <c r="Q989" s="238">
        <v>0</v>
      </c>
      <c r="R989" s="238">
        <f>Q989*H989</f>
        <v>0</v>
      </c>
      <c r="S989" s="238">
        <v>0</v>
      </c>
      <c r="T989" s="239">
        <f>S989*H989</f>
        <v>0</v>
      </c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R989" s="240" t="s">
        <v>288</v>
      </c>
      <c r="AT989" s="240" t="s">
        <v>168</v>
      </c>
      <c r="AU989" s="240" t="s">
        <v>86</v>
      </c>
      <c r="AY989" s="17" t="s">
        <v>166</v>
      </c>
      <c r="BE989" s="241">
        <f>IF(N989="základní",J989,0)</f>
        <v>0</v>
      </c>
      <c r="BF989" s="241">
        <f>IF(N989="snížená",J989,0)</f>
        <v>0</v>
      </c>
      <c r="BG989" s="241">
        <f>IF(N989="zákl. přenesená",J989,0)</f>
        <v>0</v>
      </c>
      <c r="BH989" s="241">
        <f>IF(N989="sníž. přenesená",J989,0)</f>
        <v>0</v>
      </c>
      <c r="BI989" s="241">
        <f>IF(N989="nulová",J989,0)</f>
        <v>0</v>
      </c>
      <c r="BJ989" s="17" t="s">
        <v>84</v>
      </c>
      <c r="BK989" s="241">
        <f>ROUND(I989*H989,2)</f>
        <v>0</v>
      </c>
      <c r="BL989" s="17" t="s">
        <v>288</v>
      </c>
      <c r="BM989" s="240" t="s">
        <v>1156</v>
      </c>
    </row>
    <row r="990" s="13" customFormat="1">
      <c r="A990" s="13"/>
      <c r="B990" s="242"/>
      <c r="C990" s="243"/>
      <c r="D990" s="244" t="s">
        <v>174</v>
      </c>
      <c r="E990" s="245" t="s">
        <v>1</v>
      </c>
      <c r="F990" s="246" t="s">
        <v>115</v>
      </c>
      <c r="G990" s="243"/>
      <c r="H990" s="247">
        <v>410.36000000000001</v>
      </c>
      <c r="I990" s="248"/>
      <c r="J990" s="243"/>
      <c r="K990" s="243"/>
      <c r="L990" s="249"/>
      <c r="M990" s="250"/>
      <c r="N990" s="251"/>
      <c r="O990" s="251"/>
      <c r="P990" s="251"/>
      <c r="Q990" s="251"/>
      <c r="R990" s="251"/>
      <c r="S990" s="251"/>
      <c r="T990" s="252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53" t="s">
        <v>174</v>
      </c>
      <c r="AU990" s="253" t="s">
        <v>86</v>
      </c>
      <c r="AV990" s="13" t="s">
        <v>86</v>
      </c>
      <c r="AW990" s="13" t="s">
        <v>32</v>
      </c>
      <c r="AX990" s="13" t="s">
        <v>84</v>
      </c>
      <c r="AY990" s="253" t="s">
        <v>166</v>
      </c>
    </row>
    <row r="991" s="2" customFormat="1" ht="16.5" customHeight="1">
      <c r="A991" s="38"/>
      <c r="B991" s="39"/>
      <c r="C991" s="275" t="s">
        <v>1157</v>
      </c>
      <c r="D991" s="275" t="s">
        <v>217</v>
      </c>
      <c r="E991" s="276" t="s">
        <v>1158</v>
      </c>
      <c r="F991" s="277" t="s">
        <v>1159</v>
      </c>
      <c r="G991" s="278" t="s">
        <v>229</v>
      </c>
      <c r="H991" s="279">
        <v>430.87799999999999</v>
      </c>
      <c r="I991" s="280"/>
      <c r="J991" s="281">
        <f>ROUND(I991*H991,2)</f>
        <v>0</v>
      </c>
      <c r="K991" s="282"/>
      <c r="L991" s="283"/>
      <c r="M991" s="284" t="s">
        <v>1</v>
      </c>
      <c r="N991" s="285" t="s">
        <v>41</v>
      </c>
      <c r="O991" s="91"/>
      <c r="P991" s="238">
        <f>O991*H991</f>
        <v>0</v>
      </c>
      <c r="Q991" s="238">
        <v>0</v>
      </c>
      <c r="R991" s="238">
        <f>Q991*H991</f>
        <v>0</v>
      </c>
      <c r="S991" s="238">
        <v>0</v>
      </c>
      <c r="T991" s="239">
        <f>S991*H991</f>
        <v>0</v>
      </c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R991" s="240" t="s">
        <v>400</v>
      </c>
      <c r="AT991" s="240" t="s">
        <v>217</v>
      </c>
      <c r="AU991" s="240" t="s">
        <v>86</v>
      </c>
      <c r="AY991" s="17" t="s">
        <v>166</v>
      </c>
      <c r="BE991" s="241">
        <f>IF(N991="základní",J991,0)</f>
        <v>0</v>
      </c>
      <c r="BF991" s="241">
        <f>IF(N991="snížená",J991,0)</f>
        <v>0</v>
      </c>
      <c r="BG991" s="241">
        <f>IF(N991="zákl. přenesená",J991,0)</f>
        <v>0</v>
      </c>
      <c r="BH991" s="241">
        <f>IF(N991="sníž. přenesená",J991,0)</f>
        <v>0</v>
      </c>
      <c r="BI991" s="241">
        <f>IF(N991="nulová",J991,0)</f>
        <v>0</v>
      </c>
      <c r="BJ991" s="17" t="s">
        <v>84</v>
      </c>
      <c r="BK991" s="241">
        <f>ROUND(I991*H991,2)</f>
        <v>0</v>
      </c>
      <c r="BL991" s="17" t="s">
        <v>288</v>
      </c>
      <c r="BM991" s="240" t="s">
        <v>1160</v>
      </c>
    </row>
    <row r="992" s="13" customFormat="1">
      <c r="A992" s="13"/>
      <c r="B992" s="242"/>
      <c r="C992" s="243"/>
      <c r="D992" s="244" t="s">
        <v>174</v>
      </c>
      <c r="E992" s="243"/>
      <c r="F992" s="246" t="s">
        <v>1161</v>
      </c>
      <c r="G992" s="243"/>
      <c r="H992" s="247">
        <v>430.87799999999999</v>
      </c>
      <c r="I992" s="248"/>
      <c r="J992" s="243"/>
      <c r="K992" s="243"/>
      <c r="L992" s="249"/>
      <c r="M992" s="250"/>
      <c r="N992" s="251"/>
      <c r="O992" s="251"/>
      <c r="P992" s="251"/>
      <c r="Q992" s="251"/>
      <c r="R992" s="251"/>
      <c r="S992" s="251"/>
      <c r="T992" s="252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53" t="s">
        <v>174</v>
      </c>
      <c r="AU992" s="253" t="s">
        <v>86</v>
      </c>
      <c r="AV992" s="13" t="s">
        <v>86</v>
      </c>
      <c r="AW992" s="13" t="s">
        <v>4</v>
      </c>
      <c r="AX992" s="13" t="s">
        <v>84</v>
      </c>
      <c r="AY992" s="253" t="s">
        <v>166</v>
      </c>
    </row>
    <row r="993" s="2" customFormat="1" ht="24.15" customHeight="1">
      <c r="A993" s="38"/>
      <c r="B993" s="39"/>
      <c r="C993" s="228" t="s">
        <v>1162</v>
      </c>
      <c r="D993" s="228" t="s">
        <v>168</v>
      </c>
      <c r="E993" s="229" t="s">
        <v>1163</v>
      </c>
      <c r="F993" s="230" t="s">
        <v>1164</v>
      </c>
      <c r="G993" s="231" t="s">
        <v>229</v>
      </c>
      <c r="H993" s="232">
        <v>1084.251</v>
      </c>
      <c r="I993" s="233"/>
      <c r="J993" s="234">
        <f>ROUND(I993*H993,2)</f>
        <v>0</v>
      </c>
      <c r="K993" s="235"/>
      <c r="L993" s="44"/>
      <c r="M993" s="236" t="s">
        <v>1</v>
      </c>
      <c r="N993" s="237" t="s">
        <v>41</v>
      </c>
      <c r="O993" s="91"/>
      <c r="P993" s="238">
        <f>O993*H993</f>
        <v>0</v>
      </c>
      <c r="Q993" s="238">
        <v>0.00020000000000000001</v>
      </c>
      <c r="R993" s="238">
        <f>Q993*H993</f>
        <v>0.21685019999999999</v>
      </c>
      <c r="S993" s="238">
        <v>0</v>
      </c>
      <c r="T993" s="239">
        <f>S993*H993</f>
        <v>0</v>
      </c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R993" s="240" t="s">
        <v>288</v>
      </c>
      <c r="AT993" s="240" t="s">
        <v>168</v>
      </c>
      <c r="AU993" s="240" t="s">
        <v>86</v>
      </c>
      <c r="AY993" s="17" t="s">
        <v>166</v>
      </c>
      <c r="BE993" s="241">
        <f>IF(N993="základní",J993,0)</f>
        <v>0</v>
      </c>
      <c r="BF993" s="241">
        <f>IF(N993="snížená",J993,0)</f>
        <v>0</v>
      </c>
      <c r="BG993" s="241">
        <f>IF(N993="zákl. přenesená",J993,0)</f>
        <v>0</v>
      </c>
      <c r="BH993" s="241">
        <f>IF(N993="sníž. přenesená",J993,0)</f>
        <v>0</v>
      </c>
      <c r="BI993" s="241">
        <f>IF(N993="nulová",J993,0)</f>
        <v>0</v>
      </c>
      <c r="BJ993" s="17" t="s">
        <v>84</v>
      </c>
      <c r="BK993" s="241">
        <f>ROUND(I993*H993,2)</f>
        <v>0</v>
      </c>
      <c r="BL993" s="17" t="s">
        <v>288</v>
      </c>
      <c r="BM993" s="240" t="s">
        <v>1165</v>
      </c>
    </row>
    <row r="994" s="2" customFormat="1" ht="24.15" customHeight="1">
      <c r="A994" s="38"/>
      <c r="B994" s="39"/>
      <c r="C994" s="228" t="s">
        <v>1166</v>
      </c>
      <c r="D994" s="228" t="s">
        <v>168</v>
      </c>
      <c r="E994" s="229" t="s">
        <v>1167</v>
      </c>
      <c r="F994" s="230" t="s">
        <v>1168</v>
      </c>
      <c r="G994" s="231" t="s">
        <v>229</v>
      </c>
      <c r="H994" s="232">
        <v>1084.251</v>
      </c>
      <c r="I994" s="233"/>
      <c r="J994" s="234">
        <f>ROUND(I994*H994,2)</f>
        <v>0</v>
      </c>
      <c r="K994" s="235"/>
      <c r="L994" s="44"/>
      <c r="M994" s="236" t="s">
        <v>1</v>
      </c>
      <c r="N994" s="237" t="s">
        <v>41</v>
      </c>
      <c r="O994" s="91"/>
      <c r="P994" s="238">
        <f>O994*H994</f>
        <v>0</v>
      </c>
      <c r="Q994" s="238">
        <v>0.00029</v>
      </c>
      <c r="R994" s="238">
        <f>Q994*H994</f>
        <v>0.31443279000000002</v>
      </c>
      <c r="S994" s="238">
        <v>0</v>
      </c>
      <c r="T994" s="239">
        <f>S994*H994</f>
        <v>0</v>
      </c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R994" s="240" t="s">
        <v>288</v>
      </c>
      <c r="AT994" s="240" t="s">
        <v>168</v>
      </c>
      <c r="AU994" s="240" t="s">
        <v>86</v>
      </c>
      <c r="AY994" s="17" t="s">
        <v>166</v>
      </c>
      <c r="BE994" s="241">
        <f>IF(N994="základní",J994,0)</f>
        <v>0</v>
      </c>
      <c r="BF994" s="241">
        <f>IF(N994="snížená",J994,0)</f>
        <v>0</v>
      </c>
      <c r="BG994" s="241">
        <f>IF(N994="zákl. přenesená",J994,0)</f>
        <v>0</v>
      </c>
      <c r="BH994" s="241">
        <f>IF(N994="sníž. přenesená",J994,0)</f>
        <v>0</v>
      </c>
      <c r="BI994" s="241">
        <f>IF(N994="nulová",J994,0)</f>
        <v>0</v>
      </c>
      <c r="BJ994" s="17" t="s">
        <v>84</v>
      </c>
      <c r="BK994" s="241">
        <f>ROUND(I994*H994,2)</f>
        <v>0</v>
      </c>
      <c r="BL994" s="17" t="s">
        <v>288</v>
      </c>
      <c r="BM994" s="240" t="s">
        <v>1169</v>
      </c>
    </row>
    <row r="995" s="15" customFormat="1">
      <c r="A995" s="15"/>
      <c r="B995" s="265"/>
      <c r="C995" s="266"/>
      <c r="D995" s="244" t="s">
        <v>174</v>
      </c>
      <c r="E995" s="267" t="s">
        <v>1</v>
      </c>
      <c r="F995" s="268" t="s">
        <v>1170</v>
      </c>
      <c r="G995" s="266"/>
      <c r="H995" s="267" t="s">
        <v>1</v>
      </c>
      <c r="I995" s="269"/>
      <c r="J995" s="266"/>
      <c r="K995" s="266"/>
      <c r="L995" s="270"/>
      <c r="M995" s="271"/>
      <c r="N995" s="272"/>
      <c r="O995" s="272"/>
      <c r="P995" s="272"/>
      <c r="Q995" s="272"/>
      <c r="R995" s="272"/>
      <c r="S995" s="272"/>
      <c r="T995" s="273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T995" s="274" t="s">
        <v>174</v>
      </c>
      <c r="AU995" s="274" t="s">
        <v>86</v>
      </c>
      <c r="AV995" s="15" t="s">
        <v>84</v>
      </c>
      <c r="AW995" s="15" t="s">
        <v>32</v>
      </c>
      <c r="AX995" s="15" t="s">
        <v>76</v>
      </c>
      <c r="AY995" s="274" t="s">
        <v>166</v>
      </c>
    </row>
    <row r="996" s="13" customFormat="1">
      <c r="A996" s="13"/>
      <c r="B996" s="242"/>
      <c r="C996" s="243"/>
      <c r="D996" s="244" t="s">
        <v>174</v>
      </c>
      <c r="E996" s="245" t="s">
        <v>1</v>
      </c>
      <c r="F996" s="246" t="s">
        <v>287</v>
      </c>
      <c r="G996" s="243"/>
      <c r="H996" s="247">
        <v>451.39600000000002</v>
      </c>
      <c r="I996" s="248"/>
      <c r="J996" s="243"/>
      <c r="K996" s="243"/>
      <c r="L996" s="249"/>
      <c r="M996" s="250"/>
      <c r="N996" s="251"/>
      <c r="O996" s="251"/>
      <c r="P996" s="251"/>
      <c r="Q996" s="251"/>
      <c r="R996" s="251"/>
      <c r="S996" s="251"/>
      <c r="T996" s="252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53" t="s">
        <v>174</v>
      </c>
      <c r="AU996" s="253" t="s">
        <v>86</v>
      </c>
      <c r="AV996" s="13" t="s">
        <v>86</v>
      </c>
      <c r="AW996" s="13" t="s">
        <v>32</v>
      </c>
      <c r="AX996" s="13" t="s">
        <v>76</v>
      </c>
      <c r="AY996" s="253" t="s">
        <v>166</v>
      </c>
    </row>
    <row r="997" s="15" customFormat="1">
      <c r="A997" s="15"/>
      <c r="B997" s="265"/>
      <c r="C997" s="266"/>
      <c r="D997" s="244" t="s">
        <v>174</v>
      </c>
      <c r="E997" s="267" t="s">
        <v>1</v>
      </c>
      <c r="F997" s="268" t="s">
        <v>1171</v>
      </c>
      <c r="G997" s="266"/>
      <c r="H997" s="267" t="s">
        <v>1</v>
      </c>
      <c r="I997" s="269"/>
      <c r="J997" s="266"/>
      <c r="K997" s="266"/>
      <c r="L997" s="270"/>
      <c r="M997" s="271"/>
      <c r="N997" s="272"/>
      <c r="O997" s="272"/>
      <c r="P997" s="272"/>
      <c r="Q997" s="272"/>
      <c r="R997" s="272"/>
      <c r="S997" s="272"/>
      <c r="T997" s="273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T997" s="274" t="s">
        <v>174</v>
      </c>
      <c r="AU997" s="274" t="s">
        <v>86</v>
      </c>
      <c r="AV997" s="15" t="s">
        <v>84</v>
      </c>
      <c r="AW997" s="15" t="s">
        <v>32</v>
      </c>
      <c r="AX997" s="15" t="s">
        <v>76</v>
      </c>
      <c r="AY997" s="274" t="s">
        <v>166</v>
      </c>
    </row>
    <row r="998" s="13" customFormat="1">
      <c r="A998" s="13"/>
      <c r="B998" s="242"/>
      <c r="C998" s="243"/>
      <c r="D998" s="244" t="s">
        <v>174</v>
      </c>
      <c r="E998" s="245" t="s">
        <v>1</v>
      </c>
      <c r="F998" s="246" t="s">
        <v>309</v>
      </c>
      <c r="G998" s="243"/>
      <c r="H998" s="247">
        <v>1325.685</v>
      </c>
      <c r="I998" s="248"/>
      <c r="J998" s="243"/>
      <c r="K998" s="243"/>
      <c r="L998" s="249"/>
      <c r="M998" s="250"/>
      <c r="N998" s="251"/>
      <c r="O998" s="251"/>
      <c r="P998" s="251"/>
      <c r="Q998" s="251"/>
      <c r="R998" s="251"/>
      <c r="S998" s="251"/>
      <c r="T998" s="252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53" t="s">
        <v>174</v>
      </c>
      <c r="AU998" s="253" t="s">
        <v>86</v>
      </c>
      <c r="AV998" s="13" t="s">
        <v>86</v>
      </c>
      <c r="AW998" s="13" t="s">
        <v>32</v>
      </c>
      <c r="AX998" s="13" t="s">
        <v>76</v>
      </c>
      <c r="AY998" s="253" t="s">
        <v>166</v>
      </c>
    </row>
    <row r="999" s="15" customFormat="1">
      <c r="A999" s="15"/>
      <c r="B999" s="265"/>
      <c r="C999" s="266"/>
      <c r="D999" s="244" t="s">
        <v>174</v>
      </c>
      <c r="E999" s="267" t="s">
        <v>1</v>
      </c>
      <c r="F999" s="268" t="s">
        <v>337</v>
      </c>
      <c r="G999" s="266"/>
      <c r="H999" s="267" t="s">
        <v>1</v>
      </c>
      <c r="I999" s="269"/>
      <c r="J999" s="266"/>
      <c r="K999" s="266"/>
      <c r="L999" s="270"/>
      <c r="M999" s="271"/>
      <c r="N999" s="272"/>
      <c r="O999" s="272"/>
      <c r="P999" s="272"/>
      <c r="Q999" s="272"/>
      <c r="R999" s="272"/>
      <c r="S999" s="272"/>
      <c r="T999" s="273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T999" s="274" t="s">
        <v>174</v>
      </c>
      <c r="AU999" s="274" t="s">
        <v>86</v>
      </c>
      <c r="AV999" s="15" t="s">
        <v>84</v>
      </c>
      <c r="AW999" s="15" t="s">
        <v>32</v>
      </c>
      <c r="AX999" s="15" t="s">
        <v>76</v>
      </c>
      <c r="AY999" s="274" t="s">
        <v>166</v>
      </c>
    </row>
    <row r="1000" s="13" customFormat="1">
      <c r="A1000" s="13"/>
      <c r="B1000" s="242"/>
      <c r="C1000" s="243"/>
      <c r="D1000" s="244" t="s">
        <v>174</v>
      </c>
      <c r="E1000" s="245" t="s">
        <v>1</v>
      </c>
      <c r="F1000" s="246" t="s">
        <v>338</v>
      </c>
      <c r="G1000" s="243"/>
      <c r="H1000" s="247">
        <v>-427.23500000000001</v>
      </c>
      <c r="I1000" s="248"/>
      <c r="J1000" s="243"/>
      <c r="K1000" s="243"/>
      <c r="L1000" s="249"/>
      <c r="M1000" s="250"/>
      <c r="N1000" s="251"/>
      <c r="O1000" s="251"/>
      <c r="P1000" s="251"/>
      <c r="Q1000" s="251"/>
      <c r="R1000" s="251"/>
      <c r="S1000" s="251"/>
      <c r="T1000" s="252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3" t="s">
        <v>174</v>
      </c>
      <c r="AU1000" s="253" t="s">
        <v>86</v>
      </c>
      <c r="AV1000" s="13" t="s">
        <v>86</v>
      </c>
      <c r="AW1000" s="13" t="s">
        <v>32</v>
      </c>
      <c r="AX1000" s="13" t="s">
        <v>76</v>
      </c>
      <c r="AY1000" s="253" t="s">
        <v>166</v>
      </c>
    </row>
    <row r="1001" s="15" customFormat="1">
      <c r="A1001" s="15"/>
      <c r="B1001" s="265"/>
      <c r="C1001" s="266"/>
      <c r="D1001" s="244" t="s">
        <v>174</v>
      </c>
      <c r="E1001" s="267" t="s">
        <v>1</v>
      </c>
      <c r="F1001" s="268" t="s">
        <v>1172</v>
      </c>
      <c r="G1001" s="266"/>
      <c r="H1001" s="267" t="s">
        <v>1</v>
      </c>
      <c r="I1001" s="269"/>
      <c r="J1001" s="266"/>
      <c r="K1001" s="266"/>
      <c r="L1001" s="270"/>
      <c r="M1001" s="271"/>
      <c r="N1001" s="272"/>
      <c r="O1001" s="272"/>
      <c r="P1001" s="272"/>
      <c r="Q1001" s="272"/>
      <c r="R1001" s="272"/>
      <c r="S1001" s="272"/>
      <c r="T1001" s="273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T1001" s="274" t="s">
        <v>174</v>
      </c>
      <c r="AU1001" s="274" t="s">
        <v>86</v>
      </c>
      <c r="AV1001" s="15" t="s">
        <v>84</v>
      </c>
      <c r="AW1001" s="15" t="s">
        <v>32</v>
      </c>
      <c r="AX1001" s="15" t="s">
        <v>76</v>
      </c>
      <c r="AY1001" s="274" t="s">
        <v>166</v>
      </c>
    </row>
    <row r="1002" s="13" customFormat="1">
      <c r="A1002" s="13"/>
      <c r="B1002" s="242"/>
      <c r="C1002" s="243"/>
      <c r="D1002" s="244" t="s">
        <v>174</v>
      </c>
      <c r="E1002" s="245" t="s">
        <v>1</v>
      </c>
      <c r="F1002" s="246" t="s">
        <v>1173</v>
      </c>
      <c r="G1002" s="243"/>
      <c r="H1002" s="247">
        <v>-265.59500000000003</v>
      </c>
      <c r="I1002" s="248"/>
      <c r="J1002" s="243"/>
      <c r="K1002" s="243"/>
      <c r="L1002" s="249"/>
      <c r="M1002" s="250"/>
      <c r="N1002" s="251"/>
      <c r="O1002" s="251"/>
      <c r="P1002" s="251"/>
      <c r="Q1002" s="251"/>
      <c r="R1002" s="251"/>
      <c r="S1002" s="251"/>
      <c r="T1002" s="252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53" t="s">
        <v>174</v>
      </c>
      <c r="AU1002" s="253" t="s">
        <v>86</v>
      </c>
      <c r="AV1002" s="13" t="s">
        <v>86</v>
      </c>
      <c r="AW1002" s="13" t="s">
        <v>32</v>
      </c>
      <c r="AX1002" s="13" t="s">
        <v>76</v>
      </c>
      <c r="AY1002" s="253" t="s">
        <v>166</v>
      </c>
    </row>
    <row r="1003" s="14" customFormat="1">
      <c r="A1003" s="14"/>
      <c r="B1003" s="254"/>
      <c r="C1003" s="255"/>
      <c r="D1003" s="244" t="s">
        <v>174</v>
      </c>
      <c r="E1003" s="256" t="s">
        <v>1</v>
      </c>
      <c r="F1003" s="257" t="s">
        <v>182</v>
      </c>
      <c r="G1003" s="255"/>
      <c r="H1003" s="258">
        <v>1084.251</v>
      </c>
      <c r="I1003" s="259"/>
      <c r="J1003" s="255"/>
      <c r="K1003" s="255"/>
      <c r="L1003" s="260"/>
      <c r="M1003" s="261"/>
      <c r="N1003" s="262"/>
      <c r="O1003" s="262"/>
      <c r="P1003" s="262"/>
      <c r="Q1003" s="262"/>
      <c r="R1003" s="262"/>
      <c r="S1003" s="262"/>
      <c r="T1003" s="263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64" t="s">
        <v>174</v>
      </c>
      <c r="AU1003" s="264" t="s">
        <v>86</v>
      </c>
      <c r="AV1003" s="14" t="s">
        <v>172</v>
      </c>
      <c r="AW1003" s="14" t="s">
        <v>32</v>
      </c>
      <c r="AX1003" s="14" t="s">
        <v>84</v>
      </c>
      <c r="AY1003" s="264" t="s">
        <v>166</v>
      </c>
    </row>
    <row r="1004" s="12" customFormat="1" ht="25.92" customHeight="1">
      <c r="A1004" s="12"/>
      <c r="B1004" s="212"/>
      <c r="C1004" s="213"/>
      <c r="D1004" s="214" t="s">
        <v>75</v>
      </c>
      <c r="E1004" s="215" t="s">
        <v>1174</v>
      </c>
      <c r="F1004" s="215" t="s">
        <v>1175</v>
      </c>
      <c r="G1004" s="213"/>
      <c r="H1004" s="213"/>
      <c r="I1004" s="216"/>
      <c r="J1004" s="217">
        <f>BK1004</f>
        <v>0</v>
      </c>
      <c r="K1004" s="213"/>
      <c r="L1004" s="218"/>
      <c r="M1004" s="219"/>
      <c r="N1004" s="220"/>
      <c r="O1004" s="220"/>
      <c r="P1004" s="221">
        <f>P1005</f>
        <v>0</v>
      </c>
      <c r="Q1004" s="220"/>
      <c r="R1004" s="221">
        <f>R1005</f>
        <v>0</v>
      </c>
      <c r="S1004" s="220"/>
      <c r="T1004" s="222">
        <f>T1005</f>
        <v>0</v>
      </c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R1004" s="223" t="s">
        <v>172</v>
      </c>
      <c r="AT1004" s="224" t="s">
        <v>75</v>
      </c>
      <c r="AU1004" s="224" t="s">
        <v>76</v>
      </c>
      <c r="AY1004" s="223" t="s">
        <v>166</v>
      </c>
      <c r="BK1004" s="225">
        <f>BK1005</f>
        <v>0</v>
      </c>
    </row>
    <row r="1005" s="2" customFormat="1" ht="16.5" customHeight="1">
      <c r="A1005" s="38"/>
      <c r="B1005" s="39"/>
      <c r="C1005" s="228" t="s">
        <v>1176</v>
      </c>
      <c r="D1005" s="228" t="s">
        <v>168</v>
      </c>
      <c r="E1005" s="229" t="s">
        <v>1177</v>
      </c>
      <c r="F1005" s="230" t="s">
        <v>1178</v>
      </c>
      <c r="G1005" s="231" t="s">
        <v>1179</v>
      </c>
      <c r="H1005" s="232">
        <v>30</v>
      </c>
      <c r="I1005" s="233"/>
      <c r="J1005" s="234">
        <f>ROUND(I1005*H1005,2)</f>
        <v>0</v>
      </c>
      <c r="K1005" s="235"/>
      <c r="L1005" s="44"/>
      <c r="M1005" s="287" t="s">
        <v>1</v>
      </c>
      <c r="N1005" s="288" t="s">
        <v>41</v>
      </c>
      <c r="O1005" s="289"/>
      <c r="P1005" s="290">
        <f>O1005*H1005</f>
        <v>0</v>
      </c>
      <c r="Q1005" s="290">
        <v>0</v>
      </c>
      <c r="R1005" s="290">
        <f>Q1005*H1005</f>
        <v>0</v>
      </c>
      <c r="S1005" s="290">
        <v>0</v>
      </c>
      <c r="T1005" s="291">
        <f>S1005*H1005</f>
        <v>0</v>
      </c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R1005" s="240" t="s">
        <v>1180</v>
      </c>
      <c r="AT1005" s="240" t="s">
        <v>168</v>
      </c>
      <c r="AU1005" s="240" t="s">
        <v>84</v>
      </c>
      <c r="AY1005" s="17" t="s">
        <v>166</v>
      </c>
      <c r="BE1005" s="241">
        <f>IF(N1005="základní",J1005,0)</f>
        <v>0</v>
      </c>
      <c r="BF1005" s="241">
        <f>IF(N1005="snížená",J1005,0)</f>
        <v>0</v>
      </c>
      <c r="BG1005" s="241">
        <f>IF(N1005="zákl. přenesená",J1005,0)</f>
        <v>0</v>
      </c>
      <c r="BH1005" s="241">
        <f>IF(N1005="sníž. přenesená",J1005,0)</f>
        <v>0</v>
      </c>
      <c r="BI1005" s="241">
        <f>IF(N1005="nulová",J1005,0)</f>
        <v>0</v>
      </c>
      <c r="BJ1005" s="17" t="s">
        <v>84</v>
      </c>
      <c r="BK1005" s="241">
        <f>ROUND(I1005*H1005,2)</f>
        <v>0</v>
      </c>
      <c r="BL1005" s="17" t="s">
        <v>1180</v>
      </c>
      <c r="BM1005" s="240" t="s">
        <v>1181</v>
      </c>
    </row>
    <row r="1006" s="2" customFormat="1" ht="6.96" customHeight="1">
      <c r="A1006" s="38"/>
      <c r="B1006" s="66"/>
      <c r="C1006" s="67"/>
      <c r="D1006" s="67"/>
      <c r="E1006" s="67"/>
      <c r="F1006" s="67"/>
      <c r="G1006" s="67"/>
      <c r="H1006" s="67"/>
      <c r="I1006" s="67"/>
      <c r="J1006" s="67"/>
      <c r="K1006" s="67"/>
      <c r="L1006" s="44"/>
      <c r="M1006" s="38"/>
      <c r="O1006" s="38"/>
      <c r="P1006" s="38"/>
      <c r="Q1006" s="38"/>
      <c r="R1006" s="38"/>
      <c r="S1006" s="38"/>
      <c r="T1006" s="38"/>
      <c r="U1006" s="38"/>
      <c r="V1006" s="38"/>
      <c r="W1006" s="38"/>
      <c r="X1006" s="38"/>
      <c r="Y1006" s="38"/>
      <c r="Z1006" s="38"/>
      <c r="AA1006" s="38"/>
      <c r="AB1006" s="38"/>
      <c r="AC1006" s="38"/>
      <c r="AD1006" s="38"/>
      <c r="AE1006" s="38"/>
    </row>
  </sheetData>
  <sheetProtection sheet="1" autoFilter="0" formatColumns="0" formatRows="0" objects="1" scenarios="1" spinCount="100000" saltValue="ZSf3oyJpDmZy3Hx9/UPu/r7riAJqTQMRY4bZDj/Q+Sya9fEYHED+LvghDdr44fR7ORshfRdTegZRyFIT/YngVw==" hashValue="oGcNZWE3Lokz4DRB3qJQaItZ2NtgdU4hgp+GhQpGrW2ZWTGfa6SbTl8R7iA1V2w8a9xXZ/bxTJFOCCREtB+FXA==" algorithmName="SHA-512" password="CC35"/>
  <autoFilter ref="C133:K1005"/>
  <mergeCells count="9">
    <mergeCell ref="E7:H7"/>
    <mergeCell ref="E9:H9"/>
    <mergeCell ref="E18:H18"/>
    <mergeCell ref="E27:H27"/>
    <mergeCell ref="E85:H85"/>
    <mergeCell ref="E87:H87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86</v>
      </c>
    </row>
    <row r="4" s="1" customFormat="1" ht="24.96" customHeight="1">
      <c r="B4" s="20"/>
      <c r="D4" s="149" t="s">
        <v>122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Stav. úpravy pro přesun patologie do suterénu bubovy B a C v areálu nemocnice</v>
      </c>
      <c r="F7" s="151"/>
      <c r="G7" s="151"/>
      <c r="H7" s="151"/>
      <c r="L7" s="20"/>
    </row>
    <row r="8" s="1" customFormat="1" ht="12" customHeight="1">
      <c r="B8" s="20"/>
      <c r="D8" s="151" t="s">
        <v>126</v>
      </c>
      <c r="L8" s="20"/>
    </row>
    <row r="9" s="2" customFormat="1" ht="16.5" customHeight="1">
      <c r="A9" s="38"/>
      <c r="B9" s="44"/>
      <c r="C9" s="38"/>
      <c r="D9" s="38"/>
      <c r="E9" s="152" t="s">
        <v>1182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1183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3" t="s">
        <v>1184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20</v>
      </c>
      <c r="E14" s="38"/>
      <c r="F14" s="141" t="s">
        <v>34</v>
      </c>
      <c r="G14" s="38"/>
      <c r="H14" s="38"/>
      <c r="I14" s="151" t="s">
        <v>22</v>
      </c>
      <c r="J14" s="154" t="str">
        <f>'Rekapitulace stavby'!AN8</f>
        <v>21. 10. 2021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34</v>
      </c>
      <c r="F17" s="38"/>
      <c r="G17" s="38"/>
      <c r="H17" s="38"/>
      <c r="I17" s="151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28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30</v>
      </c>
      <c r="E22" s="38"/>
      <c r="F22" s="38"/>
      <c r="G22" s="38"/>
      <c r="H22" s="38"/>
      <c r="I22" s="151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34</v>
      </c>
      <c r="F23" s="38"/>
      <c r="G23" s="38"/>
      <c r="H23" s="38"/>
      <c r="I23" s="151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33</v>
      </c>
      <c r="E25" s="38"/>
      <c r="F25" s="38"/>
      <c r="G25" s="38"/>
      <c r="H25" s="38"/>
      <c r="I25" s="151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1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36</v>
      </c>
      <c r="E32" s="38"/>
      <c r="F32" s="38"/>
      <c r="G32" s="38"/>
      <c r="H32" s="38"/>
      <c r="I32" s="38"/>
      <c r="J32" s="161">
        <f>ROUND(J135,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38</v>
      </c>
      <c r="G34" s="38"/>
      <c r="H34" s="38"/>
      <c r="I34" s="162" t="s">
        <v>37</v>
      </c>
      <c r="J34" s="162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40</v>
      </c>
      <c r="E35" s="151" t="s">
        <v>41</v>
      </c>
      <c r="F35" s="164">
        <f>ROUND((SUM(BE135:BE393)),  2)</f>
        <v>0</v>
      </c>
      <c r="G35" s="38"/>
      <c r="H35" s="38"/>
      <c r="I35" s="165">
        <v>0.20999999999999999</v>
      </c>
      <c r="J35" s="164">
        <f>ROUND(((SUM(BE135:BE393))*I35),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42</v>
      </c>
      <c r="F36" s="164">
        <f>ROUND((SUM(BF135:BF393)),  2)</f>
        <v>0</v>
      </c>
      <c r="G36" s="38"/>
      <c r="H36" s="38"/>
      <c r="I36" s="165">
        <v>0.14999999999999999</v>
      </c>
      <c r="J36" s="164">
        <f>ROUND(((SUM(BF135:BF393))*I36),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43</v>
      </c>
      <c r="F37" s="164">
        <f>ROUND((SUM(BG135:BG393)),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44</v>
      </c>
      <c r="F38" s="164">
        <f>ROUND((SUM(BH135:BH393)),  2)</f>
        <v>0</v>
      </c>
      <c r="G38" s="38"/>
      <c r="H38" s="38"/>
      <c r="I38" s="165">
        <v>0.14999999999999999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45</v>
      </c>
      <c r="F39" s="164">
        <f>ROUND((SUM(BI135:BI393)),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Stav. úpravy pro přesun patologie do suterénu bubovy B a C v areálu nemocnice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126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4" t="s">
        <v>1182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1183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01b - 1 - Zdravotechnika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21. 10. 2021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30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129</v>
      </c>
      <c r="D96" s="186"/>
      <c r="E96" s="186"/>
      <c r="F96" s="186"/>
      <c r="G96" s="186"/>
      <c r="H96" s="186"/>
      <c r="I96" s="186"/>
      <c r="J96" s="187" t="s">
        <v>130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131</v>
      </c>
      <c r="D98" s="40"/>
      <c r="E98" s="40"/>
      <c r="F98" s="40"/>
      <c r="G98" s="40"/>
      <c r="H98" s="40"/>
      <c r="I98" s="40"/>
      <c r="J98" s="110">
        <f>J135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132</v>
      </c>
    </row>
    <row r="99" s="9" customFormat="1" ht="24.96" customHeight="1">
      <c r="A99" s="9"/>
      <c r="B99" s="189"/>
      <c r="C99" s="190"/>
      <c r="D99" s="191" t="s">
        <v>1185</v>
      </c>
      <c r="E99" s="192"/>
      <c r="F99" s="192"/>
      <c r="G99" s="192"/>
      <c r="H99" s="192"/>
      <c r="I99" s="192"/>
      <c r="J99" s="193">
        <f>J136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3"/>
      <c r="D100" s="196" t="s">
        <v>134</v>
      </c>
      <c r="E100" s="197"/>
      <c r="F100" s="197"/>
      <c r="G100" s="197"/>
      <c r="H100" s="197"/>
      <c r="I100" s="197"/>
      <c r="J100" s="198">
        <f>J137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135</v>
      </c>
      <c r="E101" s="197"/>
      <c r="F101" s="197"/>
      <c r="G101" s="197"/>
      <c r="H101" s="197"/>
      <c r="I101" s="197"/>
      <c r="J101" s="198">
        <f>J155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3"/>
      <c r="D102" s="196" t="s">
        <v>1186</v>
      </c>
      <c r="E102" s="197"/>
      <c r="F102" s="197"/>
      <c r="G102" s="197"/>
      <c r="H102" s="197"/>
      <c r="I102" s="197"/>
      <c r="J102" s="198">
        <f>J168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1187</v>
      </c>
      <c r="E103" s="197"/>
      <c r="F103" s="197"/>
      <c r="G103" s="197"/>
      <c r="H103" s="197"/>
      <c r="I103" s="197"/>
      <c r="J103" s="198">
        <f>J174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1188</v>
      </c>
      <c r="E104" s="197"/>
      <c r="F104" s="197"/>
      <c r="G104" s="197"/>
      <c r="H104" s="197"/>
      <c r="I104" s="197"/>
      <c r="J104" s="198">
        <f>J208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3"/>
      <c r="D105" s="196" t="s">
        <v>1189</v>
      </c>
      <c r="E105" s="197"/>
      <c r="F105" s="197"/>
      <c r="G105" s="197"/>
      <c r="H105" s="197"/>
      <c r="I105" s="197"/>
      <c r="J105" s="198">
        <f>J219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9"/>
      <c r="C106" s="190"/>
      <c r="D106" s="191" t="s">
        <v>139</v>
      </c>
      <c r="E106" s="192"/>
      <c r="F106" s="192"/>
      <c r="G106" s="192"/>
      <c r="H106" s="192"/>
      <c r="I106" s="192"/>
      <c r="J106" s="193">
        <f>J221</f>
        <v>0</v>
      </c>
      <c r="K106" s="190"/>
      <c r="L106" s="19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5"/>
      <c r="C107" s="133"/>
      <c r="D107" s="196" t="s">
        <v>1190</v>
      </c>
      <c r="E107" s="197"/>
      <c r="F107" s="197"/>
      <c r="G107" s="197"/>
      <c r="H107" s="197"/>
      <c r="I107" s="197"/>
      <c r="J107" s="198">
        <f>J222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1191</v>
      </c>
      <c r="E108" s="197"/>
      <c r="F108" s="197"/>
      <c r="G108" s="197"/>
      <c r="H108" s="197"/>
      <c r="I108" s="197"/>
      <c r="J108" s="198">
        <f>J253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1192</v>
      </c>
      <c r="E109" s="197"/>
      <c r="F109" s="197"/>
      <c r="G109" s="197"/>
      <c r="H109" s="197"/>
      <c r="I109" s="197"/>
      <c r="J109" s="198">
        <f>J310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1193</v>
      </c>
      <c r="E110" s="197"/>
      <c r="F110" s="197"/>
      <c r="G110" s="197"/>
      <c r="H110" s="197"/>
      <c r="I110" s="197"/>
      <c r="J110" s="198">
        <f>J379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89"/>
      <c r="C111" s="190"/>
      <c r="D111" s="191" t="s">
        <v>150</v>
      </c>
      <c r="E111" s="192"/>
      <c r="F111" s="192"/>
      <c r="G111" s="192"/>
      <c r="H111" s="192"/>
      <c r="I111" s="192"/>
      <c r="J111" s="193">
        <f>J389</f>
        <v>0</v>
      </c>
      <c r="K111" s="190"/>
      <c r="L111" s="194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89"/>
      <c r="C112" s="190"/>
      <c r="D112" s="191" t="s">
        <v>1194</v>
      </c>
      <c r="E112" s="192"/>
      <c r="F112" s="192"/>
      <c r="G112" s="192"/>
      <c r="H112" s="192"/>
      <c r="I112" s="192"/>
      <c r="J112" s="193">
        <f>J391</f>
        <v>0</v>
      </c>
      <c r="K112" s="190"/>
      <c r="L112" s="194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95"/>
      <c r="C113" s="133"/>
      <c r="D113" s="196" t="s">
        <v>1195</v>
      </c>
      <c r="E113" s="197"/>
      <c r="F113" s="197"/>
      <c r="G113" s="197"/>
      <c r="H113" s="197"/>
      <c r="I113" s="197"/>
      <c r="J113" s="198">
        <f>J392</f>
        <v>0</v>
      </c>
      <c r="K113" s="133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66"/>
      <c r="C115" s="67"/>
      <c r="D115" s="67"/>
      <c r="E115" s="67"/>
      <c r="F115" s="67"/>
      <c r="G115" s="67"/>
      <c r="H115" s="67"/>
      <c r="I115" s="67"/>
      <c r="J115" s="67"/>
      <c r="K115" s="67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9" s="2" customFormat="1" ht="6.96" customHeight="1">
      <c r="A119" s="38"/>
      <c r="B119" s="68"/>
      <c r="C119" s="69"/>
      <c r="D119" s="69"/>
      <c r="E119" s="69"/>
      <c r="F119" s="69"/>
      <c r="G119" s="69"/>
      <c r="H119" s="69"/>
      <c r="I119" s="69"/>
      <c r="J119" s="69"/>
      <c r="K119" s="69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4.96" customHeight="1">
      <c r="A120" s="38"/>
      <c r="B120" s="39"/>
      <c r="C120" s="23" t="s">
        <v>151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16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6.25" customHeight="1">
      <c r="A123" s="38"/>
      <c r="B123" s="39"/>
      <c r="C123" s="40"/>
      <c r="D123" s="40"/>
      <c r="E123" s="184" t="str">
        <f>E7</f>
        <v>Stav. úpravy pro přesun patologie do suterénu bubovy B a C v areálu nemocnice</v>
      </c>
      <c r="F123" s="32"/>
      <c r="G123" s="32"/>
      <c r="H123" s="32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" customFormat="1" ht="12" customHeight="1">
      <c r="B124" s="21"/>
      <c r="C124" s="32" t="s">
        <v>126</v>
      </c>
      <c r="D124" s="22"/>
      <c r="E124" s="22"/>
      <c r="F124" s="22"/>
      <c r="G124" s="22"/>
      <c r="H124" s="22"/>
      <c r="I124" s="22"/>
      <c r="J124" s="22"/>
      <c r="K124" s="22"/>
      <c r="L124" s="20"/>
    </row>
    <row r="125" s="2" customFormat="1" ht="16.5" customHeight="1">
      <c r="A125" s="38"/>
      <c r="B125" s="39"/>
      <c r="C125" s="40"/>
      <c r="D125" s="40"/>
      <c r="E125" s="184" t="s">
        <v>1182</v>
      </c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1183</v>
      </c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6.5" customHeight="1">
      <c r="A127" s="38"/>
      <c r="B127" s="39"/>
      <c r="C127" s="40"/>
      <c r="D127" s="40"/>
      <c r="E127" s="76" t="str">
        <f>E11</f>
        <v>SO 01b - 1 - Zdravotechnika</v>
      </c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20</v>
      </c>
      <c r="D129" s="40"/>
      <c r="E129" s="40"/>
      <c r="F129" s="27" t="str">
        <f>F14</f>
        <v xml:space="preserve"> </v>
      </c>
      <c r="G129" s="40"/>
      <c r="H129" s="40"/>
      <c r="I129" s="32" t="s">
        <v>22</v>
      </c>
      <c r="J129" s="79" t="str">
        <f>IF(J14="","",J14)</f>
        <v>21. 10. 2021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5.15" customHeight="1">
      <c r="A131" s="38"/>
      <c r="B131" s="39"/>
      <c r="C131" s="32" t="s">
        <v>24</v>
      </c>
      <c r="D131" s="40"/>
      <c r="E131" s="40"/>
      <c r="F131" s="27" t="str">
        <f>E17</f>
        <v xml:space="preserve"> </v>
      </c>
      <c r="G131" s="40"/>
      <c r="H131" s="40"/>
      <c r="I131" s="32" t="s">
        <v>30</v>
      </c>
      <c r="J131" s="36" t="str">
        <f>E23</f>
        <v xml:space="preserve"> 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28</v>
      </c>
      <c r="D132" s="40"/>
      <c r="E132" s="40"/>
      <c r="F132" s="27" t="str">
        <f>IF(E20="","",E20)</f>
        <v>Vyplň údaj</v>
      </c>
      <c r="G132" s="40"/>
      <c r="H132" s="40"/>
      <c r="I132" s="32" t="s">
        <v>33</v>
      </c>
      <c r="J132" s="36" t="str">
        <f>E26</f>
        <v xml:space="preserve"> 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0.32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11" customFormat="1" ht="29.28" customHeight="1">
      <c r="A134" s="200"/>
      <c r="B134" s="201"/>
      <c r="C134" s="202" t="s">
        <v>152</v>
      </c>
      <c r="D134" s="203" t="s">
        <v>61</v>
      </c>
      <c r="E134" s="203" t="s">
        <v>57</v>
      </c>
      <c r="F134" s="203" t="s">
        <v>58</v>
      </c>
      <c r="G134" s="203" t="s">
        <v>153</v>
      </c>
      <c r="H134" s="203" t="s">
        <v>154</v>
      </c>
      <c r="I134" s="203" t="s">
        <v>155</v>
      </c>
      <c r="J134" s="204" t="s">
        <v>130</v>
      </c>
      <c r="K134" s="205" t="s">
        <v>156</v>
      </c>
      <c r="L134" s="206"/>
      <c r="M134" s="100" t="s">
        <v>1</v>
      </c>
      <c r="N134" s="101" t="s">
        <v>40</v>
      </c>
      <c r="O134" s="101" t="s">
        <v>157</v>
      </c>
      <c r="P134" s="101" t="s">
        <v>158</v>
      </c>
      <c r="Q134" s="101" t="s">
        <v>159</v>
      </c>
      <c r="R134" s="101" t="s">
        <v>160</v>
      </c>
      <c r="S134" s="101" t="s">
        <v>161</v>
      </c>
      <c r="T134" s="102" t="s">
        <v>162</v>
      </c>
      <c r="U134" s="200"/>
      <c r="V134" s="200"/>
      <c r="W134" s="200"/>
      <c r="X134" s="200"/>
      <c r="Y134" s="200"/>
      <c r="Z134" s="200"/>
      <c r="AA134" s="200"/>
      <c r="AB134" s="200"/>
      <c r="AC134" s="200"/>
      <c r="AD134" s="200"/>
      <c r="AE134" s="200"/>
    </row>
    <row r="135" s="2" customFormat="1" ht="22.8" customHeight="1">
      <c r="A135" s="38"/>
      <c r="B135" s="39"/>
      <c r="C135" s="107" t="s">
        <v>163</v>
      </c>
      <c r="D135" s="40"/>
      <c r="E135" s="40"/>
      <c r="F135" s="40"/>
      <c r="G135" s="40"/>
      <c r="H135" s="40"/>
      <c r="I135" s="40"/>
      <c r="J135" s="207">
        <f>BK135</f>
        <v>0</v>
      </c>
      <c r="K135" s="40"/>
      <c r="L135" s="44"/>
      <c r="M135" s="103"/>
      <c r="N135" s="208"/>
      <c r="O135" s="104"/>
      <c r="P135" s="209">
        <f>P136+P221+P389+P391</f>
        <v>0</v>
      </c>
      <c r="Q135" s="104"/>
      <c r="R135" s="209">
        <f>R136+R221+R389+R391</f>
        <v>31.131825500000001</v>
      </c>
      <c r="S135" s="104"/>
      <c r="T135" s="210">
        <f>T136+T221+T389+T391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75</v>
      </c>
      <c r="AU135" s="17" t="s">
        <v>132</v>
      </c>
      <c r="BK135" s="211">
        <f>BK136+BK221+BK389+BK391</f>
        <v>0</v>
      </c>
    </row>
    <row r="136" s="12" customFormat="1" ht="25.92" customHeight="1">
      <c r="A136" s="12"/>
      <c r="B136" s="212"/>
      <c r="C136" s="213"/>
      <c r="D136" s="214" t="s">
        <v>75</v>
      </c>
      <c r="E136" s="215" t="s">
        <v>164</v>
      </c>
      <c r="F136" s="215" t="s">
        <v>1196</v>
      </c>
      <c r="G136" s="213"/>
      <c r="H136" s="213"/>
      <c r="I136" s="216"/>
      <c r="J136" s="217">
        <f>BK136</f>
        <v>0</v>
      </c>
      <c r="K136" s="213"/>
      <c r="L136" s="218"/>
      <c r="M136" s="219"/>
      <c r="N136" s="220"/>
      <c r="O136" s="220"/>
      <c r="P136" s="221">
        <f>P137+P155+P168+P174+P208+P219</f>
        <v>0</v>
      </c>
      <c r="Q136" s="220"/>
      <c r="R136" s="221">
        <f>R137+R155+R168+R174+R208+R219</f>
        <v>31.0996655</v>
      </c>
      <c r="S136" s="220"/>
      <c r="T136" s="222">
        <f>T137+T155+T168+T174+T208+T219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84</v>
      </c>
      <c r="AT136" s="224" t="s">
        <v>75</v>
      </c>
      <c r="AU136" s="224" t="s">
        <v>76</v>
      </c>
      <c r="AY136" s="223" t="s">
        <v>166</v>
      </c>
      <c r="BK136" s="225">
        <f>BK137+BK155+BK168+BK174+BK208+BK219</f>
        <v>0</v>
      </c>
    </row>
    <row r="137" s="12" customFormat="1" ht="22.8" customHeight="1">
      <c r="A137" s="12"/>
      <c r="B137" s="212"/>
      <c r="C137" s="213"/>
      <c r="D137" s="214" t="s">
        <v>75</v>
      </c>
      <c r="E137" s="226" t="s">
        <v>118</v>
      </c>
      <c r="F137" s="226" t="s">
        <v>167</v>
      </c>
      <c r="G137" s="213"/>
      <c r="H137" s="213"/>
      <c r="I137" s="216"/>
      <c r="J137" s="227">
        <f>BK137</f>
        <v>0</v>
      </c>
      <c r="K137" s="213"/>
      <c r="L137" s="218"/>
      <c r="M137" s="219"/>
      <c r="N137" s="220"/>
      <c r="O137" s="220"/>
      <c r="P137" s="221">
        <f>SUM(P138:P154)</f>
        <v>0</v>
      </c>
      <c r="Q137" s="220"/>
      <c r="R137" s="221">
        <f>SUM(R138:R154)</f>
        <v>0.113</v>
      </c>
      <c r="S137" s="220"/>
      <c r="T137" s="222">
        <f>SUM(T138:T154)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84</v>
      </c>
      <c r="AT137" s="224" t="s">
        <v>75</v>
      </c>
      <c r="AU137" s="224" t="s">
        <v>84</v>
      </c>
      <c r="AY137" s="223" t="s">
        <v>166</v>
      </c>
      <c r="BK137" s="225">
        <f>SUM(BK138:BK154)</f>
        <v>0</v>
      </c>
    </row>
    <row r="138" s="2" customFormat="1" ht="33" customHeight="1">
      <c r="A138" s="38"/>
      <c r="B138" s="39"/>
      <c r="C138" s="228" t="s">
        <v>84</v>
      </c>
      <c r="D138" s="228" t="s">
        <v>168</v>
      </c>
      <c r="E138" s="229" t="s">
        <v>1197</v>
      </c>
      <c r="F138" s="230" t="s">
        <v>1198</v>
      </c>
      <c r="G138" s="231" t="s">
        <v>185</v>
      </c>
      <c r="H138" s="232">
        <v>18</v>
      </c>
      <c r="I138" s="233"/>
      <c r="J138" s="234">
        <f>ROUND(I138*H138,2)</f>
        <v>0</v>
      </c>
      <c r="K138" s="235"/>
      <c r="L138" s="44"/>
      <c r="M138" s="236" t="s">
        <v>1</v>
      </c>
      <c r="N138" s="237" t="s">
        <v>41</v>
      </c>
      <c r="O138" s="91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0" t="s">
        <v>172</v>
      </c>
      <c r="AT138" s="240" t="s">
        <v>168</v>
      </c>
      <c r="AU138" s="240" t="s">
        <v>86</v>
      </c>
      <c r="AY138" s="17" t="s">
        <v>166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7" t="s">
        <v>84</v>
      </c>
      <c r="BK138" s="241">
        <f>ROUND(I138*H138,2)</f>
        <v>0</v>
      </c>
      <c r="BL138" s="17" t="s">
        <v>172</v>
      </c>
      <c r="BM138" s="240" t="s">
        <v>1199</v>
      </c>
    </row>
    <row r="139" s="15" customFormat="1">
      <c r="A139" s="15"/>
      <c r="B139" s="265"/>
      <c r="C139" s="266"/>
      <c r="D139" s="244" t="s">
        <v>174</v>
      </c>
      <c r="E139" s="267" t="s">
        <v>1</v>
      </c>
      <c r="F139" s="268" t="s">
        <v>1200</v>
      </c>
      <c r="G139" s="266"/>
      <c r="H139" s="267" t="s">
        <v>1</v>
      </c>
      <c r="I139" s="269"/>
      <c r="J139" s="266"/>
      <c r="K139" s="266"/>
      <c r="L139" s="270"/>
      <c r="M139" s="271"/>
      <c r="N139" s="272"/>
      <c r="O139" s="272"/>
      <c r="P139" s="272"/>
      <c r="Q139" s="272"/>
      <c r="R139" s="272"/>
      <c r="S139" s="272"/>
      <c r="T139" s="273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4" t="s">
        <v>174</v>
      </c>
      <c r="AU139" s="274" t="s">
        <v>86</v>
      </c>
      <c r="AV139" s="15" t="s">
        <v>84</v>
      </c>
      <c r="AW139" s="15" t="s">
        <v>32</v>
      </c>
      <c r="AX139" s="15" t="s">
        <v>76</v>
      </c>
      <c r="AY139" s="274" t="s">
        <v>166</v>
      </c>
    </row>
    <row r="140" s="13" customFormat="1">
      <c r="A140" s="13"/>
      <c r="B140" s="242"/>
      <c r="C140" s="243"/>
      <c r="D140" s="244" t="s">
        <v>174</v>
      </c>
      <c r="E140" s="245" t="s">
        <v>1</v>
      </c>
      <c r="F140" s="246" t="s">
        <v>296</v>
      </c>
      <c r="G140" s="243"/>
      <c r="H140" s="247">
        <v>18</v>
      </c>
      <c r="I140" s="248"/>
      <c r="J140" s="243"/>
      <c r="K140" s="243"/>
      <c r="L140" s="249"/>
      <c r="M140" s="250"/>
      <c r="N140" s="251"/>
      <c r="O140" s="251"/>
      <c r="P140" s="251"/>
      <c r="Q140" s="251"/>
      <c r="R140" s="251"/>
      <c r="S140" s="251"/>
      <c r="T140" s="25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3" t="s">
        <v>174</v>
      </c>
      <c r="AU140" s="253" t="s">
        <v>86</v>
      </c>
      <c r="AV140" s="13" t="s">
        <v>86</v>
      </c>
      <c r="AW140" s="13" t="s">
        <v>32</v>
      </c>
      <c r="AX140" s="13" t="s">
        <v>76</v>
      </c>
      <c r="AY140" s="253" t="s">
        <v>166</v>
      </c>
    </row>
    <row r="141" s="14" customFormat="1">
      <c r="A141" s="14"/>
      <c r="B141" s="254"/>
      <c r="C141" s="255"/>
      <c r="D141" s="244" t="s">
        <v>174</v>
      </c>
      <c r="E141" s="256" t="s">
        <v>1</v>
      </c>
      <c r="F141" s="257" t="s">
        <v>182</v>
      </c>
      <c r="G141" s="255"/>
      <c r="H141" s="258">
        <v>18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4" t="s">
        <v>174</v>
      </c>
      <c r="AU141" s="264" t="s">
        <v>86</v>
      </c>
      <c r="AV141" s="14" t="s">
        <v>172</v>
      </c>
      <c r="AW141" s="14" t="s">
        <v>32</v>
      </c>
      <c r="AX141" s="14" t="s">
        <v>84</v>
      </c>
      <c r="AY141" s="264" t="s">
        <v>166</v>
      </c>
    </row>
    <row r="142" s="2" customFormat="1" ht="37.8" customHeight="1">
      <c r="A142" s="38"/>
      <c r="B142" s="39"/>
      <c r="C142" s="228" t="s">
        <v>86</v>
      </c>
      <c r="D142" s="228" t="s">
        <v>168</v>
      </c>
      <c r="E142" s="229" t="s">
        <v>1201</v>
      </c>
      <c r="F142" s="230" t="s">
        <v>1202</v>
      </c>
      <c r="G142" s="231" t="s">
        <v>185</v>
      </c>
      <c r="H142" s="232">
        <v>2</v>
      </c>
      <c r="I142" s="233"/>
      <c r="J142" s="234">
        <f>ROUND(I142*H142,2)</f>
        <v>0</v>
      </c>
      <c r="K142" s="235"/>
      <c r="L142" s="44"/>
      <c r="M142" s="236" t="s">
        <v>1</v>
      </c>
      <c r="N142" s="237" t="s">
        <v>41</v>
      </c>
      <c r="O142" s="91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172</v>
      </c>
      <c r="AT142" s="240" t="s">
        <v>168</v>
      </c>
      <c r="AU142" s="240" t="s">
        <v>86</v>
      </c>
      <c r="AY142" s="17" t="s">
        <v>166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84</v>
      </c>
      <c r="BK142" s="241">
        <f>ROUND(I142*H142,2)</f>
        <v>0</v>
      </c>
      <c r="BL142" s="17" t="s">
        <v>172</v>
      </c>
      <c r="BM142" s="240" t="s">
        <v>1203</v>
      </c>
    </row>
    <row r="143" s="15" customFormat="1">
      <c r="A143" s="15"/>
      <c r="B143" s="265"/>
      <c r="C143" s="266"/>
      <c r="D143" s="244" t="s">
        <v>174</v>
      </c>
      <c r="E143" s="267" t="s">
        <v>1</v>
      </c>
      <c r="F143" s="268" t="s">
        <v>1200</v>
      </c>
      <c r="G143" s="266"/>
      <c r="H143" s="267" t="s">
        <v>1</v>
      </c>
      <c r="I143" s="269"/>
      <c r="J143" s="266"/>
      <c r="K143" s="266"/>
      <c r="L143" s="270"/>
      <c r="M143" s="271"/>
      <c r="N143" s="272"/>
      <c r="O143" s="272"/>
      <c r="P143" s="272"/>
      <c r="Q143" s="272"/>
      <c r="R143" s="272"/>
      <c r="S143" s="272"/>
      <c r="T143" s="273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4" t="s">
        <v>174</v>
      </c>
      <c r="AU143" s="274" t="s">
        <v>86</v>
      </c>
      <c r="AV143" s="15" t="s">
        <v>84</v>
      </c>
      <c r="AW143" s="15" t="s">
        <v>32</v>
      </c>
      <c r="AX143" s="15" t="s">
        <v>76</v>
      </c>
      <c r="AY143" s="274" t="s">
        <v>166</v>
      </c>
    </row>
    <row r="144" s="13" customFormat="1">
      <c r="A144" s="13"/>
      <c r="B144" s="242"/>
      <c r="C144" s="243"/>
      <c r="D144" s="244" t="s">
        <v>174</v>
      </c>
      <c r="E144" s="245" t="s">
        <v>1</v>
      </c>
      <c r="F144" s="246" t="s">
        <v>86</v>
      </c>
      <c r="G144" s="243"/>
      <c r="H144" s="247">
        <v>2</v>
      </c>
      <c r="I144" s="248"/>
      <c r="J144" s="243"/>
      <c r="K144" s="243"/>
      <c r="L144" s="249"/>
      <c r="M144" s="250"/>
      <c r="N144" s="251"/>
      <c r="O144" s="251"/>
      <c r="P144" s="251"/>
      <c r="Q144" s="251"/>
      <c r="R144" s="251"/>
      <c r="S144" s="251"/>
      <c r="T144" s="25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3" t="s">
        <v>174</v>
      </c>
      <c r="AU144" s="253" t="s">
        <v>86</v>
      </c>
      <c r="AV144" s="13" t="s">
        <v>86</v>
      </c>
      <c r="AW144" s="13" t="s">
        <v>32</v>
      </c>
      <c r="AX144" s="13" t="s">
        <v>76</v>
      </c>
      <c r="AY144" s="253" t="s">
        <v>166</v>
      </c>
    </row>
    <row r="145" s="14" customFormat="1">
      <c r="A145" s="14"/>
      <c r="B145" s="254"/>
      <c r="C145" s="255"/>
      <c r="D145" s="244" t="s">
        <v>174</v>
      </c>
      <c r="E145" s="256" t="s">
        <v>1</v>
      </c>
      <c r="F145" s="257" t="s">
        <v>182</v>
      </c>
      <c r="G145" s="255"/>
      <c r="H145" s="258">
        <v>2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4" t="s">
        <v>174</v>
      </c>
      <c r="AU145" s="264" t="s">
        <v>86</v>
      </c>
      <c r="AV145" s="14" t="s">
        <v>172</v>
      </c>
      <c r="AW145" s="14" t="s">
        <v>32</v>
      </c>
      <c r="AX145" s="14" t="s">
        <v>84</v>
      </c>
      <c r="AY145" s="264" t="s">
        <v>166</v>
      </c>
    </row>
    <row r="146" s="2" customFormat="1" ht="24.15" customHeight="1">
      <c r="A146" s="38"/>
      <c r="B146" s="39"/>
      <c r="C146" s="228" t="s">
        <v>118</v>
      </c>
      <c r="D146" s="228" t="s">
        <v>168</v>
      </c>
      <c r="E146" s="229" t="s">
        <v>261</v>
      </c>
      <c r="F146" s="230" t="s">
        <v>1204</v>
      </c>
      <c r="G146" s="231" t="s">
        <v>250</v>
      </c>
      <c r="H146" s="232">
        <v>18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41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172</v>
      </c>
      <c r="AT146" s="240" t="s">
        <v>168</v>
      </c>
      <c r="AU146" s="240" t="s">
        <v>86</v>
      </c>
      <c r="AY146" s="17" t="s">
        <v>166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84</v>
      </c>
      <c r="BK146" s="241">
        <f>ROUND(I146*H146,2)</f>
        <v>0</v>
      </c>
      <c r="BL146" s="17" t="s">
        <v>172</v>
      </c>
      <c r="BM146" s="240" t="s">
        <v>1205</v>
      </c>
    </row>
    <row r="147" s="15" customFormat="1">
      <c r="A147" s="15"/>
      <c r="B147" s="265"/>
      <c r="C147" s="266"/>
      <c r="D147" s="244" t="s">
        <v>174</v>
      </c>
      <c r="E147" s="267" t="s">
        <v>1</v>
      </c>
      <c r="F147" s="268" t="s">
        <v>1200</v>
      </c>
      <c r="G147" s="266"/>
      <c r="H147" s="267" t="s">
        <v>1</v>
      </c>
      <c r="I147" s="269"/>
      <c r="J147" s="266"/>
      <c r="K147" s="266"/>
      <c r="L147" s="270"/>
      <c r="M147" s="271"/>
      <c r="N147" s="272"/>
      <c r="O147" s="272"/>
      <c r="P147" s="272"/>
      <c r="Q147" s="272"/>
      <c r="R147" s="272"/>
      <c r="S147" s="272"/>
      <c r="T147" s="27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4" t="s">
        <v>174</v>
      </c>
      <c r="AU147" s="274" t="s">
        <v>86</v>
      </c>
      <c r="AV147" s="15" t="s">
        <v>84</v>
      </c>
      <c r="AW147" s="15" t="s">
        <v>32</v>
      </c>
      <c r="AX147" s="15" t="s">
        <v>76</v>
      </c>
      <c r="AY147" s="274" t="s">
        <v>166</v>
      </c>
    </row>
    <row r="148" s="13" customFormat="1">
      <c r="A148" s="13"/>
      <c r="B148" s="242"/>
      <c r="C148" s="243"/>
      <c r="D148" s="244" t="s">
        <v>174</v>
      </c>
      <c r="E148" s="245" t="s">
        <v>1</v>
      </c>
      <c r="F148" s="246" t="s">
        <v>1206</v>
      </c>
      <c r="G148" s="243"/>
      <c r="H148" s="247">
        <v>18</v>
      </c>
      <c r="I148" s="248"/>
      <c r="J148" s="243"/>
      <c r="K148" s="243"/>
      <c r="L148" s="249"/>
      <c r="M148" s="250"/>
      <c r="N148" s="251"/>
      <c r="O148" s="251"/>
      <c r="P148" s="251"/>
      <c r="Q148" s="251"/>
      <c r="R148" s="251"/>
      <c r="S148" s="251"/>
      <c r="T148" s="25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3" t="s">
        <v>174</v>
      </c>
      <c r="AU148" s="253" t="s">
        <v>86</v>
      </c>
      <c r="AV148" s="13" t="s">
        <v>86</v>
      </c>
      <c r="AW148" s="13" t="s">
        <v>32</v>
      </c>
      <c r="AX148" s="13" t="s">
        <v>76</v>
      </c>
      <c r="AY148" s="253" t="s">
        <v>166</v>
      </c>
    </row>
    <row r="149" s="14" customFormat="1">
      <c r="A149" s="14"/>
      <c r="B149" s="254"/>
      <c r="C149" s="255"/>
      <c r="D149" s="244" t="s">
        <v>174</v>
      </c>
      <c r="E149" s="256" t="s">
        <v>1</v>
      </c>
      <c r="F149" s="257" t="s">
        <v>182</v>
      </c>
      <c r="G149" s="255"/>
      <c r="H149" s="258">
        <v>18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4" t="s">
        <v>174</v>
      </c>
      <c r="AU149" s="264" t="s">
        <v>86</v>
      </c>
      <c r="AV149" s="14" t="s">
        <v>172</v>
      </c>
      <c r="AW149" s="14" t="s">
        <v>32</v>
      </c>
      <c r="AX149" s="14" t="s">
        <v>84</v>
      </c>
      <c r="AY149" s="264" t="s">
        <v>166</v>
      </c>
    </row>
    <row r="150" s="2" customFormat="1" ht="37.8" customHeight="1">
      <c r="A150" s="38"/>
      <c r="B150" s="39"/>
      <c r="C150" s="228" t="s">
        <v>172</v>
      </c>
      <c r="D150" s="228" t="s">
        <v>168</v>
      </c>
      <c r="E150" s="229" t="s">
        <v>1207</v>
      </c>
      <c r="F150" s="230" t="s">
        <v>1208</v>
      </c>
      <c r="G150" s="231" t="s">
        <v>229</v>
      </c>
      <c r="H150" s="232">
        <v>6</v>
      </c>
      <c r="I150" s="233"/>
      <c r="J150" s="234">
        <f>ROUND(I150*H150,2)</f>
        <v>0</v>
      </c>
      <c r="K150" s="235"/>
      <c r="L150" s="44"/>
      <c r="M150" s="236" t="s">
        <v>1</v>
      </c>
      <c r="N150" s="237" t="s">
        <v>41</v>
      </c>
      <c r="O150" s="91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172</v>
      </c>
      <c r="AT150" s="240" t="s">
        <v>168</v>
      </c>
      <c r="AU150" s="240" t="s">
        <v>86</v>
      </c>
      <c r="AY150" s="17" t="s">
        <v>166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84</v>
      </c>
      <c r="BK150" s="241">
        <f>ROUND(I150*H150,2)</f>
        <v>0</v>
      </c>
      <c r="BL150" s="17" t="s">
        <v>172</v>
      </c>
      <c r="BM150" s="240" t="s">
        <v>1209</v>
      </c>
    </row>
    <row r="151" s="13" customFormat="1">
      <c r="A151" s="13"/>
      <c r="B151" s="242"/>
      <c r="C151" s="243"/>
      <c r="D151" s="244" t="s">
        <v>174</v>
      </c>
      <c r="E151" s="245" t="s">
        <v>1</v>
      </c>
      <c r="F151" s="246" t="s">
        <v>1210</v>
      </c>
      <c r="G151" s="243"/>
      <c r="H151" s="247">
        <v>6</v>
      </c>
      <c r="I151" s="248"/>
      <c r="J151" s="243"/>
      <c r="K151" s="243"/>
      <c r="L151" s="249"/>
      <c r="M151" s="250"/>
      <c r="N151" s="251"/>
      <c r="O151" s="251"/>
      <c r="P151" s="251"/>
      <c r="Q151" s="251"/>
      <c r="R151" s="251"/>
      <c r="S151" s="251"/>
      <c r="T151" s="25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3" t="s">
        <v>174</v>
      </c>
      <c r="AU151" s="253" t="s">
        <v>86</v>
      </c>
      <c r="AV151" s="13" t="s">
        <v>86</v>
      </c>
      <c r="AW151" s="13" t="s">
        <v>32</v>
      </c>
      <c r="AX151" s="13" t="s">
        <v>76</v>
      </c>
      <c r="AY151" s="253" t="s">
        <v>166</v>
      </c>
    </row>
    <row r="152" s="14" customFormat="1">
      <c r="A152" s="14"/>
      <c r="B152" s="254"/>
      <c r="C152" s="255"/>
      <c r="D152" s="244" t="s">
        <v>174</v>
      </c>
      <c r="E152" s="256" t="s">
        <v>1</v>
      </c>
      <c r="F152" s="257" t="s">
        <v>182</v>
      </c>
      <c r="G152" s="255"/>
      <c r="H152" s="258">
        <v>6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4" t="s">
        <v>174</v>
      </c>
      <c r="AU152" s="264" t="s">
        <v>86</v>
      </c>
      <c r="AV152" s="14" t="s">
        <v>172</v>
      </c>
      <c r="AW152" s="14" t="s">
        <v>32</v>
      </c>
      <c r="AX152" s="14" t="s">
        <v>84</v>
      </c>
      <c r="AY152" s="264" t="s">
        <v>166</v>
      </c>
    </row>
    <row r="153" s="2" customFormat="1" ht="24.15" customHeight="1">
      <c r="A153" s="38"/>
      <c r="B153" s="39"/>
      <c r="C153" s="228" t="s">
        <v>202</v>
      </c>
      <c r="D153" s="228" t="s">
        <v>168</v>
      </c>
      <c r="E153" s="229" t="s">
        <v>1211</v>
      </c>
      <c r="F153" s="230" t="s">
        <v>1212</v>
      </c>
      <c r="G153" s="231" t="s">
        <v>185</v>
      </c>
      <c r="H153" s="232">
        <v>1</v>
      </c>
      <c r="I153" s="233"/>
      <c r="J153" s="234">
        <f>ROUND(I153*H153,2)</f>
        <v>0</v>
      </c>
      <c r="K153" s="235"/>
      <c r="L153" s="44"/>
      <c r="M153" s="236" t="s">
        <v>1</v>
      </c>
      <c r="N153" s="237" t="s">
        <v>41</v>
      </c>
      <c r="O153" s="91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172</v>
      </c>
      <c r="AT153" s="240" t="s">
        <v>168</v>
      </c>
      <c r="AU153" s="240" t="s">
        <v>86</v>
      </c>
      <c r="AY153" s="17" t="s">
        <v>166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84</v>
      </c>
      <c r="BK153" s="241">
        <f>ROUND(I153*H153,2)</f>
        <v>0</v>
      </c>
      <c r="BL153" s="17" t="s">
        <v>172</v>
      </c>
      <c r="BM153" s="240" t="s">
        <v>1213</v>
      </c>
    </row>
    <row r="154" s="2" customFormat="1" ht="21.75" customHeight="1">
      <c r="A154" s="38"/>
      <c r="B154" s="39"/>
      <c r="C154" s="275" t="s">
        <v>216</v>
      </c>
      <c r="D154" s="275" t="s">
        <v>217</v>
      </c>
      <c r="E154" s="276" t="s">
        <v>1214</v>
      </c>
      <c r="F154" s="277" t="s">
        <v>1215</v>
      </c>
      <c r="G154" s="278" t="s">
        <v>185</v>
      </c>
      <c r="H154" s="279">
        <v>1</v>
      </c>
      <c r="I154" s="280"/>
      <c r="J154" s="281">
        <f>ROUND(I154*H154,2)</f>
        <v>0</v>
      </c>
      <c r="K154" s="282"/>
      <c r="L154" s="283"/>
      <c r="M154" s="284" t="s">
        <v>1</v>
      </c>
      <c r="N154" s="285" t="s">
        <v>41</v>
      </c>
      <c r="O154" s="91"/>
      <c r="P154" s="238">
        <f>O154*H154</f>
        <v>0</v>
      </c>
      <c r="Q154" s="238">
        <v>0.113</v>
      </c>
      <c r="R154" s="238">
        <f>Q154*H154</f>
        <v>0.113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220</v>
      </c>
      <c r="AT154" s="240" t="s">
        <v>217</v>
      </c>
      <c r="AU154" s="240" t="s">
        <v>86</v>
      </c>
      <c r="AY154" s="17" t="s">
        <v>166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84</v>
      </c>
      <c r="BK154" s="241">
        <f>ROUND(I154*H154,2)</f>
        <v>0</v>
      </c>
      <c r="BL154" s="17" t="s">
        <v>172</v>
      </c>
      <c r="BM154" s="240" t="s">
        <v>1216</v>
      </c>
    </row>
    <row r="155" s="12" customFormat="1" ht="22.8" customHeight="1">
      <c r="A155" s="12"/>
      <c r="B155" s="212"/>
      <c r="C155" s="213"/>
      <c r="D155" s="214" t="s">
        <v>75</v>
      </c>
      <c r="E155" s="226" t="s">
        <v>216</v>
      </c>
      <c r="F155" s="226" t="s">
        <v>282</v>
      </c>
      <c r="G155" s="213"/>
      <c r="H155" s="213"/>
      <c r="I155" s="216"/>
      <c r="J155" s="227">
        <f>BK155</f>
        <v>0</v>
      </c>
      <c r="K155" s="213"/>
      <c r="L155" s="218"/>
      <c r="M155" s="219"/>
      <c r="N155" s="220"/>
      <c r="O155" s="220"/>
      <c r="P155" s="221">
        <f>SUM(P156:P167)</f>
        <v>0</v>
      </c>
      <c r="Q155" s="220"/>
      <c r="R155" s="221">
        <f>SUM(R156:R167)</f>
        <v>0</v>
      </c>
      <c r="S155" s="220"/>
      <c r="T155" s="222">
        <f>SUM(T156:T167)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3" t="s">
        <v>84</v>
      </c>
      <c r="AT155" s="224" t="s">
        <v>75</v>
      </c>
      <c r="AU155" s="224" t="s">
        <v>84</v>
      </c>
      <c r="AY155" s="223" t="s">
        <v>166</v>
      </c>
      <c r="BK155" s="225">
        <f>SUM(BK156:BK167)</f>
        <v>0</v>
      </c>
    </row>
    <row r="156" s="2" customFormat="1" ht="21.75" customHeight="1">
      <c r="A156" s="38"/>
      <c r="B156" s="39"/>
      <c r="C156" s="228" t="s">
        <v>223</v>
      </c>
      <c r="D156" s="228" t="s">
        <v>168</v>
      </c>
      <c r="E156" s="229" t="s">
        <v>1217</v>
      </c>
      <c r="F156" s="230" t="s">
        <v>1218</v>
      </c>
      <c r="G156" s="231" t="s">
        <v>229</v>
      </c>
      <c r="H156" s="232">
        <v>14.6</v>
      </c>
      <c r="I156" s="233"/>
      <c r="J156" s="234">
        <f>ROUND(I156*H156,2)</f>
        <v>0</v>
      </c>
      <c r="K156" s="235"/>
      <c r="L156" s="44"/>
      <c r="M156" s="236" t="s">
        <v>1</v>
      </c>
      <c r="N156" s="237" t="s">
        <v>41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172</v>
      </c>
      <c r="AT156" s="240" t="s">
        <v>168</v>
      </c>
      <c r="AU156" s="240" t="s">
        <v>86</v>
      </c>
      <c r="AY156" s="17" t="s">
        <v>166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84</v>
      </c>
      <c r="BK156" s="241">
        <f>ROUND(I156*H156,2)</f>
        <v>0</v>
      </c>
      <c r="BL156" s="17" t="s">
        <v>172</v>
      </c>
      <c r="BM156" s="240" t="s">
        <v>1219</v>
      </c>
    </row>
    <row r="157" s="15" customFormat="1">
      <c r="A157" s="15"/>
      <c r="B157" s="265"/>
      <c r="C157" s="266"/>
      <c r="D157" s="244" t="s">
        <v>174</v>
      </c>
      <c r="E157" s="267" t="s">
        <v>1</v>
      </c>
      <c r="F157" s="268" t="s">
        <v>1200</v>
      </c>
      <c r="G157" s="266"/>
      <c r="H157" s="267" t="s">
        <v>1</v>
      </c>
      <c r="I157" s="269"/>
      <c r="J157" s="266"/>
      <c r="K157" s="266"/>
      <c r="L157" s="270"/>
      <c r="M157" s="271"/>
      <c r="N157" s="272"/>
      <c r="O157" s="272"/>
      <c r="P157" s="272"/>
      <c r="Q157" s="272"/>
      <c r="R157" s="272"/>
      <c r="S157" s="272"/>
      <c r="T157" s="273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4" t="s">
        <v>174</v>
      </c>
      <c r="AU157" s="274" t="s">
        <v>86</v>
      </c>
      <c r="AV157" s="15" t="s">
        <v>84</v>
      </c>
      <c r="AW157" s="15" t="s">
        <v>32</v>
      </c>
      <c r="AX157" s="15" t="s">
        <v>76</v>
      </c>
      <c r="AY157" s="274" t="s">
        <v>166</v>
      </c>
    </row>
    <row r="158" s="13" customFormat="1">
      <c r="A158" s="13"/>
      <c r="B158" s="242"/>
      <c r="C158" s="243"/>
      <c r="D158" s="244" t="s">
        <v>174</v>
      </c>
      <c r="E158" s="245" t="s">
        <v>1</v>
      </c>
      <c r="F158" s="246" t="s">
        <v>1220</v>
      </c>
      <c r="G158" s="243"/>
      <c r="H158" s="247">
        <v>14.6</v>
      </c>
      <c r="I158" s="248"/>
      <c r="J158" s="243"/>
      <c r="K158" s="243"/>
      <c r="L158" s="249"/>
      <c r="M158" s="250"/>
      <c r="N158" s="251"/>
      <c r="O158" s="251"/>
      <c r="P158" s="251"/>
      <c r="Q158" s="251"/>
      <c r="R158" s="251"/>
      <c r="S158" s="251"/>
      <c r="T158" s="25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3" t="s">
        <v>174</v>
      </c>
      <c r="AU158" s="253" t="s">
        <v>86</v>
      </c>
      <c r="AV158" s="13" t="s">
        <v>86</v>
      </c>
      <c r="AW158" s="13" t="s">
        <v>32</v>
      </c>
      <c r="AX158" s="13" t="s">
        <v>76</v>
      </c>
      <c r="AY158" s="253" t="s">
        <v>166</v>
      </c>
    </row>
    <row r="159" s="14" customFormat="1">
      <c r="A159" s="14"/>
      <c r="B159" s="254"/>
      <c r="C159" s="255"/>
      <c r="D159" s="244" t="s">
        <v>174</v>
      </c>
      <c r="E159" s="256" t="s">
        <v>1</v>
      </c>
      <c r="F159" s="257" t="s">
        <v>182</v>
      </c>
      <c r="G159" s="255"/>
      <c r="H159" s="258">
        <v>14.6</v>
      </c>
      <c r="I159" s="259"/>
      <c r="J159" s="255"/>
      <c r="K159" s="255"/>
      <c r="L159" s="260"/>
      <c r="M159" s="261"/>
      <c r="N159" s="262"/>
      <c r="O159" s="262"/>
      <c r="P159" s="262"/>
      <c r="Q159" s="262"/>
      <c r="R159" s="262"/>
      <c r="S159" s="262"/>
      <c r="T159" s="26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4" t="s">
        <v>174</v>
      </c>
      <c r="AU159" s="264" t="s">
        <v>86</v>
      </c>
      <c r="AV159" s="14" t="s">
        <v>172</v>
      </c>
      <c r="AW159" s="14" t="s">
        <v>32</v>
      </c>
      <c r="AX159" s="14" t="s">
        <v>84</v>
      </c>
      <c r="AY159" s="264" t="s">
        <v>166</v>
      </c>
    </row>
    <row r="160" s="2" customFormat="1" ht="24.15" customHeight="1">
      <c r="A160" s="38"/>
      <c r="B160" s="39"/>
      <c r="C160" s="228" t="s">
        <v>220</v>
      </c>
      <c r="D160" s="228" t="s">
        <v>168</v>
      </c>
      <c r="E160" s="229" t="s">
        <v>1221</v>
      </c>
      <c r="F160" s="230" t="s">
        <v>1222</v>
      </c>
      <c r="G160" s="231" t="s">
        <v>229</v>
      </c>
      <c r="H160" s="232">
        <v>14.6</v>
      </c>
      <c r="I160" s="233"/>
      <c r="J160" s="234">
        <f>ROUND(I160*H160,2)</f>
        <v>0</v>
      </c>
      <c r="K160" s="235"/>
      <c r="L160" s="44"/>
      <c r="M160" s="236" t="s">
        <v>1</v>
      </c>
      <c r="N160" s="237" t="s">
        <v>41</v>
      </c>
      <c r="O160" s="91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172</v>
      </c>
      <c r="AT160" s="240" t="s">
        <v>168</v>
      </c>
      <c r="AU160" s="240" t="s">
        <v>86</v>
      </c>
      <c r="AY160" s="17" t="s">
        <v>166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84</v>
      </c>
      <c r="BK160" s="241">
        <f>ROUND(I160*H160,2)</f>
        <v>0</v>
      </c>
      <c r="BL160" s="17" t="s">
        <v>172</v>
      </c>
      <c r="BM160" s="240" t="s">
        <v>1223</v>
      </c>
    </row>
    <row r="161" s="2" customFormat="1" ht="33" customHeight="1">
      <c r="A161" s="38"/>
      <c r="B161" s="39"/>
      <c r="C161" s="228" t="s">
        <v>236</v>
      </c>
      <c r="D161" s="228" t="s">
        <v>168</v>
      </c>
      <c r="E161" s="229" t="s">
        <v>1224</v>
      </c>
      <c r="F161" s="230" t="s">
        <v>1225</v>
      </c>
      <c r="G161" s="231" t="s">
        <v>171</v>
      </c>
      <c r="H161" s="232">
        <v>0.45000000000000001</v>
      </c>
      <c r="I161" s="233"/>
      <c r="J161" s="234">
        <f>ROUND(I161*H161,2)</f>
        <v>0</v>
      </c>
      <c r="K161" s="235"/>
      <c r="L161" s="44"/>
      <c r="M161" s="236" t="s">
        <v>1</v>
      </c>
      <c r="N161" s="237" t="s">
        <v>41</v>
      </c>
      <c r="O161" s="91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172</v>
      </c>
      <c r="AT161" s="240" t="s">
        <v>168</v>
      </c>
      <c r="AU161" s="240" t="s">
        <v>86</v>
      </c>
      <c r="AY161" s="17" t="s">
        <v>166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84</v>
      </c>
      <c r="BK161" s="241">
        <f>ROUND(I161*H161,2)</f>
        <v>0</v>
      </c>
      <c r="BL161" s="17" t="s">
        <v>172</v>
      </c>
      <c r="BM161" s="240" t="s">
        <v>1226</v>
      </c>
    </row>
    <row r="162" s="15" customFormat="1">
      <c r="A162" s="15"/>
      <c r="B162" s="265"/>
      <c r="C162" s="266"/>
      <c r="D162" s="244" t="s">
        <v>174</v>
      </c>
      <c r="E162" s="267" t="s">
        <v>1</v>
      </c>
      <c r="F162" s="268" t="s">
        <v>1200</v>
      </c>
      <c r="G162" s="266"/>
      <c r="H162" s="267" t="s">
        <v>1</v>
      </c>
      <c r="I162" s="269"/>
      <c r="J162" s="266"/>
      <c r="K162" s="266"/>
      <c r="L162" s="270"/>
      <c r="M162" s="271"/>
      <c r="N162" s="272"/>
      <c r="O162" s="272"/>
      <c r="P162" s="272"/>
      <c r="Q162" s="272"/>
      <c r="R162" s="272"/>
      <c r="S162" s="272"/>
      <c r="T162" s="27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4" t="s">
        <v>174</v>
      </c>
      <c r="AU162" s="274" t="s">
        <v>86</v>
      </c>
      <c r="AV162" s="15" t="s">
        <v>84</v>
      </c>
      <c r="AW162" s="15" t="s">
        <v>32</v>
      </c>
      <c r="AX162" s="15" t="s">
        <v>76</v>
      </c>
      <c r="AY162" s="274" t="s">
        <v>166</v>
      </c>
    </row>
    <row r="163" s="13" customFormat="1">
      <c r="A163" s="13"/>
      <c r="B163" s="242"/>
      <c r="C163" s="243"/>
      <c r="D163" s="244" t="s">
        <v>174</v>
      </c>
      <c r="E163" s="245" t="s">
        <v>1</v>
      </c>
      <c r="F163" s="246" t="s">
        <v>1227</v>
      </c>
      <c r="G163" s="243"/>
      <c r="H163" s="247">
        <v>0.45000000000000001</v>
      </c>
      <c r="I163" s="248"/>
      <c r="J163" s="243"/>
      <c r="K163" s="243"/>
      <c r="L163" s="249"/>
      <c r="M163" s="250"/>
      <c r="N163" s="251"/>
      <c r="O163" s="251"/>
      <c r="P163" s="251"/>
      <c r="Q163" s="251"/>
      <c r="R163" s="251"/>
      <c r="S163" s="251"/>
      <c r="T163" s="25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3" t="s">
        <v>174</v>
      </c>
      <c r="AU163" s="253" t="s">
        <v>86</v>
      </c>
      <c r="AV163" s="13" t="s">
        <v>86</v>
      </c>
      <c r="AW163" s="13" t="s">
        <v>32</v>
      </c>
      <c r="AX163" s="13" t="s">
        <v>76</v>
      </c>
      <c r="AY163" s="253" t="s">
        <v>166</v>
      </c>
    </row>
    <row r="164" s="14" customFormat="1">
      <c r="A164" s="14"/>
      <c r="B164" s="254"/>
      <c r="C164" s="255"/>
      <c r="D164" s="244" t="s">
        <v>174</v>
      </c>
      <c r="E164" s="256" t="s">
        <v>1</v>
      </c>
      <c r="F164" s="257" t="s">
        <v>182</v>
      </c>
      <c r="G164" s="255"/>
      <c r="H164" s="258">
        <v>0.45000000000000001</v>
      </c>
      <c r="I164" s="259"/>
      <c r="J164" s="255"/>
      <c r="K164" s="255"/>
      <c r="L164" s="260"/>
      <c r="M164" s="261"/>
      <c r="N164" s="262"/>
      <c r="O164" s="262"/>
      <c r="P164" s="262"/>
      <c r="Q164" s="262"/>
      <c r="R164" s="262"/>
      <c r="S164" s="262"/>
      <c r="T164" s="26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4" t="s">
        <v>174</v>
      </c>
      <c r="AU164" s="264" t="s">
        <v>86</v>
      </c>
      <c r="AV164" s="14" t="s">
        <v>172</v>
      </c>
      <c r="AW164" s="14" t="s">
        <v>32</v>
      </c>
      <c r="AX164" s="14" t="s">
        <v>84</v>
      </c>
      <c r="AY164" s="264" t="s">
        <v>166</v>
      </c>
    </row>
    <row r="165" s="2" customFormat="1" ht="37.8" customHeight="1">
      <c r="A165" s="38"/>
      <c r="B165" s="39"/>
      <c r="C165" s="228" t="s">
        <v>247</v>
      </c>
      <c r="D165" s="228" t="s">
        <v>168</v>
      </c>
      <c r="E165" s="229" t="s">
        <v>1228</v>
      </c>
      <c r="F165" s="230" t="s">
        <v>1229</v>
      </c>
      <c r="G165" s="231" t="s">
        <v>171</v>
      </c>
      <c r="H165" s="232">
        <v>0.45000000000000001</v>
      </c>
      <c r="I165" s="233"/>
      <c r="J165" s="234">
        <f>ROUND(I165*H165,2)</f>
        <v>0</v>
      </c>
      <c r="K165" s="235"/>
      <c r="L165" s="44"/>
      <c r="M165" s="236" t="s">
        <v>1</v>
      </c>
      <c r="N165" s="237" t="s">
        <v>41</v>
      </c>
      <c r="O165" s="91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0" t="s">
        <v>172</v>
      </c>
      <c r="AT165" s="240" t="s">
        <v>168</v>
      </c>
      <c r="AU165" s="240" t="s">
        <v>86</v>
      </c>
      <c r="AY165" s="17" t="s">
        <v>166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7" t="s">
        <v>84</v>
      </c>
      <c r="BK165" s="241">
        <f>ROUND(I165*H165,2)</f>
        <v>0</v>
      </c>
      <c r="BL165" s="17" t="s">
        <v>172</v>
      </c>
      <c r="BM165" s="240" t="s">
        <v>1230</v>
      </c>
    </row>
    <row r="166" s="2" customFormat="1" ht="33" customHeight="1">
      <c r="A166" s="38"/>
      <c r="B166" s="39"/>
      <c r="C166" s="228" t="s">
        <v>254</v>
      </c>
      <c r="D166" s="228" t="s">
        <v>168</v>
      </c>
      <c r="E166" s="229" t="s">
        <v>1231</v>
      </c>
      <c r="F166" s="230" t="s">
        <v>1232</v>
      </c>
      <c r="G166" s="231" t="s">
        <v>171</v>
      </c>
      <c r="H166" s="232">
        <v>0.45000000000000001</v>
      </c>
      <c r="I166" s="233"/>
      <c r="J166" s="234">
        <f>ROUND(I166*H166,2)</f>
        <v>0</v>
      </c>
      <c r="K166" s="235"/>
      <c r="L166" s="44"/>
      <c r="M166" s="236" t="s">
        <v>1</v>
      </c>
      <c r="N166" s="237" t="s">
        <v>41</v>
      </c>
      <c r="O166" s="91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0" t="s">
        <v>172</v>
      </c>
      <c r="AT166" s="240" t="s">
        <v>168</v>
      </c>
      <c r="AU166" s="240" t="s">
        <v>86</v>
      </c>
      <c r="AY166" s="17" t="s">
        <v>166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7" t="s">
        <v>84</v>
      </c>
      <c r="BK166" s="241">
        <f>ROUND(I166*H166,2)</f>
        <v>0</v>
      </c>
      <c r="BL166" s="17" t="s">
        <v>172</v>
      </c>
      <c r="BM166" s="240" t="s">
        <v>1233</v>
      </c>
    </row>
    <row r="167" s="2" customFormat="1" ht="37.8" customHeight="1">
      <c r="A167" s="38"/>
      <c r="B167" s="39"/>
      <c r="C167" s="228" t="s">
        <v>260</v>
      </c>
      <c r="D167" s="228" t="s">
        <v>168</v>
      </c>
      <c r="E167" s="229" t="s">
        <v>1234</v>
      </c>
      <c r="F167" s="230" t="s">
        <v>1235</v>
      </c>
      <c r="G167" s="231" t="s">
        <v>171</v>
      </c>
      <c r="H167" s="232">
        <v>0.45000000000000001</v>
      </c>
      <c r="I167" s="233"/>
      <c r="J167" s="234">
        <f>ROUND(I167*H167,2)</f>
        <v>0</v>
      </c>
      <c r="K167" s="235"/>
      <c r="L167" s="44"/>
      <c r="M167" s="236" t="s">
        <v>1</v>
      </c>
      <c r="N167" s="237" t="s">
        <v>41</v>
      </c>
      <c r="O167" s="91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0" t="s">
        <v>172</v>
      </c>
      <c r="AT167" s="240" t="s">
        <v>168</v>
      </c>
      <c r="AU167" s="240" t="s">
        <v>86</v>
      </c>
      <c r="AY167" s="17" t="s">
        <v>166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7" t="s">
        <v>84</v>
      </c>
      <c r="BK167" s="241">
        <f>ROUND(I167*H167,2)</f>
        <v>0</v>
      </c>
      <c r="BL167" s="17" t="s">
        <v>172</v>
      </c>
      <c r="BM167" s="240" t="s">
        <v>1236</v>
      </c>
    </row>
    <row r="168" s="12" customFormat="1" ht="22.8" customHeight="1">
      <c r="A168" s="12"/>
      <c r="B168" s="212"/>
      <c r="C168" s="213"/>
      <c r="D168" s="214" t="s">
        <v>75</v>
      </c>
      <c r="E168" s="226" t="s">
        <v>220</v>
      </c>
      <c r="F168" s="226" t="s">
        <v>1237</v>
      </c>
      <c r="G168" s="213"/>
      <c r="H168" s="213"/>
      <c r="I168" s="216"/>
      <c r="J168" s="227">
        <f>BK168</f>
        <v>0</v>
      </c>
      <c r="K168" s="213"/>
      <c r="L168" s="218"/>
      <c r="M168" s="219"/>
      <c r="N168" s="220"/>
      <c r="O168" s="220"/>
      <c r="P168" s="221">
        <f>SUM(P169:P173)</f>
        <v>0</v>
      </c>
      <c r="Q168" s="220"/>
      <c r="R168" s="221">
        <f>SUM(R169:R173)</f>
        <v>21.9597105</v>
      </c>
      <c r="S168" s="220"/>
      <c r="T168" s="222">
        <f>SUM(T169:T173)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3" t="s">
        <v>84</v>
      </c>
      <c r="AT168" s="224" t="s">
        <v>75</v>
      </c>
      <c r="AU168" s="224" t="s">
        <v>84</v>
      </c>
      <c r="AY168" s="223" t="s">
        <v>166</v>
      </c>
      <c r="BK168" s="225">
        <f>SUM(BK169:BK173)</f>
        <v>0</v>
      </c>
    </row>
    <row r="169" s="2" customFormat="1" ht="33" customHeight="1">
      <c r="A169" s="38"/>
      <c r="B169" s="39"/>
      <c r="C169" s="228" t="s">
        <v>265</v>
      </c>
      <c r="D169" s="228" t="s">
        <v>168</v>
      </c>
      <c r="E169" s="229" t="s">
        <v>1238</v>
      </c>
      <c r="F169" s="230" t="s">
        <v>1239</v>
      </c>
      <c r="G169" s="231" t="s">
        <v>250</v>
      </c>
      <c r="H169" s="232">
        <v>15</v>
      </c>
      <c r="I169" s="233"/>
      <c r="J169" s="234">
        <f>ROUND(I169*H169,2)</f>
        <v>0</v>
      </c>
      <c r="K169" s="235"/>
      <c r="L169" s="44"/>
      <c r="M169" s="236" t="s">
        <v>1</v>
      </c>
      <c r="N169" s="237" t="s">
        <v>41</v>
      </c>
      <c r="O169" s="91"/>
      <c r="P169" s="238">
        <f>O169*H169</f>
        <v>0</v>
      </c>
      <c r="Q169" s="238">
        <v>1.0000000000000001E-05</v>
      </c>
      <c r="R169" s="238">
        <f>Q169*H169</f>
        <v>0.00015000000000000001</v>
      </c>
      <c r="S169" s="238">
        <v>0</v>
      </c>
      <c r="T169" s="23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172</v>
      </c>
      <c r="AT169" s="240" t="s">
        <v>168</v>
      </c>
      <c r="AU169" s="240" t="s">
        <v>86</v>
      </c>
      <c r="AY169" s="17" t="s">
        <v>166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84</v>
      </c>
      <c r="BK169" s="241">
        <f>ROUND(I169*H169,2)</f>
        <v>0</v>
      </c>
      <c r="BL169" s="17" t="s">
        <v>172</v>
      </c>
      <c r="BM169" s="240" t="s">
        <v>1240</v>
      </c>
    </row>
    <row r="170" s="2" customFormat="1" ht="16.5" customHeight="1">
      <c r="A170" s="38"/>
      <c r="B170" s="39"/>
      <c r="C170" s="275" t="s">
        <v>277</v>
      </c>
      <c r="D170" s="275" t="s">
        <v>217</v>
      </c>
      <c r="E170" s="276" t="s">
        <v>1241</v>
      </c>
      <c r="F170" s="277" t="s">
        <v>1242</v>
      </c>
      <c r="G170" s="278" t="s">
        <v>250</v>
      </c>
      <c r="H170" s="279">
        <v>15.449999999999999</v>
      </c>
      <c r="I170" s="280"/>
      <c r="J170" s="281">
        <f>ROUND(I170*H170,2)</f>
        <v>0</v>
      </c>
      <c r="K170" s="282"/>
      <c r="L170" s="283"/>
      <c r="M170" s="284" t="s">
        <v>1</v>
      </c>
      <c r="N170" s="285" t="s">
        <v>41</v>
      </c>
      <c r="O170" s="91"/>
      <c r="P170" s="238">
        <f>O170*H170</f>
        <v>0</v>
      </c>
      <c r="Q170" s="238">
        <v>0.0046899999999999997</v>
      </c>
      <c r="R170" s="238">
        <f>Q170*H170</f>
        <v>0.072460499999999997</v>
      </c>
      <c r="S170" s="238">
        <v>0</v>
      </c>
      <c r="T170" s="23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0" t="s">
        <v>220</v>
      </c>
      <c r="AT170" s="240" t="s">
        <v>217</v>
      </c>
      <c r="AU170" s="240" t="s">
        <v>86</v>
      </c>
      <c r="AY170" s="17" t="s">
        <v>166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7" t="s">
        <v>84</v>
      </c>
      <c r="BK170" s="241">
        <f>ROUND(I170*H170,2)</f>
        <v>0</v>
      </c>
      <c r="BL170" s="17" t="s">
        <v>172</v>
      </c>
      <c r="BM170" s="240" t="s">
        <v>1243</v>
      </c>
    </row>
    <row r="171" s="13" customFormat="1">
      <c r="A171" s="13"/>
      <c r="B171" s="242"/>
      <c r="C171" s="243"/>
      <c r="D171" s="244" t="s">
        <v>174</v>
      </c>
      <c r="E171" s="245" t="s">
        <v>1</v>
      </c>
      <c r="F171" s="246" t="s">
        <v>1244</v>
      </c>
      <c r="G171" s="243"/>
      <c r="H171" s="247">
        <v>15.449999999999999</v>
      </c>
      <c r="I171" s="248"/>
      <c r="J171" s="243"/>
      <c r="K171" s="243"/>
      <c r="L171" s="249"/>
      <c r="M171" s="250"/>
      <c r="N171" s="251"/>
      <c r="O171" s="251"/>
      <c r="P171" s="251"/>
      <c r="Q171" s="251"/>
      <c r="R171" s="251"/>
      <c r="S171" s="251"/>
      <c r="T171" s="25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3" t="s">
        <v>174</v>
      </c>
      <c r="AU171" s="253" t="s">
        <v>86</v>
      </c>
      <c r="AV171" s="13" t="s">
        <v>86</v>
      </c>
      <c r="AW171" s="13" t="s">
        <v>32</v>
      </c>
      <c r="AX171" s="13" t="s">
        <v>84</v>
      </c>
      <c r="AY171" s="253" t="s">
        <v>166</v>
      </c>
    </row>
    <row r="172" s="2" customFormat="1" ht="24.15" customHeight="1">
      <c r="A172" s="38"/>
      <c r="B172" s="39"/>
      <c r="C172" s="228" t="s">
        <v>8</v>
      </c>
      <c r="D172" s="228" t="s">
        <v>168</v>
      </c>
      <c r="E172" s="229" t="s">
        <v>1245</v>
      </c>
      <c r="F172" s="230" t="s">
        <v>1246</v>
      </c>
      <c r="G172" s="231" t="s">
        <v>171</v>
      </c>
      <c r="H172" s="232">
        <v>15</v>
      </c>
      <c r="I172" s="233"/>
      <c r="J172" s="234">
        <f>ROUND(I172*H172,2)</f>
        <v>0</v>
      </c>
      <c r="K172" s="235"/>
      <c r="L172" s="44"/>
      <c r="M172" s="236" t="s">
        <v>1</v>
      </c>
      <c r="N172" s="237" t="s">
        <v>41</v>
      </c>
      <c r="O172" s="91"/>
      <c r="P172" s="238">
        <f>O172*H172</f>
        <v>0</v>
      </c>
      <c r="Q172" s="238">
        <v>1.4591400000000001</v>
      </c>
      <c r="R172" s="238">
        <f>Q172*H172</f>
        <v>21.8871</v>
      </c>
      <c r="S172" s="238">
        <v>0</v>
      </c>
      <c r="T172" s="23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172</v>
      </c>
      <c r="AT172" s="240" t="s">
        <v>168</v>
      </c>
      <c r="AU172" s="240" t="s">
        <v>86</v>
      </c>
      <c r="AY172" s="17" t="s">
        <v>166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7" t="s">
        <v>84</v>
      </c>
      <c r="BK172" s="241">
        <f>ROUND(I172*H172,2)</f>
        <v>0</v>
      </c>
      <c r="BL172" s="17" t="s">
        <v>172</v>
      </c>
      <c r="BM172" s="240" t="s">
        <v>1247</v>
      </c>
    </row>
    <row r="173" s="13" customFormat="1">
      <c r="A173" s="13"/>
      <c r="B173" s="242"/>
      <c r="C173" s="243"/>
      <c r="D173" s="244" t="s">
        <v>174</v>
      </c>
      <c r="E173" s="245" t="s">
        <v>1</v>
      </c>
      <c r="F173" s="246" t="s">
        <v>1248</v>
      </c>
      <c r="G173" s="243"/>
      <c r="H173" s="247">
        <v>15</v>
      </c>
      <c r="I173" s="248"/>
      <c r="J173" s="243"/>
      <c r="K173" s="243"/>
      <c r="L173" s="249"/>
      <c r="M173" s="250"/>
      <c r="N173" s="251"/>
      <c r="O173" s="251"/>
      <c r="P173" s="251"/>
      <c r="Q173" s="251"/>
      <c r="R173" s="251"/>
      <c r="S173" s="251"/>
      <c r="T173" s="25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3" t="s">
        <v>174</v>
      </c>
      <c r="AU173" s="253" t="s">
        <v>86</v>
      </c>
      <c r="AV173" s="13" t="s">
        <v>86</v>
      </c>
      <c r="AW173" s="13" t="s">
        <v>32</v>
      </c>
      <c r="AX173" s="13" t="s">
        <v>84</v>
      </c>
      <c r="AY173" s="253" t="s">
        <v>166</v>
      </c>
    </row>
    <row r="174" s="12" customFormat="1" ht="22.8" customHeight="1">
      <c r="A174" s="12"/>
      <c r="B174" s="212"/>
      <c r="C174" s="213"/>
      <c r="D174" s="214" t="s">
        <v>75</v>
      </c>
      <c r="E174" s="226" t="s">
        <v>236</v>
      </c>
      <c r="F174" s="226" t="s">
        <v>1249</v>
      </c>
      <c r="G174" s="213"/>
      <c r="H174" s="213"/>
      <c r="I174" s="216"/>
      <c r="J174" s="227">
        <f>BK174</f>
        <v>0</v>
      </c>
      <c r="K174" s="213"/>
      <c r="L174" s="218"/>
      <c r="M174" s="219"/>
      <c r="N174" s="220"/>
      <c r="O174" s="220"/>
      <c r="P174" s="221">
        <f>SUM(P175:P207)</f>
        <v>0</v>
      </c>
      <c r="Q174" s="220"/>
      <c r="R174" s="221">
        <f>SUM(R175:R207)</f>
        <v>9.026955000000001</v>
      </c>
      <c r="S174" s="220"/>
      <c r="T174" s="222">
        <f>SUM(T175:T207)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3" t="s">
        <v>84</v>
      </c>
      <c r="AT174" s="224" t="s">
        <v>75</v>
      </c>
      <c r="AU174" s="224" t="s">
        <v>84</v>
      </c>
      <c r="AY174" s="223" t="s">
        <v>166</v>
      </c>
      <c r="BK174" s="225">
        <f>SUM(BK175:BK207)</f>
        <v>0</v>
      </c>
    </row>
    <row r="175" s="2" customFormat="1" ht="33" customHeight="1">
      <c r="A175" s="38"/>
      <c r="B175" s="39"/>
      <c r="C175" s="228" t="s">
        <v>288</v>
      </c>
      <c r="D175" s="228" t="s">
        <v>168</v>
      </c>
      <c r="E175" s="229" t="s">
        <v>1250</v>
      </c>
      <c r="F175" s="230" t="s">
        <v>1251</v>
      </c>
      <c r="G175" s="231" t="s">
        <v>171</v>
      </c>
      <c r="H175" s="232">
        <v>3.5</v>
      </c>
      <c r="I175" s="233"/>
      <c r="J175" s="234">
        <f>ROUND(I175*H175,2)</f>
        <v>0</v>
      </c>
      <c r="K175" s="235"/>
      <c r="L175" s="44"/>
      <c r="M175" s="236" t="s">
        <v>1</v>
      </c>
      <c r="N175" s="237" t="s">
        <v>41</v>
      </c>
      <c r="O175" s="91"/>
      <c r="P175" s="238">
        <f>O175*H175</f>
        <v>0</v>
      </c>
      <c r="Q175" s="238">
        <v>2.5791300000000001</v>
      </c>
      <c r="R175" s="238">
        <f>Q175*H175</f>
        <v>9.026955000000001</v>
      </c>
      <c r="S175" s="238">
        <v>0</v>
      </c>
      <c r="T175" s="23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172</v>
      </c>
      <c r="AT175" s="240" t="s">
        <v>168</v>
      </c>
      <c r="AU175" s="240" t="s">
        <v>86</v>
      </c>
      <c r="AY175" s="17" t="s">
        <v>166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7" t="s">
        <v>84</v>
      </c>
      <c r="BK175" s="241">
        <f>ROUND(I175*H175,2)</f>
        <v>0</v>
      </c>
      <c r="BL175" s="17" t="s">
        <v>172</v>
      </c>
      <c r="BM175" s="240" t="s">
        <v>1252</v>
      </c>
    </row>
    <row r="176" s="2" customFormat="1" ht="24.15" customHeight="1">
      <c r="A176" s="38"/>
      <c r="B176" s="39"/>
      <c r="C176" s="228" t="s">
        <v>292</v>
      </c>
      <c r="D176" s="228" t="s">
        <v>168</v>
      </c>
      <c r="E176" s="229" t="s">
        <v>1253</v>
      </c>
      <c r="F176" s="230" t="s">
        <v>1254</v>
      </c>
      <c r="G176" s="231" t="s">
        <v>171</v>
      </c>
      <c r="H176" s="232">
        <v>1.5</v>
      </c>
      <c r="I176" s="233"/>
      <c r="J176" s="234">
        <f>ROUND(I176*H176,2)</f>
        <v>0</v>
      </c>
      <c r="K176" s="235"/>
      <c r="L176" s="44"/>
      <c r="M176" s="236" t="s">
        <v>1</v>
      </c>
      <c r="N176" s="237" t="s">
        <v>41</v>
      </c>
      <c r="O176" s="91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0" t="s">
        <v>172</v>
      </c>
      <c r="AT176" s="240" t="s">
        <v>168</v>
      </c>
      <c r="AU176" s="240" t="s">
        <v>86</v>
      </c>
      <c r="AY176" s="17" t="s">
        <v>166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7" t="s">
        <v>84</v>
      </c>
      <c r="BK176" s="241">
        <f>ROUND(I176*H176,2)</f>
        <v>0</v>
      </c>
      <c r="BL176" s="17" t="s">
        <v>172</v>
      </c>
      <c r="BM176" s="240" t="s">
        <v>1255</v>
      </c>
    </row>
    <row r="177" s="15" customFormat="1">
      <c r="A177" s="15"/>
      <c r="B177" s="265"/>
      <c r="C177" s="266"/>
      <c r="D177" s="244" t="s">
        <v>174</v>
      </c>
      <c r="E177" s="267" t="s">
        <v>1</v>
      </c>
      <c r="F177" s="268" t="s">
        <v>1256</v>
      </c>
      <c r="G177" s="266"/>
      <c r="H177" s="267" t="s">
        <v>1</v>
      </c>
      <c r="I177" s="269"/>
      <c r="J177" s="266"/>
      <c r="K177" s="266"/>
      <c r="L177" s="270"/>
      <c r="M177" s="271"/>
      <c r="N177" s="272"/>
      <c r="O177" s="272"/>
      <c r="P177" s="272"/>
      <c r="Q177" s="272"/>
      <c r="R177" s="272"/>
      <c r="S177" s="272"/>
      <c r="T177" s="273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4" t="s">
        <v>174</v>
      </c>
      <c r="AU177" s="274" t="s">
        <v>86</v>
      </c>
      <c r="AV177" s="15" t="s">
        <v>84</v>
      </c>
      <c r="AW177" s="15" t="s">
        <v>32</v>
      </c>
      <c r="AX177" s="15" t="s">
        <v>76</v>
      </c>
      <c r="AY177" s="274" t="s">
        <v>166</v>
      </c>
    </row>
    <row r="178" s="13" customFormat="1">
      <c r="A178" s="13"/>
      <c r="B178" s="242"/>
      <c r="C178" s="243"/>
      <c r="D178" s="244" t="s">
        <v>174</v>
      </c>
      <c r="E178" s="245" t="s">
        <v>1</v>
      </c>
      <c r="F178" s="246" t="s">
        <v>1257</v>
      </c>
      <c r="G178" s="243"/>
      <c r="H178" s="247">
        <v>1.5</v>
      </c>
      <c r="I178" s="248"/>
      <c r="J178" s="243"/>
      <c r="K178" s="243"/>
      <c r="L178" s="249"/>
      <c r="M178" s="250"/>
      <c r="N178" s="251"/>
      <c r="O178" s="251"/>
      <c r="P178" s="251"/>
      <c r="Q178" s="251"/>
      <c r="R178" s="251"/>
      <c r="S178" s="251"/>
      <c r="T178" s="25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3" t="s">
        <v>174</v>
      </c>
      <c r="AU178" s="253" t="s">
        <v>86</v>
      </c>
      <c r="AV178" s="13" t="s">
        <v>86</v>
      </c>
      <c r="AW178" s="13" t="s">
        <v>32</v>
      </c>
      <c r="AX178" s="13" t="s">
        <v>76</v>
      </c>
      <c r="AY178" s="253" t="s">
        <v>166</v>
      </c>
    </row>
    <row r="179" s="14" customFormat="1">
      <c r="A179" s="14"/>
      <c r="B179" s="254"/>
      <c r="C179" s="255"/>
      <c r="D179" s="244" t="s">
        <v>174</v>
      </c>
      <c r="E179" s="256" t="s">
        <v>1</v>
      </c>
      <c r="F179" s="257" t="s">
        <v>182</v>
      </c>
      <c r="G179" s="255"/>
      <c r="H179" s="258">
        <v>1.5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4" t="s">
        <v>174</v>
      </c>
      <c r="AU179" s="264" t="s">
        <v>86</v>
      </c>
      <c r="AV179" s="14" t="s">
        <v>172</v>
      </c>
      <c r="AW179" s="14" t="s">
        <v>32</v>
      </c>
      <c r="AX179" s="14" t="s">
        <v>84</v>
      </c>
      <c r="AY179" s="264" t="s">
        <v>166</v>
      </c>
    </row>
    <row r="180" s="2" customFormat="1" ht="24.15" customHeight="1">
      <c r="A180" s="38"/>
      <c r="B180" s="39"/>
      <c r="C180" s="228" t="s">
        <v>296</v>
      </c>
      <c r="D180" s="228" t="s">
        <v>168</v>
      </c>
      <c r="E180" s="229" t="s">
        <v>1258</v>
      </c>
      <c r="F180" s="230" t="s">
        <v>1259</v>
      </c>
      <c r="G180" s="231" t="s">
        <v>171</v>
      </c>
      <c r="H180" s="232">
        <v>1.875</v>
      </c>
      <c r="I180" s="233"/>
      <c r="J180" s="234">
        <f>ROUND(I180*H180,2)</f>
        <v>0</v>
      </c>
      <c r="K180" s="235"/>
      <c r="L180" s="44"/>
      <c r="M180" s="236" t="s">
        <v>1</v>
      </c>
      <c r="N180" s="237" t="s">
        <v>41</v>
      </c>
      <c r="O180" s="91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0" t="s">
        <v>172</v>
      </c>
      <c r="AT180" s="240" t="s">
        <v>168</v>
      </c>
      <c r="AU180" s="240" t="s">
        <v>86</v>
      </c>
      <c r="AY180" s="17" t="s">
        <v>166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7" t="s">
        <v>84</v>
      </c>
      <c r="BK180" s="241">
        <f>ROUND(I180*H180,2)</f>
        <v>0</v>
      </c>
      <c r="BL180" s="17" t="s">
        <v>172</v>
      </c>
      <c r="BM180" s="240" t="s">
        <v>1260</v>
      </c>
    </row>
    <row r="181" s="15" customFormat="1">
      <c r="A181" s="15"/>
      <c r="B181" s="265"/>
      <c r="C181" s="266"/>
      <c r="D181" s="244" t="s">
        <v>174</v>
      </c>
      <c r="E181" s="267" t="s">
        <v>1</v>
      </c>
      <c r="F181" s="268" t="s">
        <v>1256</v>
      </c>
      <c r="G181" s="266"/>
      <c r="H181" s="267" t="s">
        <v>1</v>
      </c>
      <c r="I181" s="269"/>
      <c r="J181" s="266"/>
      <c r="K181" s="266"/>
      <c r="L181" s="270"/>
      <c r="M181" s="271"/>
      <c r="N181" s="272"/>
      <c r="O181" s="272"/>
      <c r="P181" s="272"/>
      <c r="Q181" s="272"/>
      <c r="R181" s="272"/>
      <c r="S181" s="272"/>
      <c r="T181" s="273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4" t="s">
        <v>174</v>
      </c>
      <c r="AU181" s="274" t="s">
        <v>86</v>
      </c>
      <c r="AV181" s="15" t="s">
        <v>84</v>
      </c>
      <c r="AW181" s="15" t="s">
        <v>32</v>
      </c>
      <c r="AX181" s="15" t="s">
        <v>76</v>
      </c>
      <c r="AY181" s="274" t="s">
        <v>166</v>
      </c>
    </row>
    <row r="182" s="13" customFormat="1">
      <c r="A182" s="13"/>
      <c r="B182" s="242"/>
      <c r="C182" s="243"/>
      <c r="D182" s="244" t="s">
        <v>174</v>
      </c>
      <c r="E182" s="245" t="s">
        <v>1</v>
      </c>
      <c r="F182" s="246" t="s">
        <v>1261</v>
      </c>
      <c r="G182" s="243"/>
      <c r="H182" s="247">
        <v>1.875</v>
      </c>
      <c r="I182" s="248"/>
      <c r="J182" s="243"/>
      <c r="K182" s="243"/>
      <c r="L182" s="249"/>
      <c r="M182" s="250"/>
      <c r="N182" s="251"/>
      <c r="O182" s="251"/>
      <c r="P182" s="251"/>
      <c r="Q182" s="251"/>
      <c r="R182" s="251"/>
      <c r="S182" s="251"/>
      <c r="T182" s="25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3" t="s">
        <v>174</v>
      </c>
      <c r="AU182" s="253" t="s">
        <v>86</v>
      </c>
      <c r="AV182" s="13" t="s">
        <v>86</v>
      </c>
      <c r="AW182" s="13" t="s">
        <v>32</v>
      </c>
      <c r="AX182" s="13" t="s">
        <v>76</v>
      </c>
      <c r="AY182" s="253" t="s">
        <v>166</v>
      </c>
    </row>
    <row r="183" s="14" customFormat="1">
      <c r="A183" s="14"/>
      <c r="B183" s="254"/>
      <c r="C183" s="255"/>
      <c r="D183" s="244" t="s">
        <v>174</v>
      </c>
      <c r="E183" s="256" t="s">
        <v>1</v>
      </c>
      <c r="F183" s="257" t="s">
        <v>182</v>
      </c>
      <c r="G183" s="255"/>
      <c r="H183" s="258">
        <v>1.875</v>
      </c>
      <c r="I183" s="259"/>
      <c r="J183" s="255"/>
      <c r="K183" s="255"/>
      <c r="L183" s="260"/>
      <c r="M183" s="261"/>
      <c r="N183" s="262"/>
      <c r="O183" s="262"/>
      <c r="P183" s="262"/>
      <c r="Q183" s="262"/>
      <c r="R183" s="262"/>
      <c r="S183" s="262"/>
      <c r="T183" s="26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4" t="s">
        <v>174</v>
      </c>
      <c r="AU183" s="264" t="s">
        <v>86</v>
      </c>
      <c r="AV183" s="14" t="s">
        <v>172</v>
      </c>
      <c r="AW183" s="14" t="s">
        <v>32</v>
      </c>
      <c r="AX183" s="14" t="s">
        <v>84</v>
      </c>
      <c r="AY183" s="264" t="s">
        <v>166</v>
      </c>
    </row>
    <row r="184" s="2" customFormat="1" ht="37.8" customHeight="1">
      <c r="A184" s="38"/>
      <c r="B184" s="39"/>
      <c r="C184" s="228" t="s">
        <v>300</v>
      </c>
      <c r="D184" s="228" t="s">
        <v>168</v>
      </c>
      <c r="E184" s="229" t="s">
        <v>1262</v>
      </c>
      <c r="F184" s="230" t="s">
        <v>1263</v>
      </c>
      <c r="G184" s="231" t="s">
        <v>171</v>
      </c>
      <c r="H184" s="232">
        <v>3.375</v>
      </c>
      <c r="I184" s="233"/>
      <c r="J184" s="234">
        <f>ROUND(I184*H184,2)</f>
        <v>0</v>
      </c>
      <c r="K184" s="235"/>
      <c r="L184" s="44"/>
      <c r="M184" s="236" t="s">
        <v>1</v>
      </c>
      <c r="N184" s="237" t="s">
        <v>41</v>
      </c>
      <c r="O184" s="91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0" t="s">
        <v>172</v>
      </c>
      <c r="AT184" s="240" t="s">
        <v>168</v>
      </c>
      <c r="AU184" s="240" t="s">
        <v>86</v>
      </c>
      <c r="AY184" s="17" t="s">
        <v>166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7" t="s">
        <v>84</v>
      </c>
      <c r="BK184" s="241">
        <f>ROUND(I184*H184,2)</f>
        <v>0</v>
      </c>
      <c r="BL184" s="17" t="s">
        <v>172</v>
      </c>
      <c r="BM184" s="240" t="s">
        <v>1264</v>
      </c>
    </row>
    <row r="185" s="15" customFormat="1">
      <c r="A185" s="15"/>
      <c r="B185" s="265"/>
      <c r="C185" s="266"/>
      <c r="D185" s="244" t="s">
        <v>174</v>
      </c>
      <c r="E185" s="267" t="s">
        <v>1</v>
      </c>
      <c r="F185" s="268" t="s">
        <v>1200</v>
      </c>
      <c r="G185" s="266"/>
      <c r="H185" s="267" t="s">
        <v>1</v>
      </c>
      <c r="I185" s="269"/>
      <c r="J185" s="266"/>
      <c r="K185" s="266"/>
      <c r="L185" s="270"/>
      <c r="M185" s="271"/>
      <c r="N185" s="272"/>
      <c r="O185" s="272"/>
      <c r="P185" s="272"/>
      <c r="Q185" s="272"/>
      <c r="R185" s="272"/>
      <c r="S185" s="272"/>
      <c r="T185" s="273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4" t="s">
        <v>174</v>
      </c>
      <c r="AU185" s="274" t="s">
        <v>86</v>
      </c>
      <c r="AV185" s="15" t="s">
        <v>84</v>
      </c>
      <c r="AW185" s="15" t="s">
        <v>32</v>
      </c>
      <c r="AX185" s="15" t="s">
        <v>76</v>
      </c>
      <c r="AY185" s="274" t="s">
        <v>166</v>
      </c>
    </row>
    <row r="186" s="13" customFormat="1">
      <c r="A186" s="13"/>
      <c r="B186" s="242"/>
      <c r="C186" s="243"/>
      <c r="D186" s="244" t="s">
        <v>174</v>
      </c>
      <c r="E186" s="245" t="s">
        <v>1</v>
      </c>
      <c r="F186" s="246" t="s">
        <v>1265</v>
      </c>
      <c r="G186" s="243"/>
      <c r="H186" s="247">
        <v>3.375</v>
      </c>
      <c r="I186" s="248"/>
      <c r="J186" s="243"/>
      <c r="K186" s="243"/>
      <c r="L186" s="249"/>
      <c r="M186" s="250"/>
      <c r="N186" s="251"/>
      <c r="O186" s="251"/>
      <c r="P186" s="251"/>
      <c r="Q186" s="251"/>
      <c r="R186" s="251"/>
      <c r="S186" s="251"/>
      <c r="T186" s="25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3" t="s">
        <v>174</v>
      </c>
      <c r="AU186" s="253" t="s">
        <v>86</v>
      </c>
      <c r="AV186" s="13" t="s">
        <v>86</v>
      </c>
      <c r="AW186" s="13" t="s">
        <v>32</v>
      </c>
      <c r="AX186" s="13" t="s">
        <v>76</v>
      </c>
      <c r="AY186" s="253" t="s">
        <v>166</v>
      </c>
    </row>
    <row r="187" s="14" customFormat="1">
      <c r="A187" s="14"/>
      <c r="B187" s="254"/>
      <c r="C187" s="255"/>
      <c r="D187" s="244" t="s">
        <v>174</v>
      </c>
      <c r="E187" s="256" t="s">
        <v>1</v>
      </c>
      <c r="F187" s="257" t="s">
        <v>182</v>
      </c>
      <c r="G187" s="255"/>
      <c r="H187" s="258">
        <v>3.375</v>
      </c>
      <c r="I187" s="259"/>
      <c r="J187" s="255"/>
      <c r="K187" s="255"/>
      <c r="L187" s="260"/>
      <c r="M187" s="261"/>
      <c r="N187" s="262"/>
      <c r="O187" s="262"/>
      <c r="P187" s="262"/>
      <c r="Q187" s="262"/>
      <c r="R187" s="262"/>
      <c r="S187" s="262"/>
      <c r="T187" s="26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4" t="s">
        <v>174</v>
      </c>
      <c r="AU187" s="264" t="s">
        <v>86</v>
      </c>
      <c r="AV187" s="14" t="s">
        <v>172</v>
      </c>
      <c r="AW187" s="14" t="s">
        <v>32</v>
      </c>
      <c r="AX187" s="14" t="s">
        <v>84</v>
      </c>
      <c r="AY187" s="264" t="s">
        <v>166</v>
      </c>
    </row>
    <row r="188" s="2" customFormat="1" ht="55.5" customHeight="1">
      <c r="A188" s="38"/>
      <c r="B188" s="39"/>
      <c r="C188" s="228" t="s">
        <v>305</v>
      </c>
      <c r="D188" s="228" t="s">
        <v>168</v>
      </c>
      <c r="E188" s="229" t="s">
        <v>1266</v>
      </c>
      <c r="F188" s="230" t="s">
        <v>1267</v>
      </c>
      <c r="G188" s="231" t="s">
        <v>185</v>
      </c>
      <c r="H188" s="232">
        <v>18</v>
      </c>
      <c r="I188" s="233"/>
      <c r="J188" s="234">
        <f>ROUND(I188*H188,2)</f>
        <v>0</v>
      </c>
      <c r="K188" s="235"/>
      <c r="L188" s="44"/>
      <c r="M188" s="236" t="s">
        <v>1</v>
      </c>
      <c r="N188" s="237" t="s">
        <v>41</v>
      </c>
      <c r="O188" s="91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0" t="s">
        <v>172</v>
      </c>
      <c r="AT188" s="240" t="s">
        <v>168</v>
      </c>
      <c r="AU188" s="240" t="s">
        <v>86</v>
      </c>
      <c r="AY188" s="17" t="s">
        <v>166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7" t="s">
        <v>84</v>
      </c>
      <c r="BK188" s="241">
        <f>ROUND(I188*H188,2)</f>
        <v>0</v>
      </c>
      <c r="BL188" s="17" t="s">
        <v>172</v>
      </c>
      <c r="BM188" s="240" t="s">
        <v>1268</v>
      </c>
    </row>
    <row r="189" s="15" customFormat="1">
      <c r="A189" s="15"/>
      <c r="B189" s="265"/>
      <c r="C189" s="266"/>
      <c r="D189" s="244" t="s">
        <v>174</v>
      </c>
      <c r="E189" s="267" t="s">
        <v>1</v>
      </c>
      <c r="F189" s="268" t="s">
        <v>1269</v>
      </c>
      <c r="G189" s="266"/>
      <c r="H189" s="267" t="s">
        <v>1</v>
      </c>
      <c r="I189" s="269"/>
      <c r="J189" s="266"/>
      <c r="K189" s="266"/>
      <c r="L189" s="270"/>
      <c r="M189" s="271"/>
      <c r="N189" s="272"/>
      <c r="O189" s="272"/>
      <c r="P189" s="272"/>
      <c r="Q189" s="272"/>
      <c r="R189" s="272"/>
      <c r="S189" s="272"/>
      <c r="T189" s="273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4" t="s">
        <v>174</v>
      </c>
      <c r="AU189" s="274" t="s">
        <v>86</v>
      </c>
      <c r="AV189" s="15" t="s">
        <v>84</v>
      </c>
      <c r="AW189" s="15" t="s">
        <v>32</v>
      </c>
      <c r="AX189" s="15" t="s">
        <v>76</v>
      </c>
      <c r="AY189" s="274" t="s">
        <v>166</v>
      </c>
    </row>
    <row r="190" s="13" customFormat="1">
      <c r="A190" s="13"/>
      <c r="B190" s="242"/>
      <c r="C190" s="243"/>
      <c r="D190" s="244" t="s">
        <v>174</v>
      </c>
      <c r="E190" s="245" t="s">
        <v>1</v>
      </c>
      <c r="F190" s="246" t="s">
        <v>296</v>
      </c>
      <c r="G190" s="243"/>
      <c r="H190" s="247">
        <v>18</v>
      </c>
      <c r="I190" s="248"/>
      <c r="J190" s="243"/>
      <c r="K190" s="243"/>
      <c r="L190" s="249"/>
      <c r="M190" s="250"/>
      <c r="N190" s="251"/>
      <c r="O190" s="251"/>
      <c r="P190" s="251"/>
      <c r="Q190" s="251"/>
      <c r="R190" s="251"/>
      <c r="S190" s="251"/>
      <c r="T190" s="25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3" t="s">
        <v>174</v>
      </c>
      <c r="AU190" s="253" t="s">
        <v>86</v>
      </c>
      <c r="AV190" s="13" t="s">
        <v>86</v>
      </c>
      <c r="AW190" s="13" t="s">
        <v>32</v>
      </c>
      <c r="AX190" s="13" t="s">
        <v>76</v>
      </c>
      <c r="AY190" s="253" t="s">
        <v>166</v>
      </c>
    </row>
    <row r="191" s="14" customFormat="1">
      <c r="A191" s="14"/>
      <c r="B191" s="254"/>
      <c r="C191" s="255"/>
      <c r="D191" s="244" t="s">
        <v>174</v>
      </c>
      <c r="E191" s="256" t="s">
        <v>1</v>
      </c>
      <c r="F191" s="257" t="s">
        <v>182</v>
      </c>
      <c r="G191" s="255"/>
      <c r="H191" s="258">
        <v>18</v>
      </c>
      <c r="I191" s="259"/>
      <c r="J191" s="255"/>
      <c r="K191" s="255"/>
      <c r="L191" s="260"/>
      <c r="M191" s="261"/>
      <c r="N191" s="262"/>
      <c r="O191" s="262"/>
      <c r="P191" s="262"/>
      <c r="Q191" s="262"/>
      <c r="R191" s="262"/>
      <c r="S191" s="262"/>
      <c r="T191" s="26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4" t="s">
        <v>174</v>
      </c>
      <c r="AU191" s="264" t="s">
        <v>86</v>
      </c>
      <c r="AV191" s="14" t="s">
        <v>172</v>
      </c>
      <c r="AW191" s="14" t="s">
        <v>32</v>
      </c>
      <c r="AX191" s="14" t="s">
        <v>84</v>
      </c>
      <c r="AY191" s="264" t="s">
        <v>166</v>
      </c>
    </row>
    <row r="192" s="2" customFormat="1" ht="55.5" customHeight="1">
      <c r="A192" s="38"/>
      <c r="B192" s="39"/>
      <c r="C192" s="228" t="s">
        <v>7</v>
      </c>
      <c r="D192" s="228" t="s">
        <v>168</v>
      </c>
      <c r="E192" s="229" t="s">
        <v>1270</v>
      </c>
      <c r="F192" s="230" t="s">
        <v>1271</v>
      </c>
      <c r="G192" s="231" t="s">
        <v>185</v>
      </c>
      <c r="H192" s="232">
        <v>2</v>
      </c>
      <c r="I192" s="233"/>
      <c r="J192" s="234">
        <f>ROUND(I192*H192,2)</f>
        <v>0</v>
      </c>
      <c r="K192" s="235"/>
      <c r="L192" s="44"/>
      <c r="M192" s="236" t="s">
        <v>1</v>
      </c>
      <c r="N192" s="237" t="s">
        <v>41</v>
      </c>
      <c r="O192" s="91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0" t="s">
        <v>172</v>
      </c>
      <c r="AT192" s="240" t="s">
        <v>168</v>
      </c>
      <c r="AU192" s="240" t="s">
        <v>86</v>
      </c>
      <c r="AY192" s="17" t="s">
        <v>166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7" t="s">
        <v>84</v>
      </c>
      <c r="BK192" s="241">
        <f>ROUND(I192*H192,2)</f>
        <v>0</v>
      </c>
      <c r="BL192" s="17" t="s">
        <v>172</v>
      </c>
      <c r="BM192" s="240" t="s">
        <v>1272</v>
      </c>
    </row>
    <row r="193" s="15" customFormat="1">
      <c r="A193" s="15"/>
      <c r="B193" s="265"/>
      <c r="C193" s="266"/>
      <c r="D193" s="244" t="s">
        <v>174</v>
      </c>
      <c r="E193" s="267" t="s">
        <v>1</v>
      </c>
      <c r="F193" s="268" t="s">
        <v>1269</v>
      </c>
      <c r="G193" s="266"/>
      <c r="H193" s="267" t="s">
        <v>1</v>
      </c>
      <c r="I193" s="269"/>
      <c r="J193" s="266"/>
      <c r="K193" s="266"/>
      <c r="L193" s="270"/>
      <c r="M193" s="271"/>
      <c r="N193" s="272"/>
      <c r="O193" s="272"/>
      <c r="P193" s="272"/>
      <c r="Q193" s="272"/>
      <c r="R193" s="272"/>
      <c r="S193" s="272"/>
      <c r="T193" s="273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4" t="s">
        <v>174</v>
      </c>
      <c r="AU193" s="274" t="s">
        <v>86</v>
      </c>
      <c r="AV193" s="15" t="s">
        <v>84</v>
      </c>
      <c r="AW193" s="15" t="s">
        <v>32</v>
      </c>
      <c r="AX193" s="15" t="s">
        <v>76</v>
      </c>
      <c r="AY193" s="274" t="s">
        <v>166</v>
      </c>
    </row>
    <row r="194" s="13" customFormat="1">
      <c r="A194" s="13"/>
      <c r="B194" s="242"/>
      <c r="C194" s="243"/>
      <c r="D194" s="244" t="s">
        <v>174</v>
      </c>
      <c r="E194" s="245" t="s">
        <v>1</v>
      </c>
      <c r="F194" s="246" t="s">
        <v>86</v>
      </c>
      <c r="G194" s="243"/>
      <c r="H194" s="247">
        <v>2</v>
      </c>
      <c r="I194" s="248"/>
      <c r="J194" s="243"/>
      <c r="K194" s="243"/>
      <c r="L194" s="249"/>
      <c r="M194" s="250"/>
      <c r="N194" s="251"/>
      <c r="O194" s="251"/>
      <c r="P194" s="251"/>
      <c r="Q194" s="251"/>
      <c r="R194" s="251"/>
      <c r="S194" s="251"/>
      <c r="T194" s="25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3" t="s">
        <v>174</v>
      </c>
      <c r="AU194" s="253" t="s">
        <v>86</v>
      </c>
      <c r="AV194" s="13" t="s">
        <v>86</v>
      </c>
      <c r="AW194" s="13" t="s">
        <v>32</v>
      </c>
      <c r="AX194" s="13" t="s">
        <v>76</v>
      </c>
      <c r="AY194" s="253" t="s">
        <v>166</v>
      </c>
    </row>
    <row r="195" s="14" customFormat="1">
      <c r="A195" s="14"/>
      <c r="B195" s="254"/>
      <c r="C195" s="255"/>
      <c r="D195" s="244" t="s">
        <v>174</v>
      </c>
      <c r="E195" s="256" t="s">
        <v>1</v>
      </c>
      <c r="F195" s="257" t="s">
        <v>182</v>
      </c>
      <c r="G195" s="255"/>
      <c r="H195" s="258">
        <v>2</v>
      </c>
      <c r="I195" s="259"/>
      <c r="J195" s="255"/>
      <c r="K195" s="255"/>
      <c r="L195" s="260"/>
      <c r="M195" s="261"/>
      <c r="N195" s="262"/>
      <c r="O195" s="262"/>
      <c r="P195" s="262"/>
      <c r="Q195" s="262"/>
      <c r="R195" s="262"/>
      <c r="S195" s="262"/>
      <c r="T195" s="26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4" t="s">
        <v>174</v>
      </c>
      <c r="AU195" s="264" t="s">
        <v>86</v>
      </c>
      <c r="AV195" s="14" t="s">
        <v>172</v>
      </c>
      <c r="AW195" s="14" t="s">
        <v>32</v>
      </c>
      <c r="AX195" s="14" t="s">
        <v>84</v>
      </c>
      <c r="AY195" s="264" t="s">
        <v>166</v>
      </c>
    </row>
    <row r="196" s="2" customFormat="1" ht="37.8" customHeight="1">
      <c r="A196" s="38"/>
      <c r="B196" s="39"/>
      <c r="C196" s="228" t="s">
        <v>316</v>
      </c>
      <c r="D196" s="228" t="s">
        <v>168</v>
      </c>
      <c r="E196" s="229" t="s">
        <v>1273</v>
      </c>
      <c r="F196" s="230" t="s">
        <v>1274</v>
      </c>
      <c r="G196" s="231" t="s">
        <v>250</v>
      </c>
      <c r="H196" s="232">
        <v>128</v>
      </c>
      <c r="I196" s="233"/>
      <c r="J196" s="234">
        <f>ROUND(I196*H196,2)</f>
        <v>0</v>
      </c>
      <c r="K196" s="235"/>
      <c r="L196" s="44"/>
      <c r="M196" s="236" t="s">
        <v>1</v>
      </c>
      <c r="N196" s="237" t="s">
        <v>41</v>
      </c>
      <c r="O196" s="91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0" t="s">
        <v>172</v>
      </c>
      <c r="AT196" s="240" t="s">
        <v>168</v>
      </c>
      <c r="AU196" s="240" t="s">
        <v>86</v>
      </c>
      <c r="AY196" s="17" t="s">
        <v>166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7" t="s">
        <v>84</v>
      </c>
      <c r="BK196" s="241">
        <f>ROUND(I196*H196,2)</f>
        <v>0</v>
      </c>
      <c r="BL196" s="17" t="s">
        <v>172</v>
      </c>
      <c r="BM196" s="240" t="s">
        <v>1275</v>
      </c>
    </row>
    <row r="197" s="15" customFormat="1">
      <c r="A197" s="15"/>
      <c r="B197" s="265"/>
      <c r="C197" s="266"/>
      <c r="D197" s="244" t="s">
        <v>174</v>
      </c>
      <c r="E197" s="267" t="s">
        <v>1</v>
      </c>
      <c r="F197" s="268" t="s">
        <v>1276</v>
      </c>
      <c r="G197" s="266"/>
      <c r="H197" s="267" t="s">
        <v>1</v>
      </c>
      <c r="I197" s="269"/>
      <c r="J197" s="266"/>
      <c r="K197" s="266"/>
      <c r="L197" s="270"/>
      <c r="M197" s="271"/>
      <c r="N197" s="272"/>
      <c r="O197" s="272"/>
      <c r="P197" s="272"/>
      <c r="Q197" s="272"/>
      <c r="R197" s="272"/>
      <c r="S197" s="272"/>
      <c r="T197" s="273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4" t="s">
        <v>174</v>
      </c>
      <c r="AU197" s="274" t="s">
        <v>86</v>
      </c>
      <c r="AV197" s="15" t="s">
        <v>84</v>
      </c>
      <c r="AW197" s="15" t="s">
        <v>32</v>
      </c>
      <c r="AX197" s="15" t="s">
        <v>76</v>
      </c>
      <c r="AY197" s="274" t="s">
        <v>166</v>
      </c>
    </row>
    <row r="198" s="13" customFormat="1">
      <c r="A198" s="13"/>
      <c r="B198" s="242"/>
      <c r="C198" s="243"/>
      <c r="D198" s="244" t="s">
        <v>174</v>
      </c>
      <c r="E198" s="245" t="s">
        <v>1</v>
      </c>
      <c r="F198" s="246" t="s">
        <v>1277</v>
      </c>
      <c r="G198" s="243"/>
      <c r="H198" s="247">
        <v>128</v>
      </c>
      <c r="I198" s="248"/>
      <c r="J198" s="243"/>
      <c r="K198" s="243"/>
      <c r="L198" s="249"/>
      <c r="M198" s="250"/>
      <c r="N198" s="251"/>
      <c r="O198" s="251"/>
      <c r="P198" s="251"/>
      <c r="Q198" s="251"/>
      <c r="R198" s="251"/>
      <c r="S198" s="251"/>
      <c r="T198" s="25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3" t="s">
        <v>174</v>
      </c>
      <c r="AU198" s="253" t="s">
        <v>86</v>
      </c>
      <c r="AV198" s="13" t="s">
        <v>86</v>
      </c>
      <c r="AW198" s="13" t="s">
        <v>32</v>
      </c>
      <c r="AX198" s="13" t="s">
        <v>76</v>
      </c>
      <c r="AY198" s="253" t="s">
        <v>166</v>
      </c>
    </row>
    <row r="199" s="14" customFormat="1">
      <c r="A199" s="14"/>
      <c r="B199" s="254"/>
      <c r="C199" s="255"/>
      <c r="D199" s="244" t="s">
        <v>174</v>
      </c>
      <c r="E199" s="256" t="s">
        <v>1</v>
      </c>
      <c r="F199" s="257" t="s">
        <v>182</v>
      </c>
      <c r="G199" s="255"/>
      <c r="H199" s="258">
        <v>128</v>
      </c>
      <c r="I199" s="259"/>
      <c r="J199" s="255"/>
      <c r="K199" s="255"/>
      <c r="L199" s="260"/>
      <c r="M199" s="261"/>
      <c r="N199" s="262"/>
      <c r="O199" s="262"/>
      <c r="P199" s="262"/>
      <c r="Q199" s="262"/>
      <c r="R199" s="262"/>
      <c r="S199" s="262"/>
      <c r="T199" s="26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4" t="s">
        <v>174</v>
      </c>
      <c r="AU199" s="264" t="s">
        <v>86</v>
      </c>
      <c r="AV199" s="14" t="s">
        <v>172</v>
      </c>
      <c r="AW199" s="14" t="s">
        <v>32</v>
      </c>
      <c r="AX199" s="14" t="s">
        <v>84</v>
      </c>
      <c r="AY199" s="264" t="s">
        <v>166</v>
      </c>
    </row>
    <row r="200" s="2" customFormat="1" ht="37.8" customHeight="1">
      <c r="A200" s="38"/>
      <c r="B200" s="39"/>
      <c r="C200" s="228" t="s">
        <v>332</v>
      </c>
      <c r="D200" s="228" t="s">
        <v>168</v>
      </c>
      <c r="E200" s="229" t="s">
        <v>1278</v>
      </c>
      <c r="F200" s="230" t="s">
        <v>1279</v>
      </c>
      <c r="G200" s="231" t="s">
        <v>250</v>
      </c>
      <c r="H200" s="232">
        <v>12</v>
      </c>
      <c r="I200" s="233"/>
      <c r="J200" s="234">
        <f>ROUND(I200*H200,2)</f>
        <v>0</v>
      </c>
      <c r="K200" s="235"/>
      <c r="L200" s="44"/>
      <c r="M200" s="236" t="s">
        <v>1</v>
      </c>
      <c r="N200" s="237" t="s">
        <v>41</v>
      </c>
      <c r="O200" s="91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0" t="s">
        <v>172</v>
      </c>
      <c r="AT200" s="240" t="s">
        <v>168</v>
      </c>
      <c r="AU200" s="240" t="s">
        <v>86</v>
      </c>
      <c r="AY200" s="17" t="s">
        <v>166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7" t="s">
        <v>84</v>
      </c>
      <c r="BK200" s="241">
        <f>ROUND(I200*H200,2)</f>
        <v>0</v>
      </c>
      <c r="BL200" s="17" t="s">
        <v>172</v>
      </c>
      <c r="BM200" s="240" t="s">
        <v>1280</v>
      </c>
    </row>
    <row r="201" s="15" customFormat="1">
      <c r="A201" s="15"/>
      <c r="B201" s="265"/>
      <c r="C201" s="266"/>
      <c r="D201" s="244" t="s">
        <v>174</v>
      </c>
      <c r="E201" s="267" t="s">
        <v>1</v>
      </c>
      <c r="F201" s="268" t="s">
        <v>1256</v>
      </c>
      <c r="G201" s="266"/>
      <c r="H201" s="267" t="s">
        <v>1</v>
      </c>
      <c r="I201" s="269"/>
      <c r="J201" s="266"/>
      <c r="K201" s="266"/>
      <c r="L201" s="270"/>
      <c r="M201" s="271"/>
      <c r="N201" s="272"/>
      <c r="O201" s="272"/>
      <c r="P201" s="272"/>
      <c r="Q201" s="272"/>
      <c r="R201" s="272"/>
      <c r="S201" s="272"/>
      <c r="T201" s="273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4" t="s">
        <v>174</v>
      </c>
      <c r="AU201" s="274" t="s">
        <v>86</v>
      </c>
      <c r="AV201" s="15" t="s">
        <v>84</v>
      </c>
      <c r="AW201" s="15" t="s">
        <v>32</v>
      </c>
      <c r="AX201" s="15" t="s">
        <v>76</v>
      </c>
      <c r="AY201" s="274" t="s">
        <v>166</v>
      </c>
    </row>
    <row r="202" s="13" customFormat="1">
      <c r="A202" s="13"/>
      <c r="B202" s="242"/>
      <c r="C202" s="243"/>
      <c r="D202" s="244" t="s">
        <v>174</v>
      </c>
      <c r="E202" s="245" t="s">
        <v>1</v>
      </c>
      <c r="F202" s="246" t="s">
        <v>260</v>
      </c>
      <c r="G202" s="243"/>
      <c r="H202" s="247">
        <v>12</v>
      </c>
      <c r="I202" s="248"/>
      <c r="J202" s="243"/>
      <c r="K202" s="243"/>
      <c r="L202" s="249"/>
      <c r="M202" s="250"/>
      <c r="N202" s="251"/>
      <c r="O202" s="251"/>
      <c r="P202" s="251"/>
      <c r="Q202" s="251"/>
      <c r="R202" s="251"/>
      <c r="S202" s="251"/>
      <c r="T202" s="25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3" t="s">
        <v>174</v>
      </c>
      <c r="AU202" s="253" t="s">
        <v>86</v>
      </c>
      <c r="AV202" s="13" t="s">
        <v>86</v>
      </c>
      <c r="AW202" s="13" t="s">
        <v>32</v>
      </c>
      <c r="AX202" s="13" t="s">
        <v>76</v>
      </c>
      <c r="AY202" s="253" t="s">
        <v>166</v>
      </c>
    </row>
    <row r="203" s="14" customFormat="1">
      <c r="A203" s="14"/>
      <c r="B203" s="254"/>
      <c r="C203" s="255"/>
      <c r="D203" s="244" t="s">
        <v>174</v>
      </c>
      <c r="E203" s="256" t="s">
        <v>1</v>
      </c>
      <c r="F203" s="257" t="s">
        <v>182</v>
      </c>
      <c r="G203" s="255"/>
      <c r="H203" s="258">
        <v>12</v>
      </c>
      <c r="I203" s="259"/>
      <c r="J203" s="255"/>
      <c r="K203" s="255"/>
      <c r="L203" s="260"/>
      <c r="M203" s="261"/>
      <c r="N203" s="262"/>
      <c r="O203" s="262"/>
      <c r="P203" s="262"/>
      <c r="Q203" s="262"/>
      <c r="R203" s="262"/>
      <c r="S203" s="262"/>
      <c r="T203" s="26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4" t="s">
        <v>174</v>
      </c>
      <c r="AU203" s="264" t="s">
        <v>86</v>
      </c>
      <c r="AV203" s="14" t="s">
        <v>172</v>
      </c>
      <c r="AW203" s="14" t="s">
        <v>32</v>
      </c>
      <c r="AX203" s="14" t="s">
        <v>84</v>
      </c>
      <c r="AY203" s="264" t="s">
        <v>166</v>
      </c>
    </row>
    <row r="204" s="2" customFormat="1" ht="24.15" customHeight="1">
      <c r="A204" s="38"/>
      <c r="B204" s="39"/>
      <c r="C204" s="228" t="s">
        <v>339</v>
      </c>
      <c r="D204" s="228" t="s">
        <v>168</v>
      </c>
      <c r="E204" s="229" t="s">
        <v>1281</v>
      </c>
      <c r="F204" s="230" t="s">
        <v>1282</v>
      </c>
      <c r="G204" s="231" t="s">
        <v>250</v>
      </c>
      <c r="H204" s="232">
        <v>34</v>
      </c>
      <c r="I204" s="233"/>
      <c r="J204" s="234">
        <f>ROUND(I204*H204,2)</f>
        <v>0</v>
      </c>
      <c r="K204" s="235"/>
      <c r="L204" s="44"/>
      <c r="M204" s="236" t="s">
        <v>1</v>
      </c>
      <c r="N204" s="237" t="s">
        <v>41</v>
      </c>
      <c r="O204" s="91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0" t="s">
        <v>172</v>
      </c>
      <c r="AT204" s="240" t="s">
        <v>168</v>
      </c>
      <c r="AU204" s="240" t="s">
        <v>86</v>
      </c>
      <c r="AY204" s="17" t="s">
        <v>166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7" t="s">
        <v>84</v>
      </c>
      <c r="BK204" s="241">
        <f>ROUND(I204*H204,2)</f>
        <v>0</v>
      </c>
      <c r="BL204" s="17" t="s">
        <v>172</v>
      </c>
      <c r="BM204" s="240" t="s">
        <v>1283</v>
      </c>
    </row>
    <row r="205" s="15" customFormat="1">
      <c r="A205" s="15"/>
      <c r="B205" s="265"/>
      <c r="C205" s="266"/>
      <c r="D205" s="244" t="s">
        <v>174</v>
      </c>
      <c r="E205" s="267" t="s">
        <v>1</v>
      </c>
      <c r="F205" s="268" t="s">
        <v>1256</v>
      </c>
      <c r="G205" s="266"/>
      <c r="H205" s="267" t="s">
        <v>1</v>
      </c>
      <c r="I205" s="269"/>
      <c r="J205" s="266"/>
      <c r="K205" s="266"/>
      <c r="L205" s="270"/>
      <c r="M205" s="271"/>
      <c r="N205" s="272"/>
      <c r="O205" s="272"/>
      <c r="P205" s="272"/>
      <c r="Q205" s="272"/>
      <c r="R205" s="272"/>
      <c r="S205" s="272"/>
      <c r="T205" s="273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4" t="s">
        <v>174</v>
      </c>
      <c r="AU205" s="274" t="s">
        <v>86</v>
      </c>
      <c r="AV205" s="15" t="s">
        <v>84</v>
      </c>
      <c r="AW205" s="15" t="s">
        <v>32</v>
      </c>
      <c r="AX205" s="15" t="s">
        <v>76</v>
      </c>
      <c r="AY205" s="274" t="s">
        <v>166</v>
      </c>
    </row>
    <row r="206" s="13" customFormat="1">
      <c r="A206" s="13"/>
      <c r="B206" s="242"/>
      <c r="C206" s="243"/>
      <c r="D206" s="244" t="s">
        <v>174</v>
      </c>
      <c r="E206" s="245" t="s">
        <v>1</v>
      </c>
      <c r="F206" s="246" t="s">
        <v>1284</v>
      </c>
      <c r="G206" s="243"/>
      <c r="H206" s="247">
        <v>34</v>
      </c>
      <c r="I206" s="248"/>
      <c r="J206" s="243"/>
      <c r="K206" s="243"/>
      <c r="L206" s="249"/>
      <c r="M206" s="250"/>
      <c r="N206" s="251"/>
      <c r="O206" s="251"/>
      <c r="P206" s="251"/>
      <c r="Q206" s="251"/>
      <c r="R206" s="251"/>
      <c r="S206" s="251"/>
      <c r="T206" s="25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3" t="s">
        <v>174</v>
      </c>
      <c r="AU206" s="253" t="s">
        <v>86</v>
      </c>
      <c r="AV206" s="13" t="s">
        <v>86</v>
      </c>
      <c r="AW206" s="13" t="s">
        <v>32</v>
      </c>
      <c r="AX206" s="13" t="s">
        <v>76</v>
      </c>
      <c r="AY206" s="253" t="s">
        <v>166</v>
      </c>
    </row>
    <row r="207" s="14" customFormat="1">
      <c r="A207" s="14"/>
      <c r="B207" s="254"/>
      <c r="C207" s="255"/>
      <c r="D207" s="244" t="s">
        <v>174</v>
      </c>
      <c r="E207" s="256" t="s">
        <v>1</v>
      </c>
      <c r="F207" s="257" t="s">
        <v>182</v>
      </c>
      <c r="G207" s="255"/>
      <c r="H207" s="258">
        <v>34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4" t="s">
        <v>174</v>
      </c>
      <c r="AU207" s="264" t="s">
        <v>86</v>
      </c>
      <c r="AV207" s="14" t="s">
        <v>172</v>
      </c>
      <c r="AW207" s="14" t="s">
        <v>32</v>
      </c>
      <c r="AX207" s="14" t="s">
        <v>84</v>
      </c>
      <c r="AY207" s="264" t="s">
        <v>166</v>
      </c>
    </row>
    <row r="208" s="12" customFormat="1" ht="22.8" customHeight="1">
      <c r="A208" s="12"/>
      <c r="B208" s="212"/>
      <c r="C208" s="213"/>
      <c r="D208" s="214" t="s">
        <v>75</v>
      </c>
      <c r="E208" s="226" t="s">
        <v>559</v>
      </c>
      <c r="F208" s="226" t="s">
        <v>1285</v>
      </c>
      <c r="G208" s="213"/>
      <c r="H208" s="213"/>
      <c r="I208" s="216"/>
      <c r="J208" s="227">
        <f>BK208</f>
        <v>0</v>
      </c>
      <c r="K208" s="213"/>
      <c r="L208" s="218"/>
      <c r="M208" s="219"/>
      <c r="N208" s="220"/>
      <c r="O208" s="220"/>
      <c r="P208" s="221">
        <f>SUM(P209:P218)</f>
        <v>0</v>
      </c>
      <c r="Q208" s="220"/>
      <c r="R208" s="221">
        <f>SUM(R209:R218)</f>
        <v>0</v>
      </c>
      <c r="S208" s="220"/>
      <c r="T208" s="222">
        <f>SUM(T209:T218)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3" t="s">
        <v>84</v>
      </c>
      <c r="AT208" s="224" t="s">
        <v>75</v>
      </c>
      <c r="AU208" s="224" t="s">
        <v>84</v>
      </c>
      <c r="AY208" s="223" t="s">
        <v>166</v>
      </c>
      <c r="BK208" s="225">
        <f>SUM(BK209:BK218)</f>
        <v>0</v>
      </c>
    </row>
    <row r="209" s="2" customFormat="1" ht="37.8" customHeight="1">
      <c r="A209" s="38"/>
      <c r="B209" s="39"/>
      <c r="C209" s="228" t="s">
        <v>344</v>
      </c>
      <c r="D209" s="228" t="s">
        <v>168</v>
      </c>
      <c r="E209" s="229" t="s">
        <v>562</v>
      </c>
      <c r="F209" s="230" t="s">
        <v>563</v>
      </c>
      <c r="G209" s="231" t="s">
        <v>205</v>
      </c>
      <c r="H209" s="232">
        <v>4.1319999999999997</v>
      </c>
      <c r="I209" s="233"/>
      <c r="J209" s="234">
        <f>ROUND(I209*H209,2)</f>
        <v>0</v>
      </c>
      <c r="K209" s="235"/>
      <c r="L209" s="44"/>
      <c r="M209" s="236" t="s">
        <v>1</v>
      </c>
      <c r="N209" s="237" t="s">
        <v>41</v>
      </c>
      <c r="O209" s="91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0" t="s">
        <v>172</v>
      </c>
      <c r="AT209" s="240" t="s">
        <v>168</v>
      </c>
      <c r="AU209" s="240" t="s">
        <v>86</v>
      </c>
      <c r="AY209" s="17" t="s">
        <v>166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7" t="s">
        <v>84</v>
      </c>
      <c r="BK209" s="241">
        <f>ROUND(I209*H209,2)</f>
        <v>0</v>
      </c>
      <c r="BL209" s="17" t="s">
        <v>172</v>
      </c>
      <c r="BM209" s="240" t="s">
        <v>1286</v>
      </c>
    </row>
    <row r="210" s="2" customFormat="1" ht="62.7" customHeight="1">
      <c r="A210" s="38"/>
      <c r="B210" s="39"/>
      <c r="C210" s="228" t="s">
        <v>349</v>
      </c>
      <c r="D210" s="228" t="s">
        <v>168</v>
      </c>
      <c r="E210" s="229" t="s">
        <v>1287</v>
      </c>
      <c r="F210" s="230" t="s">
        <v>1288</v>
      </c>
      <c r="G210" s="231" t="s">
        <v>205</v>
      </c>
      <c r="H210" s="232">
        <v>20.66</v>
      </c>
      <c r="I210" s="233"/>
      <c r="J210" s="234">
        <f>ROUND(I210*H210,2)</f>
        <v>0</v>
      </c>
      <c r="K210" s="235"/>
      <c r="L210" s="44"/>
      <c r="M210" s="236" t="s">
        <v>1</v>
      </c>
      <c r="N210" s="237" t="s">
        <v>41</v>
      </c>
      <c r="O210" s="91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0" t="s">
        <v>172</v>
      </c>
      <c r="AT210" s="240" t="s">
        <v>168</v>
      </c>
      <c r="AU210" s="240" t="s">
        <v>86</v>
      </c>
      <c r="AY210" s="17" t="s">
        <v>166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7" t="s">
        <v>84</v>
      </c>
      <c r="BK210" s="241">
        <f>ROUND(I210*H210,2)</f>
        <v>0</v>
      </c>
      <c r="BL210" s="17" t="s">
        <v>172</v>
      </c>
      <c r="BM210" s="240" t="s">
        <v>1289</v>
      </c>
    </row>
    <row r="211" s="13" customFormat="1">
      <c r="A211" s="13"/>
      <c r="B211" s="242"/>
      <c r="C211" s="243"/>
      <c r="D211" s="244" t="s">
        <v>174</v>
      </c>
      <c r="E211" s="245" t="s">
        <v>1</v>
      </c>
      <c r="F211" s="246" t="s">
        <v>1290</v>
      </c>
      <c r="G211" s="243"/>
      <c r="H211" s="247">
        <v>20.66</v>
      </c>
      <c r="I211" s="248"/>
      <c r="J211" s="243"/>
      <c r="K211" s="243"/>
      <c r="L211" s="249"/>
      <c r="M211" s="250"/>
      <c r="N211" s="251"/>
      <c r="O211" s="251"/>
      <c r="P211" s="251"/>
      <c r="Q211" s="251"/>
      <c r="R211" s="251"/>
      <c r="S211" s="251"/>
      <c r="T211" s="25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3" t="s">
        <v>174</v>
      </c>
      <c r="AU211" s="253" t="s">
        <v>86</v>
      </c>
      <c r="AV211" s="13" t="s">
        <v>86</v>
      </c>
      <c r="AW211" s="13" t="s">
        <v>32</v>
      </c>
      <c r="AX211" s="13" t="s">
        <v>76</v>
      </c>
      <c r="AY211" s="253" t="s">
        <v>166</v>
      </c>
    </row>
    <row r="212" s="14" customFormat="1">
      <c r="A212" s="14"/>
      <c r="B212" s="254"/>
      <c r="C212" s="255"/>
      <c r="D212" s="244" t="s">
        <v>174</v>
      </c>
      <c r="E212" s="256" t="s">
        <v>1</v>
      </c>
      <c r="F212" s="257" t="s">
        <v>182</v>
      </c>
      <c r="G212" s="255"/>
      <c r="H212" s="258">
        <v>20.66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4" t="s">
        <v>174</v>
      </c>
      <c r="AU212" s="264" t="s">
        <v>86</v>
      </c>
      <c r="AV212" s="14" t="s">
        <v>172</v>
      </c>
      <c r="AW212" s="14" t="s">
        <v>32</v>
      </c>
      <c r="AX212" s="14" t="s">
        <v>84</v>
      </c>
      <c r="AY212" s="264" t="s">
        <v>166</v>
      </c>
    </row>
    <row r="213" s="2" customFormat="1" ht="33" customHeight="1">
      <c r="A213" s="38"/>
      <c r="B213" s="39"/>
      <c r="C213" s="228" t="s">
        <v>372</v>
      </c>
      <c r="D213" s="228" t="s">
        <v>168</v>
      </c>
      <c r="E213" s="229" t="s">
        <v>1291</v>
      </c>
      <c r="F213" s="230" t="s">
        <v>1292</v>
      </c>
      <c r="G213" s="231" t="s">
        <v>205</v>
      </c>
      <c r="H213" s="232">
        <v>4.1319999999999997</v>
      </c>
      <c r="I213" s="233"/>
      <c r="J213" s="234">
        <f>ROUND(I213*H213,2)</f>
        <v>0</v>
      </c>
      <c r="K213" s="235"/>
      <c r="L213" s="44"/>
      <c r="M213" s="236" t="s">
        <v>1</v>
      </c>
      <c r="N213" s="237" t="s">
        <v>41</v>
      </c>
      <c r="O213" s="91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0" t="s">
        <v>172</v>
      </c>
      <c r="AT213" s="240" t="s">
        <v>168</v>
      </c>
      <c r="AU213" s="240" t="s">
        <v>86</v>
      </c>
      <c r="AY213" s="17" t="s">
        <v>166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7" t="s">
        <v>84</v>
      </c>
      <c r="BK213" s="241">
        <f>ROUND(I213*H213,2)</f>
        <v>0</v>
      </c>
      <c r="BL213" s="17" t="s">
        <v>172</v>
      </c>
      <c r="BM213" s="240" t="s">
        <v>1293</v>
      </c>
    </row>
    <row r="214" s="2" customFormat="1" ht="44.25" customHeight="1">
      <c r="A214" s="38"/>
      <c r="B214" s="39"/>
      <c r="C214" s="228" t="s">
        <v>377</v>
      </c>
      <c r="D214" s="228" t="s">
        <v>168</v>
      </c>
      <c r="E214" s="229" t="s">
        <v>570</v>
      </c>
      <c r="F214" s="230" t="s">
        <v>571</v>
      </c>
      <c r="G214" s="231" t="s">
        <v>205</v>
      </c>
      <c r="H214" s="232">
        <v>99.168000000000006</v>
      </c>
      <c r="I214" s="233"/>
      <c r="J214" s="234">
        <f>ROUND(I214*H214,2)</f>
        <v>0</v>
      </c>
      <c r="K214" s="235"/>
      <c r="L214" s="44"/>
      <c r="M214" s="236" t="s">
        <v>1</v>
      </c>
      <c r="N214" s="237" t="s">
        <v>41</v>
      </c>
      <c r="O214" s="91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0" t="s">
        <v>172</v>
      </c>
      <c r="AT214" s="240" t="s">
        <v>168</v>
      </c>
      <c r="AU214" s="240" t="s">
        <v>86</v>
      </c>
      <c r="AY214" s="17" t="s">
        <v>166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7" t="s">
        <v>84</v>
      </c>
      <c r="BK214" s="241">
        <f>ROUND(I214*H214,2)</f>
        <v>0</v>
      </c>
      <c r="BL214" s="17" t="s">
        <v>172</v>
      </c>
      <c r="BM214" s="240" t="s">
        <v>1294</v>
      </c>
    </row>
    <row r="215" s="13" customFormat="1">
      <c r="A215" s="13"/>
      <c r="B215" s="242"/>
      <c r="C215" s="243"/>
      <c r="D215" s="244" t="s">
        <v>174</v>
      </c>
      <c r="E215" s="245" t="s">
        <v>1</v>
      </c>
      <c r="F215" s="246" t="s">
        <v>1295</v>
      </c>
      <c r="G215" s="243"/>
      <c r="H215" s="247">
        <v>99.168000000000006</v>
      </c>
      <c r="I215" s="248"/>
      <c r="J215" s="243"/>
      <c r="K215" s="243"/>
      <c r="L215" s="249"/>
      <c r="M215" s="250"/>
      <c r="N215" s="251"/>
      <c r="O215" s="251"/>
      <c r="P215" s="251"/>
      <c r="Q215" s="251"/>
      <c r="R215" s="251"/>
      <c r="S215" s="251"/>
      <c r="T215" s="25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3" t="s">
        <v>174</v>
      </c>
      <c r="AU215" s="253" t="s">
        <v>86</v>
      </c>
      <c r="AV215" s="13" t="s">
        <v>86</v>
      </c>
      <c r="AW215" s="13" t="s">
        <v>32</v>
      </c>
      <c r="AX215" s="13" t="s">
        <v>76</v>
      </c>
      <c r="AY215" s="253" t="s">
        <v>166</v>
      </c>
    </row>
    <row r="216" s="14" customFormat="1">
      <c r="A216" s="14"/>
      <c r="B216" s="254"/>
      <c r="C216" s="255"/>
      <c r="D216" s="244" t="s">
        <v>174</v>
      </c>
      <c r="E216" s="256" t="s">
        <v>1</v>
      </c>
      <c r="F216" s="257" t="s">
        <v>182</v>
      </c>
      <c r="G216" s="255"/>
      <c r="H216" s="258">
        <v>99.168000000000006</v>
      </c>
      <c r="I216" s="259"/>
      <c r="J216" s="255"/>
      <c r="K216" s="255"/>
      <c r="L216" s="260"/>
      <c r="M216" s="261"/>
      <c r="N216" s="262"/>
      <c r="O216" s="262"/>
      <c r="P216" s="262"/>
      <c r="Q216" s="262"/>
      <c r="R216" s="262"/>
      <c r="S216" s="262"/>
      <c r="T216" s="26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4" t="s">
        <v>174</v>
      </c>
      <c r="AU216" s="264" t="s">
        <v>86</v>
      </c>
      <c r="AV216" s="14" t="s">
        <v>172</v>
      </c>
      <c r="AW216" s="14" t="s">
        <v>32</v>
      </c>
      <c r="AX216" s="14" t="s">
        <v>84</v>
      </c>
      <c r="AY216" s="264" t="s">
        <v>166</v>
      </c>
    </row>
    <row r="217" s="2" customFormat="1" ht="44.25" customHeight="1">
      <c r="A217" s="38"/>
      <c r="B217" s="39"/>
      <c r="C217" s="228" t="s">
        <v>384</v>
      </c>
      <c r="D217" s="228" t="s">
        <v>168</v>
      </c>
      <c r="E217" s="229" t="s">
        <v>585</v>
      </c>
      <c r="F217" s="230" t="s">
        <v>586</v>
      </c>
      <c r="G217" s="231" t="s">
        <v>205</v>
      </c>
      <c r="H217" s="232">
        <v>4.1319999999999997</v>
      </c>
      <c r="I217" s="233"/>
      <c r="J217" s="234">
        <f>ROUND(I217*H217,2)</f>
        <v>0</v>
      </c>
      <c r="K217" s="235"/>
      <c r="L217" s="44"/>
      <c r="M217" s="236" t="s">
        <v>1</v>
      </c>
      <c r="N217" s="237" t="s">
        <v>41</v>
      </c>
      <c r="O217" s="91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0" t="s">
        <v>172</v>
      </c>
      <c r="AT217" s="240" t="s">
        <v>168</v>
      </c>
      <c r="AU217" s="240" t="s">
        <v>86</v>
      </c>
      <c r="AY217" s="17" t="s">
        <v>166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7" t="s">
        <v>84</v>
      </c>
      <c r="BK217" s="241">
        <f>ROUND(I217*H217,2)</f>
        <v>0</v>
      </c>
      <c r="BL217" s="17" t="s">
        <v>172</v>
      </c>
      <c r="BM217" s="240" t="s">
        <v>1296</v>
      </c>
    </row>
    <row r="218" s="2" customFormat="1" ht="24.15" customHeight="1">
      <c r="A218" s="38"/>
      <c r="B218" s="39"/>
      <c r="C218" s="228" t="s">
        <v>389</v>
      </c>
      <c r="D218" s="228" t="s">
        <v>168</v>
      </c>
      <c r="E218" s="229" t="s">
        <v>1297</v>
      </c>
      <c r="F218" s="230" t="s">
        <v>1298</v>
      </c>
      <c r="G218" s="231" t="s">
        <v>1299</v>
      </c>
      <c r="H218" s="232">
        <v>1</v>
      </c>
      <c r="I218" s="233"/>
      <c r="J218" s="234">
        <f>ROUND(I218*H218,2)</f>
        <v>0</v>
      </c>
      <c r="K218" s="235"/>
      <c r="L218" s="44"/>
      <c r="M218" s="236" t="s">
        <v>1</v>
      </c>
      <c r="N218" s="237" t="s">
        <v>41</v>
      </c>
      <c r="O218" s="91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40" t="s">
        <v>172</v>
      </c>
      <c r="AT218" s="240" t="s">
        <v>168</v>
      </c>
      <c r="AU218" s="240" t="s">
        <v>86</v>
      </c>
      <c r="AY218" s="17" t="s">
        <v>166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7" t="s">
        <v>84</v>
      </c>
      <c r="BK218" s="241">
        <f>ROUND(I218*H218,2)</f>
        <v>0</v>
      </c>
      <c r="BL218" s="17" t="s">
        <v>172</v>
      </c>
      <c r="BM218" s="240" t="s">
        <v>1300</v>
      </c>
    </row>
    <row r="219" s="12" customFormat="1" ht="22.8" customHeight="1">
      <c r="A219" s="12"/>
      <c r="B219" s="212"/>
      <c r="C219" s="213"/>
      <c r="D219" s="214" t="s">
        <v>75</v>
      </c>
      <c r="E219" s="226" t="s">
        <v>589</v>
      </c>
      <c r="F219" s="226" t="s">
        <v>1301</v>
      </c>
      <c r="G219" s="213"/>
      <c r="H219" s="213"/>
      <c r="I219" s="216"/>
      <c r="J219" s="227">
        <f>BK219</f>
        <v>0</v>
      </c>
      <c r="K219" s="213"/>
      <c r="L219" s="218"/>
      <c r="M219" s="219"/>
      <c r="N219" s="220"/>
      <c r="O219" s="220"/>
      <c r="P219" s="221">
        <f>P220</f>
        <v>0</v>
      </c>
      <c r="Q219" s="220"/>
      <c r="R219" s="221">
        <f>R220</f>
        <v>0</v>
      </c>
      <c r="S219" s="220"/>
      <c r="T219" s="222">
        <f>T220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3" t="s">
        <v>84</v>
      </c>
      <c r="AT219" s="224" t="s">
        <v>75</v>
      </c>
      <c r="AU219" s="224" t="s">
        <v>84</v>
      </c>
      <c r="AY219" s="223" t="s">
        <v>166</v>
      </c>
      <c r="BK219" s="225">
        <f>BK220</f>
        <v>0</v>
      </c>
    </row>
    <row r="220" s="2" customFormat="1" ht="55.5" customHeight="1">
      <c r="A220" s="38"/>
      <c r="B220" s="39"/>
      <c r="C220" s="228" t="s">
        <v>395</v>
      </c>
      <c r="D220" s="228" t="s">
        <v>168</v>
      </c>
      <c r="E220" s="229" t="s">
        <v>592</v>
      </c>
      <c r="F220" s="230" t="s">
        <v>593</v>
      </c>
      <c r="G220" s="231" t="s">
        <v>205</v>
      </c>
      <c r="H220" s="232">
        <v>3.2440000000000002</v>
      </c>
      <c r="I220" s="233"/>
      <c r="J220" s="234">
        <f>ROUND(I220*H220,2)</f>
        <v>0</v>
      </c>
      <c r="K220" s="235"/>
      <c r="L220" s="44"/>
      <c r="M220" s="236" t="s">
        <v>1</v>
      </c>
      <c r="N220" s="237" t="s">
        <v>41</v>
      </c>
      <c r="O220" s="91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0" t="s">
        <v>172</v>
      </c>
      <c r="AT220" s="240" t="s">
        <v>168</v>
      </c>
      <c r="AU220" s="240" t="s">
        <v>86</v>
      </c>
      <c r="AY220" s="17" t="s">
        <v>166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7" t="s">
        <v>84</v>
      </c>
      <c r="BK220" s="241">
        <f>ROUND(I220*H220,2)</f>
        <v>0</v>
      </c>
      <c r="BL220" s="17" t="s">
        <v>172</v>
      </c>
      <c r="BM220" s="240" t="s">
        <v>1302</v>
      </c>
    </row>
    <row r="221" s="12" customFormat="1" ht="25.92" customHeight="1">
      <c r="A221" s="12"/>
      <c r="B221" s="212"/>
      <c r="C221" s="213"/>
      <c r="D221" s="214" t="s">
        <v>75</v>
      </c>
      <c r="E221" s="215" t="s">
        <v>595</v>
      </c>
      <c r="F221" s="215" t="s">
        <v>596</v>
      </c>
      <c r="G221" s="213"/>
      <c r="H221" s="213"/>
      <c r="I221" s="216"/>
      <c r="J221" s="217">
        <f>BK221</f>
        <v>0</v>
      </c>
      <c r="K221" s="213"/>
      <c r="L221" s="218"/>
      <c r="M221" s="219"/>
      <c r="N221" s="220"/>
      <c r="O221" s="220"/>
      <c r="P221" s="221">
        <f>P222+P253+P310+P379</f>
        <v>0</v>
      </c>
      <c r="Q221" s="220"/>
      <c r="R221" s="221">
        <f>R222+R253+R310+R379</f>
        <v>0.032160000000000001</v>
      </c>
      <c r="S221" s="220"/>
      <c r="T221" s="222">
        <f>T222+T253+T310+T379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3" t="s">
        <v>86</v>
      </c>
      <c r="AT221" s="224" t="s">
        <v>75</v>
      </c>
      <c r="AU221" s="224" t="s">
        <v>76</v>
      </c>
      <c r="AY221" s="223" t="s">
        <v>166</v>
      </c>
      <c r="BK221" s="225">
        <f>BK222+BK253+BK310+BK379</f>
        <v>0</v>
      </c>
    </row>
    <row r="222" s="12" customFormat="1" ht="22.8" customHeight="1">
      <c r="A222" s="12"/>
      <c r="B222" s="212"/>
      <c r="C222" s="213"/>
      <c r="D222" s="214" t="s">
        <v>75</v>
      </c>
      <c r="E222" s="226" t="s">
        <v>1303</v>
      </c>
      <c r="F222" s="226" t="s">
        <v>1304</v>
      </c>
      <c r="G222" s="213"/>
      <c r="H222" s="213"/>
      <c r="I222" s="216"/>
      <c r="J222" s="227">
        <f>BK222</f>
        <v>0</v>
      </c>
      <c r="K222" s="213"/>
      <c r="L222" s="218"/>
      <c r="M222" s="219"/>
      <c r="N222" s="220"/>
      <c r="O222" s="220"/>
      <c r="P222" s="221">
        <f>SUM(P223:P252)</f>
        <v>0</v>
      </c>
      <c r="Q222" s="220"/>
      <c r="R222" s="221">
        <f>SUM(R223:R252)</f>
        <v>0</v>
      </c>
      <c r="S222" s="220"/>
      <c r="T222" s="222">
        <f>SUM(T223:T252)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3" t="s">
        <v>86</v>
      </c>
      <c r="AT222" s="224" t="s">
        <v>75</v>
      </c>
      <c r="AU222" s="224" t="s">
        <v>84</v>
      </c>
      <c r="AY222" s="223" t="s">
        <v>166</v>
      </c>
      <c r="BK222" s="225">
        <f>SUM(BK223:BK252)</f>
        <v>0</v>
      </c>
    </row>
    <row r="223" s="2" customFormat="1" ht="21.75" customHeight="1">
      <c r="A223" s="38"/>
      <c r="B223" s="39"/>
      <c r="C223" s="228" t="s">
        <v>400</v>
      </c>
      <c r="D223" s="228" t="s">
        <v>168</v>
      </c>
      <c r="E223" s="229" t="s">
        <v>1305</v>
      </c>
      <c r="F223" s="230" t="s">
        <v>1306</v>
      </c>
      <c r="G223" s="231" t="s">
        <v>250</v>
      </c>
      <c r="H223" s="232">
        <v>6</v>
      </c>
      <c r="I223" s="233"/>
      <c r="J223" s="234">
        <f>ROUND(I223*H223,2)</f>
        <v>0</v>
      </c>
      <c r="K223" s="235"/>
      <c r="L223" s="44"/>
      <c r="M223" s="236" t="s">
        <v>1</v>
      </c>
      <c r="N223" s="237" t="s">
        <v>41</v>
      </c>
      <c r="O223" s="91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0" t="s">
        <v>288</v>
      </c>
      <c r="AT223" s="240" t="s">
        <v>168</v>
      </c>
      <c r="AU223" s="240" t="s">
        <v>86</v>
      </c>
      <c r="AY223" s="17" t="s">
        <v>166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7" t="s">
        <v>84</v>
      </c>
      <c r="BK223" s="241">
        <f>ROUND(I223*H223,2)</f>
        <v>0</v>
      </c>
      <c r="BL223" s="17" t="s">
        <v>288</v>
      </c>
      <c r="BM223" s="240" t="s">
        <v>1307</v>
      </c>
    </row>
    <row r="224" s="15" customFormat="1">
      <c r="A224" s="15"/>
      <c r="B224" s="265"/>
      <c r="C224" s="266"/>
      <c r="D224" s="244" t="s">
        <v>174</v>
      </c>
      <c r="E224" s="267" t="s">
        <v>1</v>
      </c>
      <c r="F224" s="268" t="s">
        <v>1256</v>
      </c>
      <c r="G224" s="266"/>
      <c r="H224" s="267" t="s">
        <v>1</v>
      </c>
      <c r="I224" s="269"/>
      <c r="J224" s="266"/>
      <c r="K224" s="266"/>
      <c r="L224" s="270"/>
      <c r="M224" s="271"/>
      <c r="N224" s="272"/>
      <c r="O224" s="272"/>
      <c r="P224" s="272"/>
      <c r="Q224" s="272"/>
      <c r="R224" s="272"/>
      <c r="S224" s="272"/>
      <c r="T224" s="273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4" t="s">
        <v>174</v>
      </c>
      <c r="AU224" s="274" t="s">
        <v>86</v>
      </c>
      <c r="AV224" s="15" t="s">
        <v>84</v>
      </c>
      <c r="AW224" s="15" t="s">
        <v>32</v>
      </c>
      <c r="AX224" s="15" t="s">
        <v>76</v>
      </c>
      <c r="AY224" s="274" t="s">
        <v>166</v>
      </c>
    </row>
    <row r="225" s="13" customFormat="1">
      <c r="A225" s="13"/>
      <c r="B225" s="242"/>
      <c r="C225" s="243"/>
      <c r="D225" s="244" t="s">
        <v>174</v>
      </c>
      <c r="E225" s="245" t="s">
        <v>1</v>
      </c>
      <c r="F225" s="246" t="s">
        <v>216</v>
      </c>
      <c r="G225" s="243"/>
      <c r="H225" s="247">
        <v>6</v>
      </c>
      <c r="I225" s="248"/>
      <c r="J225" s="243"/>
      <c r="K225" s="243"/>
      <c r="L225" s="249"/>
      <c r="M225" s="250"/>
      <c r="N225" s="251"/>
      <c r="O225" s="251"/>
      <c r="P225" s="251"/>
      <c r="Q225" s="251"/>
      <c r="R225" s="251"/>
      <c r="S225" s="251"/>
      <c r="T225" s="25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3" t="s">
        <v>174</v>
      </c>
      <c r="AU225" s="253" t="s">
        <v>86</v>
      </c>
      <c r="AV225" s="13" t="s">
        <v>86</v>
      </c>
      <c r="AW225" s="13" t="s">
        <v>32</v>
      </c>
      <c r="AX225" s="13" t="s">
        <v>76</v>
      </c>
      <c r="AY225" s="253" t="s">
        <v>166</v>
      </c>
    </row>
    <row r="226" s="14" customFormat="1">
      <c r="A226" s="14"/>
      <c r="B226" s="254"/>
      <c r="C226" s="255"/>
      <c r="D226" s="244" t="s">
        <v>174</v>
      </c>
      <c r="E226" s="256" t="s">
        <v>1</v>
      </c>
      <c r="F226" s="257" t="s">
        <v>182</v>
      </c>
      <c r="G226" s="255"/>
      <c r="H226" s="258">
        <v>6</v>
      </c>
      <c r="I226" s="259"/>
      <c r="J226" s="255"/>
      <c r="K226" s="255"/>
      <c r="L226" s="260"/>
      <c r="M226" s="261"/>
      <c r="N226" s="262"/>
      <c r="O226" s="262"/>
      <c r="P226" s="262"/>
      <c r="Q226" s="262"/>
      <c r="R226" s="262"/>
      <c r="S226" s="262"/>
      <c r="T226" s="26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4" t="s">
        <v>174</v>
      </c>
      <c r="AU226" s="264" t="s">
        <v>86</v>
      </c>
      <c r="AV226" s="14" t="s">
        <v>172</v>
      </c>
      <c r="AW226" s="14" t="s">
        <v>32</v>
      </c>
      <c r="AX226" s="14" t="s">
        <v>84</v>
      </c>
      <c r="AY226" s="264" t="s">
        <v>166</v>
      </c>
    </row>
    <row r="227" s="2" customFormat="1" ht="21.75" customHeight="1">
      <c r="A227" s="38"/>
      <c r="B227" s="39"/>
      <c r="C227" s="228" t="s">
        <v>406</v>
      </c>
      <c r="D227" s="228" t="s">
        <v>168</v>
      </c>
      <c r="E227" s="229" t="s">
        <v>1308</v>
      </c>
      <c r="F227" s="230" t="s">
        <v>1309</v>
      </c>
      <c r="G227" s="231" t="s">
        <v>250</v>
      </c>
      <c r="H227" s="232">
        <v>20</v>
      </c>
      <c r="I227" s="233"/>
      <c r="J227" s="234">
        <f>ROUND(I227*H227,2)</f>
        <v>0</v>
      </c>
      <c r="K227" s="235"/>
      <c r="L227" s="44"/>
      <c r="M227" s="236" t="s">
        <v>1</v>
      </c>
      <c r="N227" s="237" t="s">
        <v>41</v>
      </c>
      <c r="O227" s="91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0" t="s">
        <v>288</v>
      </c>
      <c r="AT227" s="240" t="s">
        <v>168</v>
      </c>
      <c r="AU227" s="240" t="s">
        <v>86</v>
      </c>
      <c r="AY227" s="17" t="s">
        <v>166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7" t="s">
        <v>84</v>
      </c>
      <c r="BK227" s="241">
        <f>ROUND(I227*H227,2)</f>
        <v>0</v>
      </c>
      <c r="BL227" s="17" t="s">
        <v>288</v>
      </c>
      <c r="BM227" s="240" t="s">
        <v>1310</v>
      </c>
    </row>
    <row r="228" s="15" customFormat="1">
      <c r="A228" s="15"/>
      <c r="B228" s="265"/>
      <c r="C228" s="266"/>
      <c r="D228" s="244" t="s">
        <v>174</v>
      </c>
      <c r="E228" s="267" t="s">
        <v>1</v>
      </c>
      <c r="F228" s="268" t="s">
        <v>1256</v>
      </c>
      <c r="G228" s="266"/>
      <c r="H228" s="267" t="s">
        <v>1</v>
      </c>
      <c r="I228" s="269"/>
      <c r="J228" s="266"/>
      <c r="K228" s="266"/>
      <c r="L228" s="270"/>
      <c r="M228" s="271"/>
      <c r="N228" s="272"/>
      <c r="O228" s="272"/>
      <c r="P228" s="272"/>
      <c r="Q228" s="272"/>
      <c r="R228" s="272"/>
      <c r="S228" s="272"/>
      <c r="T228" s="273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4" t="s">
        <v>174</v>
      </c>
      <c r="AU228" s="274" t="s">
        <v>86</v>
      </c>
      <c r="AV228" s="15" t="s">
        <v>84</v>
      </c>
      <c r="AW228" s="15" t="s">
        <v>32</v>
      </c>
      <c r="AX228" s="15" t="s">
        <v>76</v>
      </c>
      <c r="AY228" s="274" t="s">
        <v>166</v>
      </c>
    </row>
    <row r="229" s="13" customFormat="1">
      <c r="A229" s="13"/>
      <c r="B229" s="242"/>
      <c r="C229" s="243"/>
      <c r="D229" s="244" t="s">
        <v>174</v>
      </c>
      <c r="E229" s="245" t="s">
        <v>1</v>
      </c>
      <c r="F229" s="246" t="s">
        <v>305</v>
      </c>
      <c r="G229" s="243"/>
      <c r="H229" s="247">
        <v>20</v>
      </c>
      <c r="I229" s="248"/>
      <c r="J229" s="243"/>
      <c r="K229" s="243"/>
      <c r="L229" s="249"/>
      <c r="M229" s="250"/>
      <c r="N229" s="251"/>
      <c r="O229" s="251"/>
      <c r="P229" s="251"/>
      <c r="Q229" s="251"/>
      <c r="R229" s="251"/>
      <c r="S229" s="251"/>
      <c r="T229" s="25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3" t="s">
        <v>174</v>
      </c>
      <c r="AU229" s="253" t="s">
        <v>86</v>
      </c>
      <c r="AV229" s="13" t="s">
        <v>86</v>
      </c>
      <c r="AW229" s="13" t="s">
        <v>32</v>
      </c>
      <c r="AX229" s="13" t="s">
        <v>76</v>
      </c>
      <c r="AY229" s="253" t="s">
        <v>166</v>
      </c>
    </row>
    <row r="230" s="14" customFormat="1">
      <c r="A230" s="14"/>
      <c r="B230" s="254"/>
      <c r="C230" s="255"/>
      <c r="D230" s="244" t="s">
        <v>174</v>
      </c>
      <c r="E230" s="256" t="s">
        <v>1</v>
      </c>
      <c r="F230" s="257" t="s">
        <v>182</v>
      </c>
      <c r="G230" s="255"/>
      <c r="H230" s="258">
        <v>20</v>
      </c>
      <c r="I230" s="259"/>
      <c r="J230" s="255"/>
      <c r="K230" s="255"/>
      <c r="L230" s="260"/>
      <c r="M230" s="261"/>
      <c r="N230" s="262"/>
      <c r="O230" s="262"/>
      <c r="P230" s="262"/>
      <c r="Q230" s="262"/>
      <c r="R230" s="262"/>
      <c r="S230" s="262"/>
      <c r="T230" s="26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4" t="s">
        <v>174</v>
      </c>
      <c r="AU230" s="264" t="s">
        <v>86</v>
      </c>
      <c r="AV230" s="14" t="s">
        <v>172</v>
      </c>
      <c r="AW230" s="14" t="s">
        <v>32</v>
      </c>
      <c r="AX230" s="14" t="s">
        <v>84</v>
      </c>
      <c r="AY230" s="264" t="s">
        <v>166</v>
      </c>
    </row>
    <row r="231" s="2" customFormat="1" ht="21.75" customHeight="1">
      <c r="A231" s="38"/>
      <c r="B231" s="39"/>
      <c r="C231" s="228" t="s">
        <v>411</v>
      </c>
      <c r="D231" s="228" t="s">
        <v>168</v>
      </c>
      <c r="E231" s="229" t="s">
        <v>1311</v>
      </c>
      <c r="F231" s="230" t="s">
        <v>1312</v>
      </c>
      <c r="G231" s="231" t="s">
        <v>250</v>
      </c>
      <c r="H231" s="232">
        <v>30</v>
      </c>
      <c r="I231" s="233"/>
      <c r="J231" s="234">
        <f>ROUND(I231*H231,2)</f>
        <v>0</v>
      </c>
      <c r="K231" s="235"/>
      <c r="L231" s="44"/>
      <c r="M231" s="236" t="s">
        <v>1</v>
      </c>
      <c r="N231" s="237" t="s">
        <v>41</v>
      </c>
      <c r="O231" s="91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40" t="s">
        <v>288</v>
      </c>
      <c r="AT231" s="240" t="s">
        <v>168</v>
      </c>
      <c r="AU231" s="240" t="s">
        <v>86</v>
      </c>
      <c r="AY231" s="17" t="s">
        <v>166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7" t="s">
        <v>84</v>
      </c>
      <c r="BK231" s="241">
        <f>ROUND(I231*H231,2)</f>
        <v>0</v>
      </c>
      <c r="BL231" s="17" t="s">
        <v>288</v>
      </c>
      <c r="BM231" s="240" t="s">
        <v>1313</v>
      </c>
    </row>
    <row r="232" s="15" customFormat="1">
      <c r="A232" s="15"/>
      <c r="B232" s="265"/>
      <c r="C232" s="266"/>
      <c r="D232" s="244" t="s">
        <v>174</v>
      </c>
      <c r="E232" s="267" t="s">
        <v>1</v>
      </c>
      <c r="F232" s="268" t="s">
        <v>1256</v>
      </c>
      <c r="G232" s="266"/>
      <c r="H232" s="267" t="s">
        <v>1</v>
      </c>
      <c r="I232" s="269"/>
      <c r="J232" s="266"/>
      <c r="K232" s="266"/>
      <c r="L232" s="270"/>
      <c r="M232" s="271"/>
      <c r="N232" s="272"/>
      <c r="O232" s="272"/>
      <c r="P232" s="272"/>
      <c r="Q232" s="272"/>
      <c r="R232" s="272"/>
      <c r="S232" s="272"/>
      <c r="T232" s="273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4" t="s">
        <v>174</v>
      </c>
      <c r="AU232" s="274" t="s">
        <v>86</v>
      </c>
      <c r="AV232" s="15" t="s">
        <v>84</v>
      </c>
      <c r="AW232" s="15" t="s">
        <v>32</v>
      </c>
      <c r="AX232" s="15" t="s">
        <v>76</v>
      </c>
      <c r="AY232" s="274" t="s">
        <v>166</v>
      </c>
    </row>
    <row r="233" s="13" customFormat="1">
      <c r="A233" s="13"/>
      <c r="B233" s="242"/>
      <c r="C233" s="243"/>
      <c r="D233" s="244" t="s">
        <v>174</v>
      </c>
      <c r="E233" s="245" t="s">
        <v>1</v>
      </c>
      <c r="F233" s="246" t="s">
        <v>389</v>
      </c>
      <c r="G233" s="243"/>
      <c r="H233" s="247">
        <v>30</v>
      </c>
      <c r="I233" s="248"/>
      <c r="J233" s="243"/>
      <c r="K233" s="243"/>
      <c r="L233" s="249"/>
      <c r="M233" s="250"/>
      <c r="N233" s="251"/>
      <c r="O233" s="251"/>
      <c r="P233" s="251"/>
      <c r="Q233" s="251"/>
      <c r="R233" s="251"/>
      <c r="S233" s="251"/>
      <c r="T233" s="25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3" t="s">
        <v>174</v>
      </c>
      <c r="AU233" s="253" t="s">
        <v>86</v>
      </c>
      <c r="AV233" s="13" t="s">
        <v>86</v>
      </c>
      <c r="AW233" s="13" t="s">
        <v>32</v>
      </c>
      <c r="AX233" s="13" t="s">
        <v>76</v>
      </c>
      <c r="AY233" s="253" t="s">
        <v>166</v>
      </c>
    </row>
    <row r="234" s="14" customFormat="1">
      <c r="A234" s="14"/>
      <c r="B234" s="254"/>
      <c r="C234" s="255"/>
      <c r="D234" s="244" t="s">
        <v>174</v>
      </c>
      <c r="E234" s="256" t="s">
        <v>1</v>
      </c>
      <c r="F234" s="257" t="s">
        <v>182</v>
      </c>
      <c r="G234" s="255"/>
      <c r="H234" s="258">
        <v>30</v>
      </c>
      <c r="I234" s="259"/>
      <c r="J234" s="255"/>
      <c r="K234" s="255"/>
      <c r="L234" s="260"/>
      <c r="M234" s="261"/>
      <c r="N234" s="262"/>
      <c r="O234" s="262"/>
      <c r="P234" s="262"/>
      <c r="Q234" s="262"/>
      <c r="R234" s="262"/>
      <c r="S234" s="262"/>
      <c r="T234" s="26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4" t="s">
        <v>174</v>
      </c>
      <c r="AU234" s="264" t="s">
        <v>86</v>
      </c>
      <c r="AV234" s="14" t="s">
        <v>172</v>
      </c>
      <c r="AW234" s="14" t="s">
        <v>32</v>
      </c>
      <c r="AX234" s="14" t="s">
        <v>84</v>
      </c>
      <c r="AY234" s="264" t="s">
        <v>166</v>
      </c>
    </row>
    <row r="235" s="2" customFormat="1" ht="21.75" customHeight="1">
      <c r="A235" s="38"/>
      <c r="B235" s="39"/>
      <c r="C235" s="228" t="s">
        <v>416</v>
      </c>
      <c r="D235" s="228" t="s">
        <v>168</v>
      </c>
      <c r="E235" s="229" t="s">
        <v>1314</v>
      </c>
      <c r="F235" s="230" t="s">
        <v>1315</v>
      </c>
      <c r="G235" s="231" t="s">
        <v>250</v>
      </c>
      <c r="H235" s="232">
        <v>8</v>
      </c>
      <c r="I235" s="233"/>
      <c r="J235" s="234">
        <f>ROUND(I235*H235,2)</f>
        <v>0</v>
      </c>
      <c r="K235" s="235"/>
      <c r="L235" s="44"/>
      <c r="M235" s="236" t="s">
        <v>1</v>
      </c>
      <c r="N235" s="237" t="s">
        <v>41</v>
      </c>
      <c r="O235" s="91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40" t="s">
        <v>288</v>
      </c>
      <c r="AT235" s="240" t="s">
        <v>168</v>
      </c>
      <c r="AU235" s="240" t="s">
        <v>86</v>
      </c>
      <c r="AY235" s="17" t="s">
        <v>166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7" t="s">
        <v>84</v>
      </c>
      <c r="BK235" s="241">
        <f>ROUND(I235*H235,2)</f>
        <v>0</v>
      </c>
      <c r="BL235" s="17" t="s">
        <v>288</v>
      </c>
      <c r="BM235" s="240" t="s">
        <v>1316</v>
      </c>
    </row>
    <row r="236" s="15" customFormat="1">
      <c r="A236" s="15"/>
      <c r="B236" s="265"/>
      <c r="C236" s="266"/>
      <c r="D236" s="244" t="s">
        <v>174</v>
      </c>
      <c r="E236" s="267" t="s">
        <v>1</v>
      </c>
      <c r="F236" s="268" t="s">
        <v>1256</v>
      </c>
      <c r="G236" s="266"/>
      <c r="H236" s="267" t="s">
        <v>1</v>
      </c>
      <c r="I236" s="269"/>
      <c r="J236" s="266"/>
      <c r="K236" s="266"/>
      <c r="L236" s="270"/>
      <c r="M236" s="271"/>
      <c r="N236" s="272"/>
      <c r="O236" s="272"/>
      <c r="P236" s="272"/>
      <c r="Q236" s="272"/>
      <c r="R236" s="272"/>
      <c r="S236" s="272"/>
      <c r="T236" s="273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4" t="s">
        <v>174</v>
      </c>
      <c r="AU236" s="274" t="s">
        <v>86</v>
      </c>
      <c r="AV236" s="15" t="s">
        <v>84</v>
      </c>
      <c r="AW236" s="15" t="s">
        <v>32</v>
      </c>
      <c r="AX236" s="15" t="s">
        <v>76</v>
      </c>
      <c r="AY236" s="274" t="s">
        <v>166</v>
      </c>
    </row>
    <row r="237" s="13" customFormat="1">
      <c r="A237" s="13"/>
      <c r="B237" s="242"/>
      <c r="C237" s="243"/>
      <c r="D237" s="244" t="s">
        <v>174</v>
      </c>
      <c r="E237" s="245" t="s">
        <v>1</v>
      </c>
      <c r="F237" s="246" t="s">
        <v>220</v>
      </c>
      <c r="G237" s="243"/>
      <c r="H237" s="247">
        <v>8</v>
      </c>
      <c r="I237" s="248"/>
      <c r="J237" s="243"/>
      <c r="K237" s="243"/>
      <c r="L237" s="249"/>
      <c r="M237" s="250"/>
      <c r="N237" s="251"/>
      <c r="O237" s="251"/>
      <c r="P237" s="251"/>
      <c r="Q237" s="251"/>
      <c r="R237" s="251"/>
      <c r="S237" s="251"/>
      <c r="T237" s="25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3" t="s">
        <v>174</v>
      </c>
      <c r="AU237" s="253" t="s">
        <v>86</v>
      </c>
      <c r="AV237" s="13" t="s">
        <v>86</v>
      </c>
      <c r="AW237" s="13" t="s">
        <v>32</v>
      </c>
      <c r="AX237" s="13" t="s">
        <v>76</v>
      </c>
      <c r="AY237" s="253" t="s">
        <v>166</v>
      </c>
    </row>
    <row r="238" s="14" customFormat="1">
      <c r="A238" s="14"/>
      <c r="B238" s="254"/>
      <c r="C238" s="255"/>
      <c r="D238" s="244" t="s">
        <v>174</v>
      </c>
      <c r="E238" s="256" t="s">
        <v>1</v>
      </c>
      <c r="F238" s="257" t="s">
        <v>182</v>
      </c>
      <c r="G238" s="255"/>
      <c r="H238" s="258">
        <v>8</v>
      </c>
      <c r="I238" s="259"/>
      <c r="J238" s="255"/>
      <c r="K238" s="255"/>
      <c r="L238" s="260"/>
      <c r="M238" s="261"/>
      <c r="N238" s="262"/>
      <c r="O238" s="262"/>
      <c r="P238" s="262"/>
      <c r="Q238" s="262"/>
      <c r="R238" s="262"/>
      <c r="S238" s="262"/>
      <c r="T238" s="26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4" t="s">
        <v>174</v>
      </c>
      <c r="AU238" s="264" t="s">
        <v>86</v>
      </c>
      <c r="AV238" s="14" t="s">
        <v>172</v>
      </c>
      <c r="AW238" s="14" t="s">
        <v>32</v>
      </c>
      <c r="AX238" s="14" t="s">
        <v>84</v>
      </c>
      <c r="AY238" s="264" t="s">
        <v>166</v>
      </c>
    </row>
    <row r="239" s="2" customFormat="1" ht="24.15" customHeight="1">
      <c r="A239" s="38"/>
      <c r="B239" s="39"/>
      <c r="C239" s="228" t="s">
        <v>420</v>
      </c>
      <c r="D239" s="228" t="s">
        <v>168</v>
      </c>
      <c r="E239" s="229" t="s">
        <v>1317</v>
      </c>
      <c r="F239" s="230" t="s">
        <v>1318</v>
      </c>
      <c r="G239" s="231" t="s">
        <v>185</v>
      </c>
      <c r="H239" s="232">
        <v>18</v>
      </c>
      <c r="I239" s="233"/>
      <c r="J239" s="234">
        <f>ROUND(I239*H239,2)</f>
        <v>0</v>
      </c>
      <c r="K239" s="235"/>
      <c r="L239" s="44"/>
      <c r="M239" s="236" t="s">
        <v>1</v>
      </c>
      <c r="N239" s="237" t="s">
        <v>41</v>
      </c>
      <c r="O239" s="91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40" t="s">
        <v>288</v>
      </c>
      <c r="AT239" s="240" t="s">
        <v>168</v>
      </c>
      <c r="AU239" s="240" t="s">
        <v>86</v>
      </c>
      <c r="AY239" s="17" t="s">
        <v>166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7" t="s">
        <v>84</v>
      </c>
      <c r="BK239" s="241">
        <f>ROUND(I239*H239,2)</f>
        <v>0</v>
      </c>
      <c r="BL239" s="17" t="s">
        <v>288</v>
      </c>
      <c r="BM239" s="240" t="s">
        <v>1319</v>
      </c>
    </row>
    <row r="240" s="15" customFormat="1">
      <c r="A240" s="15"/>
      <c r="B240" s="265"/>
      <c r="C240" s="266"/>
      <c r="D240" s="244" t="s">
        <v>174</v>
      </c>
      <c r="E240" s="267" t="s">
        <v>1</v>
      </c>
      <c r="F240" s="268" t="s">
        <v>1256</v>
      </c>
      <c r="G240" s="266"/>
      <c r="H240" s="267" t="s">
        <v>1</v>
      </c>
      <c r="I240" s="269"/>
      <c r="J240" s="266"/>
      <c r="K240" s="266"/>
      <c r="L240" s="270"/>
      <c r="M240" s="271"/>
      <c r="N240" s="272"/>
      <c r="O240" s="272"/>
      <c r="P240" s="272"/>
      <c r="Q240" s="272"/>
      <c r="R240" s="272"/>
      <c r="S240" s="272"/>
      <c r="T240" s="273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4" t="s">
        <v>174</v>
      </c>
      <c r="AU240" s="274" t="s">
        <v>86</v>
      </c>
      <c r="AV240" s="15" t="s">
        <v>84</v>
      </c>
      <c r="AW240" s="15" t="s">
        <v>32</v>
      </c>
      <c r="AX240" s="15" t="s">
        <v>76</v>
      </c>
      <c r="AY240" s="274" t="s">
        <v>166</v>
      </c>
    </row>
    <row r="241" s="13" customFormat="1">
      <c r="A241" s="13"/>
      <c r="B241" s="242"/>
      <c r="C241" s="243"/>
      <c r="D241" s="244" t="s">
        <v>174</v>
      </c>
      <c r="E241" s="245" t="s">
        <v>1</v>
      </c>
      <c r="F241" s="246" t="s">
        <v>296</v>
      </c>
      <c r="G241" s="243"/>
      <c r="H241" s="247">
        <v>18</v>
      </c>
      <c r="I241" s="248"/>
      <c r="J241" s="243"/>
      <c r="K241" s="243"/>
      <c r="L241" s="249"/>
      <c r="M241" s="250"/>
      <c r="N241" s="251"/>
      <c r="O241" s="251"/>
      <c r="P241" s="251"/>
      <c r="Q241" s="251"/>
      <c r="R241" s="251"/>
      <c r="S241" s="251"/>
      <c r="T241" s="25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3" t="s">
        <v>174</v>
      </c>
      <c r="AU241" s="253" t="s">
        <v>86</v>
      </c>
      <c r="AV241" s="13" t="s">
        <v>86</v>
      </c>
      <c r="AW241" s="13" t="s">
        <v>32</v>
      </c>
      <c r="AX241" s="13" t="s">
        <v>76</v>
      </c>
      <c r="AY241" s="253" t="s">
        <v>166</v>
      </c>
    </row>
    <row r="242" s="14" customFormat="1">
      <c r="A242" s="14"/>
      <c r="B242" s="254"/>
      <c r="C242" s="255"/>
      <c r="D242" s="244" t="s">
        <v>174</v>
      </c>
      <c r="E242" s="256" t="s">
        <v>1</v>
      </c>
      <c r="F242" s="257" t="s">
        <v>182</v>
      </c>
      <c r="G242" s="255"/>
      <c r="H242" s="258">
        <v>18</v>
      </c>
      <c r="I242" s="259"/>
      <c r="J242" s="255"/>
      <c r="K242" s="255"/>
      <c r="L242" s="260"/>
      <c r="M242" s="261"/>
      <c r="N242" s="262"/>
      <c r="O242" s="262"/>
      <c r="P242" s="262"/>
      <c r="Q242" s="262"/>
      <c r="R242" s="262"/>
      <c r="S242" s="262"/>
      <c r="T242" s="26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4" t="s">
        <v>174</v>
      </c>
      <c r="AU242" s="264" t="s">
        <v>86</v>
      </c>
      <c r="AV242" s="14" t="s">
        <v>172</v>
      </c>
      <c r="AW242" s="14" t="s">
        <v>32</v>
      </c>
      <c r="AX242" s="14" t="s">
        <v>84</v>
      </c>
      <c r="AY242" s="264" t="s">
        <v>166</v>
      </c>
    </row>
    <row r="243" s="2" customFormat="1" ht="24.15" customHeight="1">
      <c r="A243" s="38"/>
      <c r="B243" s="39"/>
      <c r="C243" s="228" t="s">
        <v>433</v>
      </c>
      <c r="D243" s="228" t="s">
        <v>168</v>
      </c>
      <c r="E243" s="229" t="s">
        <v>1320</v>
      </c>
      <c r="F243" s="230" t="s">
        <v>1321</v>
      </c>
      <c r="G243" s="231" t="s">
        <v>185</v>
      </c>
      <c r="H243" s="232">
        <v>6</v>
      </c>
      <c r="I243" s="233"/>
      <c r="J243" s="234">
        <f>ROUND(I243*H243,2)</f>
        <v>0</v>
      </c>
      <c r="K243" s="235"/>
      <c r="L243" s="44"/>
      <c r="M243" s="236" t="s">
        <v>1</v>
      </c>
      <c r="N243" s="237" t="s">
        <v>41</v>
      </c>
      <c r="O243" s="91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40" t="s">
        <v>288</v>
      </c>
      <c r="AT243" s="240" t="s">
        <v>168</v>
      </c>
      <c r="AU243" s="240" t="s">
        <v>86</v>
      </c>
      <c r="AY243" s="17" t="s">
        <v>166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7" t="s">
        <v>84</v>
      </c>
      <c r="BK243" s="241">
        <f>ROUND(I243*H243,2)</f>
        <v>0</v>
      </c>
      <c r="BL243" s="17" t="s">
        <v>288</v>
      </c>
      <c r="BM243" s="240" t="s">
        <v>1322</v>
      </c>
    </row>
    <row r="244" s="15" customFormat="1">
      <c r="A244" s="15"/>
      <c r="B244" s="265"/>
      <c r="C244" s="266"/>
      <c r="D244" s="244" t="s">
        <v>174</v>
      </c>
      <c r="E244" s="267" t="s">
        <v>1</v>
      </c>
      <c r="F244" s="268" t="s">
        <v>1256</v>
      </c>
      <c r="G244" s="266"/>
      <c r="H244" s="267" t="s">
        <v>1</v>
      </c>
      <c r="I244" s="269"/>
      <c r="J244" s="266"/>
      <c r="K244" s="266"/>
      <c r="L244" s="270"/>
      <c r="M244" s="271"/>
      <c r="N244" s="272"/>
      <c r="O244" s="272"/>
      <c r="P244" s="272"/>
      <c r="Q244" s="272"/>
      <c r="R244" s="272"/>
      <c r="S244" s="272"/>
      <c r="T244" s="273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4" t="s">
        <v>174</v>
      </c>
      <c r="AU244" s="274" t="s">
        <v>86</v>
      </c>
      <c r="AV244" s="15" t="s">
        <v>84</v>
      </c>
      <c r="AW244" s="15" t="s">
        <v>32</v>
      </c>
      <c r="AX244" s="15" t="s">
        <v>76</v>
      </c>
      <c r="AY244" s="274" t="s">
        <v>166</v>
      </c>
    </row>
    <row r="245" s="13" customFormat="1">
      <c r="A245" s="13"/>
      <c r="B245" s="242"/>
      <c r="C245" s="243"/>
      <c r="D245" s="244" t="s">
        <v>174</v>
      </c>
      <c r="E245" s="245" t="s">
        <v>1</v>
      </c>
      <c r="F245" s="246" t="s">
        <v>216</v>
      </c>
      <c r="G245" s="243"/>
      <c r="H245" s="247">
        <v>6</v>
      </c>
      <c r="I245" s="248"/>
      <c r="J245" s="243"/>
      <c r="K245" s="243"/>
      <c r="L245" s="249"/>
      <c r="M245" s="250"/>
      <c r="N245" s="251"/>
      <c r="O245" s="251"/>
      <c r="P245" s="251"/>
      <c r="Q245" s="251"/>
      <c r="R245" s="251"/>
      <c r="S245" s="251"/>
      <c r="T245" s="25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3" t="s">
        <v>174</v>
      </c>
      <c r="AU245" s="253" t="s">
        <v>86</v>
      </c>
      <c r="AV245" s="13" t="s">
        <v>86</v>
      </c>
      <c r="AW245" s="13" t="s">
        <v>32</v>
      </c>
      <c r="AX245" s="13" t="s">
        <v>76</v>
      </c>
      <c r="AY245" s="253" t="s">
        <v>166</v>
      </c>
    </row>
    <row r="246" s="14" customFormat="1">
      <c r="A246" s="14"/>
      <c r="B246" s="254"/>
      <c r="C246" s="255"/>
      <c r="D246" s="244" t="s">
        <v>174</v>
      </c>
      <c r="E246" s="256" t="s">
        <v>1</v>
      </c>
      <c r="F246" s="257" t="s">
        <v>182</v>
      </c>
      <c r="G246" s="255"/>
      <c r="H246" s="258">
        <v>6</v>
      </c>
      <c r="I246" s="259"/>
      <c r="J246" s="255"/>
      <c r="K246" s="255"/>
      <c r="L246" s="260"/>
      <c r="M246" s="261"/>
      <c r="N246" s="262"/>
      <c r="O246" s="262"/>
      <c r="P246" s="262"/>
      <c r="Q246" s="262"/>
      <c r="R246" s="262"/>
      <c r="S246" s="262"/>
      <c r="T246" s="26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4" t="s">
        <v>174</v>
      </c>
      <c r="AU246" s="264" t="s">
        <v>86</v>
      </c>
      <c r="AV246" s="14" t="s">
        <v>172</v>
      </c>
      <c r="AW246" s="14" t="s">
        <v>32</v>
      </c>
      <c r="AX246" s="14" t="s">
        <v>84</v>
      </c>
      <c r="AY246" s="264" t="s">
        <v>166</v>
      </c>
    </row>
    <row r="247" s="2" customFormat="1" ht="21.75" customHeight="1">
      <c r="A247" s="38"/>
      <c r="B247" s="39"/>
      <c r="C247" s="228" t="s">
        <v>437</v>
      </c>
      <c r="D247" s="228" t="s">
        <v>168</v>
      </c>
      <c r="E247" s="229" t="s">
        <v>1323</v>
      </c>
      <c r="F247" s="230" t="s">
        <v>1324</v>
      </c>
      <c r="G247" s="231" t="s">
        <v>185</v>
      </c>
      <c r="H247" s="232">
        <v>3</v>
      </c>
      <c r="I247" s="233"/>
      <c r="J247" s="234">
        <f>ROUND(I247*H247,2)</f>
        <v>0</v>
      </c>
      <c r="K247" s="235"/>
      <c r="L247" s="44"/>
      <c r="M247" s="236" t="s">
        <v>1</v>
      </c>
      <c r="N247" s="237" t="s">
        <v>41</v>
      </c>
      <c r="O247" s="91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40" t="s">
        <v>288</v>
      </c>
      <c r="AT247" s="240" t="s">
        <v>168</v>
      </c>
      <c r="AU247" s="240" t="s">
        <v>86</v>
      </c>
      <c r="AY247" s="17" t="s">
        <v>166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7" t="s">
        <v>84</v>
      </c>
      <c r="BK247" s="241">
        <f>ROUND(I247*H247,2)</f>
        <v>0</v>
      </c>
      <c r="BL247" s="17" t="s">
        <v>288</v>
      </c>
      <c r="BM247" s="240" t="s">
        <v>1325</v>
      </c>
    </row>
    <row r="248" s="15" customFormat="1">
      <c r="A248" s="15"/>
      <c r="B248" s="265"/>
      <c r="C248" s="266"/>
      <c r="D248" s="244" t="s">
        <v>174</v>
      </c>
      <c r="E248" s="267" t="s">
        <v>1</v>
      </c>
      <c r="F248" s="268" t="s">
        <v>1256</v>
      </c>
      <c r="G248" s="266"/>
      <c r="H248" s="267" t="s">
        <v>1</v>
      </c>
      <c r="I248" s="269"/>
      <c r="J248" s="266"/>
      <c r="K248" s="266"/>
      <c r="L248" s="270"/>
      <c r="M248" s="271"/>
      <c r="N248" s="272"/>
      <c r="O248" s="272"/>
      <c r="P248" s="272"/>
      <c r="Q248" s="272"/>
      <c r="R248" s="272"/>
      <c r="S248" s="272"/>
      <c r="T248" s="273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4" t="s">
        <v>174</v>
      </c>
      <c r="AU248" s="274" t="s">
        <v>86</v>
      </c>
      <c r="AV248" s="15" t="s">
        <v>84</v>
      </c>
      <c r="AW248" s="15" t="s">
        <v>32</v>
      </c>
      <c r="AX248" s="15" t="s">
        <v>76</v>
      </c>
      <c r="AY248" s="274" t="s">
        <v>166</v>
      </c>
    </row>
    <row r="249" s="13" customFormat="1">
      <c r="A249" s="13"/>
      <c r="B249" s="242"/>
      <c r="C249" s="243"/>
      <c r="D249" s="244" t="s">
        <v>174</v>
      </c>
      <c r="E249" s="245" t="s">
        <v>1</v>
      </c>
      <c r="F249" s="246" t="s">
        <v>1326</v>
      </c>
      <c r="G249" s="243"/>
      <c r="H249" s="247">
        <v>3</v>
      </c>
      <c r="I249" s="248"/>
      <c r="J249" s="243"/>
      <c r="K249" s="243"/>
      <c r="L249" s="249"/>
      <c r="M249" s="250"/>
      <c r="N249" s="251"/>
      <c r="O249" s="251"/>
      <c r="P249" s="251"/>
      <c r="Q249" s="251"/>
      <c r="R249" s="251"/>
      <c r="S249" s="251"/>
      <c r="T249" s="25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3" t="s">
        <v>174</v>
      </c>
      <c r="AU249" s="253" t="s">
        <v>86</v>
      </c>
      <c r="AV249" s="13" t="s">
        <v>86</v>
      </c>
      <c r="AW249" s="13" t="s">
        <v>32</v>
      </c>
      <c r="AX249" s="13" t="s">
        <v>76</v>
      </c>
      <c r="AY249" s="253" t="s">
        <v>166</v>
      </c>
    </row>
    <row r="250" s="14" customFormat="1">
      <c r="A250" s="14"/>
      <c r="B250" s="254"/>
      <c r="C250" s="255"/>
      <c r="D250" s="244" t="s">
        <v>174</v>
      </c>
      <c r="E250" s="256" t="s">
        <v>1</v>
      </c>
      <c r="F250" s="257" t="s">
        <v>182</v>
      </c>
      <c r="G250" s="255"/>
      <c r="H250" s="258">
        <v>3</v>
      </c>
      <c r="I250" s="259"/>
      <c r="J250" s="255"/>
      <c r="K250" s="255"/>
      <c r="L250" s="260"/>
      <c r="M250" s="261"/>
      <c r="N250" s="262"/>
      <c r="O250" s="262"/>
      <c r="P250" s="262"/>
      <c r="Q250" s="262"/>
      <c r="R250" s="262"/>
      <c r="S250" s="262"/>
      <c r="T250" s="26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4" t="s">
        <v>174</v>
      </c>
      <c r="AU250" s="264" t="s">
        <v>86</v>
      </c>
      <c r="AV250" s="14" t="s">
        <v>172</v>
      </c>
      <c r="AW250" s="14" t="s">
        <v>32</v>
      </c>
      <c r="AX250" s="14" t="s">
        <v>84</v>
      </c>
      <c r="AY250" s="264" t="s">
        <v>166</v>
      </c>
    </row>
    <row r="251" s="2" customFormat="1" ht="44.25" customHeight="1">
      <c r="A251" s="38"/>
      <c r="B251" s="39"/>
      <c r="C251" s="228" t="s">
        <v>441</v>
      </c>
      <c r="D251" s="228" t="s">
        <v>168</v>
      </c>
      <c r="E251" s="229" t="s">
        <v>1327</v>
      </c>
      <c r="F251" s="230" t="s">
        <v>1328</v>
      </c>
      <c r="G251" s="231" t="s">
        <v>611</v>
      </c>
      <c r="H251" s="286"/>
      <c r="I251" s="233"/>
      <c r="J251" s="234">
        <f>ROUND(I251*H251,2)</f>
        <v>0</v>
      </c>
      <c r="K251" s="235"/>
      <c r="L251" s="44"/>
      <c r="M251" s="236" t="s">
        <v>1</v>
      </c>
      <c r="N251" s="237" t="s">
        <v>41</v>
      </c>
      <c r="O251" s="91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40" t="s">
        <v>288</v>
      </c>
      <c r="AT251" s="240" t="s">
        <v>168</v>
      </c>
      <c r="AU251" s="240" t="s">
        <v>86</v>
      </c>
      <c r="AY251" s="17" t="s">
        <v>166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7" t="s">
        <v>84</v>
      </c>
      <c r="BK251" s="241">
        <f>ROUND(I251*H251,2)</f>
        <v>0</v>
      </c>
      <c r="BL251" s="17" t="s">
        <v>288</v>
      </c>
      <c r="BM251" s="240" t="s">
        <v>1329</v>
      </c>
    </row>
    <row r="252" s="2" customFormat="1" ht="49.05" customHeight="1">
      <c r="A252" s="38"/>
      <c r="B252" s="39"/>
      <c r="C252" s="228" t="s">
        <v>445</v>
      </c>
      <c r="D252" s="228" t="s">
        <v>168</v>
      </c>
      <c r="E252" s="229" t="s">
        <v>1330</v>
      </c>
      <c r="F252" s="230" t="s">
        <v>1331</v>
      </c>
      <c r="G252" s="231" t="s">
        <v>611</v>
      </c>
      <c r="H252" s="286"/>
      <c r="I252" s="233"/>
      <c r="J252" s="234">
        <f>ROUND(I252*H252,2)</f>
        <v>0</v>
      </c>
      <c r="K252" s="235"/>
      <c r="L252" s="44"/>
      <c r="M252" s="236" t="s">
        <v>1</v>
      </c>
      <c r="N252" s="237" t="s">
        <v>41</v>
      </c>
      <c r="O252" s="91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40" t="s">
        <v>288</v>
      </c>
      <c r="AT252" s="240" t="s">
        <v>168</v>
      </c>
      <c r="AU252" s="240" t="s">
        <v>86</v>
      </c>
      <c r="AY252" s="17" t="s">
        <v>166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7" t="s">
        <v>84</v>
      </c>
      <c r="BK252" s="241">
        <f>ROUND(I252*H252,2)</f>
        <v>0</v>
      </c>
      <c r="BL252" s="17" t="s">
        <v>288</v>
      </c>
      <c r="BM252" s="240" t="s">
        <v>1332</v>
      </c>
    </row>
    <row r="253" s="12" customFormat="1" ht="22.8" customHeight="1">
      <c r="A253" s="12"/>
      <c r="B253" s="212"/>
      <c r="C253" s="213"/>
      <c r="D253" s="214" t="s">
        <v>75</v>
      </c>
      <c r="E253" s="226" t="s">
        <v>1333</v>
      </c>
      <c r="F253" s="226" t="s">
        <v>1334</v>
      </c>
      <c r="G253" s="213"/>
      <c r="H253" s="213"/>
      <c r="I253" s="216"/>
      <c r="J253" s="227">
        <f>BK253</f>
        <v>0</v>
      </c>
      <c r="K253" s="213"/>
      <c r="L253" s="218"/>
      <c r="M253" s="219"/>
      <c r="N253" s="220"/>
      <c r="O253" s="220"/>
      <c r="P253" s="221">
        <f>SUM(P254:P309)</f>
        <v>0</v>
      </c>
      <c r="Q253" s="220"/>
      <c r="R253" s="221">
        <f>SUM(R254:R309)</f>
        <v>0</v>
      </c>
      <c r="S253" s="220"/>
      <c r="T253" s="222">
        <f>SUM(T254:T309)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3" t="s">
        <v>86</v>
      </c>
      <c r="AT253" s="224" t="s">
        <v>75</v>
      </c>
      <c r="AU253" s="224" t="s">
        <v>84</v>
      </c>
      <c r="AY253" s="223" t="s">
        <v>166</v>
      </c>
      <c r="BK253" s="225">
        <f>SUM(BK254:BK309)</f>
        <v>0</v>
      </c>
    </row>
    <row r="254" s="2" customFormat="1" ht="33" customHeight="1">
      <c r="A254" s="38"/>
      <c r="B254" s="39"/>
      <c r="C254" s="228" t="s">
        <v>449</v>
      </c>
      <c r="D254" s="228" t="s">
        <v>168</v>
      </c>
      <c r="E254" s="229" t="s">
        <v>1335</v>
      </c>
      <c r="F254" s="230" t="s">
        <v>1336</v>
      </c>
      <c r="G254" s="231" t="s">
        <v>250</v>
      </c>
      <c r="H254" s="232">
        <v>102</v>
      </c>
      <c r="I254" s="233"/>
      <c r="J254" s="234">
        <f>ROUND(I254*H254,2)</f>
        <v>0</v>
      </c>
      <c r="K254" s="235"/>
      <c r="L254" s="44"/>
      <c r="M254" s="236" t="s">
        <v>1</v>
      </c>
      <c r="N254" s="237" t="s">
        <v>41</v>
      </c>
      <c r="O254" s="91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40" t="s">
        <v>288</v>
      </c>
      <c r="AT254" s="240" t="s">
        <v>168</v>
      </c>
      <c r="AU254" s="240" t="s">
        <v>86</v>
      </c>
      <c r="AY254" s="17" t="s">
        <v>166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7" t="s">
        <v>84</v>
      </c>
      <c r="BK254" s="241">
        <f>ROUND(I254*H254,2)</f>
        <v>0</v>
      </c>
      <c r="BL254" s="17" t="s">
        <v>288</v>
      </c>
      <c r="BM254" s="240" t="s">
        <v>1337</v>
      </c>
    </row>
    <row r="255" s="15" customFormat="1">
      <c r="A255" s="15"/>
      <c r="B255" s="265"/>
      <c r="C255" s="266"/>
      <c r="D255" s="244" t="s">
        <v>174</v>
      </c>
      <c r="E255" s="267" t="s">
        <v>1</v>
      </c>
      <c r="F255" s="268" t="s">
        <v>1338</v>
      </c>
      <c r="G255" s="266"/>
      <c r="H255" s="267" t="s">
        <v>1</v>
      </c>
      <c r="I255" s="269"/>
      <c r="J255" s="266"/>
      <c r="K255" s="266"/>
      <c r="L255" s="270"/>
      <c r="M255" s="271"/>
      <c r="N255" s="272"/>
      <c r="O255" s="272"/>
      <c r="P255" s="272"/>
      <c r="Q255" s="272"/>
      <c r="R255" s="272"/>
      <c r="S255" s="272"/>
      <c r="T255" s="273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4" t="s">
        <v>174</v>
      </c>
      <c r="AU255" s="274" t="s">
        <v>86</v>
      </c>
      <c r="AV255" s="15" t="s">
        <v>84</v>
      </c>
      <c r="AW255" s="15" t="s">
        <v>32</v>
      </c>
      <c r="AX255" s="15" t="s">
        <v>76</v>
      </c>
      <c r="AY255" s="274" t="s">
        <v>166</v>
      </c>
    </row>
    <row r="256" s="13" customFormat="1">
      <c r="A256" s="13"/>
      <c r="B256" s="242"/>
      <c r="C256" s="243"/>
      <c r="D256" s="244" t="s">
        <v>174</v>
      </c>
      <c r="E256" s="245" t="s">
        <v>1</v>
      </c>
      <c r="F256" s="246" t="s">
        <v>766</v>
      </c>
      <c r="G256" s="243"/>
      <c r="H256" s="247">
        <v>102</v>
      </c>
      <c r="I256" s="248"/>
      <c r="J256" s="243"/>
      <c r="K256" s="243"/>
      <c r="L256" s="249"/>
      <c r="M256" s="250"/>
      <c r="N256" s="251"/>
      <c r="O256" s="251"/>
      <c r="P256" s="251"/>
      <c r="Q256" s="251"/>
      <c r="R256" s="251"/>
      <c r="S256" s="251"/>
      <c r="T256" s="25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3" t="s">
        <v>174</v>
      </c>
      <c r="AU256" s="253" t="s">
        <v>86</v>
      </c>
      <c r="AV256" s="13" t="s">
        <v>86</v>
      </c>
      <c r="AW256" s="13" t="s">
        <v>32</v>
      </c>
      <c r="AX256" s="13" t="s">
        <v>76</v>
      </c>
      <c r="AY256" s="253" t="s">
        <v>166</v>
      </c>
    </row>
    <row r="257" s="14" customFormat="1">
      <c r="A257" s="14"/>
      <c r="B257" s="254"/>
      <c r="C257" s="255"/>
      <c r="D257" s="244" t="s">
        <v>174</v>
      </c>
      <c r="E257" s="256" t="s">
        <v>1</v>
      </c>
      <c r="F257" s="257" t="s">
        <v>182</v>
      </c>
      <c r="G257" s="255"/>
      <c r="H257" s="258">
        <v>102</v>
      </c>
      <c r="I257" s="259"/>
      <c r="J257" s="255"/>
      <c r="K257" s="255"/>
      <c r="L257" s="260"/>
      <c r="M257" s="261"/>
      <c r="N257" s="262"/>
      <c r="O257" s="262"/>
      <c r="P257" s="262"/>
      <c r="Q257" s="262"/>
      <c r="R257" s="262"/>
      <c r="S257" s="262"/>
      <c r="T257" s="26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4" t="s">
        <v>174</v>
      </c>
      <c r="AU257" s="264" t="s">
        <v>86</v>
      </c>
      <c r="AV257" s="14" t="s">
        <v>172</v>
      </c>
      <c r="AW257" s="14" t="s">
        <v>32</v>
      </c>
      <c r="AX257" s="14" t="s">
        <v>84</v>
      </c>
      <c r="AY257" s="264" t="s">
        <v>166</v>
      </c>
    </row>
    <row r="258" s="2" customFormat="1" ht="33" customHeight="1">
      <c r="A258" s="38"/>
      <c r="B258" s="39"/>
      <c r="C258" s="228" t="s">
        <v>453</v>
      </c>
      <c r="D258" s="228" t="s">
        <v>168</v>
      </c>
      <c r="E258" s="229" t="s">
        <v>1339</v>
      </c>
      <c r="F258" s="230" t="s">
        <v>1340</v>
      </c>
      <c r="G258" s="231" t="s">
        <v>250</v>
      </c>
      <c r="H258" s="232">
        <v>87</v>
      </c>
      <c r="I258" s="233"/>
      <c r="J258" s="234">
        <f>ROUND(I258*H258,2)</f>
        <v>0</v>
      </c>
      <c r="K258" s="235"/>
      <c r="L258" s="44"/>
      <c r="M258" s="236" t="s">
        <v>1</v>
      </c>
      <c r="N258" s="237" t="s">
        <v>41</v>
      </c>
      <c r="O258" s="91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40" t="s">
        <v>288</v>
      </c>
      <c r="AT258" s="240" t="s">
        <v>168</v>
      </c>
      <c r="AU258" s="240" t="s">
        <v>86</v>
      </c>
      <c r="AY258" s="17" t="s">
        <v>166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7" t="s">
        <v>84</v>
      </c>
      <c r="BK258" s="241">
        <f>ROUND(I258*H258,2)</f>
        <v>0</v>
      </c>
      <c r="BL258" s="17" t="s">
        <v>288</v>
      </c>
      <c r="BM258" s="240" t="s">
        <v>1341</v>
      </c>
    </row>
    <row r="259" s="15" customFormat="1">
      <c r="A259" s="15"/>
      <c r="B259" s="265"/>
      <c r="C259" s="266"/>
      <c r="D259" s="244" t="s">
        <v>174</v>
      </c>
      <c r="E259" s="267" t="s">
        <v>1</v>
      </c>
      <c r="F259" s="268" t="s">
        <v>1338</v>
      </c>
      <c r="G259" s="266"/>
      <c r="H259" s="267" t="s">
        <v>1</v>
      </c>
      <c r="I259" s="269"/>
      <c r="J259" s="266"/>
      <c r="K259" s="266"/>
      <c r="L259" s="270"/>
      <c r="M259" s="271"/>
      <c r="N259" s="272"/>
      <c r="O259" s="272"/>
      <c r="P259" s="272"/>
      <c r="Q259" s="272"/>
      <c r="R259" s="272"/>
      <c r="S259" s="272"/>
      <c r="T259" s="273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4" t="s">
        <v>174</v>
      </c>
      <c r="AU259" s="274" t="s">
        <v>86</v>
      </c>
      <c r="AV259" s="15" t="s">
        <v>84</v>
      </c>
      <c r="AW259" s="15" t="s">
        <v>32</v>
      </c>
      <c r="AX259" s="15" t="s">
        <v>76</v>
      </c>
      <c r="AY259" s="274" t="s">
        <v>166</v>
      </c>
    </row>
    <row r="260" s="13" customFormat="1">
      <c r="A260" s="13"/>
      <c r="B260" s="242"/>
      <c r="C260" s="243"/>
      <c r="D260" s="244" t="s">
        <v>174</v>
      </c>
      <c r="E260" s="245" t="s">
        <v>1</v>
      </c>
      <c r="F260" s="246" t="s">
        <v>689</v>
      </c>
      <c r="G260" s="243"/>
      <c r="H260" s="247">
        <v>87</v>
      </c>
      <c r="I260" s="248"/>
      <c r="J260" s="243"/>
      <c r="K260" s="243"/>
      <c r="L260" s="249"/>
      <c r="M260" s="250"/>
      <c r="N260" s="251"/>
      <c r="O260" s="251"/>
      <c r="P260" s="251"/>
      <c r="Q260" s="251"/>
      <c r="R260" s="251"/>
      <c r="S260" s="251"/>
      <c r="T260" s="25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3" t="s">
        <v>174</v>
      </c>
      <c r="AU260" s="253" t="s">
        <v>86</v>
      </c>
      <c r="AV260" s="13" t="s">
        <v>86</v>
      </c>
      <c r="AW260" s="13" t="s">
        <v>32</v>
      </c>
      <c r="AX260" s="13" t="s">
        <v>76</v>
      </c>
      <c r="AY260" s="253" t="s">
        <v>166</v>
      </c>
    </row>
    <row r="261" s="14" customFormat="1">
      <c r="A261" s="14"/>
      <c r="B261" s="254"/>
      <c r="C261" s="255"/>
      <c r="D261" s="244" t="s">
        <v>174</v>
      </c>
      <c r="E261" s="256" t="s">
        <v>1</v>
      </c>
      <c r="F261" s="257" t="s">
        <v>182</v>
      </c>
      <c r="G261" s="255"/>
      <c r="H261" s="258">
        <v>87</v>
      </c>
      <c r="I261" s="259"/>
      <c r="J261" s="255"/>
      <c r="K261" s="255"/>
      <c r="L261" s="260"/>
      <c r="M261" s="261"/>
      <c r="N261" s="262"/>
      <c r="O261" s="262"/>
      <c r="P261" s="262"/>
      <c r="Q261" s="262"/>
      <c r="R261" s="262"/>
      <c r="S261" s="262"/>
      <c r="T261" s="26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4" t="s">
        <v>174</v>
      </c>
      <c r="AU261" s="264" t="s">
        <v>86</v>
      </c>
      <c r="AV261" s="14" t="s">
        <v>172</v>
      </c>
      <c r="AW261" s="14" t="s">
        <v>32</v>
      </c>
      <c r="AX261" s="14" t="s">
        <v>84</v>
      </c>
      <c r="AY261" s="264" t="s">
        <v>166</v>
      </c>
    </row>
    <row r="262" s="2" customFormat="1" ht="33" customHeight="1">
      <c r="A262" s="38"/>
      <c r="B262" s="39"/>
      <c r="C262" s="228" t="s">
        <v>457</v>
      </c>
      <c r="D262" s="228" t="s">
        <v>168</v>
      </c>
      <c r="E262" s="229" t="s">
        <v>1342</v>
      </c>
      <c r="F262" s="230" t="s">
        <v>1343</v>
      </c>
      <c r="G262" s="231" t="s">
        <v>250</v>
      </c>
      <c r="H262" s="232">
        <v>54</v>
      </c>
      <c r="I262" s="233"/>
      <c r="J262" s="234">
        <f>ROUND(I262*H262,2)</f>
        <v>0</v>
      </c>
      <c r="K262" s="235"/>
      <c r="L262" s="44"/>
      <c r="M262" s="236" t="s">
        <v>1</v>
      </c>
      <c r="N262" s="237" t="s">
        <v>41</v>
      </c>
      <c r="O262" s="91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40" t="s">
        <v>288</v>
      </c>
      <c r="AT262" s="240" t="s">
        <v>168</v>
      </c>
      <c r="AU262" s="240" t="s">
        <v>86</v>
      </c>
      <c r="AY262" s="17" t="s">
        <v>166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7" t="s">
        <v>84</v>
      </c>
      <c r="BK262" s="241">
        <f>ROUND(I262*H262,2)</f>
        <v>0</v>
      </c>
      <c r="BL262" s="17" t="s">
        <v>288</v>
      </c>
      <c r="BM262" s="240" t="s">
        <v>1344</v>
      </c>
    </row>
    <row r="263" s="15" customFormat="1">
      <c r="A263" s="15"/>
      <c r="B263" s="265"/>
      <c r="C263" s="266"/>
      <c r="D263" s="244" t="s">
        <v>174</v>
      </c>
      <c r="E263" s="267" t="s">
        <v>1</v>
      </c>
      <c r="F263" s="268" t="s">
        <v>1338</v>
      </c>
      <c r="G263" s="266"/>
      <c r="H263" s="267" t="s">
        <v>1</v>
      </c>
      <c r="I263" s="269"/>
      <c r="J263" s="266"/>
      <c r="K263" s="266"/>
      <c r="L263" s="270"/>
      <c r="M263" s="271"/>
      <c r="N263" s="272"/>
      <c r="O263" s="272"/>
      <c r="P263" s="272"/>
      <c r="Q263" s="272"/>
      <c r="R263" s="272"/>
      <c r="S263" s="272"/>
      <c r="T263" s="273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4" t="s">
        <v>174</v>
      </c>
      <c r="AU263" s="274" t="s">
        <v>86</v>
      </c>
      <c r="AV263" s="15" t="s">
        <v>84</v>
      </c>
      <c r="AW263" s="15" t="s">
        <v>32</v>
      </c>
      <c r="AX263" s="15" t="s">
        <v>76</v>
      </c>
      <c r="AY263" s="274" t="s">
        <v>166</v>
      </c>
    </row>
    <row r="264" s="13" customFormat="1">
      <c r="A264" s="13"/>
      <c r="B264" s="242"/>
      <c r="C264" s="243"/>
      <c r="D264" s="244" t="s">
        <v>174</v>
      </c>
      <c r="E264" s="245" t="s">
        <v>1</v>
      </c>
      <c r="F264" s="246" t="s">
        <v>512</v>
      </c>
      <c r="G264" s="243"/>
      <c r="H264" s="247">
        <v>54</v>
      </c>
      <c r="I264" s="248"/>
      <c r="J264" s="243"/>
      <c r="K264" s="243"/>
      <c r="L264" s="249"/>
      <c r="M264" s="250"/>
      <c r="N264" s="251"/>
      <c r="O264" s="251"/>
      <c r="P264" s="251"/>
      <c r="Q264" s="251"/>
      <c r="R264" s="251"/>
      <c r="S264" s="251"/>
      <c r="T264" s="25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3" t="s">
        <v>174</v>
      </c>
      <c r="AU264" s="253" t="s">
        <v>86</v>
      </c>
      <c r="AV264" s="13" t="s">
        <v>86</v>
      </c>
      <c r="AW264" s="13" t="s">
        <v>32</v>
      </c>
      <c r="AX264" s="13" t="s">
        <v>76</v>
      </c>
      <c r="AY264" s="253" t="s">
        <v>166</v>
      </c>
    </row>
    <row r="265" s="14" customFormat="1">
      <c r="A265" s="14"/>
      <c r="B265" s="254"/>
      <c r="C265" s="255"/>
      <c r="D265" s="244" t="s">
        <v>174</v>
      </c>
      <c r="E265" s="256" t="s">
        <v>1</v>
      </c>
      <c r="F265" s="257" t="s">
        <v>182</v>
      </c>
      <c r="G265" s="255"/>
      <c r="H265" s="258">
        <v>54</v>
      </c>
      <c r="I265" s="259"/>
      <c r="J265" s="255"/>
      <c r="K265" s="255"/>
      <c r="L265" s="260"/>
      <c r="M265" s="261"/>
      <c r="N265" s="262"/>
      <c r="O265" s="262"/>
      <c r="P265" s="262"/>
      <c r="Q265" s="262"/>
      <c r="R265" s="262"/>
      <c r="S265" s="262"/>
      <c r="T265" s="26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4" t="s">
        <v>174</v>
      </c>
      <c r="AU265" s="264" t="s">
        <v>86</v>
      </c>
      <c r="AV265" s="14" t="s">
        <v>172</v>
      </c>
      <c r="AW265" s="14" t="s">
        <v>32</v>
      </c>
      <c r="AX265" s="14" t="s">
        <v>84</v>
      </c>
      <c r="AY265" s="264" t="s">
        <v>166</v>
      </c>
    </row>
    <row r="266" s="2" customFormat="1" ht="33" customHeight="1">
      <c r="A266" s="38"/>
      <c r="B266" s="39"/>
      <c r="C266" s="228" t="s">
        <v>463</v>
      </c>
      <c r="D266" s="228" t="s">
        <v>168</v>
      </c>
      <c r="E266" s="229" t="s">
        <v>1345</v>
      </c>
      <c r="F266" s="230" t="s">
        <v>1346</v>
      </c>
      <c r="G266" s="231" t="s">
        <v>250</v>
      </c>
      <c r="H266" s="232">
        <v>3</v>
      </c>
      <c r="I266" s="233"/>
      <c r="J266" s="234">
        <f>ROUND(I266*H266,2)</f>
        <v>0</v>
      </c>
      <c r="K266" s="235"/>
      <c r="L266" s="44"/>
      <c r="M266" s="236" t="s">
        <v>1</v>
      </c>
      <c r="N266" s="237" t="s">
        <v>41</v>
      </c>
      <c r="O266" s="91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40" t="s">
        <v>288</v>
      </c>
      <c r="AT266" s="240" t="s">
        <v>168</v>
      </c>
      <c r="AU266" s="240" t="s">
        <v>86</v>
      </c>
      <c r="AY266" s="17" t="s">
        <v>166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7" t="s">
        <v>84</v>
      </c>
      <c r="BK266" s="241">
        <f>ROUND(I266*H266,2)</f>
        <v>0</v>
      </c>
      <c r="BL266" s="17" t="s">
        <v>288</v>
      </c>
      <c r="BM266" s="240" t="s">
        <v>1347</v>
      </c>
    </row>
    <row r="267" s="15" customFormat="1">
      <c r="A267" s="15"/>
      <c r="B267" s="265"/>
      <c r="C267" s="266"/>
      <c r="D267" s="244" t="s">
        <v>174</v>
      </c>
      <c r="E267" s="267" t="s">
        <v>1</v>
      </c>
      <c r="F267" s="268" t="s">
        <v>1338</v>
      </c>
      <c r="G267" s="266"/>
      <c r="H267" s="267" t="s">
        <v>1</v>
      </c>
      <c r="I267" s="269"/>
      <c r="J267" s="266"/>
      <c r="K267" s="266"/>
      <c r="L267" s="270"/>
      <c r="M267" s="271"/>
      <c r="N267" s="272"/>
      <c r="O267" s="272"/>
      <c r="P267" s="272"/>
      <c r="Q267" s="272"/>
      <c r="R267" s="272"/>
      <c r="S267" s="272"/>
      <c r="T267" s="273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4" t="s">
        <v>174</v>
      </c>
      <c r="AU267" s="274" t="s">
        <v>86</v>
      </c>
      <c r="AV267" s="15" t="s">
        <v>84</v>
      </c>
      <c r="AW267" s="15" t="s">
        <v>32</v>
      </c>
      <c r="AX267" s="15" t="s">
        <v>76</v>
      </c>
      <c r="AY267" s="274" t="s">
        <v>166</v>
      </c>
    </row>
    <row r="268" s="13" customFormat="1">
      <c r="A268" s="13"/>
      <c r="B268" s="242"/>
      <c r="C268" s="243"/>
      <c r="D268" s="244" t="s">
        <v>174</v>
      </c>
      <c r="E268" s="245" t="s">
        <v>1</v>
      </c>
      <c r="F268" s="246" t="s">
        <v>118</v>
      </c>
      <c r="G268" s="243"/>
      <c r="H268" s="247">
        <v>3</v>
      </c>
      <c r="I268" s="248"/>
      <c r="J268" s="243"/>
      <c r="K268" s="243"/>
      <c r="L268" s="249"/>
      <c r="M268" s="250"/>
      <c r="N268" s="251"/>
      <c r="O268" s="251"/>
      <c r="P268" s="251"/>
      <c r="Q268" s="251"/>
      <c r="R268" s="251"/>
      <c r="S268" s="251"/>
      <c r="T268" s="25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3" t="s">
        <v>174</v>
      </c>
      <c r="AU268" s="253" t="s">
        <v>86</v>
      </c>
      <c r="AV268" s="13" t="s">
        <v>86</v>
      </c>
      <c r="AW268" s="13" t="s">
        <v>32</v>
      </c>
      <c r="AX268" s="13" t="s">
        <v>76</v>
      </c>
      <c r="AY268" s="253" t="s">
        <v>166</v>
      </c>
    </row>
    <row r="269" s="14" customFormat="1">
      <c r="A269" s="14"/>
      <c r="B269" s="254"/>
      <c r="C269" s="255"/>
      <c r="D269" s="244" t="s">
        <v>174</v>
      </c>
      <c r="E269" s="256" t="s">
        <v>1</v>
      </c>
      <c r="F269" s="257" t="s">
        <v>182</v>
      </c>
      <c r="G269" s="255"/>
      <c r="H269" s="258">
        <v>3</v>
      </c>
      <c r="I269" s="259"/>
      <c r="J269" s="255"/>
      <c r="K269" s="255"/>
      <c r="L269" s="260"/>
      <c r="M269" s="261"/>
      <c r="N269" s="262"/>
      <c r="O269" s="262"/>
      <c r="P269" s="262"/>
      <c r="Q269" s="262"/>
      <c r="R269" s="262"/>
      <c r="S269" s="262"/>
      <c r="T269" s="26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4" t="s">
        <v>174</v>
      </c>
      <c r="AU269" s="264" t="s">
        <v>86</v>
      </c>
      <c r="AV269" s="14" t="s">
        <v>172</v>
      </c>
      <c r="AW269" s="14" t="s">
        <v>32</v>
      </c>
      <c r="AX269" s="14" t="s">
        <v>84</v>
      </c>
      <c r="AY269" s="264" t="s">
        <v>166</v>
      </c>
    </row>
    <row r="270" s="2" customFormat="1" ht="33" customHeight="1">
      <c r="A270" s="38"/>
      <c r="B270" s="39"/>
      <c r="C270" s="228" t="s">
        <v>467</v>
      </c>
      <c r="D270" s="228" t="s">
        <v>168</v>
      </c>
      <c r="E270" s="229" t="s">
        <v>1348</v>
      </c>
      <c r="F270" s="230" t="s">
        <v>1349</v>
      </c>
      <c r="G270" s="231" t="s">
        <v>250</v>
      </c>
      <c r="H270" s="232">
        <v>30</v>
      </c>
      <c r="I270" s="233"/>
      <c r="J270" s="234">
        <f>ROUND(I270*H270,2)</f>
        <v>0</v>
      </c>
      <c r="K270" s="235"/>
      <c r="L270" s="44"/>
      <c r="M270" s="236" t="s">
        <v>1</v>
      </c>
      <c r="N270" s="237" t="s">
        <v>41</v>
      </c>
      <c r="O270" s="91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40" t="s">
        <v>288</v>
      </c>
      <c r="AT270" s="240" t="s">
        <v>168</v>
      </c>
      <c r="AU270" s="240" t="s">
        <v>86</v>
      </c>
      <c r="AY270" s="17" t="s">
        <v>166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7" t="s">
        <v>84</v>
      </c>
      <c r="BK270" s="241">
        <f>ROUND(I270*H270,2)</f>
        <v>0</v>
      </c>
      <c r="BL270" s="17" t="s">
        <v>288</v>
      </c>
      <c r="BM270" s="240" t="s">
        <v>1350</v>
      </c>
    </row>
    <row r="271" s="15" customFormat="1">
      <c r="A271" s="15"/>
      <c r="B271" s="265"/>
      <c r="C271" s="266"/>
      <c r="D271" s="244" t="s">
        <v>174</v>
      </c>
      <c r="E271" s="267" t="s">
        <v>1</v>
      </c>
      <c r="F271" s="268" t="s">
        <v>1338</v>
      </c>
      <c r="G271" s="266"/>
      <c r="H271" s="267" t="s">
        <v>1</v>
      </c>
      <c r="I271" s="269"/>
      <c r="J271" s="266"/>
      <c r="K271" s="266"/>
      <c r="L271" s="270"/>
      <c r="M271" s="271"/>
      <c r="N271" s="272"/>
      <c r="O271" s="272"/>
      <c r="P271" s="272"/>
      <c r="Q271" s="272"/>
      <c r="R271" s="272"/>
      <c r="S271" s="272"/>
      <c r="T271" s="273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74" t="s">
        <v>174</v>
      </c>
      <c r="AU271" s="274" t="s">
        <v>86</v>
      </c>
      <c r="AV271" s="15" t="s">
        <v>84</v>
      </c>
      <c r="AW271" s="15" t="s">
        <v>32</v>
      </c>
      <c r="AX271" s="15" t="s">
        <v>76</v>
      </c>
      <c r="AY271" s="274" t="s">
        <v>166</v>
      </c>
    </row>
    <row r="272" s="13" customFormat="1">
      <c r="A272" s="13"/>
      <c r="B272" s="242"/>
      <c r="C272" s="243"/>
      <c r="D272" s="244" t="s">
        <v>174</v>
      </c>
      <c r="E272" s="245" t="s">
        <v>1</v>
      </c>
      <c r="F272" s="246" t="s">
        <v>389</v>
      </c>
      <c r="G272" s="243"/>
      <c r="H272" s="247">
        <v>30</v>
      </c>
      <c r="I272" s="248"/>
      <c r="J272" s="243"/>
      <c r="K272" s="243"/>
      <c r="L272" s="249"/>
      <c r="M272" s="250"/>
      <c r="N272" s="251"/>
      <c r="O272" s="251"/>
      <c r="P272" s="251"/>
      <c r="Q272" s="251"/>
      <c r="R272" s="251"/>
      <c r="S272" s="251"/>
      <c r="T272" s="25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3" t="s">
        <v>174</v>
      </c>
      <c r="AU272" s="253" t="s">
        <v>86</v>
      </c>
      <c r="AV272" s="13" t="s">
        <v>86</v>
      </c>
      <c r="AW272" s="13" t="s">
        <v>32</v>
      </c>
      <c r="AX272" s="13" t="s">
        <v>76</v>
      </c>
      <c r="AY272" s="253" t="s">
        <v>166</v>
      </c>
    </row>
    <row r="273" s="14" customFormat="1">
      <c r="A273" s="14"/>
      <c r="B273" s="254"/>
      <c r="C273" s="255"/>
      <c r="D273" s="244" t="s">
        <v>174</v>
      </c>
      <c r="E273" s="256" t="s">
        <v>1</v>
      </c>
      <c r="F273" s="257" t="s">
        <v>182</v>
      </c>
      <c r="G273" s="255"/>
      <c r="H273" s="258">
        <v>30</v>
      </c>
      <c r="I273" s="259"/>
      <c r="J273" s="255"/>
      <c r="K273" s="255"/>
      <c r="L273" s="260"/>
      <c r="M273" s="261"/>
      <c r="N273" s="262"/>
      <c r="O273" s="262"/>
      <c r="P273" s="262"/>
      <c r="Q273" s="262"/>
      <c r="R273" s="262"/>
      <c r="S273" s="262"/>
      <c r="T273" s="26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4" t="s">
        <v>174</v>
      </c>
      <c r="AU273" s="264" t="s">
        <v>86</v>
      </c>
      <c r="AV273" s="14" t="s">
        <v>172</v>
      </c>
      <c r="AW273" s="14" t="s">
        <v>32</v>
      </c>
      <c r="AX273" s="14" t="s">
        <v>84</v>
      </c>
      <c r="AY273" s="264" t="s">
        <v>166</v>
      </c>
    </row>
    <row r="274" s="2" customFormat="1" ht="33" customHeight="1">
      <c r="A274" s="38"/>
      <c r="B274" s="39"/>
      <c r="C274" s="228" t="s">
        <v>471</v>
      </c>
      <c r="D274" s="228" t="s">
        <v>168</v>
      </c>
      <c r="E274" s="229" t="s">
        <v>1351</v>
      </c>
      <c r="F274" s="230" t="s">
        <v>1352</v>
      </c>
      <c r="G274" s="231" t="s">
        <v>250</v>
      </c>
      <c r="H274" s="232">
        <v>3</v>
      </c>
      <c r="I274" s="233"/>
      <c r="J274" s="234">
        <f>ROUND(I274*H274,2)</f>
        <v>0</v>
      </c>
      <c r="K274" s="235"/>
      <c r="L274" s="44"/>
      <c r="M274" s="236" t="s">
        <v>1</v>
      </c>
      <c r="N274" s="237" t="s">
        <v>41</v>
      </c>
      <c r="O274" s="91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40" t="s">
        <v>288</v>
      </c>
      <c r="AT274" s="240" t="s">
        <v>168</v>
      </c>
      <c r="AU274" s="240" t="s">
        <v>86</v>
      </c>
      <c r="AY274" s="17" t="s">
        <v>166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7" t="s">
        <v>84</v>
      </c>
      <c r="BK274" s="241">
        <f>ROUND(I274*H274,2)</f>
        <v>0</v>
      </c>
      <c r="BL274" s="17" t="s">
        <v>288</v>
      </c>
      <c r="BM274" s="240" t="s">
        <v>1353</v>
      </c>
    </row>
    <row r="275" s="15" customFormat="1">
      <c r="A275" s="15"/>
      <c r="B275" s="265"/>
      <c r="C275" s="266"/>
      <c r="D275" s="244" t="s">
        <v>174</v>
      </c>
      <c r="E275" s="267" t="s">
        <v>1</v>
      </c>
      <c r="F275" s="268" t="s">
        <v>1338</v>
      </c>
      <c r="G275" s="266"/>
      <c r="H275" s="267" t="s">
        <v>1</v>
      </c>
      <c r="I275" s="269"/>
      <c r="J275" s="266"/>
      <c r="K275" s="266"/>
      <c r="L275" s="270"/>
      <c r="M275" s="271"/>
      <c r="N275" s="272"/>
      <c r="O275" s="272"/>
      <c r="P275" s="272"/>
      <c r="Q275" s="272"/>
      <c r="R275" s="272"/>
      <c r="S275" s="272"/>
      <c r="T275" s="273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4" t="s">
        <v>174</v>
      </c>
      <c r="AU275" s="274" t="s">
        <v>86</v>
      </c>
      <c r="AV275" s="15" t="s">
        <v>84</v>
      </c>
      <c r="AW275" s="15" t="s">
        <v>32</v>
      </c>
      <c r="AX275" s="15" t="s">
        <v>76</v>
      </c>
      <c r="AY275" s="274" t="s">
        <v>166</v>
      </c>
    </row>
    <row r="276" s="13" customFormat="1">
      <c r="A276" s="13"/>
      <c r="B276" s="242"/>
      <c r="C276" s="243"/>
      <c r="D276" s="244" t="s">
        <v>174</v>
      </c>
      <c r="E276" s="245" t="s">
        <v>1</v>
      </c>
      <c r="F276" s="246" t="s">
        <v>118</v>
      </c>
      <c r="G276" s="243"/>
      <c r="H276" s="247">
        <v>3</v>
      </c>
      <c r="I276" s="248"/>
      <c r="J276" s="243"/>
      <c r="K276" s="243"/>
      <c r="L276" s="249"/>
      <c r="M276" s="250"/>
      <c r="N276" s="251"/>
      <c r="O276" s="251"/>
      <c r="P276" s="251"/>
      <c r="Q276" s="251"/>
      <c r="R276" s="251"/>
      <c r="S276" s="251"/>
      <c r="T276" s="25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3" t="s">
        <v>174</v>
      </c>
      <c r="AU276" s="253" t="s">
        <v>86</v>
      </c>
      <c r="AV276" s="13" t="s">
        <v>86</v>
      </c>
      <c r="AW276" s="13" t="s">
        <v>32</v>
      </c>
      <c r="AX276" s="13" t="s">
        <v>76</v>
      </c>
      <c r="AY276" s="253" t="s">
        <v>166</v>
      </c>
    </row>
    <row r="277" s="14" customFormat="1">
      <c r="A277" s="14"/>
      <c r="B277" s="254"/>
      <c r="C277" s="255"/>
      <c r="D277" s="244" t="s">
        <v>174</v>
      </c>
      <c r="E277" s="256" t="s">
        <v>1</v>
      </c>
      <c r="F277" s="257" t="s">
        <v>182</v>
      </c>
      <c r="G277" s="255"/>
      <c r="H277" s="258">
        <v>3</v>
      </c>
      <c r="I277" s="259"/>
      <c r="J277" s="255"/>
      <c r="K277" s="255"/>
      <c r="L277" s="260"/>
      <c r="M277" s="261"/>
      <c r="N277" s="262"/>
      <c r="O277" s="262"/>
      <c r="P277" s="262"/>
      <c r="Q277" s="262"/>
      <c r="R277" s="262"/>
      <c r="S277" s="262"/>
      <c r="T277" s="26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4" t="s">
        <v>174</v>
      </c>
      <c r="AU277" s="264" t="s">
        <v>86</v>
      </c>
      <c r="AV277" s="14" t="s">
        <v>172</v>
      </c>
      <c r="AW277" s="14" t="s">
        <v>32</v>
      </c>
      <c r="AX277" s="14" t="s">
        <v>84</v>
      </c>
      <c r="AY277" s="264" t="s">
        <v>166</v>
      </c>
    </row>
    <row r="278" s="2" customFormat="1" ht="55.5" customHeight="1">
      <c r="A278" s="38"/>
      <c r="B278" s="39"/>
      <c r="C278" s="228" t="s">
        <v>477</v>
      </c>
      <c r="D278" s="228" t="s">
        <v>168</v>
      </c>
      <c r="E278" s="229" t="s">
        <v>1354</v>
      </c>
      <c r="F278" s="230" t="s">
        <v>1355</v>
      </c>
      <c r="G278" s="231" t="s">
        <v>250</v>
      </c>
      <c r="H278" s="232">
        <v>189</v>
      </c>
      <c r="I278" s="233"/>
      <c r="J278" s="234">
        <f>ROUND(I278*H278,2)</f>
        <v>0</v>
      </c>
      <c r="K278" s="235"/>
      <c r="L278" s="44"/>
      <c r="M278" s="236" t="s">
        <v>1</v>
      </c>
      <c r="N278" s="237" t="s">
        <v>41</v>
      </c>
      <c r="O278" s="91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40" t="s">
        <v>288</v>
      </c>
      <c r="AT278" s="240" t="s">
        <v>168</v>
      </c>
      <c r="AU278" s="240" t="s">
        <v>86</v>
      </c>
      <c r="AY278" s="17" t="s">
        <v>166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7" t="s">
        <v>84</v>
      </c>
      <c r="BK278" s="241">
        <f>ROUND(I278*H278,2)</f>
        <v>0</v>
      </c>
      <c r="BL278" s="17" t="s">
        <v>288</v>
      </c>
      <c r="BM278" s="240" t="s">
        <v>1356</v>
      </c>
    </row>
    <row r="279" s="15" customFormat="1">
      <c r="A279" s="15"/>
      <c r="B279" s="265"/>
      <c r="C279" s="266"/>
      <c r="D279" s="244" t="s">
        <v>174</v>
      </c>
      <c r="E279" s="267" t="s">
        <v>1</v>
      </c>
      <c r="F279" s="268" t="s">
        <v>1200</v>
      </c>
      <c r="G279" s="266"/>
      <c r="H279" s="267" t="s">
        <v>1</v>
      </c>
      <c r="I279" s="269"/>
      <c r="J279" s="266"/>
      <c r="K279" s="266"/>
      <c r="L279" s="270"/>
      <c r="M279" s="271"/>
      <c r="N279" s="272"/>
      <c r="O279" s="272"/>
      <c r="P279" s="272"/>
      <c r="Q279" s="272"/>
      <c r="R279" s="272"/>
      <c r="S279" s="272"/>
      <c r="T279" s="273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4" t="s">
        <v>174</v>
      </c>
      <c r="AU279" s="274" t="s">
        <v>86</v>
      </c>
      <c r="AV279" s="15" t="s">
        <v>84</v>
      </c>
      <c r="AW279" s="15" t="s">
        <v>32</v>
      </c>
      <c r="AX279" s="15" t="s">
        <v>76</v>
      </c>
      <c r="AY279" s="274" t="s">
        <v>166</v>
      </c>
    </row>
    <row r="280" s="13" customFormat="1">
      <c r="A280" s="13"/>
      <c r="B280" s="242"/>
      <c r="C280" s="243"/>
      <c r="D280" s="244" t="s">
        <v>174</v>
      </c>
      <c r="E280" s="245" t="s">
        <v>1</v>
      </c>
      <c r="F280" s="246" t="s">
        <v>1357</v>
      </c>
      <c r="G280" s="243"/>
      <c r="H280" s="247">
        <v>189</v>
      </c>
      <c r="I280" s="248"/>
      <c r="J280" s="243"/>
      <c r="K280" s="243"/>
      <c r="L280" s="249"/>
      <c r="M280" s="250"/>
      <c r="N280" s="251"/>
      <c r="O280" s="251"/>
      <c r="P280" s="251"/>
      <c r="Q280" s="251"/>
      <c r="R280" s="251"/>
      <c r="S280" s="251"/>
      <c r="T280" s="25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3" t="s">
        <v>174</v>
      </c>
      <c r="AU280" s="253" t="s">
        <v>86</v>
      </c>
      <c r="AV280" s="13" t="s">
        <v>86</v>
      </c>
      <c r="AW280" s="13" t="s">
        <v>32</v>
      </c>
      <c r="AX280" s="13" t="s">
        <v>76</v>
      </c>
      <c r="AY280" s="253" t="s">
        <v>166</v>
      </c>
    </row>
    <row r="281" s="14" customFormat="1">
      <c r="A281" s="14"/>
      <c r="B281" s="254"/>
      <c r="C281" s="255"/>
      <c r="D281" s="244" t="s">
        <v>174</v>
      </c>
      <c r="E281" s="256" t="s">
        <v>1</v>
      </c>
      <c r="F281" s="257" t="s">
        <v>182</v>
      </c>
      <c r="G281" s="255"/>
      <c r="H281" s="258">
        <v>189</v>
      </c>
      <c r="I281" s="259"/>
      <c r="J281" s="255"/>
      <c r="K281" s="255"/>
      <c r="L281" s="260"/>
      <c r="M281" s="261"/>
      <c r="N281" s="262"/>
      <c r="O281" s="262"/>
      <c r="P281" s="262"/>
      <c r="Q281" s="262"/>
      <c r="R281" s="262"/>
      <c r="S281" s="262"/>
      <c r="T281" s="26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4" t="s">
        <v>174</v>
      </c>
      <c r="AU281" s="264" t="s">
        <v>86</v>
      </c>
      <c r="AV281" s="14" t="s">
        <v>172</v>
      </c>
      <c r="AW281" s="14" t="s">
        <v>32</v>
      </c>
      <c r="AX281" s="14" t="s">
        <v>84</v>
      </c>
      <c r="AY281" s="264" t="s">
        <v>166</v>
      </c>
    </row>
    <row r="282" s="2" customFormat="1" ht="55.5" customHeight="1">
      <c r="A282" s="38"/>
      <c r="B282" s="39"/>
      <c r="C282" s="228" t="s">
        <v>482</v>
      </c>
      <c r="D282" s="228" t="s">
        <v>168</v>
      </c>
      <c r="E282" s="229" t="s">
        <v>1358</v>
      </c>
      <c r="F282" s="230" t="s">
        <v>1359</v>
      </c>
      <c r="G282" s="231" t="s">
        <v>250</v>
      </c>
      <c r="H282" s="232">
        <v>87</v>
      </c>
      <c r="I282" s="233"/>
      <c r="J282" s="234">
        <f>ROUND(I282*H282,2)</f>
        <v>0</v>
      </c>
      <c r="K282" s="235"/>
      <c r="L282" s="44"/>
      <c r="M282" s="236" t="s">
        <v>1</v>
      </c>
      <c r="N282" s="237" t="s">
        <v>41</v>
      </c>
      <c r="O282" s="91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40" t="s">
        <v>288</v>
      </c>
      <c r="AT282" s="240" t="s">
        <v>168</v>
      </c>
      <c r="AU282" s="240" t="s">
        <v>86</v>
      </c>
      <c r="AY282" s="17" t="s">
        <v>166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7" t="s">
        <v>84</v>
      </c>
      <c r="BK282" s="241">
        <f>ROUND(I282*H282,2)</f>
        <v>0</v>
      </c>
      <c r="BL282" s="17" t="s">
        <v>288</v>
      </c>
      <c r="BM282" s="240" t="s">
        <v>1360</v>
      </c>
    </row>
    <row r="283" s="15" customFormat="1">
      <c r="A283" s="15"/>
      <c r="B283" s="265"/>
      <c r="C283" s="266"/>
      <c r="D283" s="244" t="s">
        <v>174</v>
      </c>
      <c r="E283" s="267" t="s">
        <v>1</v>
      </c>
      <c r="F283" s="268" t="s">
        <v>1200</v>
      </c>
      <c r="G283" s="266"/>
      <c r="H283" s="267" t="s">
        <v>1</v>
      </c>
      <c r="I283" s="269"/>
      <c r="J283" s="266"/>
      <c r="K283" s="266"/>
      <c r="L283" s="270"/>
      <c r="M283" s="271"/>
      <c r="N283" s="272"/>
      <c r="O283" s="272"/>
      <c r="P283" s="272"/>
      <c r="Q283" s="272"/>
      <c r="R283" s="272"/>
      <c r="S283" s="272"/>
      <c r="T283" s="273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74" t="s">
        <v>174</v>
      </c>
      <c r="AU283" s="274" t="s">
        <v>86</v>
      </c>
      <c r="AV283" s="15" t="s">
        <v>84</v>
      </c>
      <c r="AW283" s="15" t="s">
        <v>32</v>
      </c>
      <c r="AX283" s="15" t="s">
        <v>76</v>
      </c>
      <c r="AY283" s="274" t="s">
        <v>166</v>
      </c>
    </row>
    <row r="284" s="13" customFormat="1">
      <c r="A284" s="13"/>
      <c r="B284" s="242"/>
      <c r="C284" s="243"/>
      <c r="D284" s="244" t="s">
        <v>174</v>
      </c>
      <c r="E284" s="245" t="s">
        <v>1</v>
      </c>
      <c r="F284" s="246" t="s">
        <v>1361</v>
      </c>
      <c r="G284" s="243"/>
      <c r="H284" s="247">
        <v>87</v>
      </c>
      <c r="I284" s="248"/>
      <c r="J284" s="243"/>
      <c r="K284" s="243"/>
      <c r="L284" s="249"/>
      <c r="M284" s="250"/>
      <c r="N284" s="251"/>
      <c r="O284" s="251"/>
      <c r="P284" s="251"/>
      <c r="Q284" s="251"/>
      <c r="R284" s="251"/>
      <c r="S284" s="251"/>
      <c r="T284" s="25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3" t="s">
        <v>174</v>
      </c>
      <c r="AU284" s="253" t="s">
        <v>86</v>
      </c>
      <c r="AV284" s="13" t="s">
        <v>86</v>
      </c>
      <c r="AW284" s="13" t="s">
        <v>32</v>
      </c>
      <c r="AX284" s="13" t="s">
        <v>76</v>
      </c>
      <c r="AY284" s="253" t="s">
        <v>166</v>
      </c>
    </row>
    <row r="285" s="14" customFormat="1">
      <c r="A285" s="14"/>
      <c r="B285" s="254"/>
      <c r="C285" s="255"/>
      <c r="D285" s="244" t="s">
        <v>174</v>
      </c>
      <c r="E285" s="256" t="s">
        <v>1</v>
      </c>
      <c r="F285" s="257" t="s">
        <v>182</v>
      </c>
      <c r="G285" s="255"/>
      <c r="H285" s="258">
        <v>87</v>
      </c>
      <c r="I285" s="259"/>
      <c r="J285" s="255"/>
      <c r="K285" s="255"/>
      <c r="L285" s="260"/>
      <c r="M285" s="261"/>
      <c r="N285" s="262"/>
      <c r="O285" s="262"/>
      <c r="P285" s="262"/>
      <c r="Q285" s="262"/>
      <c r="R285" s="262"/>
      <c r="S285" s="262"/>
      <c r="T285" s="26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4" t="s">
        <v>174</v>
      </c>
      <c r="AU285" s="264" t="s">
        <v>86</v>
      </c>
      <c r="AV285" s="14" t="s">
        <v>172</v>
      </c>
      <c r="AW285" s="14" t="s">
        <v>32</v>
      </c>
      <c r="AX285" s="14" t="s">
        <v>84</v>
      </c>
      <c r="AY285" s="264" t="s">
        <v>166</v>
      </c>
    </row>
    <row r="286" s="2" customFormat="1" ht="55.5" customHeight="1">
      <c r="A286" s="38"/>
      <c r="B286" s="39"/>
      <c r="C286" s="228" t="s">
        <v>487</v>
      </c>
      <c r="D286" s="228" t="s">
        <v>168</v>
      </c>
      <c r="E286" s="229" t="s">
        <v>1362</v>
      </c>
      <c r="F286" s="230" t="s">
        <v>1363</v>
      </c>
      <c r="G286" s="231" t="s">
        <v>250</v>
      </c>
      <c r="H286" s="232">
        <v>3</v>
      </c>
      <c r="I286" s="233"/>
      <c r="J286" s="234">
        <f>ROUND(I286*H286,2)</f>
        <v>0</v>
      </c>
      <c r="K286" s="235"/>
      <c r="L286" s="44"/>
      <c r="M286" s="236" t="s">
        <v>1</v>
      </c>
      <c r="N286" s="237" t="s">
        <v>41</v>
      </c>
      <c r="O286" s="91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40" t="s">
        <v>288</v>
      </c>
      <c r="AT286" s="240" t="s">
        <v>168</v>
      </c>
      <c r="AU286" s="240" t="s">
        <v>86</v>
      </c>
      <c r="AY286" s="17" t="s">
        <v>166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7" t="s">
        <v>84</v>
      </c>
      <c r="BK286" s="241">
        <f>ROUND(I286*H286,2)</f>
        <v>0</v>
      </c>
      <c r="BL286" s="17" t="s">
        <v>288</v>
      </c>
      <c r="BM286" s="240" t="s">
        <v>1364</v>
      </c>
    </row>
    <row r="287" s="15" customFormat="1">
      <c r="A287" s="15"/>
      <c r="B287" s="265"/>
      <c r="C287" s="266"/>
      <c r="D287" s="244" t="s">
        <v>174</v>
      </c>
      <c r="E287" s="267" t="s">
        <v>1</v>
      </c>
      <c r="F287" s="268" t="s">
        <v>1200</v>
      </c>
      <c r="G287" s="266"/>
      <c r="H287" s="267" t="s">
        <v>1</v>
      </c>
      <c r="I287" s="269"/>
      <c r="J287" s="266"/>
      <c r="K287" s="266"/>
      <c r="L287" s="270"/>
      <c r="M287" s="271"/>
      <c r="N287" s="272"/>
      <c r="O287" s="272"/>
      <c r="P287" s="272"/>
      <c r="Q287" s="272"/>
      <c r="R287" s="272"/>
      <c r="S287" s="272"/>
      <c r="T287" s="273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4" t="s">
        <v>174</v>
      </c>
      <c r="AU287" s="274" t="s">
        <v>86</v>
      </c>
      <c r="AV287" s="15" t="s">
        <v>84</v>
      </c>
      <c r="AW287" s="15" t="s">
        <v>32</v>
      </c>
      <c r="AX287" s="15" t="s">
        <v>76</v>
      </c>
      <c r="AY287" s="274" t="s">
        <v>166</v>
      </c>
    </row>
    <row r="288" s="13" customFormat="1">
      <c r="A288" s="13"/>
      <c r="B288" s="242"/>
      <c r="C288" s="243"/>
      <c r="D288" s="244" t="s">
        <v>174</v>
      </c>
      <c r="E288" s="245" t="s">
        <v>1</v>
      </c>
      <c r="F288" s="246" t="s">
        <v>118</v>
      </c>
      <c r="G288" s="243"/>
      <c r="H288" s="247">
        <v>3</v>
      </c>
      <c r="I288" s="248"/>
      <c r="J288" s="243"/>
      <c r="K288" s="243"/>
      <c r="L288" s="249"/>
      <c r="M288" s="250"/>
      <c r="N288" s="251"/>
      <c r="O288" s="251"/>
      <c r="P288" s="251"/>
      <c r="Q288" s="251"/>
      <c r="R288" s="251"/>
      <c r="S288" s="251"/>
      <c r="T288" s="25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3" t="s">
        <v>174</v>
      </c>
      <c r="AU288" s="253" t="s">
        <v>86</v>
      </c>
      <c r="AV288" s="13" t="s">
        <v>86</v>
      </c>
      <c r="AW288" s="13" t="s">
        <v>32</v>
      </c>
      <c r="AX288" s="13" t="s">
        <v>76</v>
      </c>
      <c r="AY288" s="253" t="s">
        <v>166</v>
      </c>
    </row>
    <row r="289" s="14" customFormat="1">
      <c r="A289" s="14"/>
      <c r="B289" s="254"/>
      <c r="C289" s="255"/>
      <c r="D289" s="244" t="s">
        <v>174</v>
      </c>
      <c r="E289" s="256" t="s">
        <v>1</v>
      </c>
      <c r="F289" s="257" t="s">
        <v>182</v>
      </c>
      <c r="G289" s="255"/>
      <c r="H289" s="258">
        <v>3</v>
      </c>
      <c r="I289" s="259"/>
      <c r="J289" s="255"/>
      <c r="K289" s="255"/>
      <c r="L289" s="260"/>
      <c r="M289" s="261"/>
      <c r="N289" s="262"/>
      <c r="O289" s="262"/>
      <c r="P289" s="262"/>
      <c r="Q289" s="262"/>
      <c r="R289" s="262"/>
      <c r="S289" s="262"/>
      <c r="T289" s="26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4" t="s">
        <v>174</v>
      </c>
      <c r="AU289" s="264" t="s">
        <v>86</v>
      </c>
      <c r="AV289" s="14" t="s">
        <v>172</v>
      </c>
      <c r="AW289" s="14" t="s">
        <v>32</v>
      </c>
      <c r="AX289" s="14" t="s">
        <v>84</v>
      </c>
      <c r="AY289" s="264" t="s">
        <v>166</v>
      </c>
    </row>
    <row r="290" s="2" customFormat="1" ht="24.15" customHeight="1">
      <c r="A290" s="38"/>
      <c r="B290" s="39"/>
      <c r="C290" s="228" t="s">
        <v>492</v>
      </c>
      <c r="D290" s="228" t="s">
        <v>168</v>
      </c>
      <c r="E290" s="229" t="s">
        <v>1365</v>
      </c>
      <c r="F290" s="230" t="s">
        <v>1366</v>
      </c>
      <c r="G290" s="231" t="s">
        <v>185</v>
      </c>
      <c r="H290" s="232">
        <v>42</v>
      </c>
      <c r="I290" s="233"/>
      <c r="J290" s="234">
        <f>ROUND(I290*H290,2)</f>
        <v>0</v>
      </c>
      <c r="K290" s="235"/>
      <c r="L290" s="44"/>
      <c r="M290" s="236" t="s">
        <v>1</v>
      </c>
      <c r="N290" s="237" t="s">
        <v>41</v>
      </c>
      <c r="O290" s="91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40" t="s">
        <v>288</v>
      </c>
      <c r="AT290" s="240" t="s">
        <v>168</v>
      </c>
      <c r="AU290" s="240" t="s">
        <v>86</v>
      </c>
      <c r="AY290" s="17" t="s">
        <v>166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7" t="s">
        <v>84</v>
      </c>
      <c r="BK290" s="241">
        <f>ROUND(I290*H290,2)</f>
        <v>0</v>
      </c>
      <c r="BL290" s="17" t="s">
        <v>288</v>
      </c>
      <c r="BM290" s="240" t="s">
        <v>1367</v>
      </c>
    </row>
    <row r="291" s="15" customFormat="1">
      <c r="A291" s="15"/>
      <c r="B291" s="265"/>
      <c r="C291" s="266"/>
      <c r="D291" s="244" t="s">
        <v>174</v>
      </c>
      <c r="E291" s="267" t="s">
        <v>1</v>
      </c>
      <c r="F291" s="268" t="s">
        <v>1338</v>
      </c>
      <c r="G291" s="266"/>
      <c r="H291" s="267" t="s">
        <v>1</v>
      </c>
      <c r="I291" s="269"/>
      <c r="J291" s="266"/>
      <c r="K291" s="266"/>
      <c r="L291" s="270"/>
      <c r="M291" s="271"/>
      <c r="N291" s="272"/>
      <c r="O291" s="272"/>
      <c r="P291" s="272"/>
      <c r="Q291" s="272"/>
      <c r="R291" s="272"/>
      <c r="S291" s="272"/>
      <c r="T291" s="273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74" t="s">
        <v>174</v>
      </c>
      <c r="AU291" s="274" t="s">
        <v>86</v>
      </c>
      <c r="AV291" s="15" t="s">
        <v>84</v>
      </c>
      <c r="AW291" s="15" t="s">
        <v>32</v>
      </c>
      <c r="AX291" s="15" t="s">
        <v>76</v>
      </c>
      <c r="AY291" s="274" t="s">
        <v>166</v>
      </c>
    </row>
    <row r="292" s="13" customFormat="1">
      <c r="A292" s="13"/>
      <c r="B292" s="242"/>
      <c r="C292" s="243"/>
      <c r="D292" s="244" t="s">
        <v>174</v>
      </c>
      <c r="E292" s="245" t="s">
        <v>1</v>
      </c>
      <c r="F292" s="246" t="s">
        <v>1368</v>
      </c>
      <c r="G292" s="243"/>
      <c r="H292" s="247">
        <v>42</v>
      </c>
      <c r="I292" s="248"/>
      <c r="J292" s="243"/>
      <c r="K292" s="243"/>
      <c r="L292" s="249"/>
      <c r="M292" s="250"/>
      <c r="N292" s="251"/>
      <c r="O292" s="251"/>
      <c r="P292" s="251"/>
      <c r="Q292" s="251"/>
      <c r="R292" s="251"/>
      <c r="S292" s="251"/>
      <c r="T292" s="25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3" t="s">
        <v>174</v>
      </c>
      <c r="AU292" s="253" t="s">
        <v>86</v>
      </c>
      <c r="AV292" s="13" t="s">
        <v>86</v>
      </c>
      <c r="AW292" s="13" t="s">
        <v>32</v>
      </c>
      <c r="AX292" s="13" t="s">
        <v>76</v>
      </c>
      <c r="AY292" s="253" t="s">
        <v>166</v>
      </c>
    </row>
    <row r="293" s="14" customFormat="1">
      <c r="A293" s="14"/>
      <c r="B293" s="254"/>
      <c r="C293" s="255"/>
      <c r="D293" s="244" t="s">
        <v>174</v>
      </c>
      <c r="E293" s="256" t="s">
        <v>1</v>
      </c>
      <c r="F293" s="257" t="s">
        <v>182</v>
      </c>
      <c r="G293" s="255"/>
      <c r="H293" s="258">
        <v>42</v>
      </c>
      <c r="I293" s="259"/>
      <c r="J293" s="255"/>
      <c r="K293" s="255"/>
      <c r="L293" s="260"/>
      <c r="M293" s="261"/>
      <c r="N293" s="262"/>
      <c r="O293" s="262"/>
      <c r="P293" s="262"/>
      <c r="Q293" s="262"/>
      <c r="R293" s="262"/>
      <c r="S293" s="262"/>
      <c r="T293" s="26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4" t="s">
        <v>174</v>
      </c>
      <c r="AU293" s="264" t="s">
        <v>86</v>
      </c>
      <c r="AV293" s="14" t="s">
        <v>172</v>
      </c>
      <c r="AW293" s="14" t="s">
        <v>32</v>
      </c>
      <c r="AX293" s="14" t="s">
        <v>84</v>
      </c>
      <c r="AY293" s="264" t="s">
        <v>166</v>
      </c>
    </row>
    <row r="294" s="2" customFormat="1" ht="33" customHeight="1">
      <c r="A294" s="38"/>
      <c r="B294" s="39"/>
      <c r="C294" s="228" t="s">
        <v>496</v>
      </c>
      <c r="D294" s="228" t="s">
        <v>168</v>
      </c>
      <c r="E294" s="229" t="s">
        <v>1369</v>
      </c>
      <c r="F294" s="230" t="s">
        <v>1370</v>
      </c>
      <c r="G294" s="231" t="s">
        <v>185</v>
      </c>
      <c r="H294" s="232">
        <v>42</v>
      </c>
      <c r="I294" s="233"/>
      <c r="J294" s="234">
        <f>ROUND(I294*H294,2)</f>
        <v>0</v>
      </c>
      <c r="K294" s="235"/>
      <c r="L294" s="44"/>
      <c r="M294" s="236" t="s">
        <v>1</v>
      </c>
      <c r="N294" s="237" t="s">
        <v>41</v>
      </c>
      <c r="O294" s="91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40" t="s">
        <v>288</v>
      </c>
      <c r="AT294" s="240" t="s">
        <v>168</v>
      </c>
      <c r="AU294" s="240" t="s">
        <v>86</v>
      </c>
      <c r="AY294" s="17" t="s">
        <v>166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7" t="s">
        <v>84</v>
      </c>
      <c r="BK294" s="241">
        <f>ROUND(I294*H294,2)</f>
        <v>0</v>
      </c>
      <c r="BL294" s="17" t="s">
        <v>288</v>
      </c>
      <c r="BM294" s="240" t="s">
        <v>1371</v>
      </c>
    </row>
    <row r="295" s="2" customFormat="1" ht="24.15" customHeight="1">
      <c r="A295" s="38"/>
      <c r="B295" s="39"/>
      <c r="C295" s="228" t="s">
        <v>502</v>
      </c>
      <c r="D295" s="228" t="s">
        <v>168</v>
      </c>
      <c r="E295" s="229" t="s">
        <v>1372</v>
      </c>
      <c r="F295" s="230" t="s">
        <v>1373</v>
      </c>
      <c r="G295" s="231" t="s">
        <v>185</v>
      </c>
      <c r="H295" s="232">
        <v>5</v>
      </c>
      <c r="I295" s="233"/>
      <c r="J295" s="234">
        <f>ROUND(I295*H295,2)</f>
        <v>0</v>
      </c>
      <c r="K295" s="235"/>
      <c r="L295" s="44"/>
      <c r="M295" s="236" t="s">
        <v>1</v>
      </c>
      <c r="N295" s="237" t="s">
        <v>41</v>
      </c>
      <c r="O295" s="91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40" t="s">
        <v>288</v>
      </c>
      <c r="AT295" s="240" t="s">
        <v>168</v>
      </c>
      <c r="AU295" s="240" t="s">
        <v>86</v>
      </c>
      <c r="AY295" s="17" t="s">
        <v>166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7" t="s">
        <v>84</v>
      </c>
      <c r="BK295" s="241">
        <f>ROUND(I295*H295,2)</f>
        <v>0</v>
      </c>
      <c r="BL295" s="17" t="s">
        <v>288</v>
      </c>
      <c r="BM295" s="240" t="s">
        <v>1374</v>
      </c>
    </row>
    <row r="296" s="15" customFormat="1">
      <c r="A296" s="15"/>
      <c r="B296" s="265"/>
      <c r="C296" s="266"/>
      <c r="D296" s="244" t="s">
        <v>174</v>
      </c>
      <c r="E296" s="267" t="s">
        <v>1</v>
      </c>
      <c r="F296" s="268" t="s">
        <v>1338</v>
      </c>
      <c r="G296" s="266"/>
      <c r="H296" s="267" t="s">
        <v>1</v>
      </c>
      <c r="I296" s="269"/>
      <c r="J296" s="266"/>
      <c r="K296" s="266"/>
      <c r="L296" s="270"/>
      <c r="M296" s="271"/>
      <c r="N296" s="272"/>
      <c r="O296" s="272"/>
      <c r="P296" s="272"/>
      <c r="Q296" s="272"/>
      <c r="R296" s="272"/>
      <c r="S296" s="272"/>
      <c r="T296" s="273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74" t="s">
        <v>174</v>
      </c>
      <c r="AU296" s="274" t="s">
        <v>86</v>
      </c>
      <c r="AV296" s="15" t="s">
        <v>84</v>
      </c>
      <c r="AW296" s="15" t="s">
        <v>32</v>
      </c>
      <c r="AX296" s="15" t="s">
        <v>76</v>
      </c>
      <c r="AY296" s="274" t="s">
        <v>166</v>
      </c>
    </row>
    <row r="297" s="13" customFormat="1">
      <c r="A297" s="13"/>
      <c r="B297" s="242"/>
      <c r="C297" s="243"/>
      <c r="D297" s="244" t="s">
        <v>174</v>
      </c>
      <c r="E297" s="245" t="s">
        <v>1</v>
      </c>
      <c r="F297" s="246" t="s">
        <v>1375</v>
      </c>
      <c r="G297" s="243"/>
      <c r="H297" s="247">
        <v>5</v>
      </c>
      <c r="I297" s="248"/>
      <c r="J297" s="243"/>
      <c r="K297" s="243"/>
      <c r="L297" s="249"/>
      <c r="M297" s="250"/>
      <c r="N297" s="251"/>
      <c r="O297" s="251"/>
      <c r="P297" s="251"/>
      <c r="Q297" s="251"/>
      <c r="R297" s="251"/>
      <c r="S297" s="251"/>
      <c r="T297" s="25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3" t="s">
        <v>174</v>
      </c>
      <c r="AU297" s="253" t="s">
        <v>86</v>
      </c>
      <c r="AV297" s="13" t="s">
        <v>86</v>
      </c>
      <c r="AW297" s="13" t="s">
        <v>32</v>
      </c>
      <c r="AX297" s="13" t="s">
        <v>76</v>
      </c>
      <c r="AY297" s="253" t="s">
        <v>166</v>
      </c>
    </row>
    <row r="298" s="14" customFormat="1">
      <c r="A298" s="14"/>
      <c r="B298" s="254"/>
      <c r="C298" s="255"/>
      <c r="D298" s="244" t="s">
        <v>174</v>
      </c>
      <c r="E298" s="256" t="s">
        <v>1</v>
      </c>
      <c r="F298" s="257" t="s">
        <v>182</v>
      </c>
      <c r="G298" s="255"/>
      <c r="H298" s="258">
        <v>5</v>
      </c>
      <c r="I298" s="259"/>
      <c r="J298" s="255"/>
      <c r="K298" s="255"/>
      <c r="L298" s="260"/>
      <c r="M298" s="261"/>
      <c r="N298" s="262"/>
      <c r="O298" s="262"/>
      <c r="P298" s="262"/>
      <c r="Q298" s="262"/>
      <c r="R298" s="262"/>
      <c r="S298" s="262"/>
      <c r="T298" s="26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4" t="s">
        <v>174</v>
      </c>
      <c r="AU298" s="264" t="s">
        <v>86</v>
      </c>
      <c r="AV298" s="14" t="s">
        <v>172</v>
      </c>
      <c r="AW298" s="14" t="s">
        <v>32</v>
      </c>
      <c r="AX298" s="14" t="s">
        <v>84</v>
      </c>
      <c r="AY298" s="264" t="s">
        <v>166</v>
      </c>
    </row>
    <row r="299" s="2" customFormat="1" ht="33" customHeight="1">
      <c r="A299" s="38"/>
      <c r="B299" s="39"/>
      <c r="C299" s="228" t="s">
        <v>507</v>
      </c>
      <c r="D299" s="228" t="s">
        <v>168</v>
      </c>
      <c r="E299" s="229" t="s">
        <v>1376</v>
      </c>
      <c r="F299" s="230" t="s">
        <v>1377</v>
      </c>
      <c r="G299" s="231" t="s">
        <v>185</v>
      </c>
      <c r="H299" s="232">
        <v>2</v>
      </c>
      <c r="I299" s="233"/>
      <c r="J299" s="234">
        <f>ROUND(I299*H299,2)</f>
        <v>0</v>
      </c>
      <c r="K299" s="235"/>
      <c r="L299" s="44"/>
      <c r="M299" s="236" t="s">
        <v>1</v>
      </c>
      <c r="N299" s="237" t="s">
        <v>41</v>
      </c>
      <c r="O299" s="91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40" t="s">
        <v>288</v>
      </c>
      <c r="AT299" s="240" t="s">
        <v>168</v>
      </c>
      <c r="AU299" s="240" t="s">
        <v>86</v>
      </c>
      <c r="AY299" s="17" t="s">
        <v>166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7" t="s">
        <v>84</v>
      </c>
      <c r="BK299" s="241">
        <f>ROUND(I299*H299,2)</f>
        <v>0</v>
      </c>
      <c r="BL299" s="17" t="s">
        <v>288</v>
      </c>
      <c r="BM299" s="240" t="s">
        <v>1378</v>
      </c>
    </row>
    <row r="300" s="15" customFormat="1">
      <c r="A300" s="15"/>
      <c r="B300" s="265"/>
      <c r="C300" s="266"/>
      <c r="D300" s="244" t="s">
        <v>174</v>
      </c>
      <c r="E300" s="267" t="s">
        <v>1</v>
      </c>
      <c r="F300" s="268" t="s">
        <v>1338</v>
      </c>
      <c r="G300" s="266"/>
      <c r="H300" s="267" t="s">
        <v>1</v>
      </c>
      <c r="I300" s="269"/>
      <c r="J300" s="266"/>
      <c r="K300" s="266"/>
      <c r="L300" s="270"/>
      <c r="M300" s="271"/>
      <c r="N300" s="272"/>
      <c r="O300" s="272"/>
      <c r="P300" s="272"/>
      <c r="Q300" s="272"/>
      <c r="R300" s="272"/>
      <c r="S300" s="272"/>
      <c r="T300" s="273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4" t="s">
        <v>174</v>
      </c>
      <c r="AU300" s="274" t="s">
        <v>86</v>
      </c>
      <c r="AV300" s="15" t="s">
        <v>84</v>
      </c>
      <c r="AW300" s="15" t="s">
        <v>32</v>
      </c>
      <c r="AX300" s="15" t="s">
        <v>76</v>
      </c>
      <c r="AY300" s="274" t="s">
        <v>166</v>
      </c>
    </row>
    <row r="301" s="13" customFormat="1">
      <c r="A301" s="13"/>
      <c r="B301" s="242"/>
      <c r="C301" s="243"/>
      <c r="D301" s="244" t="s">
        <v>174</v>
      </c>
      <c r="E301" s="245" t="s">
        <v>1</v>
      </c>
      <c r="F301" s="246" t="s">
        <v>86</v>
      </c>
      <c r="G301" s="243"/>
      <c r="H301" s="247">
        <v>2</v>
      </c>
      <c r="I301" s="248"/>
      <c r="J301" s="243"/>
      <c r="K301" s="243"/>
      <c r="L301" s="249"/>
      <c r="M301" s="250"/>
      <c r="N301" s="251"/>
      <c r="O301" s="251"/>
      <c r="P301" s="251"/>
      <c r="Q301" s="251"/>
      <c r="R301" s="251"/>
      <c r="S301" s="251"/>
      <c r="T301" s="25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3" t="s">
        <v>174</v>
      </c>
      <c r="AU301" s="253" t="s">
        <v>86</v>
      </c>
      <c r="AV301" s="13" t="s">
        <v>86</v>
      </c>
      <c r="AW301" s="13" t="s">
        <v>32</v>
      </c>
      <c r="AX301" s="13" t="s">
        <v>76</v>
      </c>
      <c r="AY301" s="253" t="s">
        <v>166</v>
      </c>
    </row>
    <row r="302" s="14" customFormat="1">
      <c r="A302" s="14"/>
      <c r="B302" s="254"/>
      <c r="C302" s="255"/>
      <c r="D302" s="244" t="s">
        <v>174</v>
      </c>
      <c r="E302" s="256" t="s">
        <v>1</v>
      </c>
      <c r="F302" s="257" t="s">
        <v>182</v>
      </c>
      <c r="G302" s="255"/>
      <c r="H302" s="258">
        <v>2</v>
      </c>
      <c r="I302" s="259"/>
      <c r="J302" s="255"/>
      <c r="K302" s="255"/>
      <c r="L302" s="260"/>
      <c r="M302" s="261"/>
      <c r="N302" s="262"/>
      <c r="O302" s="262"/>
      <c r="P302" s="262"/>
      <c r="Q302" s="262"/>
      <c r="R302" s="262"/>
      <c r="S302" s="262"/>
      <c r="T302" s="26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4" t="s">
        <v>174</v>
      </c>
      <c r="AU302" s="264" t="s">
        <v>86</v>
      </c>
      <c r="AV302" s="14" t="s">
        <v>172</v>
      </c>
      <c r="AW302" s="14" t="s">
        <v>32</v>
      </c>
      <c r="AX302" s="14" t="s">
        <v>84</v>
      </c>
      <c r="AY302" s="264" t="s">
        <v>166</v>
      </c>
    </row>
    <row r="303" s="2" customFormat="1" ht="37.8" customHeight="1">
      <c r="A303" s="38"/>
      <c r="B303" s="39"/>
      <c r="C303" s="228" t="s">
        <v>512</v>
      </c>
      <c r="D303" s="228" t="s">
        <v>168</v>
      </c>
      <c r="E303" s="229" t="s">
        <v>1379</v>
      </c>
      <c r="F303" s="230" t="s">
        <v>1380</v>
      </c>
      <c r="G303" s="231" t="s">
        <v>250</v>
      </c>
      <c r="H303" s="232">
        <v>279</v>
      </c>
      <c r="I303" s="233"/>
      <c r="J303" s="234">
        <f>ROUND(I303*H303,2)</f>
        <v>0</v>
      </c>
      <c r="K303" s="235"/>
      <c r="L303" s="44"/>
      <c r="M303" s="236" t="s">
        <v>1</v>
      </c>
      <c r="N303" s="237" t="s">
        <v>41</v>
      </c>
      <c r="O303" s="91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40" t="s">
        <v>288</v>
      </c>
      <c r="AT303" s="240" t="s">
        <v>168</v>
      </c>
      <c r="AU303" s="240" t="s">
        <v>86</v>
      </c>
      <c r="AY303" s="17" t="s">
        <v>166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7" t="s">
        <v>84</v>
      </c>
      <c r="BK303" s="241">
        <f>ROUND(I303*H303,2)</f>
        <v>0</v>
      </c>
      <c r="BL303" s="17" t="s">
        <v>288</v>
      </c>
      <c r="BM303" s="240" t="s">
        <v>1381</v>
      </c>
    </row>
    <row r="304" s="15" customFormat="1">
      <c r="A304" s="15"/>
      <c r="B304" s="265"/>
      <c r="C304" s="266"/>
      <c r="D304" s="244" t="s">
        <v>174</v>
      </c>
      <c r="E304" s="267" t="s">
        <v>1</v>
      </c>
      <c r="F304" s="268" t="s">
        <v>1200</v>
      </c>
      <c r="G304" s="266"/>
      <c r="H304" s="267" t="s">
        <v>1</v>
      </c>
      <c r="I304" s="269"/>
      <c r="J304" s="266"/>
      <c r="K304" s="266"/>
      <c r="L304" s="270"/>
      <c r="M304" s="271"/>
      <c r="N304" s="272"/>
      <c r="O304" s="272"/>
      <c r="P304" s="272"/>
      <c r="Q304" s="272"/>
      <c r="R304" s="272"/>
      <c r="S304" s="272"/>
      <c r="T304" s="273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74" t="s">
        <v>174</v>
      </c>
      <c r="AU304" s="274" t="s">
        <v>86</v>
      </c>
      <c r="AV304" s="15" t="s">
        <v>84</v>
      </c>
      <c r="AW304" s="15" t="s">
        <v>32</v>
      </c>
      <c r="AX304" s="15" t="s">
        <v>76</v>
      </c>
      <c r="AY304" s="274" t="s">
        <v>166</v>
      </c>
    </row>
    <row r="305" s="13" customFormat="1">
      <c r="A305" s="13"/>
      <c r="B305" s="242"/>
      <c r="C305" s="243"/>
      <c r="D305" s="244" t="s">
        <v>174</v>
      </c>
      <c r="E305" s="245" t="s">
        <v>1</v>
      </c>
      <c r="F305" s="246" t="s">
        <v>1382</v>
      </c>
      <c r="G305" s="243"/>
      <c r="H305" s="247">
        <v>279</v>
      </c>
      <c r="I305" s="248"/>
      <c r="J305" s="243"/>
      <c r="K305" s="243"/>
      <c r="L305" s="249"/>
      <c r="M305" s="250"/>
      <c r="N305" s="251"/>
      <c r="O305" s="251"/>
      <c r="P305" s="251"/>
      <c r="Q305" s="251"/>
      <c r="R305" s="251"/>
      <c r="S305" s="251"/>
      <c r="T305" s="25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3" t="s">
        <v>174</v>
      </c>
      <c r="AU305" s="253" t="s">
        <v>86</v>
      </c>
      <c r="AV305" s="13" t="s">
        <v>86</v>
      </c>
      <c r="AW305" s="13" t="s">
        <v>32</v>
      </c>
      <c r="AX305" s="13" t="s">
        <v>76</v>
      </c>
      <c r="AY305" s="253" t="s">
        <v>166</v>
      </c>
    </row>
    <row r="306" s="14" customFormat="1">
      <c r="A306" s="14"/>
      <c r="B306" s="254"/>
      <c r="C306" s="255"/>
      <c r="D306" s="244" t="s">
        <v>174</v>
      </c>
      <c r="E306" s="256" t="s">
        <v>1</v>
      </c>
      <c r="F306" s="257" t="s">
        <v>182</v>
      </c>
      <c r="G306" s="255"/>
      <c r="H306" s="258">
        <v>279</v>
      </c>
      <c r="I306" s="259"/>
      <c r="J306" s="255"/>
      <c r="K306" s="255"/>
      <c r="L306" s="260"/>
      <c r="M306" s="261"/>
      <c r="N306" s="262"/>
      <c r="O306" s="262"/>
      <c r="P306" s="262"/>
      <c r="Q306" s="262"/>
      <c r="R306" s="262"/>
      <c r="S306" s="262"/>
      <c r="T306" s="26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4" t="s">
        <v>174</v>
      </c>
      <c r="AU306" s="264" t="s">
        <v>86</v>
      </c>
      <c r="AV306" s="14" t="s">
        <v>172</v>
      </c>
      <c r="AW306" s="14" t="s">
        <v>32</v>
      </c>
      <c r="AX306" s="14" t="s">
        <v>84</v>
      </c>
      <c r="AY306" s="264" t="s">
        <v>166</v>
      </c>
    </row>
    <row r="307" s="2" customFormat="1" ht="33" customHeight="1">
      <c r="A307" s="38"/>
      <c r="B307" s="39"/>
      <c r="C307" s="228" t="s">
        <v>517</v>
      </c>
      <c r="D307" s="228" t="s">
        <v>168</v>
      </c>
      <c r="E307" s="229" t="s">
        <v>1383</v>
      </c>
      <c r="F307" s="230" t="s">
        <v>1384</v>
      </c>
      <c r="G307" s="231" t="s">
        <v>250</v>
      </c>
      <c r="H307" s="232">
        <v>279</v>
      </c>
      <c r="I307" s="233"/>
      <c r="J307" s="234">
        <f>ROUND(I307*H307,2)</f>
        <v>0</v>
      </c>
      <c r="K307" s="235"/>
      <c r="L307" s="44"/>
      <c r="M307" s="236" t="s">
        <v>1</v>
      </c>
      <c r="N307" s="237" t="s">
        <v>41</v>
      </c>
      <c r="O307" s="91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40" t="s">
        <v>288</v>
      </c>
      <c r="AT307" s="240" t="s">
        <v>168</v>
      </c>
      <c r="AU307" s="240" t="s">
        <v>86</v>
      </c>
      <c r="AY307" s="17" t="s">
        <v>166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7" t="s">
        <v>84</v>
      </c>
      <c r="BK307" s="241">
        <f>ROUND(I307*H307,2)</f>
        <v>0</v>
      </c>
      <c r="BL307" s="17" t="s">
        <v>288</v>
      </c>
      <c r="BM307" s="240" t="s">
        <v>1385</v>
      </c>
    </row>
    <row r="308" s="2" customFormat="1" ht="44.25" customHeight="1">
      <c r="A308" s="38"/>
      <c r="B308" s="39"/>
      <c r="C308" s="228" t="s">
        <v>522</v>
      </c>
      <c r="D308" s="228" t="s">
        <v>168</v>
      </c>
      <c r="E308" s="229" t="s">
        <v>1386</v>
      </c>
      <c r="F308" s="230" t="s">
        <v>1387</v>
      </c>
      <c r="G308" s="231" t="s">
        <v>611</v>
      </c>
      <c r="H308" s="286"/>
      <c r="I308" s="233"/>
      <c r="J308" s="234">
        <f>ROUND(I308*H308,2)</f>
        <v>0</v>
      </c>
      <c r="K308" s="235"/>
      <c r="L308" s="44"/>
      <c r="M308" s="236" t="s">
        <v>1</v>
      </c>
      <c r="N308" s="237" t="s">
        <v>41</v>
      </c>
      <c r="O308" s="91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40" t="s">
        <v>288</v>
      </c>
      <c r="AT308" s="240" t="s">
        <v>168</v>
      </c>
      <c r="AU308" s="240" t="s">
        <v>86</v>
      </c>
      <c r="AY308" s="17" t="s">
        <v>166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7" t="s">
        <v>84</v>
      </c>
      <c r="BK308" s="241">
        <f>ROUND(I308*H308,2)</f>
        <v>0</v>
      </c>
      <c r="BL308" s="17" t="s">
        <v>288</v>
      </c>
      <c r="BM308" s="240" t="s">
        <v>1388</v>
      </c>
    </row>
    <row r="309" s="2" customFormat="1" ht="49.05" customHeight="1">
      <c r="A309" s="38"/>
      <c r="B309" s="39"/>
      <c r="C309" s="228" t="s">
        <v>527</v>
      </c>
      <c r="D309" s="228" t="s">
        <v>168</v>
      </c>
      <c r="E309" s="229" t="s">
        <v>1389</v>
      </c>
      <c r="F309" s="230" t="s">
        <v>1390</v>
      </c>
      <c r="G309" s="231" t="s">
        <v>611</v>
      </c>
      <c r="H309" s="286"/>
      <c r="I309" s="233"/>
      <c r="J309" s="234">
        <f>ROUND(I309*H309,2)</f>
        <v>0</v>
      </c>
      <c r="K309" s="235"/>
      <c r="L309" s="44"/>
      <c r="M309" s="236" t="s">
        <v>1</v>
      </c>
      <c r="N309" s="237" t="s">
        <v>41</v>
      </c>
      <c r="O309" s="91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40" t="s">
        <v>288</v>
      </c>
      <c r="AT309" s="240" t="s">
        <v>168</v>
      </c>
      <c r="AU309" s="240" t="s">
        <v>86</v>
      </c>
      <c r="AY309" s="17" t="s">
        <v>166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7" t="s">
        <v>84</v>
      </c>
      <c r="BK309" s="241">
        <f>ROUND(I309*H309,2)</f>
        <v>0</v>
      </c>
      <c r="BL309" s="17" t="s">
        <v>288</v>
      </c>
      <c r="BM309" s="240" t="s">
        <v>1391</v>
      </c>
    </row>
    <row r="310" s="12" customFormat="1" ht="22.8" customHeight="1">
      <c r="A310" s="12"/>
      <c r="B310" s="212"/>
      <c r="C310" s="213"/>
      <c r="D310" s="214" t="s">
        <v>75</v>
      </c>
      <c r="E310" s="226" t="s">
        <v>1392</v>
      </c>
      <c r="F310" s="226" t="s">
        <v>1393</v>
      </c>
      <c r="G310" s="213"/>
      <c r="H310" s="213"/>
      <c r="I310" s="216"/>
      <c r="J310" s="227">
        <f>BK310</f>
        <v>0</v>
      </c>
      <c r="K310" s="213"/>
      <c r="L310" s="218"/>
      <c r="M310" s="219"/>
      <c r="N310" s="220"/>
      <c r="O310" s="220"/>
      <c r="P310" s="221">
        <f>SUM(P311:P378)</f>
        <v>0</v>
      </c>
      <c r="Q310" s="220"/>
      <c r="R310" s="221">
        <f>SUM(R311:R378)</f>
        <v>0.032160000000000001</v>
      </c>
      <c r="S310" s="220"/>
      <c r="T310" s="222">
        <f>SUM(T311:T378)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23" t="s">
        <v>86</v>
      </c>
      <c r="AT310" s="224" t="s">
        <v>75</v>
      </c>
      <c r="AU310" s="224" t="s">
        <v>84</v>
      </c>
      <c r="AY310" s="223" t="s">
        <v>166</v>
      </c>
      <c r="BK310" s="225">
        <f>SUM(BK311:BK378)</f>
        <v>0</v>
      </c>
    </row>
    <row r="311" s="2" customFormat="1" ht="24.15" customHeight="1">
      <c r="A311" s="38"/>
      <c r="B311" s="39"/>
      <c r="C311" s="228" t="s">
        <v>532</v>
      </c>
      <c r="D311" s="228" t="s">
        <v>168</v>
      </c>
      <c r="E311" s="229" t="s">
        <v>1394</v>
      </c>
      <c r="F311" s="230" t="s">
        <v>1395</v>
      </c>
      <c r="G311" s="231" t="s">
        <v>1299</v>
      </c>
      <c r="H311" s="232">
        <v>4</v>
      </c>
      <c r="I311" s="233"/>
      <c r="J311" s="234">
        <f>ROUND(I311*H311,2)</f>
        <v>0</v>
      </c>
      <c r="K311" s="235"/>
      <c r="L311" s="44"/>
      <c r="M311" s="236" t="s">
        <v>1</v>
      </c>
      <c r="N311" s="237" t="s">
        <v>41</v>
      </c>
      <c r="O311" s="91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40" t="s">
        <v>288</v>
      </c>
      <c r="AT311" s="240" t="s">
        <v>168</v>
      </c>
      <c r="AU311" s="240" t="s">
        <v>86</v>
      </c>
      <c r="AY311" s="17" t="s">
        <v>166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7" t="s">
        <v>84</v>
      </c>
      <c r="BK311" s="241">
        <f>ROUND(I311*H311,2)</f>
        <v>0</v>
      </c>
      <c r="BL311" s="17" t="s">
        <v>288</v>
      </c>
      <c r="BM311" s="240" t="s">
        <v>1396</v>
      </c>
    </row>
    <row r="312" s="15" customFormat="1">
      <c r="A312" s="15"/>
      <c r="B312" s="265"/>
      <c r="C312" s="266"/>
      <c r="D312" s="244" t="s">
        <v>174</v>
      </c>
      <c r="E312" s="267" t="s">
        <v>1</v>
      </c>
      <c r="F312" s="268" t="s">
        <v>1397</v>
      </c>
      <c r="G312" s="266"/>
      <c r="H312" s="267" t="s">
        <v>1</v>
      </c>
      <c r="I312" s="269"/>
      <c r="J312" s="266"/>
      <c r="K312" s="266"/>
      <c r="L312" s="270"/>
      <c r="M312" s="271"/>
      <c r="N312" s="272"/>
      <c r="O312" s="272"/>
      <c r="P312" s="272"/>
      <c r="Q312" s="272"/>
      <c r="R312" s="272"/>
      <c r="S312" s="272"/>
      <c r="T312" s="273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74" t="s">
        <v>174</v>
      </c>
      <c r="AU312" s="274" t="s">
        <v>86</v>
      </c>
      <c r="AV312" s="15" t="s">
        <v>84</v>
      </c>
      <c r="AW312" s="15" t="s">
        <v>32</v>
      </c>
      <c r="AX312" s="15" t="s">
        <v>76</v>
      </c>
      <c r="AY312" s="274" t="s">
        <v>166</v>
      </c>
    </row>
    <row r="313" s="13" customFormat="1">
      <c r="A313" s="13"/>
      <c r="B313" s="242"/>
      <c r="C313" s="243"/>
      <c r="D313" s="244" t="s">
        <v>174</v>
      </c>
      <c r="E313" s="245" t="s">
        <v>1</v>
      </c>
      <c r="F313" s="246" t="s">
        <v>172</v>
      </c>
      <c r="G313" s="243"/>
      <c r="H313" s="247">
        <v>4</v>
      </c>
      <c r="I313" s="248"/>
      <c r="J313" s="243"/>
      <c r="K313" s="243"/>
      <c r="L313" s="249"/>
      <c r="M313" s="250"/>
      <c r="N313" s="251"/>
      <c r="O313" s="251"/>
      <c r="P313" s="251"/>
      <c r="Q313" s="251"/>
      <c r="R313" s="251"/>
      <c r="S313" s="251"/>
      <c r="T313" s="25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3" t="s">
        <v>174</v>
      </c>
      <c r="AU313" s="253" t="s">
        <v>86</v>
      </c>
      <c r="AV313" s="13" t="s">
        <v>86</v>
      </c>
      <c r="AW313" s="13" t="s">
        <v>32</v>
      </c>
      <c r="AX313" s="13" t="s">
        <v>76</v>
      </c>
      <c r="AY313" s="253" t="s">
        <v>166</v>
      </c>
    </row>
    <row r="314" s="14" customFormat="1">
      <c r="A314" s="14"/>
      <c r="B314" s="254"/>
      <c r="C314" s="255"/>
      <c r="D314" s="244" t="s">
        <v>174</v>
      </c>
      <c r="E314" s="256" t="s">
        <v>1</v>
      </c>
      <c r="F314" s="257" t="s">
        <v>182</v>
      </c>
      <c r="G314" s="255"/>
      <c r="H314" s="258">
        <v>4</v>
      </c>
      <c r="I314" s="259"/>
      <c r="J314" s="255"/>
      <c r="K314" s="255"/>
      <c r="L314" s="260"/>
      <c r="M314" s="261"/>
      <c r="N314" s="262"/>
      <c r="O314" s="262"/>
      <c r="P314" s="262"/>
      <c r="Q314" s="262"/>
      <c r="R314" s="262"/>
      <c r="S314" s="262"/>
      <c r="T314" s="26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4" t="s">
        <v>174</v>
      </c>
      <c r="AU314" s="264" t="s">
        <v>86</v>
      </c>
      <c r="AV314" s="14" t="s">
        <v>172</v>
      </c>
      <c r="AW314" s="14" t="s">
        <v>32</v>
      </c>
      <c r="AX314" s="14" t="s">
        <v>84</v>
      </c>
      <c r="AY314" s="264" t="s">
        <v>166</v>
      </c>
    </row>
    <row r="315" s="2" customFormat="1" ht="21.75" customHeight="1">
      <c r="A315" s="38"/>
      <c r="B315" s="39"/>
      <c r="C315" s="228" t="s">
        <v>537</v>
      </c>
      <c r="D315" s="228" t="s">
        <v>168</v>
      </c>
      <c r="E315" s="229" t="s">
        <v>1398</v>
      </c>
      <c r="F315" s="230" t="s">
        <v>1399</v>
      </c>
      <c r="G315" s="231" t="s">
        <v>1299</v>
      </c>
      <c r="H315" s="232">
        <v>5</v>
      </c>
      <c r="I315" s="233"/>
      <c r="J315" s="234">
        <f>ROUND(I315*H315,2)</f>
        <v>0</v>
      </c>
      <c r="K315" s="235"/>
      <c r="L315" s="44"/>
      <c r="M315" s="236" t="s">
        <v>1</v>
      </c>
      <c r="N315" s="237" t="s">
        <v>41</v>
      </c>
      <c r="O315" s="91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40" t="s">
        <v>288</v>
      </c>
      <c r="AT315" s="240" t="s">
        <v>168</v>
      </c>
      <c r="AU315" s="240" t="s">
        <v>86</v>
      </c>
      <c r="AY315" s="17" t="s">
        <v>166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7" t="s">
        <v>84</v>
      </c>
      <c r="BK315" s="241">
        <f>ROUND(I315*H315,2)</f>
        <v>0</v>
      </c>
      <c r="BL315" s="17" t="s">
        <v>288</v>
      </c>
      <c r="BM315" s="240" t="s">
        <v>1400</v>
      </c>
    </row>
    <row r="316" s="15" customFormat="1">
      <c r="A316" s="15"/>
      <c r="B316" s="265"/>
      <c r="C316" s="266"/>
      <c r="D316" s="244" t="s">
        <v>174</v>
      </c>
      <c r="E316" s="267" t="s">
        <v>1</v>
      </c>
      <c r="F316" s="268" t="s">
        <v>1397</v>
      </c>
      <c r="G316" s="266"/>
      <c r="H316" s="267" t="s">
        <v>1</v>
      </c>
      <c r="I316" s="269"/>
      <c r="J316" s="266"/>
      <c r="K316" s="266"/>
      <c r="L316" s="270"/>
      <c r="M316" s="271"/>
      <c r="N316" s="272"/>
      <c r="O316" s="272"/>
      <c r="P316" s="272"/>
      <c r="Q316" s="272"/>
      <c r="R316" s="272"/>
      <c r="S316" s="272"/>
      <c r="T316" s="273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4" t="s">
        <v>174</v>
      </c>
      <c r="AU316" s="274" t="s">
        <v>86</v>
      </c>
      <c r="AV316" s="15" t="s">
        <v>84</v>
      </c>
      <c r="AW316" s="15" t="s">
        <v>32</v>
      </c>
      <c r="AX316" s="15" t="s">
        <v>76</v>
      </c>
      <c r="AY316" s="274" t="s">
        <v>166</v>
      </c>
    </row>
    <row r="317" s="13" customFormat="1">
      <c r="A317" s="13"/>
      <c r="B317" s="242"/>
      <c r="C317" s="243"/>
      <c r="D317" s="244" t="s">
        <v>174</v>
      </c>
      <c r="E317" s="245" t="s">
        <v>1</v>
      </c>
      <c r="F317" s="246" t="s">
        <v>202</v>
      </c>
      <c r="G317" s="243"/>
      <c r="H317" s="247">
        <v>5</v>
      </c>
      <c r="I317" s="248"/>
      <c r="J317" s="243"/>
      <c r="K317" s="243"/>
      <c r="L317" s="249"/>
      <c r="M317" s="250"/>
      <c r="N317" s="251"/>
      <c r="O317" s="251"/>
      <c r="P317" s="251"/>
      <c r="Q317" s="251"/>
      <c r="R317" s="251"/>
      <c r="S317" s="251"/>
      <c r="T317" s="25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3" t="s">
        <v>174</v>
      </c>
      <c r="AU317" s="253" t="s">
        <v>86</v>
      </c>
      <c r="AV317" s="13" t="s">
        <v>86</v>
      </c>
      <c r="AW317" s="13" t="s">
        <v>32</v>
      </c>
      <c r="AX317" s="13" t="s">
        <v>76</v>
      </c>
      <c r="AY317" s="253" t="s">
        <v>166</v>
      </c>
    </row>
    <row r="318" s="14" customFormat="1">
      <c r="A318" s="14"/>
      <c r="B318" s="254"/>
      <c r="C318" s="255"/>
      <c r="D318" s="244" t="s">
        <v>174</v>
      </c>
      <c r="E318" s="256" t="s">
        <v>1</v>
      </c>
      <c r="F318" s="257" t="s">
        <v>182</v>
      </c>
      <c r="G318" s="255"/>
      <c r="H318" s="258">
        <v>5</v>
      </c>
      <c r="I318" s="259"/>
      <c r="J318" s="255"/>
      <c r="K318" s="255"/>
      <c r="L318" s="260"/>
      <c r="M318" s="261"/>
      <c r="N318" s="262"/>
      <c r="O318" s="262"/>
      <c r="P318" s="262"/>
      <c r="Q318" s="262"/>
      <c r="R318" s="262"/>
      <c r="S318" s="262"/>
      <c r="T318" s="26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4" t="s">
        <v>174</v>
      </c>
      <c r="AU318" s="264" t="s">
        <v>86</v>
      </c>
      <c r="AV318" s="14" t="s">
        <v>172</v>
      </c>
      <c r="AW318" s="14" t="s">
        <v>32</v>
      </c>
      <c r="AX318" s="14" t="s">
        <v>84</v>
      </c>
      <c r="AY318" s="264" t="s">
        <v>166</v>
      </c>
    </row>
    <row r="319" s="2" customFormat="1" ht="24.15" customHeight="1">
      <c r="A319" s="38"/>
      <c r="B319" s="39"/>
      <c r="C319" s="228" t="s">
        <v>541</v>
      </c>
      <c r="D319" s="228" t="s">
        <v>168</v>
      </c>
      <c r="E319" s="229" t="s">
        <v>1401</v>
      </c>
      <c r="F319" s="230" t="s">
        <v>1402</v>
      </c>
      <c r="G319" s="231" t="s">
        <v>1299</v>
      </c>
      <c r="H319" s="232">
        <v>1</v>
      </c>
      <c r="I319" s="233"/>
      <c r="J319" s="234">
        <f>ROUND(I319*H319,2)</f>
        <v>0</v>
      </c>
      <c r="K319" s="235"/>
      <c r="L319" s="44"/>
      <c r="M319" s="236" t="s">
        <v>1</v>
      </c>
      <c r="N319" s="237" t="s">
        <v>41</v>
      </c>
      <c r="O319" s="91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40" t="s">
        <v>288</v>
      </c>
      <c r="AT319" s="240" t="s">
        <v>168</v>
      </c>
      <c r="AU319" s="240" t="s">
        <v>86</v>
      </c>
      <c r="AY319" s="17" t="s">
        <v>166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7" t="s">
        <v>84</v>
      </c>
      <c r="BK319" s="241">
        <f>ROUND(I319*H319,2)</f>
        <v>0</v>
      </c>
      <c r="BL319" s="17" t="s">
        <v>288</v>
      </c>
      <c r="BM319" s="240" t="s">
        <v>1403</v>
      </c>
    </row>
    <row r="320" s="15" customFormat="1">
      <c r="A320" s="15"/>
      <c r="B320" s="265"/>
      <c r="C320" s="266"/>
      <c r="D320" s="244" t="s">
        <v>174</v>
      </c>
      <c r="E320" s="267" t="s">
        <v>1</v>
      </c>
      <c r="F320" s="268" t="s">
        <v>1397</v>
      </c>
      <c r="G320" s="266"/>
      <c r="H320" s="267" t="s">
        <v>1</v>
      </c>
      <c r="I320" s="269"/>
      <c r="J320" s="266"/>
      <c r="K320" s="266"/>
      <c r="L320" s="270"/>
      <c r="M320" s="271"/>
      <c r="N320" s="272"/>
      <c r="O320" s="272"/>
      <c r="P320" s="272"/>
      <c r="Q320" s="272"/>
      <c r="R320" s="272"/>
      <c r="S320" s="272"/>
      <c r="T320" s="273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74" t="s">
        <v>174</v>
      </c>
      <c r="AU320" s="274" t="s">
        <v>86</v>
      </c>
      <c r="AV320" s="15" t="s">
        <v>84</v>
      </c>
      <c r="AW320" s="15" t="s">
        <v>32</v>
      </c>
      <c r="AX320" s="15" t="s">
        <v>76</v>
      </c>
      <c r="AY320" s="274" t="s">
        <v>166</v>
      </c>
    </row>
    <row r="321" s="13" customFormat="1">
      <c r="A321" s="13"/>
      <c r="B321" s="242"/>
      <c r="C321" s="243"/>
      <c r="D321" s="244" t="s">
        <v>174</v>
      </c>
      <c r="E321" s="245" t="s">
        <v>1</v>
      </c>
      <c r="F321" s="246" t="s">
        <v>84</v>
      </c>
      <c r="G321" s="243"/>
      <c r="H321" s="247">
        <v>1</v>
      </c>
      <c r="I321" s="248"/>
      <c r="J321" s="243"/>
      <c r="K321" s="243"/>
      <c r="L321" s="249"/>
      <c r="M321" s="250"/>
      <c r="N321" s="251"/>
      <c r="O321" s="251"/>
      <c r="P321" s="251"/>
      <c r="Q321" s="251"/>
      <c r="R321" s="251"/>
      <c r="S321" s="251"/>
      <c r="T321" s="25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3" t="s">
        <v>174</v>
      </c>
      <c r="AU321" s="253" t="s">
        <v>86</v>
      </c>
      <c r="AV321" s="13" t="s">
        <v>86</v>
      </c>
      <c r="AW321" s="13" t="s">
        <v>32</v>
      </c>
      <c r="AX321" s="13" t="s">
        <v>76</v>
      </c>
      <c r="AY321" s="253" t="s">
        <v>166</v>
      </c>
    </row>
    <row r="322" s="14" customFormat="1">
      <c r="A322" s="14"/>
      <c r="B322" s="254"/>
      <c r="C322" s="255"/>
      <c r="D322" s="244" t="s">
        <v>174</v>
      </c>
      <c r="E322" s="256" t="s">
        <v>1</v>
      </c>
      <c r="F322" s="257" t="s">
        <v>182</v>
      </c>
      <c r="G322" s="255"/>
      <c r="H322" s="258">
        <v>1</v>
      </c>
      <c r="I322" s="259"/>
      <c r="J322" s="255"/>
      <c r="K322" s="255"/>
      <c r="L322" s="260"/>
      <c r="M322" s="261"/>
      <c r="N322" s="262"/>
      <c r="O322" s="262"/>
      <c r="P322" s="262"/>
      <c r="Q322" s="262"/>
      <c r="R322" s="262"/>
      <c r="S322" s="262"/>
      <c r="T322" s="26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4" t="s">
        <v>174</v>
      </c>
      <c r="AU322" s="264" t="s">
        <v>86</v>
      </c>
      <c r="AV322" s="14" t="s">
        <v>172</v>
      </c>
      <c r="AW322" s="14" t="s">
        <v>32</v>
      </c>
      <c r="AX322" s="14" t="s">
        <v>84</v>
      </c>
      <c r="AY322" s="264" t="s">
        <v>166</v>
      </c>
    </row>
    <row r="323" s="2" customFormat="1" ht="33" customHeight="1">
      <c r="A323" s="38"/>
      <c r="B323" s="39"/>
      <c r="C323" s="228" t="s">
        <v>546</v>
      </c>
      <c r="D323" s="228" t="s">
        <v>168</v>
      </c>
      <c r="E323" s="229" t="s">
        <v>1404</v>
      </c>
      <c r="F323" s="230" t="s">
        <v>1405</v>
      </c>
      <c r="G323" s="231" t="s">
        <v>1299</v>
      </c>
      <c r="H323" s="232">
        <v>6</v>
      </c>
      <c r="I323" s="233"/>
      <c r="J323" s="234">
        <f>ROUND(I323*H323,2)</f>
        <v>0</v>
      </c>
      <c r="K323" s="235"/>
      <c r="L323" s="44"/>
      <c r="M323" s="236" t="s">
        <v>1</v>
      </c>
      <c r="N323" s="237" t="s">
        <v>41</v>
      </c>
      <c r="O323" s="91"/>
      <c r="P323" s="238">
        <f>O323*H323</f>
        <v>0</v>
      </c>
      <c r="Q323" s="238">
        <v>0.0049300000000000004</v>
      </c>
      <c r="R323" s="238">
        <f>Q323*H323</f>
        <v>0.029580000000000002</v>
      </c>
      <c r="S323" s="238">
        <v>0</v>
      </c>
      <c r="T323" s="239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40" t="s">
        <v>288</v>
      </c>
      <c r="AT323" s="240" t="s">
        <v>168</v>
      </c>
      <c r="AU323" s="240" t="s">
        <v>86</v>
      </c>
      <c r="AY323" s="17" t="s">
        <v>166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7" t="s">
        <v>84</v>
      </c>
      <c r="BK323" s="241">
        <f>ROUND(I323*H323,2)</f>
        <v>0</v>
      </c>
      <c r="BL323" s="17" t="s">
        <v>288</v>
      </c>
      <c r="BM323" s="240" t="s">
        <v>1406</v>
      </c>
    </row>
    <row r="324" s="2" customFormat="1" ht="16.5" customHeight="1">
      <c r="A324" s="38"/>
      <c r="B324" s="39"/>
      <c r="C324" s="228" t="s">
        <v>551</v>
      </c>
      <c r="D324" s="228" t="s">
        <v>168</v>
      </c>
      <c r="E324" s="229" t="s">
        <v>1407</v>
      </c>
      <c r="F324" s="230" t="s">
        <v>1408</v>
      </c>
      <c r="G324" s="231" t="s">
        <v>1299</v>
      </c>
      <c r="H324" s="232">
        <v>6</v>
      </c>
      <c r="I324" s="233"/>
      <c r="J324" s="234">
        <f>ROUND(I324*H324,2)</f>
        <v>0</v>
      </c>
      <c r="K324" s="235"/>
      <c r="L324" s="44"/>
      <c r="M324" s="236" t="s">
        <v>1</v>
      </c>
      <c r="N324" s="237" t="s">
        <v>41</v>
      </c>
      <c r="O324" s="91"/>
      <c r="P324" s="238">
        <f>O324*H324</f>
        <v>0</v>
      </c>
      <c r="Q324" s="238">
        <v>0.00042999999999999999</v>
      </c>
      <c r="R324" s="238">
        <f>Q324*H324</f>
        <v>0.0025799999999999998</v>
      </c>
      <c r="S324" s="238">
        <v>0</v>
      </c>
      <c r="T324" s="239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40" t="s">
        <v>288</v>
      </c>
      <c r="AT324" s="240" t="s">
        <v>168</v>
      </c>
      <c r="AU324" s="240" t="s">
        <v>86</v>
      </c>
      <c r="AY324" s="17" t="s">
        <v>166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7" t="s">
        <v>84</v>
      </c>
      <c r="BK324" s="241">
        <f>ROUND(I324*H324,2)</f>
        <v>0</v>
      </c>
      <c r="BL324" s="17" t="s">
        <v>288</v>
      </c>
      <c r="BM324" s="240" t="s">
        <v>1409</v>
      </c>
    </row>
    <row r="325" s="2" customFormat="1" ht="16.5" customHeight="1">
      <c r="A325" s="38"/>
      <c r="B325" s="39"/>
      <c r="C325" s="228" t="s">
        <v>555</v>
      </c>
      <c r="D325" s="228" t="s">
        <v>168</v>
      </c>
      <c r="E325" s="229" t="s">
        <v>1410</v>
      </c>
      <c r="F325" s="230" t="s">
        <v>1411</v>
      </c>
      <c r="G325" s="231" t="s">
        <v>1299</v>
      </c>
      <c r="H325" s="232">
        <v>6</v>
      </c>
      <c r="I325" s="233"/>
      <c r="J325" s="234">
        <f>ROUND(I325*H325,2)</f>
        <v>0</v>
      </c>
      <c r="K325" s="235"/>
      <c r="L325" s="44"/>
      <c r="M325" s="236" t="s">
        <v>1</v>
      </c>
      <c r="N325" s="237" t="s">
        <v>41</v>
      </c>
      <c r="O325" s="91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40" t="s">
        <v>288</v>
      </c>
      <c r="AT325" s="240" t="s">
        <v>168</v>
      </c>
      <c r="AU325" s="240" t="s">
        <v>86</v>
      </c>
      <c r="AY325" s="17" t="s">
        <v>166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7" t="s">
        <v>84</v>
      </c>
      <c r="BK325" s="241">
        <f>ROUND(I325*H325,2)</f>
        <v>0</v>
      </c>
      <c r="BL325" s="17" t="s">
        <v>288</v>
      </c>
      <c r="BM325" s="240" t="s">
        <v>1412</v>
      </c>
    </row>
    <row r="326" s="15" customFormat="1">
      <c r="A326" s="15"/>
      <c r="B326" s="265"/>
      <c r="C326" s="266"/>
      <c r="D326" s="244" t="s">
        <v>174</v>
      </c>
      <c r="E326" s="267" t="s">
        <v>1</v>
      </c>
      <c r="F326" s="268" t="s">
        <v>1413</v>
      </c>
      <c r="G326" s="266"/>
      <c r="H326" s="267" t="s">
        <v>1</v>
      </c>
      <c r="I326" s="269"/>
      <c r="J326" s="266"/>
      <c r="K326" s="266"/>
      <c r="L326" s="270"/>
      <c r="M326" s="271"/>
      <c r="N326" s="272"/>
      <c r="O326" s="272"/>
      <c r="P326" s="272"/>
      <c r="Q326" s="272"/>
      <c r="R326" s="272"/>
      <c r="S326" s="272"/>
      <c r="T326" s="273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4" t="s">
        <v>174</v>
      </c>
      <c r="AU326" s="274" t="s">
        <v>86</v>
      </c>
      <c r="AV326" s="15" t="s">
        <v>84</v>
      </c>
      <c r="AW326" s="15" t="s">
        <v>32</v>
      </c>
      <c r="AX326" s="15" t="s">
        <v>76</v>
      </c>
      <c r="AY326" s="274" t="s">
        <v>166</v>
      </c>
    </row>
    <row r="327" s="13" customFormat="1">
      <c r="A327" s="13"/>
      <c r="B327" s="242"/>
      <c r="C327" s="243"/>
      <c r="D327" s="244" t="s">
        <v>174</v>
      </c>
      <c r="E327" s="245" t="s">
        <v>1</v>
      </c>
      <c r="F327" s="246" t="s">
        <v>1414</v>
      </c>
      <c r="G327" s="243"/>
      <c r="H327" s="247">
        <v>6</v>
      </c>
      <c r="I327" s="248"/>
      <c r="J327" s="243"/>
      <c r="K327" s="243"/>
      <c r="L327" s="249"/>
      <c r="M327" s="250"/>
      <c r="N327" s="251"/>
      <c r="O327" s="251"/>
      <c r="P327" s="251"/>
      <c r="Q327" s="251"/>
      <c r="R327" s="251"/>
      <c r="S327" s="251"/>
      <c r="T327" s="25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3" t="s">
        <v>174</v>
      </c>
      <c r="AU327" s="253" t="s">
        <v>86</v>
      </c>
      <c r="AV327" s="13" t="s">
        <v>86</v>
      </c>
      <c r="AW327" s="13" t="s">
        <v>32</v>
      </c>
      <c r="AX327" s="13" t="s">
        <v>76</v>
      </c>
      <c r="AY327" s="253" t="s">
        <v>166</v>
      </c>
    </row>
    <row r="328" s="14" customFormat="1">
      <c r="A328" s="14"/>
      <c r="B328" s="254"/>
      <c r="C328" s="255"/>
      <c r="D328" s="244" t="s">
        <v>174</v>
      </c>
      <c r="E328" s="256" t="s">
        <v>1</v>
      </c>
      <c r="F328" s="257" t="s">
        <v>182</v>
      </c>
      <c r="G328" s="255"/>
      <c r="H328" s="258">
        <v>6</v>
      </c>
      <c r="I328" s="259"/>
      <c r="J328" s="255"/>
      <c r="K328" s="255"/>
      <c r="L328" s="260"/>
      <c r="M328" s="261"/>
      <c r="N328" s="262"/>
      <c r="O328" s="262"/>
      <c r="P328" s="262"/>
      <c r="Q328" s="262"/>
      <c r="R328" s="262"/>
      <c r="S328" s="262"/>
      <c r="T328" s="26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4" t="s">
        <v>174</v>
      </c>
      <c r="AU328" s="264" t="s">
        <v>86</v>
      </c>
      <c r="AV328" s="14" t="s">
        <v>172</v>
      </c>
      <c r="AW328" s="14" t="s">
        <v>32</v>
      </c>
      <c r="AX328" s="14" t="s">
        <v>84</v>
      </c>
      <c r="AY328" s="264" t="s">
        <v>166</v>
      </c>
    </row>
    <row r="329" s="2" customFormat="1" ht="24.15" customHeight="1">
      <c r="A329" s="38"/>
      <c r="B329" s="39"/>
      <c r="C329" s="228" t="s">
        <v>561</v>
      </c>
      <c r="D329" s="228" t="s">
        <v>168</v>
      </c>
      <c r="E329" s="229" t="s">
        <v>1415</v>
      </c>
      <c r="F329" s="230" t="s">
        <v>1416</v>
      </c>
      <c r="G329" s="231" t="s">
        <v>185</v>
      </c>
      <c r="H329" s="232">
        <v>1</v>
      </c>
      <c r="I329" s="233"/>
      <c r="J329" s="234">
        <f>ROUND(I329*H329,2)</f>
        <v>0</v>
      </c>
      <c r="K329" s="235"/>
      <c r="L329" s="44"/>
      <c r="M329" s="236" t="s">
        <v>1</v>
      </c>
      <c r="N329" s="237" t="s">
        <v>41</v>
      </c>
      <c r="O329" s="91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40" t="s">
        <v>288</v>
      </c>
      <c r="AT329" s="240" t="s">
        <v>168</v>
      </c>
      <c r="AU329" s="240" t="s">
        <v>86</v>
      </c>
      <c r="AY329" s="17" t="s">
        <v>166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7" t="s">
        <v>84</v>
      </c>
      <c r="BK329" s="241">
        <f>ROUND(I329*H329,2)</f>
        <v>0</v>
      </c>
      <c r="BL329" s="17" t="s">
        <v>288</v>
      </c>
      <c r="BM329" s="240" t="s">
        <v>1417</v>
      </c>
    </row>
    <row r="330" s="15" customFormat="1">
      <c r="A330" s="15"/>
      <c r="B330" s="265"/>
      <c r="C330" s="266"/>
      <c r="D330" s="244" t="s">
        <v>174</v>
      </c>
      <c r="E330" s="267" t="s">
        <v>1</v>
      </c>
      <c r="F330" s="268" t="s">
        <v>1397</v>
      </c>
      <c r="G330" s="266"/>
      <c r="H330" s="267" t="s">
        <v>1</v>
      </c>
      <c r="I330" s="269"/>
      <c r="J330" s="266"/>
      <c r="K330" s="266"/>
      <c r="L330" s="270"/>
      <c r="M330" s="271"/>
      <c r="N330" s="272"/>
      <c r="O330" s="272"/>
      <c r="P330" s="272"/>
      <c r="Q330" s="272"/>
      <c r="R330" s="272"/>
      <c r="S330" s="272"/>
      <c r="T330" s="273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74" t="s">
        <v>174</v>
      </c>
      <c r="AU330" s="274" t="s">
        <v>86</v>
      </c>
      <c r="AV330" s="15" t="s">
        <v>84</v>
      </c>
      <c r="AW330" s="15" t="s">
        <v>32</v>
      </c>
      <c r="AX330" s="15" t="s">
        <v>76</v>
      </c>
      <c r="AY330" s="274" t="s">
        <v>166</v>
      </c>
    </row>
    <row r="331" s="13" customFormat="1">
      <c r="A331" s="13"/>
      <c r="B331" s="242"/>
      <c r="C331" s="243"/>
      <c r="D331" s="244" t="s">
        <v>174</v>
      </c>
      <c r="E331" s="245" t="s">
        <v>1</v>
      </c>
      <c r="F331" s="246" t="s">
        <v>84</v>
      </c>
      <c r="G331" s="243"/>
      <c r="H331" s="247">
        <v>1</v>
      </c>
      <c r="I331" s="248"/>
      <c r="J331" s="243"/>
      <c r="K331" s="243"/>
      <c r="L331" s="249"/>
      <c r="M331" s="250"/>
      <c r="N331" s="251"/>
      <c r="O331" s="251"/>
      <c r="P331" s="251"/>
      <c r="Q331" s="251"/>
      <c r="R331" s="251"/>
      <c r="S331" s="251"/>
      <c r="T331" s="25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3" t="s">
        <v>174</v>
      </c>
      <c r="AU331" s="253" t="s">
        <v>86</v>
      </c>
      <c r="AV331" s="13" t="s">
        <v>86</v>
      </c>
      <c r="AW331" s="13" t="s">
        <v>32</v>
      </c>
      <c r="AX331" s="13" t="s">
        <v>76</v>
      </c>
      <c r="AY331" s="253" t="s">
        <v>166</v>
      </c>
    </row>
    <row r="332" s="14" customFormat="1">
      <c r="A332" s="14"/>
      <c r="B332" s="254"/>
      <c r="C332" s="255"/>
      <c r="D332" s="244" t="s">
        <v>174</v>
      </c>
      <c r="E332" s="256" t="s">
        <v>1</v>
      </c>
      <c r="F332" s="257" t="s">
        <v>182</v>
      </c>
      <c r="G332" s="255"/>
      <c r="H332" s="258">
        <v>1</v>
      </c>
      <c r="I332" s="259"/>
      <c r="J332" s="255"/>
      <c r="K332" s="255"/>
      <c r="L332" s="260"/>
      <c r="M332" s="261"/>
      <c r="N332" s="262"/>
      <c r="O332" s="262"/>
      <c r="P332" s="262"/>
      <c r="Q332" s="262"/>
      <c r="R332" s="262"/>
      <c r="S332" s="262"/>
      <c r="T332" s="26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4" t="s">
        <v>174</v>
      </c>
      <c r="AU332" s="264" t="s">
        <v>86</v>
      </c>
      <c r="AV332" s="14" t="s">
        <v>172</v>
      </c>
      <c r="AW332" s="14" t="s">
        <v>32</v>
      </c>
      <c r="AX332" s="14" t="s">
        <v>84</v>
      </c>
      <c r="AY332" s="264" t="s">
        <v>166</v>
      </c>
    </row>
    <row r="333" s="2" customFormat="1" ht="24.15" customHeight="1">
      <c r="A333" s="38"/>
      <c r="B333" s="39"/>
      <c r="C333" s="228" t="s">
        <v>565</v>
      </c>
      <c r="D333" s="228" t="s">
        <v>168</v>
      </c>
      <c r="E333" s="229" t="s">
        <v>1418</v>
      </c>
      <c r="F333" s="230" t="s">
        <v>1419</v>
      </c>
      <c r="G333" s="231" t="s">
        <v>185</v>
      </c>
      <c r="H333" s="232">
        <v>6</v>
      </c>
      <c r="I333" s="233"/>
      <c r="J333" s="234">
        <f>ROUND(I333*H333,2)</f>
        <v>0</v>
      </c>
      <c r="K333" s="235"/>
      <c r="L333" s="44"/>
      <c r="M333" s="236" t="s">
        <v>1</v>
      </c>
      <c r="N333" s="237" t="s">
        <v>41</v>
      </c>
      <c r="O333" s="91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40" t="s">
        <v>288</v>
      </c>
      <c r="AT333" s="240" t="s">
        <v>168</v>
      </c>
      <c r="AU333" s="240" t="s">
        <v>86</v>
      </c>
      <c r="AY333" s="17" t="s">
        <v>166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7" t="s">
        <v>84</v>
      </c>
      <c r="BK333" s="241">
        <f>ROUND(I333*H333,2)</f>
        <v>0</v>
      </c>
      <c r="BL333" s="17" t="s">
        <v>288</v>
      </c>
      <c r="BM333" s="240" t="s">
        <v>1420</v>
      </c>
    </row>
    <row r="334" s="15" customFormat="1">
      <c r="A334" s="15"/>
      <c r="B334" s="265"/>
      <c r="C334" s="266"/>
      <c r="D334" s="244" t="s">
        <v>174</v>
      </c>
      <c r="E334" s="267" t="s">
        <v>1</v>
      </c>
      <c r="F334" s="268" t="s">
        <v>1413</v>
      </c>
      <c r="G334" s="266"/>
      <c r="H334" s="267" t="s">
        <v>1</v>
      </c>
      <c r="I334" s="269"/>
      <c r="J334" s="266"/>
      <c r="K334" s="266"/>
      <c r="L334" s="270"/>
      <c r="M334" s="271"/>
      <c r="N334" s="272"/>
      <c r="O334" s="272"/>
      <c r="P334" s="272"/>
      <c r="Q334" s="272"/>
      <c r="R334" s="272"/>
      <c r="S334" s="272"/>
      <c r="T334" s="273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4" t="s">
        <v>174</v>
      </c>
      <c r="AU334" s="274" t="s">
        <v>86</v>
      </c>
      <c r="AV334" s="15" t="s">
        <v>84</v>
      </c>
      <c r="AW334" s="15" t="s">
        <v>32</v>
      </c>
      <c r="AX334" s="15" t="s">
        <v>76</v>
      </c>
      <c r="AY334" s="274" t="s">
        <v>166</v>
      </c>
    </row>
    <row r="335" s="13" customFormat="1">
      <c r="A335" s="13"/>
      <c r="B335" s="242"/>
      <c r="C335" s="243"/>
      <c r="D335" s="244" t="s">
        <v>174</v>
      </c>
      <c r="E335" s="245" t="s">
        <v>1</v>
      </c>
      <c r="F335" s="246" t="s">
        <v>1414</v>
      </c>
      <c r="G335" s="243"/>
      <c r="H335" s="247">
        <v>6</v>
      </c>
      <c r="I335" s="248"/>
      <c r="J335" s="243"/>
      <c r="K335" s="243"/>
      <c r="L335" s="249"/>
      <c r="M335" s="250"/>
      <c r="N335" s="251"/>
      <c r="O335" s="251"/>
      <c r="P335" s="251"/>
      <c r="Q335" s="251"/>
      <c r="R335" s="251"/>
      <c r="S335" s="251"/>
      <c r="T335" s="25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3" t="s">
        <v>174</v>
      </c>
      <c r="AU335" s="253" t="s">
        <v>86</v>
      </c>
      <c r="AV335" s="13" t="s">
        <v>86</v>
      </c>
      <c r="AW335" s="13" t="s">
        <v>32</v>
      </c>
      <c r="AX335" s="13" t="s">
        <v>76</v>
      </c>
      <c r="AY335" s="253" t="s">
        <v>166</v>
      </c>
    </row>
    <row r="336" s="14" customFormat="1">
      <c r="A336" s="14"/>
      <c r="B336" s="254"/>
      <c r="C336" s="255"/>
      <c r="D336" s="244" t="s">
        <v>174</v>
      </c>
      <c r="E336" s="256" t="s">
        <v>1</v>
      </c>
      <c r="F336" s="257" t="s">
        <v>182</v>
      </c>
      <c r="G336" s="255"/>
      <c r="H336" s="258">
        <v>6</v>
      </c>
      <c r="I336" s="259"/>
      <c r="J336" s="255"/>
      <c r="K336" s="255"/>
      <c r="L336" s="260"/>
      <c r="M336" s="261"/>
      <c r="N336" s="262"/>
      <c r="O336" s="262"/>
      <c r="P336" s="262"/>
      <c r="Q336" s="262"/>
      <c r="R336" s="262"/>
      <c r="S336" s="262"/>
      <c r="T336" s="26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4" t="s">
        <v>174</v>
      </c>
      <c r="AU336" s="264" t="s">
        <v>86</v>
      </c>
      <c r="AV336" s="14" t="s">
        <v>172</v>
      </c>
      <c r="AW336" s="14" t="s">
        <v>32</v>
      </c>
      <c r="AX336" s="14" t="s">
        <v>84</v>
      </c>
      <c r="AY336" s="264" t="s">
        <v>166</v>
      </c>
    </row>
    <row r="337" s="2" customFormat="1" ht="44.25" customHeight="1">
      <c r="A337" s="38"/>
      <c r="B337" s="39"/>
      <c r="C337" s="228" t="s">
        <v>569</v>
      </c>
      <c r="D337" s="228" t="s">
        <v>168</v>
      </c>
      <c r="E337" s="229" t="s">
        <v>1421</v>
      </c>
      <c r="F337" s="230" t="s">
        <v>1422</v>
      </c>
      <c r="G337" s="231" t="s">
        <v>205</v>
      </c>
      <c r="H337" s="232">
        <v>0.20100000000000001</v>
      </c>
      <c r="I337" s="233"/>
      <c r="J337" s="234">
        <f>ROUND(I337*H337,2)</f>
        <v>0</v>
      </c>
      <c r="K337" s="235"/>
      <c r="L337" s="44"/>
      <c r="M337" s="236" t="s">
        <v>1</v>
      </c>
      <c r="N337" s="237" t="s">
        <v>41</v>
      </c>
      <c r="O337" s="91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40" t="s">
        <v>288</v>
      </c>
      <c r="AT337" s="240" t="s">
        <v>168</v>
      </c>
      <c r="AU337" s="240" t="s">
        <v>86</v>
      </c>
      <c r="AY337" s="17" t="s">
        <v>166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7" t="s">
        <v>84</v>
      </c>
      <c r="BK337" s="241">
        <f>ROUND(I337*H337,2)</f>
        <v>0</v>
      </c>
      <c r="BL337" s="17" t="s">
        <v>288</v>
      </c>
      <c r="BM337" s="240" t="s">
        <v>1423</v>
      </c>
    </row>
    <row r="338" s="2" customFormat="1" ht="24.15" customHeight="1">
      <c r="A338" s="38"/>
      <c r="B338" s="39"/>
      <c r="C338" s="228" t="s">
        <v>574</v>
      </c>
      <c r="D338" s="228" t="s">
        <v>168</v>
      </c>
      <c r="E338" s="229" t="s">
        <v>1424</v>
      </c>
      <c r="F338" s="230" t="s">
        <v>1425</v>
      </c>
      <c r="G338" s="231" t="s">
        <v>185</v>
      </c>
      <c r="H338" s="232">
        <v>5</v>
      </c>
      <c r="I338" s="233"/>
      <c r="J338" s="234">
        <f>ROUND(I338*H338,2)</f>
        <v>0</v>
      </c>
      <c r="K338" s="235"/>
      <c r="L338" s="44"/>
      <c r="M338" s="236" t="s">
        <v>1</v>
      </c>
      <c r="N338" s="237" t="s">
        <v>41</v>
      </c>
      <c r="O338" s="91"/>
      <c r="P338" s="238">
        <f>O338*H338</f>
        <v>0</v>
      </c>
      <c r="Q338" s="238">
        <v>0</v>
      </c>
      <c r="R338" s="238">
        <f>Q338*H338</f>
        <v>0</v>
      </c>
      <c r="S338" s="238">
        <v>0</v>
      </c>
      <c r="T338" s="239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40" t="s">
        <v>288</v>
      </c>
      <c r="AT338" s="240" t="s">
        <v>168</v>
      </c>
      <c r="AU338" s="240" t="s">
        <v>86</v>
      </c>
      <c r="AY338" s="17" t="s">
        <v>166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7" t="s">
        <v>84</v>
      </c>
      <c r="BK338" s="241">
        <f>ROUND(I338*H338,2)</f>
        <v>0</v>
      </c>
      <c r="BL338" s="17" t="s">
        <v>288</v>
      </c>
      <c r="BM338" s="240" t="s">
        <v>1426</v>
      </c>
    </row>
    <row r="339" s="15" customFormat="1">
      <c r="A339" s="15"/>
      <c r="B339" s="265"/>
      <c r="C339" s="266"/>
      <c r="D339" s="244" t="s">
        <v>174</v>
      </c>
      <c r="E339" s="267" t="s">
        <v>1</v>
      </c>
      <c r="F339" s="268" t="s">
        <v>1427</v>
      </c>
      <c r="G339" s="266"/>
      <c r="H339" s="267" t="s">
        <v>1</v>
      </c>
      <c r="I339" s="269"/>
      <c r="J339" s="266"/>
      <c r="K339" s="266"/>
      <c r="L339" s="270"/>
      <c r="M339" s="271"/>
      <c r="N339" s="272"/>
      <c r="O339" s="272"/>
      <c r="P339" s="272"/>
      <c r="Q339" s="272"/>
      <c r="R339" s="272"/>
      <c r="S339" s="272"/>
      <c r="T339" s="273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74" t="s">
        <v>174</v>
      </c>
      <c r="AU339" s="274" t="s">
        <v>86</v>
      </c>
      <c r="AV339" s="15" t="s">
        <v>84</v>
      </c>
      <c r="AW339" s="15" t="s">
        <v>32</v>
      </c>
      <c r="AX339" s="15" t="s">
        <v>76</v>
      </c>
      <c r="AY339" s="274" t="s">
        <v>166</v>
      </c>
    </row>
    <row r="340" s="15" customFormat="1">
      <c r="A340" s="15"/>
      <c r="B340" s="265"/>
      <c r="C340" s="266"/>
      <c r="D340" s="244" t="s">
        <v>174</v>
      </c>
      <c r="E340" s="267" t="s">
        <v>1</v>
      </c>
      <c r="F340" s="268" t="s">
        <v>1428</v>
      </c>
      <c r="G340" s="266"/>
      <c r="H340" s="267" t="s">
        <v>1</v>
      </c>
      <c r="I340" s="269"/>
      <c r="J340" s="266"/>
      <c r="K340" s="266"/>
      <c r="L340" s="270"/>
      <c r="M340" s="271"/>
      <c r="N340" s="272"/>
      <c r="O340" s="272"/>
      <c r="P340" s="272"/>
      <c r="Q340" s="272"/>
      <c r="R340" s="272"/>
      <c r="S340" s="272"/>
      <c r="T340" s="273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74" t="s">
        <v>174</v>
      </c>
      <c r="AU340" s="274" t="s">
        <v>86</v>
      </c>
      <c r="AV340" s="15" t="s">
        <v>84</v>
      </c>
      <c r="AW340" s="15" t="s">
        <v>32</v>
      </c>
      <c r="AX340" s="15" t="s">
        <v>76</v>
      </c>
      <c r="AY340" s="274" t="s">
        <v>166</v>
      </c>
    </row>
    <row r="341" s="13" customFormat="1">
      <c r="A341" s="13"/>
      <c r="B341" s="242"/>
      <c r="C341" s="243"/>
      <c r="D341" s="244" t="s">
        <v>174</v>
      </c>
      <c r="E341" s="245" t="s">
        <v>1</v>
      </c>
      <c r="F341" s="246" t="s">
        <v>202</v>
      </c>
      <c r="G341" s="243"/>
      <c r="H341" s="247">
        <v>5</v>
      </c>
      <c r="I341" s="248"/>
      <c r="J341" s="243"/>
      <c r="K341" s="243"/>
      <c r="L341" s="249"/>
      <c r="M341" s="250"/>
      <c r="N341" s="251"/>
      <c r="O341" s="251"/>
      <c r="P341" s="251"/>
      <c r="Q341" s="251"/>
      <c r="R341" s="251"/>
      <c r="S341" s="251"/>
      <c r="T341" s="25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3" t="s">
        <v>174</v>
      </c>
      <c r="AU341" s="253" t="s">
        <v>86</v>
      </c>
      <c r="AV341" s="13" t="s">
        <v>86</v>
      </c>
      <c r="AW341" s="13" t="s">
        <v>32</v>
      </c>
      <c r="AX341" s="13" t="s">
        <v>76</v>
      </c>
      <c r="AY341" s="253" t="s">
        <v>166</v>
      </c>
    </row>
    <row r="342" s="14" customFormat="1">
      <c r="A342" s="14"/>
      <c r="B342" s="254"/>
      <c r="C342" s="255"/>
      <c r="D342" s="244" t="s">
        <v>174</v>
      </c>
      <c r="E342" s="256" t="s">
        <v>1</v>
      </c>
      <c r="F342" s="257" t="s">
        <v>182</v>
      </c>
      <c r="G342" s="255"/>
      <c r="H342" s="258">
        <v>5</v>
      </c>
      <c r="I342" s="259"/>
      <c r="J342" s="255"/>
      <c r="K342" s="255"/>
      <c r="L342" s="260"/>
      <c r="M342" s="261"/>
      <c r="N342" s="262"/>
      <c r="O342" s="262"/>
      <c r="P342" s="262"/>
      <c r="Q342" s="262"/>
      <c r="R342" s="262"/>
      <c r="S342" s="262"/>
      <c r="T342" s="26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4" t="s">
        <v>174</v>
      </c>
      <c r="AU342" s="264" t="s">
        <v>86</v>
      </c>
      <c r="AV342" s="14" t="s">
        <v>172</v>
      </c>
      <c r="AW342" s="14" t="s">
        <v>32</v>
      </c>
      <c r="AX342" s="14" t="s">
        <v>84</v>
      </c>
      <c r="AY342" s="264" t="s">
        <v>166</v>
      </c>
    </row>
    <row r="343" s="2" customFormat="1" ht="24.15" customHeight="1">
      <c r="A343" s="38"/>
      <c r="B343" s="39"/>
      <c r="C343" s="275" t="s">
        <v>579</v>
      </c>
      <c r="D343" s="275" t="s">
        <v>217</v>
      </c>
      <c r="E343" s="276" t="s">
        <v>1429</v>
      </c>
      <c r="F343" s="277" t="s">
        <v>1430</v>
      </c>
      <c r="G343" s="278" t="s">
        <v>185</v>
      </c>
      <c r="H343" s="279">
        <v>5</v>
      </c>
      <c r="I343" s="280"/>
      <c r="J343" s="281">
        <f>ROUND(I343*H343,2)</f>
        <v>0</v>
      </c>
      <c r="K343" s="282"/>
      <c r="L343" s="283"/>
      <c r="M343" s="284" t="s">
        <v>1</v>
      </c>
      <c r="N343" s="285" t="s">
        <v>41</v>
      </c>
      <c r="O343" s="91"/>
      <c r="P343" s="238">
        <f>O343*H343</f>
        <v>0</v>
      </c>
      <c r="Q343" s="238">
        <v>0</v>
      </c>
      <c r="R343" s="238">
        <f>Q343*H343</f>
        <v>0</v>
      </c>
      <c r="S343" s="238">
        <v>0</v>
      </c>
      <c r="T343" s="239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40" t="s">
        <v>400</v>
      </c>
      <c r="AT343" s="240" t="s">
        <v>217</v>
      </c>
      <c r="AU343" s="240" t="s">
        <v>86</v>
      </c>
      <c r="AY343" s="17" t="s">
        <v>166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7" t="s">
        <v>84</v>
      </c>
      <c r="BK343" s="241">
        <f>ROUND(I343*H343,2)</f>
        <v>0</v>
      </c>
      <c r="BL343" s="17" t="s">
        <v>288</v>
      </c>
      <c r="BM343" s="240" t="s">
        <v>1431</v>
      </c>
    </row>
    <row r="344" s="2" customFormat="1" ht="21.75" customHeight="1">
      <c r="A344" s="38"/>
      <c r="B344" s="39"/>
      <c r="C344" s="228" t="s">
        <v>584</v>
      </c>
      <c r="D344" s="228" t="s">
        <v>168</v>
      </c>
      <c r="E344" s="229" t="s">
        <v>1432</v>
      </c>
      <c r="F344" s="230" t="s">
        <v>1433</v>
      </c>
      <c r="G344" s="231" t="s">
        <v>1299</v>
      </c>
      <c r="H344" s="232">
        <v>13</v>
      </c>
      <c r="I344" s="233"/>
      <c r="J344" s="234">
        <f>ROUND(I344*H344,2)</f>
        <v>0</v>
      </c>
      <c r="K344" s="235"/>
      <c r="L344" s="44"/>
      <c r="M344" s="236" t="s">
        <v>1</v>
      </c>
      <c r="N344" s="237" t="s">
        <v>41</v>
      </c>
      <c r="O344" s="91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40" t="s">
        <v>288</v>
      </c>
      <c r="AT344" s="240" t="s">
        <v>168</v>
      </c>
      <c r="AU344" s="240" t="s">
        <v>86</v>
      </c>
      <c r="AY344" s="17" t="s">
        <v>166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7" t="s">
        <v>84</v>
      </c>
      <c r="BK344" s="241">
        <f>ROUND(I344*H344,2)</f>
        <v>0</v>
      </c>
      <c r="BL344" s="17" t="s">
        <v>288</v>
      </c>
      <c r="BM344" s="240" t="s">
        <v>1434</v>
      </c>
    </row>
    <row r="345" s="15" customFormat="1">
      <c r="A345" s="15"/>
      <c r="B345" s="265"/>
      <c r="C345" s="266"/>
      <c r="D345" s="244" t="s">
        <v>174</v>
      </c>
      <c r="E345" s="267" t="s">
        <v>1</v>
      </c>
      <c r="F345" s="268" t="s">
        <v>1427</v>
      </c>
      <c r="G345" s="266"/>
      <c r="H345" s="267" t="s">
        <v>1</v>
      </c>
      <c r="I345" s="269"/>
      <c r="J345" s="266"/>
      <c r="K345" s="266"/>
      <c r="L345" s="270"/>
      <c r="M345" s="271"/>
      <c r="N345" s="272"/>
      <c r="O345" s="272"/>
      <c r="P345" s="272"/>
      <c r="Q345" s="272"/>
      <c r="R345" s="272"/>
      <c r="S345" s="272"/>
      <c r="T345" s="273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74" t="s">
        <v>174</v>
      </c>
      <c r="AU345" s="274" t="s">
        <v>86</v>
      </c>
      <c r="AV345" s="15" t="s">
        <v>84</v>
      </c>
      <c r="AW345" s="15" t="s">
        <v>32</v>
      </c>
      <c r="AX345" s="15" t="s">
        <v>76</v>
      </c>
      <c r="AY345" s="274" t="s">
        <v>166</v>
      </c>
    </row>
    <row r="346" s="15" customFormat="1">
      <c r="A346" s="15"/>
      <c r="B346" s="265"/>
      <c r="C346" s="266"/>
      <c r="D346" s="244" t="s">
        <v>174</v>
      </c>
      <c r="E346" s="267" t="s">
        <v>1</v>
      </c>
      <c r="F346" s="268" t="s">
        <v>1428</v>
      </c>
      <c r="G346" s="266"/>
      <c r="H346" s="267" t="s">
        <v>1</v>
      </c>
      <c r="I346" s="269"/>
      <c r="J346" s="266"/>
      <c r="K346" s="266"/>
      <c r="L346" s="270"/>
      <c r="M346" s="271"/>
      <c r="N346" s="272"/>
      <c r="O346" s="272"/>
      <c r="P346" s="272"/>
      <c r="Q346" s="272"/>
      <c r="R346" s="272"/>
      <c r="S346" s="272"/>
      <c r="T346" s="273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74" t="s">
        <v>174</v>
      </c>
      <c r="AU346" s="274" t="s">
        <v>86</v>
      </c>
      <c r="AV346" s="15" t="s">
        <v>84</v>
      </c>
      <c r="AW346" s="15" t="s">
        <v>32</v>
      </c>
      <c r="AX346" s="15" t="s">
        <v>76</v>
      </c>
      <c r="AY346" s="274" t="s">
        <v>166</v>
      </c>
    </row>
    <row r="347" s="13" customFormat="1">
      <c r="A347" s="13"/>
      <c r="B347" s="242"/>
      <c r="C347" s="243"/>
      <c r="D347" s="244" t="s">
        <v>174</v>
      </c>
      <c r="E347" s="245" t="s">
        <v>1</v>
      </c>
      <c r="F347" s="246" t="s">
        <v>265</v>
      </c>
      <c r="G347" s="243"/>
      <c r="H347" s="247">
        <v>13</v>
      </c>
      <c r="I347" s="248"/>
      <c r="J347" s="243"/>
      <c r="K347" s="243"/>
      <c r="L347" s="249"/>
      <c r="M347" s="250"/>
      <c r="N347" s="251"/>
      <c r="O347" s="251"/>
      <c r="P347" s="251"/>
      <c r="Q347" s="251"/>
      <c r="R347" s="251"/>
      <c r="S347" s="251"/>
      <c r="T347" s="25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3" t="s">
        <v>174</v>
      </c>
      <c r="AU347" s="253" t="s">
        <v>86</v>
      </c>
      <c r="AV347" s="13" t="s">
        <v>86</v>
      </c>
      <c r="AW347" s="13" t="s">
        <v>32</v>
      </c>
      <c r="AX347" s="13" t="s">
        <v>76</v>
      </c>
      <c r="AY347" s="253" t="s">
        <v>166</v>
      </c>
    </row>
    <row r="348" s="14" customFormat="1">
      <c r="A348" s="14"/>
      <c r="B348" s="254"/>
      <c r="C348" s="255"/>
      <c r="D348" s="244" t="s">
        <v>174</v>
      </c>
      <c r="E348" s="256" t="s">
        <v>1</v>
      </c>
      <c r="F348" s="257" t="s">
        <v>182</v>
      </c>
      <c r="G348" s="255"/>
      <c r="H348" s="258">
        <v>13</v>
      </c>
      <c r="I348" s="259"/>
      <c r="J348" s="255"/>
      <c r="K348" s="255"/>
      <c r="L348" s="260"/>
      <c r="M348" s="261"/>
      <c r="N348" s="262"/>
      <c r="O348" s="262"/>
      <c r="P348" s="262"/>
      <c r="Q348" s="262"/>
      <c r="R348" s="262"/>
      <c r="S348" s="262"/>
      <c r="T348" s="26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4" t="s">
        <v>174</v>
      </c>
      <c r="AU348" s="264" t="s">
        <v>86</v>
      </c>
      <c r="AV348" s="14" t="s">
        <v>172</v>
      </c>
      <c r="AW348" s="14" t="s">
        <v>32</v>
      </c>
      <c r="AX348" s="14" t="s">
        <v>84</v>
      </c>
      <c r="AY348" s="264" t="s">
        <v>166</v>
      </c>
    </row>
    <row r="349" s="2" customFormat="1" ht="16.5" customHeight="1">
      <c r="A349" s="38"/>
      <c r="B349" s="39"/>
      <c r="C349" s="275" t="s">
        <v>591</v>
      </c>
      <c r="D349" s="275" t="s">
        <v>217</v>
      </c>
      <c r="E349" s="276" t="s">
        <v>1435</v>
      </c>
      <c r="F349" s="277" t="s">
        <v>1436</v>
      </c>
      <c r="G349" s="278" t="s">
        <v>185</v>
      </c>
      <c r="H349" s="279">
        <v>13</v>
      </c>
      <c r="I349" s="280"/>
      <c r="J349" s="281">
        <f>ROUND(I349*H349,2)</f>
        <v>0</v>
      </c>
      <c r="K349" s="282"/>
      <c r="L349" s="283"/>
      <c r="M349" s="284" t="s">
        <v>1</v>
      </c>
      <c r="N349" s="285" t="s">
        <v>41</v>
      </c>
      <c r="O349" s="91"/>
      <c r="P349" s="238">
        <f>O349*H349</f>
        <v>0</v>
      </c>
      <c r="Q349" s="238">
        <v>0</v>
      </c>
      <c r="R349" s="238">
        <f>Q349*H349</f>
        <v>0</v>
      </c>
      <c r="S349" s="238">
        <v>0</v>
      </c>
      <c r="T349" s="239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40" t="s">
        <v>400</v>
      </c>
      <c r="AT349" s="240" t="s">
        <v>217</v>
      </c>
      <c r="AU349" s="240" t="s">
        <v>86</v>
      </c>
      <c r="AY349" s="17" t="s">
        <v>166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7" t="s">
        <v>84</v>
      </c>
      <c r="BK349" s="241">
        <f>ROUND(I349*H349,2)</f>
        <v>0</v>
      </c>
      <c r="BL349" s="17" t="s">
        <v>288</v>
      </c>
      <c r="BM349" s="240" t="s">
        <v>1437</v>
      </c>
    </row>
    <row r="350" s="2" customFormat="1" ht="24.15" customHeight="1">
      <c r="A350" s="38"/>
      <c r="B350" s="39"/>
      <c r="C350" s="228" t="s">
        <v>599</v>
      </c>
      <c r="D350" s="228" t="s">
        <v>168</v>
      </c>
      <c r="E350" s="229" t="s">
        <v>1438</v>
      </c>
      <c r="F350" s="230" t="s">
        <v>1439</v>
      </c>
      <c r="G350" s="231" t="s">
        <v>185</v>
      </c>
      <c r="H350" s="232">
        <v>13</v>
      </c>
      <c r="I350" s="233"/>
      <c r="J350" s="234">
        <f>ROUND(I350*H350,2)</f>
        <v>0</v>
      </c>
      <c r="K350" s="235"/>
      <c r="L350" s="44"/>
      <c r="M350" s="236" t="s">
        <v>1</v>
      </c>
      <c r="N350" s="237" t="s">
        <v>41</v>
      </c>
      <c r="O350" s="91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40" t="s">
        <v>288</v>
      </c>
      <c r="AT350" s="240" t="s">
        <v>168</v>
      </c>
      <c r="AU350" s="240" t="s">
        <v>86</v>
      </c>
      <c r="AY350" s="17" t="s">
        <v>166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7" t="s">
        <v>84</v>
      </c>
      <c r="BK350" s="241">
        <f>ROUND(I350*H350,2)</f>
        <v>0</v>
      </c>
      <c r="BL350" s="17" t="s">
        <v>288</v>
      </c>
      <c r="BM350" s="240" t="s">
        <v>1440</v>
      </c>
    </row>
    <row r="351" s="2" customFormat="1" ht="16.5" customHeight="1">
      <c r="A351" s="38"/>
      <c r="B351" s="39"/>
      <c r="C351" s="275" t="s">
        <v>603</v>
      </c>
      <c r="D351" s="275" t="s">
        <v>217</v>
      </c>
      <c r="E351" s="276" t="s">
        <v>1441</v>
      </c>
      <c r="F351" s="277" t="s">
        <v>1442</v>
      </c>
      <c r="G351" s="278" t="s">
        <v>185</v>
      </c>
      <c r="H351" s="279">
        <v>13</v>
      </c>
      <c r="I351" s="280"/>
      <c r="J351" s="281">
        <f>ROUND(I351*H351,2)</f>
        <v>0</v>
      </c>
      <c r="K351" s="282"/>
      <c r="L351" s="283"/>
      <c r="M351" s="284" t="s">
        <v>1</v>
      </c>
      <c r="N351" s="285" t="s">
        <v>41</v>
      </c>
      <c r="O351" s="91"/>
      <c r="P351" s="238">
        <f>O351*H351</f>
        <v>0</v>
      </c>
      <c r="Q351" s="238">
        <v>0</v>
      </c>
      <c r="R351" s="238">
        <f>Q351*H351</f>
        <v>0</v>
      </c>
      <c r="S351" s="238">
        <v>0</v>
      </c>
      <c r="T351" s="239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40" t="s">
        <v>400</v>
      </c>
      <c r="AT351" s="240" t="s">
        <v>217</v>
      </c>
      <c r="AU351" s="240" t="s">
        <v>86</v>
      </c>
      <c r="AY351" s="17" t="s">
        <v>166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7" t="s">
        <v>84</v>
      </c>
      <c r="BK351" s="241">
        <f>ROUND(I351*H351,2)</f>
        <v>0</v>
      </c>
      <c r="BL351" s="17" t="s">
        <v>288</v>
      </c>
      <c r="BM351" s="240" t="s">
        <v>1443</v>
      </c>
    </row>
    <row r="352" s="2" customFormat="1" ht="24.15" customHeight="1">
      <c r="A352" s="38"/>
      <c r="B352" s="39"/>
      <c r="C352" s="228" t="s">
        <v>608</v>
      </c>
      <c r="D352" s="228" t="s">
        <v>168</v>
      </c>
      <c r="E352" s="229" t="s">
        <v>1444</v>
      </c>
      <c r="F352" s="230" t="s">
        <v>1445</v>
      </c>
      <c r="G352" s="231" t="s">
        <v>185</v>
      </c>
      <c r="H352" s="232">
        <v>13</v>
      </c>
      <c r="I352" s="233"/>
      <c r="J352" s="234">
        <f>ROUND(I352*H352,2)</f>
        <v>0</v>
      </c>
      <c r="K352" s="235"/>
      <c r="L352" s="44"/>
      <c r="M352" s="236" t="s">
        <v>1</v>
      </c>
      <c r="N352" s="237" t="s">
        <v>41</v>
      </c>
      <c r="O352" s="91"/>
      <c r="P352" s="238">
        <f>O352*H352</f>
        <v>0</v>
      </c>
      <c r="Q352" s="238">
        <v>0</v>
      </c>
      <c r="R352" s="238">
        <f>Q352*H352</f>
        <v>0</v>
      </c>
      <c r="S352" s="238">
        <v>0</v>
      </c>
      <c r="T352" s="239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40" t="s">
        <v>288</v>
      </c>
      <c r="AT352" s="240" t="s">
        <v>168</v>
      </c>
      <c r="AU352" s="240" t="s">
        <v>86</v>
      </c>
      <c r="AY352" s="17" t="s">
        <v>166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7" t="s">
        <v>84</v>
      </c>
      <c r="BK352" s="241">
        <f>ROUND(I352*H352,2)</f>
        <v>0</v>
      </c>
      <c r="BL352" s="17" t="s">
        <v>288</v>
      </c>
      <c r="BM352" s="240" t="s">
        <v>1446</v>
      </c>
    </row>
    <row r="353" s="2" customFormat="1" ht="24.15" customHeight="1">
      <c r="A353" s="38"/>
      <c r="B353" s="39"/>
      <c r="C353" s="228" t="s">
        <v>615</v>
      </c>
      <c r="D353" s="228" t="s">
        <v>168</v>
      </c>
      <c r="E353" s="229" t="s">
        <v>1447</v>
      </c>
      <c r="F353" s="230" t="s">
        <v>1448</v>
      </c>
      <c r="G353" s="231" t="s">
        <v>185</v>
      </c>
      <c r="H353" s="232">
        <v>6</v>
      </c>
      <c r="I353" s="233"/>
      <c r="J353" s="234">
        <f>ROUND(I353*H353,2)</f>
        <v>0</v>
      </c>
      <c r="K353" s="235"/>
      <c r="L353" s="44"/>
      <c r="M353" s="236" t="s">
        <v>1</v>
      </c>
      <c r="N353" s="237" t="s">
        <v>41</v>
      </c>
      <c r="O353" s="91"/>
      <c r="P353" s="238">
        <f>O353*H353</f>
        <v>0</v>
      </c>
      <c r="Q353" s="238">
        <v>0</v>
      </c>
      <c r="R353" s="238">
        <f>Q353*H353</f>
        <v>0</v>
      </c>
      <c r="S353" s="238">
        <v>0</v>
      </c>
      <c r="T353" s="239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40" t="s">
        <v>288</v>
      </c>
      <c r="AT353" s="240" t="s">
        <v>168</v>
      </c>
      <c r="AU353" s="240" t="s">
        <v>86</v>
      </c>
      <c r="AY353" s="17" t="s">
        <v>166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7" t="s">
        <v>84</v>
      </c>
      <c r="BK353" s="241">
        <f>ROUND(I353*H353,2)</f>
        <v>0</v>
      </c>
      <c r="BL353" s="17" t="s">
        <v>288</v>
      </c>
      <c r="BM353" s="240" t="s">
        <v>1449</v>
      </c>
    </row>
    <row r="354" s="2" customFormat="1" ht="44.25" customHeight="1">
      <c r="A354" s="38"/>
      <c r="B354" s="39"/>
      <c r="C354" s="228" t="s">
        <v>621</v>
      </c>
      <c r="D354" s="228" t="s">
        <v>168</v>
      </c>
      <c r="E354" s="229" t="s">
        <v>1450</v>
      </c>
      <c r="F354" s="230" t="s">
        <v>1451</v>
      </c>
      <c r="G354" s="231" t="s">
        <v>1299</v>
      </c>
      <c r="H354" s="232">
        <v>4</v>
      </c>
      <c r="I354" s="233"/>
      <c r="J354" s="234">
        <f>ROUND(I354*H354,2)</f>
        <v>0</v>
      </c>
      <c r="K354" s="235"/>
      <c r="L354" s="44"/>
      <c r="M354" s="236" t="s">
        <v>1</v>
      </c>
      <c r="N354" s="237" t="s">
        <v>41</v>
      </c>
      <c r="O354" s="91"/>
      <c r="P354" s="238">
        <f>O354*H354</f>
        <v>0</v>
      </c>
      <c r="Q354" s="238">
        <v>0</v>
      </c>
      <c r="R354" s="238">
        <f>Q354*H354</f>
        <v>0</v>
      </c>
      <c r="S354" s="238">
        <v>0</v>
      </c>
      <c r="T354" s="239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40" t="s">
        <v>288</v>
      </c>
      <c r="AT354" s="240" t="s">
        <v>168</v>
      </c>
      <c r="AU354" s="240" t="s">
        <v>86</v>
      </c>
      <c r="AY354" s="17" t="s">
        <v>166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7" t="s">
        <v>84</v>
      </c>
      <c r="BK354" s="241">
        <f>ROUND(I354*H354,2)</f>
        <v>0</v>
      </c>
      <c r="BL354" s="17" t="s">
        <v>288</v>
      </c>
      <c r="BM354" s="240" t="s">
        <v>1452</v>
      </c>
    </row>
    <row r="355" s="15" customFormat="1">
      <c r="A355" s="15"/>
      <c r="B355" s="265"/>
      <c r="C355" s="266"/>
      <c r="D355" s="244" t="s">
        <v>174</v>
      </c>
      <c r="E355" s="267" t="s">
        <v>1</v>
      </c>
      <c r="F355" s="268" t="s">
        <v>1427</v>
      </c>
      <c r="G355" s="266"/>
      <c r="H355" s="267" t="s">
        <v>1</v>
      </c>
      <c r="I355" s="269"/>
      <c r="J355" s="266"/>
      <c r="K355" s="266"/>
      <c r="L355" s="270"/>
      <c r="M355" s="271"/>
      <c r="N355" s="272"/>
      <c r="O355" s="272"/>
      <c r="P355" s="272"/>
      <c r="Q355" s="272"/>
      <c r="R355" s="272"/>
      <c r="S355" s="272"/>
      <c r="T355" s="273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74" t="s">
        <v>174</v>
      </c>
      <c r="AU355" s="274" t="s">
        <v>86</v>
      </c>
      <c r="AV355" s="15" t="s">
        <v>84</v>
      </c>
      <c r="AW355" s="15" t="s">
        <v>32</v>
      </c>
      <c r="AX355" s="15" t="s">
        <v>76</v>
      </c>
      <c r="AY355" s="274" t="s">
        <v>166</v>
      </c>
    </row>
    <row r="356" s="15" customFormat="1">
      <c r="A356" s="15"/>
      <c r="B356" s="265"/>
      <c r="C356" s="266"/>
      <c r="D356" s="244" t="s">
        <v>174</v>
      </c>
      <c r="E356" s="267" t="s">
        <v>1</v>
      </c>
      <c r="F356" s="268" t="s">
        <v>1428</v>
      </c>
      <c r="G356" s="266"/>
      <c r="H356" s="267" t="s">
        <v>1</v>
      </c>
      <c r="I356" s="269"/>
      <c r="J356" s="266"/>
      <c r="K356" s="266"/>
      <c r="L356" s="270"/>
      <c r="M356" s="271"/>
      <c r="N356" s="272"/>
      <c r="O356" s="272"/>
      <c r="P356" s="272"/>
      <c r="Q356" s="272"/>
      <c r="R356" s="272"/>
      <c r="S356" s="272"/>
      <c r="T356" s="273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74" t="s">
        <v>174</v>
      </c>
      <c r="AU356" s="274" t="s">
        <v>86</v>
      </c>
      <c r="AV356" s="15" t="s">
        <v>84</v>
      </c>
      <c r="AW356" s="15" t="s">
        <v>32</v>
      </c>
      <c r="AX356" s="15" t="s">
        <v>76</v>
      </c>
      <c r="AY356" s="274" t="s">
        <v>166</v>
      </c>
    </row>
    <row r="357" s="13" customFormat="1">
      <c r="A357" s="13"/>
      <c r="B357" s="242"/>
      <c r="C357" s="243"/>
      <c r="D357" s="244" t="s">
        <v>174</v>
      </c>
      <c r="E357" s="245" t="s">
        <v>1</v>
      </c>
      <c r="F357" s="246" t="s">
        <v>172</v>
      </c>
      <c r="G357" s="243"/>
      <c r="H357" s="247">
        <v>4</v>
      </c>
      <c r="I357" s="248"/>
      <c r="J357" s="243"/>
      <c r="K357" s="243"/>
      <c r="L357" s="249"/>
      <c r="M357" s="250"/>
      <c r="N357" s="251"/>
      <c r="O357" s="251"/>
      <c r="P357" s="251"/>
      <c r="Q357" s="251"/>
      <c r="R357" s="251"/>
      <c r="S357" s="251"/>
      <c r="T357" s="25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3" t="s">
        <v>174</v>
      </c>
      <c r="AU357" s="253" t="s">
        <v>86</v>
      </c>
      <c r="AV357" s="13" t="s">
        <v>86</v>
      </c>
      <c r="AW357" s="13" t="s">
        <v>32</v>
      </c>
      <c r="AX357" s="13" t="s">
        <v>76</v>
      </c>
      <c r="AY357" s="253" t="s">
        <v>166</v>
      </c>
    </row>
    <row r="358" s="14" customFormat="1">
      <c r="A358" s="14"/>
      <c r="B358" s="254"/>
      <c r="C358" s="255"/>
      <c r="D358" s="244" t="s">
        <v>174</v>
      </c>
      <c r="E358" s="256" t="s">
        <v>1</v>
      </c>
      <c r="F358" s="257" t="s">
        <v>182</v>
      </c>
      <c r="G358" s="255"/>
      <c r="H358" s="258">
        <v>4</v>
      </c>
      <c r="I358" s="259"/>
      <c r="J358" s="255"/>
      <c r="K358" s="255"/>
      <c r="L358" s="260"/>
      <c r="M358" s="261"/>
      <c r="N358" s="262"/>
      <c r="O358" s="262"/>
      <c r="P358" s="262"/>
      <c r="Q358" s="262"/>
      <c r="R358" s="262"/>
      <c r="S358" s="262"/>
      <c r="T358" s="26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4" t="s">
        <v>174</v>
      </c>
      <c r="AU358" s="264" t="s">
        <v>86</v>
      </c>
      <c r="AV358" s="14" t="s">
        <v>172</v>
      </c>
      <c r="AW358" s="14" t="s">
        <v>32</v>
      </c>
      <c r="AX358" s="14" t="s">
        <v>84</v>
      </c>
      <c r="AY358" s="264" t="s">
        <v>166</v>
      </c>
    </row>
    <row r="359" s="2" customFormat="1" ht="49.05" customHeight="1">
      <c r="A359" s="38"/>
      <c r="B359" s="39"/>
      <c r="C359" s="228" t="s">
        <v>634</v>
      </c>
      <c r="D359" s="228" t="s">
        <v>168</v>
      </c>
      <c r="E359" s="229" t="s">
        <v>1453</v>
      </c>
      <c r="F359" s="230" t="s">
        <v>1454</v>
      </c>
      <c r="G359" s="231" t="s">
        <v>1299</v>
      </c>
      <c r="H359" s="232">
        <v>1</v>
      </c>
      <c r="I359" s="233"/>
      <c r="J359" s="234">
        <f>ROUND(I359*H359,2)</f>
        <v>0</v>
      </c>
      <c r="K359" s="235"/>
      <c r="L359" s="44"/>
      <c r="M359" s="236" t="s">
        <v>1</v>
      </c>
      <c r="N359" s="237" t="s">
        <v>41</v>
      </c>
      <c r="O359" s="91"/>
      <c r="P359" s="238">
        <f>O359*H359</f>
        <v>0</v>
      </c>
      <c r="Q359" s="238">
        <v>0</v>
      </c>
      <c r="R359" s="238">
        <f>Q359*H359</f>
        <v>0</v>
      </c>
      <c r="S359" s="238">
        <v>0</v>
      </c>
      <c r="T359" s="239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40" t="s">
        <v>288</v>
      </c>
      <c r="AT359" s="240" t="s">
        <v>168</v>
      </c>
      <c r="AU359" s="240" t="s">
        <v>86</v>
      </c>
      <c r="AY359" s="17" t="s">
        <v>166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7" t="s">
        <v>84</v>
      </c>
      <c r="BK359" s="241">
        <f>ROUND(I359*H359,2)</f>
        <v>0</v>
      </c>
      <c r="BL359" s="17" t="s">
        <v>288</v>
      </c>
      <c r="BM359" s="240" t="s">
        <v>1455</v>
      </c>
    </row>
    <row r="360" s="15" customFormat="1">
      <c r="A360" s="15"/>
      <c r="B360" s="265"/>
      <c r="C360" s="266"/>
      <c r="D360" s="244" t="s">
        <v>174</v>
      </c>
      <c r="E360" s="267" t="s">
        <v>1</v>
      </c>
      <c r="F360" s="268" t="s">
        <v>1427</v>
      </c>
      <c r="G360" s="266"/>
      <c r="H360" s="267" t="s">
        <v>1</v>
      </c>
      <c r="I360" s="269"/>
      <c r="J360" s="266"/>
      <c r="K360" s="266"/>
      <c r="L360" s="270"/>
      <c r="M360" s="271"/>
      <c r="N360" s="272"/>
      <c r="O360" s="272"/>
      <c r="P360" s="272"/>
      <c r="Q360" s="272"/>
      <c r="R360" s="272"/>
      <c r="S360" s="272"/>
      <c r="T360" s="273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74" t="s">
        <v>174</v>
      </c>
      <c r="AU360" s="274" t="s">
        <v>86</v>
      </c>
      <c r="AV360" s="15" t="s">
        <v>84</v>
      </c>
      <c r="AW360" s="15" t="s">
        <v>32</v>
      </c>
      <c r="AX360" s="15" t="s">
        <v>76</v>
      </c>
      <c r="AY360" s="274" t="s">
        <v>166</v>
      </c>
    </row>
    <row r="361" s="15" customFormat="1">
      <c r="A361" s="15"/>
      <c r="B361" s="265"/>
      <c r="C361" s="266"/>
      <c r="D361" s="244" t="s">
        <v>174</v>
      </c>
      <c r="E361" s="267" t="s">
        <v>1</v>
      </c>
      <c r="F361" s="268" t="s">
        <v>1428</v>
      </c>
      <c r="G361" s="266"/>
      <c r="H361" s="267" t="s">
        <v>1</v>
      </c>
      <c r="I361" s="269"/>
      <c r="J361" s="266"/>
      <c r="K361" s="266"/>
      <c r="L361" s="270"/>
      <c r="M361" s="271"/>
      <c r="N361" s="272"/>
      <c r="O361" s="272"/>
      <c r="P361" s="272"/>
      <c r="Q361" s="272"/>
      <c r="R361" s="272"/>
      <c r="S361" s="272"/>
      <c r="T361" s="273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74" t="s">
        <v>174</v>
      </c>
      <c r="AU361" s="274" t="s">
        <v>86</v>
      </c>
      <c r="AV361" s="15" t="s">
        <v>84</v>
      </c>
      <c r="AW361" s="15" t="s">
        <v>32</v>
      </c>
      <c r="AX361" s="15" t="s">
        <v>76</v>
      </c>
      <c r="AY361" s="274" t="s">
        <v>166</v>
      </c>
    </row>
    <row r="362" s="13" customFormat="1">
      <c r="A362" s="13"/>
      <c r="B362" s="242"/>
      <c r="C362" s="243"/>
      <c r="D362" s="244" t="s">
        <v>174</v>
      </c>
      <c r="E362" s="245" t="s">
        <v>1</v>
      </c>
      <c r="F362" s="246" t="s">
        <v>84</v>
      </c>
      <c r="G362" s="243"/>
      <c r="H362" s="247">
        <v>1</v>
      </c>
      <c r="I362" s="248"/>
      <c r="J362" s="243"/>
      <c r="K362" s="243"/>
      <c r="L362" s="249"/>
      <c r="M362" s="250"/>
      <c r="N362" s="251"/>
      <c r="O362" s="251"/>
      <c r="P362" s="251"/>
      <c r="Q362" s="251"/>
      <c r="R362" s="251"/>
      <c r="S362" s="251"/>
      <c r="T362" s="25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3" t="s">
        <v>174</v>
      </c>
      <c r="AU362" s="253" t="s">
        <v>86</v>
      </c>
      <c r="AV362" s="13" t="s">
        <v>86</v>
      </c>
      <c r="AW362" s="13" t="s">
        <v>32</v>
      </c>
      <c r="AX362" s="13" t="s">
        <v>76</v>
      </c>
      <c r="AY362" s="253" t="s">
        <v>166</v>
      </c>
    </row>
    <row r="363" s="14" customFormat="1">
      <c r="A363" s="14"/>
      <c r="B363" s="254"/>
      <c r="C363" s="255"/>
      <c r="D363" s="244" t="s">
        <v>174</v>
      </c>
      <c r="E363" s="256" t="s">
        <v>1</v>
      </c>
      <c r="F363" s="257" t="s">
        <v>182</v>
      </c>
      <c r="G363" s="255"/>
      <c r="H363" s="258">
        <v>1</v>
      </c>
      <c r="I363" s="259"/>
      <c r="J363" s="255"/>
      <c r="K363" s="255"/>
      <c r="L363" s="260"/>
      <c r="M363" s="261"/>
      <c r="N363" s="262"/>
      <c r="O363" s="262"/>
      <c r="P363" s="262"/>
      <c r="Q363" s="262"/>
      <c r="R363" s="262"/>
      <c r="S363" s="262"/>
      <c r="T363" s="26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4" t="s">
        <v>174</v>
      </c>
      <c r="AU363" s="264" t="s">
        <v>86</v>
      </c>
      <c r="AV363" s="14" t="s">
        <v>172</v>
      </c>
      <c r="AW363" s="14" t="s">
        <v>32</v>
      </c>
      <c r="AX363" s="14" t="s">
        <v>84</v>
      </c>
      <c r="AY363" s="264" t="s">
        <v>166</v>
      </c>
    </row>
    <row r="364" s="2" customFormat="1" ht="55.5" customHeight="1">
      <c r="A364" s="38"/>
      <c r="B364" s="39"/>
      <c r="C364" s="228" t="s">
        <v>638</v>
      </c>
      <c r="D364" s="228" t="s">
        <v>168</v>
      </c>
      <c r="E364" s="229" t="s">
        <v>1456</v>
      </c>
      <c r="F364" s="230" t="s">
        <v>1457</v>
      </c>
      <c r="G364" s="231" t="s">
        <v>1299</v>
      </c>
      <c r="H364" s="232">
        <v>3</v>
      </c>
      <c r="I364" s="233"/>
      <c r="J364" s="234">
        <f>ROUND(I364*H364,2)</f>
        <v>0</v>
      </c>
      <c r="K364" s="235"/>
      <c r="L364" s="44"/>
      <c r="M364" s="236" t="s">
        <v>1</v>
      </c>
      <c r="N364" s="237" t="s">
        <v>41</v>
      </c>
      <c r="O364" s="91"/>
      <c r="P364" s="238">
        <f>O364*H364</f>
        <v>0</v>
      </c>
      <c r="Q364" s="238">
        <v>0</v>
      </c>
      <c r="R364" s="238">
        <f>Q364*H364</f>
        <v>0</v>
      </c>
      <c r="S364" s="238">
        <v>0</v>
      </c>
      <c r="T364" s="239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40" t="s">
        <v>288</v>
      </c>
      <c r="AT364" s="240" t="s">
        <v>168</v>
      </c>
      <c r="AU364" s="240" t="s">
        <v>86</v>
      </c>
      <c r="AY364" s="17" t="s">
        <v>166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7" t="s">
        <v>84</v>
      </c>
      <c r="BK364" s="241">
        <f>ROUND(I364*H364,2)</f>
        <v>0</v>
      </c>
      <c r="BL364" s="17" t="s">
        <v>288</v>
      </c>
      <c r="BM364" s="240" t="s">
        <v>1458</v>
      </c>
    </row>
    <row r="365" s="15" customFormat="1">
      <c r="A365" s="15"/>
      <c r="B365" s="265"/>
      <c r="C365" s="266"/>
      <c r="D365" s="244" t="s">
        <v>174</v>
      </c>
      <c r="E365" s="267" t="s">
        <v>1</v>
      </c>
      <c r="F365" s="268" t="s">
        <v>1427</v>
      </c>
      <c r="G365" s="266"/>
      <c r="H365" s="267" t="s">
        <v>1</v>
      </c>
      <c r="I365" s="269"/>
      <c r="J365" s="266"/>
      <c r="K365" s="266"/>
      <c r="L365" s="270"/>
      <c r="M365" s="271"/>
      <c r="N365" s="272"/>
      <c r="O365" s="272"/>
      <c r="P365" s="272"/>
      <c r="Q365" s="272"/>
      <c r="R365" s="272"/>
      <c r="S365" s="272"/>
      <c r="T365" s="273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74" t="s">
        <v>174</v>
      </c>
      <c r="AU365" s="274" t="s">
        <v>86</v>
      </c>
      <c r="AV365" s="15" t="s">
        <v>84</v>
      </c>
      <c r="AW365" s="15" t="s">
        <v>32</v>
      </c>
      <c r="AX365" s="15" t="s">
        <v>76</v>
      </c>
      <c r="AY365" s="274" t="s">
        <v>166</v>
      </c>
    </row>
    <row r="366" s="15" customFormat="1">
      <c r="A366" s="15"/>
      <c r="B366" s="265"/>
      <c r="C366" s="266"/>
      <c r="D366" s="244" t="s">
        <v>174</v>
      </c>
      <c r="E366" s="267" t="s">
        <v>1</v>
      </c>
      <c r="F366" s="268" t="s">
        <v>1428</v>
      </c>
      <c r="G366" s="266"/>
      <c r="H366" s="267" t="s">
        <v>1</v>
      </c>
      <c r="I366" s="269"/>
      <c r="J366" s="266"/>
      <c r="K366" s="266"/>
      <c r="L366" s="270"/>
      <c r="M366" s="271"/>
      <c r="N366" s="272"/>
      <c r="O366" s="272"/>
      <c r="P366" s="272"/>
      <c r="Q366" s="272"/>
      <c r="R366" s="272"/>
      <c r="S366" s="272"/>
      <c r="T366" s="273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74" t="s">
        <v>174</v>
      </c>
      <c r="AU366" s="274" t="s">
        <v>86</v>
      </c>
      <c r="AV366" s="15" t="s">
        <v>84</v>
      </c>
      <c r="AW366" s="15" t="s">
        <v>32</v>
      </c>
      <c r="AX366" s="15" t="s">
        <v>76</v>
      </c>
      <c r="AY366" s="274" t="s">
        <v>166</v>
      </c>
    </row>
    <row r="367" s="13" customFormat="1">
      <c r="A367" s="13"/>
      <c r="B367" s="242"/>
      <c r="C367" s="243"/>
      <c r="D367" s="244" t="s">
        <v>174</v>
      </c>
      <c r="E367" s="245" t="s">
        <v>1</v>
      </c>
      <c r="F367" s="246" t="s">
        <v>118</v>
      </c>
      <c r="G367" s="243"/>
      <c r="H367" s="247">
        <v>3</v>
      </c>
      <c r="I367" s="248"/>
      <c r="J367" s="243"/>
      <c r="K367" s="243"/>
      <c r="L367" s="249"/>
      <c r="M367" s="250"/>
      <c r="N367" s="251"/>
      <c r="O367" s="251"/>
      <c r="P367" s="251"/>
      <c r="Q367" s="251"/>
      <c r="R367" s="251"/>
      <c r="S367" s="251"/>
      <c r="T367" s="25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3" t="s">
        <v>174</v>
      </c>
      <c r="AU367" s="253" t="s">
        <v>86</v>
      </c>
      <c r="AV367" s="13" t="s">
        <v>86</v>
      </c>
      <c r="AW367" s="13" t="s">
        <v>32</v>
      </c>
      <c r="AX367" s="13" t="s">
        <v>76</v>
      </c>
      <c r="AY367" s="253" t="s">
        <v>166</v>
      </c>
    </row>
    <row r="368" s="14" customFormat="1">
      <c r="A368" s="14"/>
      <c r="B368" s="254"/>
      <c r="C368" s="255"/>
      <c r="D368" s="244" t="s">
        <v>174</v>
      </c>
      <c r="E368" s="256" t="s">
        <v>1</v>
      </c>
      <c r="F368" s="257" t="s">
        <v>182</v>
      </c>
      <c r="G368" s="255"/>
      <c r="H368" s="258">
        <v>3</v>
      </c>
      <c r="I368" s="259"/>
      <c r="J368" s="255"/>
      <c r="K368" s="255"/>
      <c r="L368" s="260"/>
      <c r="M368" s="261"/>
      <c r="N368" s="262"/>
      <c r="O368" s="262"/>
      <c r="P368" s="262"/>
      <c r="Q368" s="262"/>
      <c r="R368" s="262"/>
      <c r="S368" s="262"/>
      <c r="T368" s="26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4" t="s">
        <v>174</v>
      </c>
      <c r="AU368" s="264" t="s">
        <v>86</v>
      </c>
      <c r="AV368" s="14" t="s">
        <v>172</v>
      </c>
      <c r="AW368" s="14" t="s">
        <v>32</v>
      </c>
      <c r="AX368" s="14" t="s">
        <v>84</v>
      </c>
      <c r="AY368" s="264" t="s">
        <v>166</v>
      </c>
    </row>
    <row r="369" s="2" customFormat="1" ht="24.15" customHeight="1">
      <c r="A369" s="38"/>
      <c r="B369" s="39"/>
      <c r="C369" s="228" t="s">
        <v>643</v>
      </c>
      <c r="D369" s="228" t="s">
        <v>168</v>
      </c>
      <c r="E369" s="229" t="s">
        <v>1459</v>
      </c>
      <c r="F369" s="230" t="s">
        <v>1460</v>
      </c>
      <c r="G369" s="231" t="s">
        <v>185</v>
      </c>
      <c r="H369" s="232">
        <v>4</v>
      </c>
      <c r="I369" s="233"/>
      <c r="J369" s="234">
        <f>ROUND(I369*H369,2)</f>
        <v>0</v>
      </c>
      <c r="K369" s="235"/>
      <c r="L369" s="44"/>
      <c r="M369" s="236" t="s">
        <v>1</v>
      </c>
      <c r="N369" s="237" t="s">
        <v>41</v>
      </c>
      <c r="O369" s="91"/>
      <c r="P369" s="238">
        <f>O369*H369</f>
        <v>0</v>
      </c>
      <c r="Q369" s="238">
        <v>0</v>
      </c>
      <c r="R369" s="238">
        <f>Q369*H369</f>
        <v>0</v>
      </c>
      <c r="S369" s="238">
        <v>0</v>
      </c>
      <c r="T369" s="239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40" t="s">
        <v>288</v>
      </c>
      <c r="AT369" s="240" t="s">
        <v>168</v>
      </c>
      <c r="AU369" s="240" t="s">
        <v>86</v>
      </c>
      <c r="AY369" s="17" t="s">
        <v>166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7" t="s">
        <v>84</v>
      </c>
      <c r="BK369" s="241">
        <f>ROUND(I369*H369,2)</f>
        <v>0</v>
      </c>
      <c r="BL369" s="17" t="s">
        <v>288</v>
      </c>
      <c r="BM369" s="240" t="s">
        <v>1461</v>
      </c>
    </row>
    <row r="370" s="15" customFormat="1">
      <c r="A370" s="15"/>
      <c r="B370" s="265"/>
      <c r="C370" s="266"/>
      <c r="D370" s="244" t="s">
        <v>174</v>
      </c>
      <c r="E370" s="267" t="s">
        <v>1</v>
      </c>
      <c r="F370" s="268" t="s">
        <v>1427</v>
      </c>
      <c r="G370" s="266"/>
      <c r="H370" s="267" t="s">
        <v>1</v>
      </c>
      <c r="I370" s="269"/>
      <c r="J370" s="266"/>
      <c r="K370" s="266"/>
      <c r="L370" s="270"/>
      <c r="M370" s="271"/>
      <c r="N370" s="272"/>
      <c r="O370" s="272"/>
      <c r="P370" s="272"/>
      <c r="Q370" s="272"/>
      <c r="R370" s="272"/>
      <c r="S370" s="272"/>
      <c r="T370" s="273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74" t="s">
        <v>174</v>
      </c>
      <c r="AU370" s="274" t="s">
        <v>86</v>
      </c>
      <c r="AV370" s="15" t="s">
        <v>84</v>
      </c>
      <c r="AW370" s="15" t="s">
        <v>32</v>
      </c>
      <c r="AX370" s="15" t="s">
        <v>76</v>
      </c>
      <c r="AY370" s="274" t="s">
        <v>166</v>
      </c>
    </row>
    <row r="371" s="15" customFormat="1">
      <c r="A371" s="15"/>
      <c r="B371" s="265"/>
      <c r="C371" s="266"/>
      <c r="D371" s="244" t="s">
        <v>174</v>
      </c>
      <c r="E371" s="267" t="s">
        <v>1</v>
      </c>
      <c r="F371" s="268" t="s">
        <v>1428</v>
      </c>
      <c r="G371" s="266"/>
      <c r="H371" s="267" t="s">
        <v>1</v>
      </c>
      <c r="I371" s="269"/>
      <c r="J371" s="266"/>
      <c r="K371" s="266"/>
      <c r="L371" s="270"/>
      <c r="M371" s="271"/>
      <c r="N371" s="272"/>
      <c r="O371" s="272"/>
      <c r="P371" s="272"/>
      <c r="Q371" s="272"/>
      <c r="R371" s="272"/>
      <c r="S371" s="272"/>
      <c r="T371" s="273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74" t="s">
        <v>174</v>
      </c>
      <c r="AU371" s="274" t="s">
        <v>86</v>
      </c>
      <c r="AV371" s="15" t="s">
        <v>84</v>
      </c>
      <c r="AW371" s="15" t="s">
        <v>32</v>
      </c>
      <c r="AX371" s="15" t="s">
        <v>76</v>
      </c>
      <c r="AY371" s="274" t="s">
        <v>166</v>
      </c>
    </row>
    <row r="372" s="13" customFormat="1">
      <c r="A372" s="13"/>
      <c r="B372" s="242"/>
      <c r="C372" s="243"/>
      <c r="D372" s="244" t="s">
        <v>174</v>
      </c>
      <c r="E372" s="245" t="s">
        <v>1</v>
      </c>
      <c r="F372" s="246" t="s">
        <v>172</v>
      </c>
      <c r="G372" s="243"/>
      <c r="H372" s="247">
        <v>4</v>
      </c>
      <c r="I372" s="248"/>
      <c r="J372" s="243"/>
      <c r="K372" s="243"/>
      <c r="L372" s="249"/>
      <c r="M372" s="250"/>
      <c r="N372" s="251"/>
      <c r="O372" s="251"/>
      <c r="P372" s="251"/>
      <c r="Q372" s="251"/>
      <c r="R372" s="251"/>
      <c r="S372" s="251"/>
      <c r="T372" s="25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3" t="s">
        <v>174</v>
      </c>
      <c r="AU372" s="253" t="s">
        <v>86</v>
      </c>
      <c r="AV372" s="13" t="s">
        <v>86</v>
      </c>
      <c r="AW372" s="13" t="s">
        <v>32</v>
      </c>
      <c r="AX372" s="13" t="s">
        <v>76</v>
      </c>
      <c r="AY372" s="253" t="s">
        <v>166</v>
      </c>
    </row>
    <row r="373" s="14" customFormat="1">
      <c r="A373" s="14"/>
      <c r="B373" s="254"/>
      <c r="C373" s="255"/>
      <c r="D373" s="244" t="s">
        <v>174</v>
      </c>
      <c r="E373" s="256" t="s">
        <v>1</v>
      </c>
      <c r="F373" s="257" t="s">
        <v>182</v>
      </c>
      <c r="G373" s="255"/>
      <c r="H373" s="258">
        <v>4</v>
      </c>
      <c r="I373" s="259"/>
      <c r="J373" s="255"/>
      <c r="K373" s="255"/>
      <c r="L373" s="260"/>
      <c r="M373" s="261"/>
      <c r="N373" s="262"/>
      <c r="O373" s="262"/>
      <c r="P373" s="262"/>
      <c r="Q373" s="262"/>
      <c r="R373" s="262"/>
      <c r="S373" s="262"/>
      <c r="T373" s="26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4" t="s">
        <v>174</v>
      </c>
      <c r="AU373" s="264" t="s">
        <v>86</v>
      </c>
      <c r="AV373" s="14" t="s">
        <v>172</v>
      </c>
      <c r="AW373" s="14" t="s">
        <v>32</v>
      </c>
      <c r="AX373" s="14" t="s">
        <v>84</v>
      </c>
      <c r="AY373" s="264" t="s">
        <v>166</v>
      </c>
    </row>
    <row r="374" s="2" customFormat="1" ht="16.5" customHeight="1">
      <c r="A374" s="38"/>
      <c r="B374" s="39"/>
      <c r="C374" s="275" t="s">
        <v>648</v>
      </c>
      <c r="D374" s="275" t="s">
        <v>217</v>
      </c>
      <c r="E374" s="276" t="s">
        <v>1462</v>
      </c>
      <c r="F374" s="277" t="s">
        <v>1463</v>
      </c>
      <c r="G374" s="278" t="s">
        <v>185</v>
      </c>
      <c r="H374" s="279">
        <v>4</v>
      </c>
      <c r="I374" s="280"/>
      <c r="J374" s="281">
        <f>ROUND(I374*H374,2)</f>
        <v>0</v>
      </c>
      <c r="K374" s="282"/>
      <c r="L374" s="283"/>
      <c r="M374" s="284" t="s">
        <v>1</v>
      </c>
      <c r="N374" s="285" t="s">
        <v>41</v>
      </c>
      <c r="O374" s="91"/>
      <c r="P374" s="238">
        <f>O374*H374</f>
        <v>0</v>
      </c>
      <c r="Q374" s="238">
        <v>0</v>
      </c>
      <c r="R374" s="238">
        <f>Q374*H374</f>
        <v>0</v>
      </c>
      <c r="S374" s="238">
        <v>0</v>
      </c>
      <c r="T374" s="239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40" t="s">
        <v>400</v>
      </c>
      <c r="AT374" s="240" t="s">
        <v>217</v>
      </c>
      <c r="AU374" s="240" t="s">
        <v>86</v>
      </c>
      <c r="AY374" s="17" t="s">
        <v>166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7" t="s">
        <v>84</v>
      </c>
      <c r="BK374" s="241">
        <f>ROUND(I374*H374,2)</f>
        <v>0</v>
      </c>
      <c r="BL374" s="17" t="s">
        <v>288</v>
      </c>
      <c r="BM374" s="240" t="s">
        <v>1464</v>
      </c>
    </row>
    <row r="375" s="2" customFormat="1" ht="16.5" customHeight="1">
      <c r="A375" s="38"/>
      <c r="B375" s="39"/>
      <c r="C375" s="275" t="s">
        <v>653</v>
      </c>
      <c r="D375" s="275" t="s">
        <v>217</v>
      </c>
      <c r="E375" s="276" t="s">
        <v>1465</v>
      </c>
      <c r="F375" s="277" t="s">
        <v>1466</v>
      </c>
      <c r="G375" s="278" t="s">
        <v>185</v>
      </c>
      <c r="H375" s="279">
        <v>4</v>
      </c>
      <c r="I375" s="280"/>
      <c r="J375" s="281">
        <f>ROUND(I375*H375,2)</f>
        <v>0</v>
      </c>
      <c r="K375" s="282"/>
      <c r="L375" s="283"/>
      <c r="M375" s="284" t="s">
        <v>1</v>
      </c>
      <c r="N375" s="285" t="s">
        <v>41</v>
      </c>
      <c r="O375" s="91"/>
      <c r="P375" s="238">
        <f>O375*H375</f>
        <v>0</v>
      </c>
      <c r="Q375" s="238">
        <v>0</v>
      </c>
      <c r="R375" s="238">
        <f>Q375*H375</f>
        <v>0</v>
      </c>
      <c r="S375" s="238">
        <v>0</v>
      </c>
      <c r="T375" s="239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40" t="s">
        <v>400</v>
      </c>
      <c r="AT375" s="240" t="s">
        <v>217</v>
      </c>
      <c r="AU375" s="240" t="s">
        <v>86</v>
      </c>
      <c r="AY375" s="17" t="s">
        <v>166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7" t="s">
        <v>84</v>
      </c>
      <c r="BK375" s="241">
        <f>ROUND(I375*H375,2)</f>
        <v>0</v>
      </c>
      <c r="BL375" s="17" t="s">
        <v>288</v>
      </c>
      <c r="BM375" s="240" t="s">
        <v>1467</v>
      </c>
    </row>
    <row r="376" s="2" customFormat="1" ht="37.8" customHeight="1">
      <c r="A376" s="38"/>
      <c r="B376" s="39"/>
      <c r="C376" s="228" t="s">
        <v>657</v>
      </c>
      <c r="D376" s="228" t="s">
        <v>168</v>
      </c>
      <c r="E376" s="229" t="s">
        <v>1468</v>
      </c>
      <c r="F376" s="230" t="s">
        <v>1469</v>
      </c>
      <c r="G376" s="231" t="s">
        <v>185</v>
      </c>
      <c r="H376" s="232">
        <v>4</v>
      </c>
      <c r="I376" s="233"/>
      <c r="J376" s="234">
        <f>ROUND(I376*H376,2)</f>
        <v>0</v>
      </c>
      <c r="K376" s="235"/>
      <c r="L376" s="44"/>
      <c r="M376" s="236" t="s">
        <v>1</v>
      </c>
      <c r="N376" s="237" t="s">
        <v>41</v>
      </c>
      <c r="O376" s="91"/>
      <c r="P376" s="238">
        <f>O376*H376</f>
        <v>0</v>
      </c>
      <c r="Q376" s="238">
        <v>0</v>
      </c>
      <c r="R376" s="238">
        <f>Q376*H376</f>
        <v>0</v>
      </c>
      <c r="S376" s="238">
        <v>0</v>
      </c>
      <c r="T376" s="239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40" t="s">
        <v>288</v>
      </c>
      <c r="AT376" s="240" t="s">
        <v>168</v>
      </c>
      <c r="AU376" s="240" t="s">
        <v>86</v>
      </c>
      <c r="AY376" s="17" t="s">
        <v>166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7" t="s">
        <v>84</v>
      </c>
      <c r="BK376" s="241">
        <f>ROUND(I376*H376,2)</f>
        <v>0</v>
      </c>
      <c r="BL376" s="17" t="s">
        <v>288</v>
      </c>
      <c r="BM376" s="240" t="s">
        <v>1470</v>
      </c>
    </row>
    <row r="377" s="2" customFormat="1" ht="44.25" customHeight="1">
      <c r="A377" s="38"/>
      <c r="B377" s="39"/>
      <c r="C377" s="228" t="s">
        <v>663</v>
      </c>
      <c r="D377" s="228" t="s">
        <v>168</v>
      </c>
      <c r="E377" s="229" t="s">
        <v>1471</v>
      </c>
      <c r="F377" s="230" t="s">
        <v>1472</v>
      </c>
      <c r="G377" s="231" t="s">
        <v>611</v>
      </c>
      <c r="H377" s="286"/>
      <c r="I377" s="233"/>
      <c r="J377" s="234">
        <f>ROUND(I377*H377,2)</f>
        <v>0</v>
      </c>
      <c r="K377" s="235"/>
      <c r="L377" s="44"/>
      <c r="M377" s="236" t="s">
        <v>1</v>
      </c>
      <c r="N377" s="237" t="s">
        <v>41</v>
      </c>
      <c r="O377" s="91"/>
      <c r="P377" s="238">
        <f>O377*H377</f>
        <v>0</v>
      </c>
      <c r="Q377" s="238">
        <v>0</v>
      </c>
      <c r="R377" s="238">
        <f>Q377*H377</f>
        <v>0</v>
      </c>
      <c r="S377" s="238">
        <v>0</v>
      </c>
      <c r="T377" s="239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40" t="s">
        <v>288</v>
      </c>
      <c r="AT377" s="240" t="s">
        <v>168</v>
      </c>
      <c r="AU377" s="240" t="s">
        <v>86</v>
      </c>
      <c r="AY377" s="17" t="s">
        <v>166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7" t="s">
        <v>84</v>
      </c>
      <c r="BK377" s="241">
        <f>ROUND(I377*H377,2)</f>
        <v>0</v>
      </c>
      <c r="BL377" s="17" t="s">
        <v>288</v>
      </c>
      <c r="BM377" s="240" t="s">
        <v>1473</v>
      </c>
    </row>
    <row r="378" s="2" customFormat="1" ht="49.05" customHeight="1">
      <c r="A378" s="38"/>
      <c r="B378" s="39"/>
      <c r="C378" s="228" t="s">
        <v>669</v>
      </c>
      <c r="D378" s="228" t="s">
        <v>168</v>
      </c>
      <c r="E378" s="229" t="s">
        <v>1474</v>
      </c>
      <c r="F378" s="230" t="s">
        <v>1475</v>
      </c>
      <c r="G378" s="231" t="s">
        <v>611</v>
      </c>
      <c r="H378" s="286"/>
      <c r="I378" s="233"/>
      <c r="J378" s="234">
        <f>ROUND(I378*H378,2)</f>
        <v>0</v>
      </c>
      <c r="K378" s="235"/>
      <c r="L378" s="44"/>
      <c r="M378" s="236" t="s">
        <v>1</v>
      </c>
      <c r="N378" s="237" t="s">
        <v>41</v>
      </c>
      <c r="O378" s="91"/>
      <c r="P378" s="238">
        <f>O378*H378</f>
        <v>0</v>
      </c>
      <c r="Q378" s="238">
        <v>0</v>
      </c>
      <c r="R378" s="238">
        <f>Q378*H378</f>
        <v>0</v>
      </c>
      <c r="S378" s="238">
        <v>0</v>
      </c>
      <c r="T378" s="239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40" t="s">
        <v>288</v>
      </c>
      <c r="AT378" s="240" t="s">
        <v>168</v>
      </c>
      <c r="AU378" s="240" t="s">
        <v>86</v>
      </c>
      <c r="AY378" s="17" t="s">
        <v>166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7" t="s">
        <v>84</v>
      </c>
      <c r="BK378" s="241">
        <f>ROUND(I378*H378,2)</f>
        <v>0</v>
      </c>
      <c r="BL378" s="17" t="s">
        <v>288</v>
      </c>
      <c r="BM378" s="240" t="s">
        <v>1476</v>
      </c>
    </row>
    <row r="379" s="12" customFormat="1" ht="22.8" customHeight="1">
      <c r="A379" s="12"/>
      <c r="B379" s="212"/>
      <c r="C379" s="213"/>
      <c r="D379" s="214" t="s">
        <v>75</v>
      </c>
      <c r="E379" s="226" t="s">
        <v>1477</v>
      </c>
      <c r="F379" s="226" t="s">
        <v>1478</v>
      </c>
      <c r="G379" s="213"/>
      <c r="H379" s="213"/>
      <c r="I379" s="216"/>
      <c r="J379" s="227">
        <f>BK379</f>
        <v>0</v>
      </c>
      <c r="K379" s="213"/>
      <c r="L379" s="218"/>
      <c r="M379" s="219"/>
      <c r="N379" s="220"/>
      <c r="O379" s="220"/>
      <c r="P379" s="221">
        <f>SUM(P380:P388)</f>
        <v>0</v>
      </c>
      <c r="Q379" s="220"/>
      <c r="R379" s="221">
        <f>SUM(R380:R388)</f>
        <v>0</v>
      </c>
      <c r="S379" s="220"/>
      <c r="T379" s="222">
        <f>SUM(T380:T388)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23" t="s">
        <v>86</v>
      </c>
      <c r="AT379" s="224" t="s">
        <v>75</v>
      </c>
      <c r="AU379" s="224" t="s">
        <v>84</v>
      </c>
      <c r="AY379" s="223" t="s">
        <v>166</v>
      </c>
      <c r="BK379" s="225">
        <f>SUM(BK380:BK388)</f>
        <v>0</v>
      </c>
    </row>
    <row r="380" s="2" customFormat="1" ht="37.8" customHeight="1">
      <c r="A380" s="38"/>
      <c r="B380" s="39"/>
      <c r="C380" s="228" t="s">
        <v>674</v>
      </c>
      <c r="D380" s="228" t="s">
        <v>168</v>
      </c>
      <c r="E380" s="229" t="s">
        <v>1479</v>
      </c>
      <c r="F380" s="230" t="s">
        <v>1480</v>
      </c>
      <c r="G380" s="231" t="s">
        <v>1299</v>
      </c>
      <c r="H380" s="232">
        <v>5</v>
      </c>
      <c r="I380" s="233"/>
      <c r="J380" s="234">
        <f>ROUND(I380*H380,2)</f>
        <v>0</v>
      </c>
      <c r="K380" s="235"/>
      <c r="L380" s="44"/>
      <c r="M380" s="236" t="s">
        <v>1</v>
      </c>
      <c r="N380" s="237" t="s">
        <v>41</v>
      </c>
      <c r="O380" s="91"/>
      <c r="P380" s="238">
        <f>O380*H380</f>
        <v>0</v>
      </c>
      <c r="Q380" s="238">
        <v>0</v>
      </c>
      <c r="R380" s="238">
        <f>Q380*H380</f>
        <v>0</v>
      </c>
      <c r="S380" s="238">
        <v>0</v>
      </c>
      <c r="T380" s="239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40" t="s">
        <v>288</v>
      </c>
      <c r="AT380" s="240" t="s">
        <v>168</v>
      </c>
      <c r="AU380" s="240" t="s">
        <v>86</v>
      </c>
      <c r="AY380" s="17" t="s">
        <v>166</v>
      </c>
      <c r="BE380" s="241">
        <f>IF(N380="základní",J380,0)</f>
        <v>0</v>
      </c>
      <c r="BF380" s="241">
        <f>IF(N380="snížená",J380,0)</f>
        <v>0</v>
      </c>
      <c r="BG380" s="241">
        <f>IF(N380="zákl. přenesená",J380,0)</f>
        <v>0</v>
      </c>
      <c r="BH380" s="241">
        <f>IF(N380="sníž. přenesená",J380,0)</f>
        <v>0</v>
      </c>
      <c r="BI380" s="241">
        <f>IF(N380="nulová",J380,0)</f>
        <v>0</v>
      </c>
      <c r="BJ380" s="17" t="s">
        <v>84</v>
      </c>
      <c r="BK380" s="241">
        <f>ROUND(I380*H380,2)</f>
        <v>0</v>
      </c>
      <c r="BL380" s="17" t="s">
        <v>288</v>
      </c>
      <c r="BM380" s="240" t="s">
        <v>1481</v>
      </c>
    </row>
    <row r="381" s="15" customFormat="1">
      <c r="A381" s="15"/>
      <c r="B381" s="265"/>
      <c r="C381" s="266"/>
      <c r="D381" s="244" t="s">
        <v>174</v>
      </c>
      <c r="E381" s="267" t="s">
        <v>1</v>
      </c>
      <c r="F381" s="268" t="s">
        <v>1482</v>
      </c>
      <c r="G381" s="266"/>
      <c r="H381" s="267" t="s">
        <v>1</v>
      </c>
      <c r="I381" s="269"/>
      <c r="J381" s="266"/>
      <c r="K381" s="266"/>
      <c r="L381" s="270"/>
      <c r="M381" s="271"/>
      <c r="N381" s="272"/>
      <c r="O381" s="272"/>
      <c r="P381" s="272"/>
      <c r="Q381" s="272"/>
      <c r="R381" s="272"/>
      <c r="S381" s="272"/>
      <c r="T381" s="273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74" t="s">
        <v>174</v>
      </c>
      <c r="AU381" s="274" t="s">
        <v>86</v>
      </c>
      <c r="AV381" s="15" t="s">
        <v>84</v>
      </c>
      <c r="AW381" s="15" t="s">
        <v>32</v>
      </c>
      <c r="AX381" s="15" t="s">
        <v>76</v>
      </c>
      <c r="AY381" s="274" t="s">
        <v>166</v>
      </c>
    </row>
    <row r="382" s="15" customFormat="1">
      <c r="A382" s="15"/>
      <c r="B382" s="265"/>
      <c r="C382" s="266"/>
      <c r="D382" s="244" t="s">
        <v>174</v>
      </c>
      <c r="E382" s="267" t="s">
        <v>1</v>
      </c>
      <c r="F382" s="268" t="s">
        <v>1428</v>
      </c>
      <c r="G382" s="266"/>
      <c r="H382" s="267" t="s">
        <v>1</v>
      </c>
      <c r="I382" s="269"/>
      <c r="J382" s="266"/>
      <c r="K382" s="266"/>
      <c r="L382" s="270"/>
      <c r="M382" s="271"/>
      <c r="N382" s="272"/>
      <c r="O382" s="272"/>
      <c r="P382" s="272"/>
      <c r="Q382" s="272"/>
      <c r="R382" s="272"/>
      <c r="S382" s="272"/>
      <c r="T382" s="273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74" t="s">
        <v>174</v>
      </c>
      <c r="AU382" s="274" t="s">
        <v>86</v>
      </c>
      <c r="AV382" s="15" t="s">
        <v>84</v>
      </c>
      <c r="AW382" s="15" t="s">
        <v>32</v>
      </c>
      <c r="AX382" s="15" t="s">
        <v>76</v>
      </c>
      <c r="AY382" s="274" t="s">
        <v>166</v>
      </c>
    </row>
    <row r="383" s="13" customFormat="1">
      <c r="A383" s="13"/>
      <c r="B383" s="242"/>
      <c r="C383" s="243"/>
      <c r="D383" s="244" t="s">
        <v>174</v>
      </c>
      <c r="E383" s="245" t="s">
        <v>1</v>
      </c>
      <c r="F383" s="246" t="s">
        <v>202</v>
      </c>
      <c r="G383" s="243"/>
      <c r="H383" s="247">
        <v>5</v>
      </c>
      <c r="I383" s="248"/>
      <c r="J383" s="243"/>
      <c r="K383" s="243"/>
      <c r="L383" s="249"/>
      <c r="M383" s="250"/>
      <c r="N383" s="251"/>
      <c r="O383" s="251"/>
      <c r="P383" s="251"/>
      <c r="Q383" s="251"/>
      <c r="R383" s="251"/>
      <c r="S383" s="251"/>
      <c r="T383" s="25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3" t="s">
        <v>174</v>
      </c>
      <c r="AU383" s="253" t="s">
        <v>86</v>
      </c>
      <c r="AV383" s="13" t="s">
        <v>86</v>
      </c>
      <c r="AW383" s="13" t="s">
        <v>32</v>
      </c>
      <c r="AX383" s="13" t="s">
        <v>76</v>
      </c>
      <c r="AY383" s="253" t="s">
        <v>166</v>
      </c>
    </row>
    <row r="384" s="14" customFormat="1">
      <c r="A384" s="14"/>
      <c r="B384" s="254"/>
      <c r="C384" s="255"/>
      <c r="D384" s="244" t="s">
        <v>174</v>
      </c>
      <c r="E384" s="256" t="s">
        <v>1</v>
      </c>
      <c r="F384" s="257" t="s">
        <v>182</v>
      </c>
      <c r="G384" s="255"/>
      <c r="H384" s="258">
        <v>5</v>
      </c>
      <c r="I384" s="259"/>
      <c r="J384" s="255"/>
      <c r="K384" s="255"/>
      <c r="L384" s="260"/>
      <c r="M384" s="261"/>
      <c r="N384" s="262"/>
      <c r="O384" s="262"/>
      <c r="P384" s="262"/>
      <c r="Q384" s="262"/>
      <c r="R384" s="262"/>
      <c r="S384" s="262"/>
      <c r="T384" s="26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4" t="s">
        <v>174</v>
      </c>
      <c r="AU384" s="264" t="s">
        <v>86</v>
      </c>
      <c r="AV384" s="14" t="s">
        <v>172</v>
      </c>
      <c r="AW384" s="14" t="s">
        <v>32</v>
      </c>
      <c r="AX384" s="14" t="s">
        <v>84</v>
      </c>
      <c r="AY384" s="264" t="s">
        <v>166</v>
      </c>
    </row>
    <row r="385" s="2" customFormat="1" ht="24.15" customHeight="1">
      <c r="A385" s="38"/>
      <c r="B385" s="39"/>
      <c r="C385" s="228" t="s">
        <v>679</v>
      </c>
      <c r="D385" s="228" t="s">
        <v>168</v>
      </c>
      <c r="E385" s="229" t="s">
        <v>1483</v>
      </c>
      <c r="F385" s="230" t="s">
        <v>1484</v>
      </c>
      <c r="G385" s="231" t="s">
        <v>1299</v>
      </c>
      <c r="H385" s="232">
        <v>5</v>
      </c>
      <c r="I385" s="233"/>
      <c r="J385" s="234">
        <f>ROUND(I385*H385,2)</f>
        <v>0</v>
      </c>
      <c r="K385" s="235"/>
      <c r="L385" s="44"/>
      <c r="M385" s="236" t="s">
        <v>1</v>
      </c>
      <c r="N385" s="237" t="s">
        <v>41</v>
      </c>
      <c r="O385" s="91"/>
      <c r="P385" s="238">
        <f>O385*H385</f>
        <v>0</v>
      </c>
      <c r="Q385" s="238">
        <v>0</v>
      </c>
      <c r="R385" s="238">
        <f>Q385*H385</f>
        <v>0</v>
      </c>
      <c r="S385" s="238">
        <v>0</v>
      </c>
      <c r="T385" s="239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40" t="s">
        <v>288</v>
      </c>
      <c r="AT385" s="240" t="s">
        <v>168</v>
      </c>
      <c r="AU385" s="240" t="s">
        <v>86</v>
      </c>
      <c r="AY385" s="17" t="s">
        <v>166</v>
      </c>
      <c r="BE385" s="241">
        <f>IF(N385="základní",J385,0)</f>
        <v>0</v>
      </c>
      <c r="BF385" s="241">
        <f>IF(N385="snížená",J385,0)</f>
        <v>0</v>
      </c>
      <c r="BG385" s="241">
        <f>IF(N385="zákl. přenesená",J385,0)</f>
        <v>0</v>
      </c>
      <c r="BH385" s="241">
        <f>IF(N385="sníž. přenesená",J385,0)</f>
        <v>0</v>
      </c>
      <c r="BI385" s="241">
        <f>IF(N385="nulová",J385,0)</f>
        <v>0</v>
      </c>
      <c r="BJ385" s="17" t="s">
        <v>84</v>
      </c>
      <c r="BK385" s="241">
        <f>ROUND(I385*H385,2)</f>
        <v>0</v>
      </c>
      <c r="BL385" s="17" t="s">
        <v>288</v>
      </c>
      <c r="BM385" s="240" t="s">
        <v>1485</v>
      </c>
    </row>
    <row r="386" s="2" customFormat="1" ht="24.15" customHeight="1">
      <c r="A386" s="38"/>
      <c r="B386" s="39"/>
      <c r="C386" s="228" t="s">
        <v>684</v>
      </c>
      <c r="D386" s="228" t="s">
        <v>168</v>
      </c>
      <c r="E386" s="229" t="s">
        <v>1486</v>
      </c>
      <c r="F386" s="230" t="s">
        <v>1487</v>
      </c>
      <c r="G386" s="231" t="s">
        <v>1299</v>
      </c>
      <c r="H386" s="232">
        <v>5</v>
      </c>
      <c r="I386" s="233"/>
      <c r="J386" s="234">
        <f>ROUND(I386*H386,2)</f>
        <v>0</v>
      </c>
      <c r="K386" s="235"/>
      <c r="L386" s="44"/>
      <c r="M386" s="236" t="s">
        <v>1</v>
      </c>
      <c r="N386" s="237" t="s">
        <v>41</v>
      </c>
      <c r="O386" s="91"/>
      <c r="P386" s="238">
        <f>O386*H386</f>
        <v>0</v>
      </c>
      <c r="Q386" s="238">
        <v>0</v>
      </c>
      <c r="R386" s="238">
        <f>Q386*H386</f>
        <v>0</v>
      </c>
      <c r="S386" s="238">
        <v>0</v>
      </c>
      <c r="T386" s="239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40" t="s">
        <v>288</v>
      </c>
      <c r="AT386" s="240" t="s">
        <v>168</v>
      </c>
      <c r="AU386" s="240" t="s">
        <v>86</v>
      </c>
      <c r="AY386" s="17" t="s">
        <v>166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7" t="s">
        <v>84</v>
      </c>
      <c r="BK386" s="241">
        <f>ROUND(I386*H386,2)</f>
        <v>0</v>
      </c>
      <c r="BL386" s="17" t="s">
        <v>288</v>
      </c>
      <c r="BM386" s="240" t="s">
        <v>1488</v>
      </c>
    </row>
    <row r="387" s="2" customFormat="1" ht="44.25" customHeight="1">
      <c r="A387" s="38"/>
      <c r="B387" s="39"/>
      <c r="C387" s="228" t="s">
        <v>689</v>
      </c>
      <c r="D387" s="228" t="s">
        <v>168</v>
      </c>
      <c r="E387" s="229" t="s">
        <v>1489</v>
      </c>
      <c r="F387" s="230" t="s">
        <v>1490</v>
      </c>
      <c r="G387" s="231" t="s">
        <v>611</v>
      </c>
      <c r="H387" s="286"/>
      <c r="I387" s="233"/>
      <c r="J387" s="234">
        <f>ROUND(I387*H387,2)</f>
        <v>0</v>
      </c>
      <c r="K387" s="235"/>
      <c r="L387" s="44"/>
      <c r="M387" s="236" t="s">
        <v>1</v>
      </c>
      <c r="N387" s="237" t="s">
        <v>41</v>
      </c>
      <c r="O387" s="91"/>
      <c r="P387" s="238">
        <f>O387*H387</f>
        <v>0</v>
      </c>
      <c r="Q387" s="238">
        <v>0</v>
      </c>
      <c r="R387" s="238">
        <f>Q387*H387</f>
        <v>0</v>
      </c>
      <c r="S387" s="238">
        <v>0</v>
      </c>
      <c r="T387" s="239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40" t="s">
        <v>288</v>
      </c>
      <c r="AT387" s="240" t="s">
        <v>168</v>
      </c>
      <c r="AU387" s="240" t="s">
        <v>86</v>
      </c>
      <c r="AY387" s="17" t="s">
        <v>166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7" t="s">
        <v>84</v>
      </c>
      <c r="BK387" s="241">
        <f>ROUND(I387*H387,2)</f>
        <v>0</v>
      </c>
      <c r="BL387" s="17" t="s">
        <v>288</v>
      </c>
      <c r="BM387" s="240" t="s">
        <v>1491</v>
      </c>
    </row>
    <row r="388" s="2" customFormat="1" ht="49.05" customHeight="1">
      <c r="A388" s="38"/>
      <c r="B388" s="39"/>
      <c r="C388" s="228" t="s">
        <v>695</v>
      </c>
      <c r="D388" s="228" t="s">
        <v>168</v>
      </c>
      <c r="E388" s="229" t="s">
        <v>1492</v>
      </c>
      <c r="F388" s="230" t="s">
        <v>1493</v>
      </c>
      <c r="G388" s="231" t="s">
        <v>611</v>
      </c>
      <c r="H388" s="286"/>
      <c r="I388" s="233"/>
      <c r="J388" s="234">
        <f>ROUND(I388*H388,2)</f>
        <v>0</v>
      </c>
      <c r="K388" s="235"/>
      <c r="L388" s="44"/>
      <c r="M388" s="236" t="s">
        <v>1</v>
      </c>
      <c r="N388" s="237" t="s">
        <v>41</v>
      </c>
      <c r="O388" s="91"/>
      <c r="P388" s="238">
        <f>O388*H388</f>
        <v>0</v>
      </c>
      <c r="Q388" s="238">
        <v>0</v>
      </c>
      <c r="R388" s="238">
        <f>Q388*H388</f>
        <v>0</v>
      </c>
      <c r="S388" s="238">
        <v>0</v>
      </c>
      <c r="T388" s="239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40" t="s">
        <v>288</v>
      </c>
      <c r="AT388" s="240" t="s">
        <v>168</v>
      </c>
      <c r="AU388" s="240" t="s">
        <v>86</v>
      </c>
      <c r="AY388" s="17" t="s">
        <v>166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7" t="s">
        <v>84</v>
      </c>
      <c r="BK388" s="241">
        <f>ROUND(I388*H388,2)</f>
        <v>0</v>
      </c>
      <c r="BL388" s="17" t="s">
        <v>288</v>
      </c>
      <c r="BM388" s="240" t="s">
        <v>1494</v>
      </c>
    </row>
    <row r="389" s="12" customFormat="1" ht="25.92" customHeight="1">
      <c r="A389" s="12"/>
      <c r="B389" s="212"/>
      <c r="C389" s="213"/>
      <c r="D389" s="214" t="s">
        <v>75</v>
      </c>
      <c r="E389" s="215" t="s">
        <v>1174</v>
      </c>
      <c r="F389" s="215" t="s">
        <v>1175</v>
      </c>
      <c r="G389" s="213"/>
      <c r="H389" s="213"/>
      <c r="I389" s="216"/>
      <c r="J389" s="217">
        <f>BK389</f>
        <v>0</v>
      </c>
      <c r="K389" s="213"/>
      <c r="L389" s="218"/>
      <c r="M389" s="219"/>
      <c r="N389" s="220"/>
      <c r="O389" s="220"/>
      <c r="P389" s="221">
        <f>P390</f>
        <v>0</v>
      </c>
      <c r="Q389" s="220"/>
      <c r="R389" s="221">
        <f>R390</f>
        <v>0</v>
      </c>
      <c r="S389" s="220"/>
      <c r="T389" s="222">
        <f>T390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23" t="s">
        <v>172</v>
      </c>
      <c r="AT389" s="224" t="s">
        <v>75</v>
      </c>
      <c r="AU389" s="224" t="s">
        <v>76</v>
      </c>
      <c r="AY389" s="223" t="s">
        <v>166</v>
      </c>
      <c r="BK389" s="225">
        <f>BK390</f>
        <v>0</v>
      </c>
    </row>
    <row r="390" s="2" customFormat="1" ht="24.15" customHeight="1">
      <c r="A390" s="38"/>
      <c r="B390" s="39"/>
      <c r="C390" s="228" t="s">
        <v>699</v>
      </c>
      <c r="D390" s="228" t="s">
        <v>168</v>
      </c>
      <c r="E390" s="229" t="s">
        <v>1495</v>
      </c>
      <c r="F390" s="230" t="s">
        <v>1496</v>
      </c>
      <c r="G390" s="231" t="s">
        <v>1179</v>
      </c>
      <c r="H390" s="232">
        <v>16</v>
      </c>
      <c r="I390" s="233"/>
      <c r="J390" s="234">
        <f>ROUND(I390*H390,2)</f>
        <v>0</v>
      </c>
      <c r="K390" s="235"/>
      <c r="L390" s="44"/>
      <c r="M390" s="236" t="s">
        <v>1</v>
      </c>
      <c r="N390" s="237" t="s">
        <v>41</v>
      </c>
      <c r="O390" s="91"/>
      <c r="P390" s="238">
        <f>O390*H390</f>
        <v>0</v>
      </c>
      <c r="Q390" s="238">
        <v>0</v>
      </c>
      <c r="R390" s="238">
        <f>Q390*H390</f>
        <v>0</v>
      </c>
      <c r="S390" s="238">
        <v>0</v>
      </c>
      <c r="T390" s="239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40" t="s">
        <v>1497</v>
      </c>
      <c r="AT390" s="240" t="s">
        <v>168</v>
      </c>
      <c r="AU390" s="240" t="s">
        <v>84</v>
      </c>
      <c r="AY390" s="17" t="s">
        <v>166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7" t="s">
        <v>84</v>
      </c>
      <c r="BK390" s="241">
        <f>ROUND(I390*H390,2)</f>
        <v>0</v>
      </c>
      <c r="BL390" s="17" t="s">
        <v>1497</v>
      </c>
      <c r="BM390" s="240" t="s">
        <v>1498</v>
      </c>
    </row>
    <row r="391" s="12" customFormat="1" ht="25.92" customHeight="1">
      <c r="A391" s="12"/>
      <c r="B391" s="212"/>
      <c r="C391" s="213"/>
      <c r="D391" s="214" t="s">
        <v>75</v>
      </c>
      <c r="E391" s="215" t="s">
        <v>113</v>
      </c>
      <c r="F391" s="215" t="s">
        <v>1499</v>
      </c>
      <c r="G391" s="213"/>
      <c r="H391" s="213"/>
      <c r="I391" s="216"/>
      <c r="J391" s="217">
        <f>BK391</f>
        <v>0</v>
      </c>
      <c r="K391" s="213"/>
      <c r="L391" s="218"/>
      <c r="M391" s="219"/>
      <c r="N391" s="220"/>
      <c r="O391" s="220"/>
      <c r="P391" s="221">
        <f>P392</f>
        <v>0</v>
      </c>
      <c r="Q391" s="220"/>
      <c r="R391" s="221">
        <f>R392</f>
        <v>0</v>
      </c>
      <c r="S391" s="220"/>
      <c r="T391" s="222">
        <f>T392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23" t="s">
        <v>202</v>
      </c>
      <c r="AT391" s="224" t="s">
        <v>75</v>
      </c>
      <c r="AU391" s="224" t="s">
        <v>76</v>
      </c>
      <c r="AY391" s="223" t="s">
        <v>166</v>
      </c>
      <c r="BK391" s="225">
        <f>BK392</f>
        <v>0</v>
      </c>
    </row>
    <row r="392" s="12" customFormat="1" ht="22.8" customHeight="1">
      <c r="A392" s="12"/>
      <c r="B392" s="212"/>
      <c r="C392" s="213"/>
      <c r="D392" s="214" t="s">
        <v>75</v>
      </c>
      <c r="E392" s="226" t="s">
        <v>1500</v>
      </c>
      <c r="F392" s="226" t="s">
        <v>1501</v>
      </c>
      <c r="G392" s="213"/>
      <c r="H392" s="213"/>
      <c r="I392" s="216"/>
      <c r="J392" s="227">
        <f>BK392</f>
        <v>0</v>
      </c>
      <c r="K392" s="213"/>
      <c r="L392" s="218"/>
      <c r="M392" s="219"/>
      <c r="N392" s="220"/>
      <c r="O392" s="220"/>
      <c r="P392" s="221">
        <f>P393</f>
        <v>0</v>
      </c>
      <c r="Q392" s="220"/>
      <c r="R392" s="221">
        <f>R393</f>
        <v>0</v>
      </c>
      <c r="S392" s="220"/>
      <c r="T392" s="222">
        <f>T393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23" t="s">
        <v>202</v>
      </c>
      <c r="AT392" s="224" t="s">
        <v>75</v>
      </c>
      <c r="AU392" s="224" t="s">
        <v>84</v>
      </c>
      <c r="AY392" s="223" t="s">
        <v>166</v>
      </c>
      <c r="BK392" s="225">
        <f>BK393</f>
        <v>0</v>
      </c>
    </row>
    <row r="393" s="2" customFormat="1" ht="16.5" customHeight="1">
      <c r="A393" s="38"/>
      <c r="B393" s="39"/>
      <c r="C393" s="228" t="s">
        <v>704</v>
      </c>
      <c r="D393" s="228" t="s">
        <v>168</v>
      </c>
      <c r="E393" s="229" t="s">
        <v>1502</v>
      </c>
      <c r="F393" s="230" t="s">
        <v>1503</v>
      </c>
      <c r="G393" s="231" t="s">
        <v>1504</v>
      </c>
      <c r="H393" s="232">
        <v>1</v>
      </c>
      <c r="I393" s="233"/>
      <c r="J393" s="234">
        <f>ROUND(I393*H393,2)</f>
        <v>0</v>
      </c>
      <c r="K393" s="235"/>
      <c r="L393" s="44"/>
      <c r="M393" s="287" t="s">
        <v>1</v>
      </c>
      <c r="N393" s="288" t="s">
        <v>41</v>
      </c>
      <c r="O393" s="289"/>
      <c r="P393" s="290">
        <f>O393*H393</f>
        <v>0</v>
      </c>
      <c r="Q393" s="290">
        <v>0</v>
      </c>
      <c r="R393" s="290">
        <f>Q393*H393</f>
        <v>0</v>
      </c>
      <c r="S393" s="290">
        <v>0</v>
      </c>
      <c r="T393" s="291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40" t="s">
        <v>172</v>
      </c>
      <c r="AT393" s="240" t="s">
        <v>168</v>
      </c>
      <c r="AU393" s="240" t="s">
        <v>86</v>
      </c>
      <c r="AY393" s="17" t="s">
        <v>166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7" t="s">
        <v>84</v>
      </c>
      <c r="BK393" s="241">
        <f>ROUND(I393*H393,2)</f>
        <v>0</v>
      </c>
      <c r="BL393" s="17" t="s">
        <v>172</v>
      </c>
      <c r="BM393" s="240" t="s">
        <v>1505</v>
      </c>
    </row>
    <row r="394" s="2" customFormat="1" ht="6.96" customHeight="1">
      <c r="A394" s="38"/>
      <c r="B394" s="66"/>
      <c r="C394" s="67"/>
      <c r="D394" s="67"/>
      <c r="E394" s="67"/>
      <c r="F394" s="67"/>
      <c r="G394" s="67"/>
      <c r="H394" s="67"/>
      <c r="I394" s="67"/>
      <c r="J394" s="67"/>
      <c r="K394" s="67"/>
      <c r="L394" s="44"/>
      <c r="M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</row>
  </sheetData>
  <sheetProtection sheet="1" autoFilter="0" formatColumns="0" formatRows="0" objects="1" scenarios="1" spinCount="100000" saltValue="xtgxLhRkPncBXrx09MIPlf6/gT3AAuoaCBcwwWzpRIaUd8nLq+coWg7skUJ616y+QXEkPKn6h8Y9qVlktwjAqg==" hashValue="RmHZdtgnHTzsau0OhXZvOjKS4N3RhUvsXl988jEYb9PbuUfCF6DxUEWDCTp6mDDxyW6lTZPXAByM4WHyXzfNpA==" algorithmName="SHA-512" password="CC35"/>
  <autoFilter ref="C134:K39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86</v>
      </c>
    </row>
    <row r="4" s="1" customFormat="1" ht="24.96" customHeight="1">
      <c r="B4" s="20"/>
      <c r="D4" s="149" t="s">
        <v>122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Stav. úpravy pro přesun patologie do suterénu bubovy B a C v areálu nemocnice</v>
      </c>
      <c r="F7" s="151"/>
      <c r="G7" s="151"/>
      <c r="H7" s="151"/>
      <c r="L7" s="20"/>
    </row>
    <row r="8" s="1" customFormat="1" ht="12" customHeight="1">
      <c r="B8" s="20"/>
      <c r="D8" s="151" t="s">
        <v>126</v>
      </c>
      <c r="L8" s="20"/>
    </row>
    <row r="9" s="2" customFormat="1" ht="16.5" customHeight="1">
      <c r="A9" s="38"/>
      <c r="B9" s="44"/>
      <c r="C9" s="38"/>
      <c r="D9" s="38"/>
      <c r="E9" s="152" t="s">
        <v>1182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1183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3" t="s">
        <v>1506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20</v>
      </c>
      <c r="E14" s="38"/>
      <c r="F14" s="141" t="s">
        <v>34</v>
      </c>
      <c r="G14" s="38"/>
      <c r="H14" s="38"/>
      <c r="I14" s="151" t="s">
        <v>22</v>
      </c>
      <c r="J14" s="154" t="str">
        <f>'Rekapitulace stavby'!AN8</f>
        <v>21. 10. 2021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34</v>
      </c>
      <c r="F17" s="38"/>
      <c r="G17" s="38"/>
      <c r="H17" s="38"/>
      <c r="I17" s="151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28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30</v>
      </c>
      <c r="E22" s="38"/>
      <c r="F22" s="38"/>
      <c r="G22" s="38"/>
      <c r="H22" s="38"/>
      <c r="I22" s="151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34</v>
      </c>
      <c r="F23" s="38"/>
      <c r="G23" s="38"/>
      <c r="H23" s="38"/>
      <c r="I23" s="151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33</v>
      </c>
      <c r="E25" s="38"/>
      <c r="F25" s="38"/>
      <c r="G25" s="38"/>
      <c r="H25" s="38"/>
      <c r="I25" s="151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1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36</v>
      </c>
      <c r="E32" s="38"/>
      <c r="F32" s="38"/>
      <c r="G32" s="38"/>
      <c r="H32" s="38"/>
      <c r="I32" s="38"/>
      <c r="J32" s="161">
        <f>ROUND(J130,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38</v>
      </c>
      <c r="G34" s="38"/>
      <c r="H34" s="38"/>
      <c r="I34" s="162" t="s">
        <v>37</v>
      </c>
      <c r="J34" s="162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40</v>
      </c>
      <c r="E35" s="151" t="s">
        <v>41</v>
      </c>
      <c r="F35" s="164">
        <f>ROUND((SUM(BE130:BE266)),  2)</f>
        <v>0</v>
      </c>
      <c r="G35" s="38"/>
      <c r="H35" s="38"/>
      <c r="I35" s="165">
        <v>0.20999999999999999</v>
      </c>
      <c r="J35" s="164">
        <f>ROUND(((SUM(BE130:BE266))*I35),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42</v>
      </c>
      <c r="F36" s="164">
        <f>ROUND((SUM(BF130:BF266)),  2)</f>
        <v>0</v>
      </c>
      <c r="G36" s="38"/>
      <c r="H36" s="38"/>
      <c r="I36" s="165">
        <v>0.14999999999999999</v>
      </c>
      <c r="J36" s="164">
        <f>ROUND(((SUM(BF130:BF266))*I36),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43</v>
      </c>
      <c r="F37" s="164">
        <f>ROUND((SUM(BG130:BG266)),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44</v>
      </c>
      <c r="F38" s="164">
        <f>ROUND((SUM(BH130:BH266)),  2)</f>
        <v>0</v>
      </c>
      <c r="G38" s="38"/>
      <c r="H38" s="38"/>
      <c r="I38" s="165">
        <v>0.14999999999999999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45</v>
      </c>
      <c r="F39" s="164">
        <f>ROUND((SUM(BI130:BI266)),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Stav. úpravy pro přesun patologie do suterénu bubovy B a C v areálu nemocnice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126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4" t="s">
        <v>1182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1183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01b - 2 - Vytápění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21. 10. 2021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30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129</v>
      </c>
      <c r="D96" s="186"/>
      <c r="E96" s="186"/>
      <c r="F96" s="186"/>
      <c r="G96" s="186"/>
      <c r="H96" s="186"/>
      <c r="I96" s="186"/>
      <c r="J96" s="187" t="s">
        <v>130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131</v>
      </c>
      <c r="D98" s="40"/>
      <c r="E98" s="40"/>
      <c r="F98" s="40"/>
      <c r="G98" s="40"/>
      <c r="H98" s="40"/>
      <c r="I98" s="40"/>
      <c r="J98" s="110">
        <f>J130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132</v>
      </c>
    </row>
    <row r="99" s="9" customFormat="1" ht="24.96" customHeight="1">
      <c r="A99" s="9"/>
      <c r="B99" s="189"/>
      <c r="C99" s="190"/>
      <c r="D99" s="191" t="s">
        <v>1507</v>
      </c>
      <c r="E99" s="192"/>
      <c r="F99" s="192"/>
      <c r="G99" s="192"/>
      <c r="H99" s="192"/>
      <c r="I99" s="192"/>
      <c r="J99" s="193">
        <f>J131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1508</v>
      </c>
      <c r="E100" s="192"/>
      <c r="F100" s="192"/>
      <c r="G100" s="192"/>
      <c r="H100" s="192"/>
      <c r="I100" s="192"/>
      <c r="J100" s="193">
        <f>J140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9"/>
      <c r="C101" s="190"/>
      <c r="D101" s="191" t="s">
        <v>1509</v>
      </c>
      <c r="E101" s="192"/>
      <c r="F101" s="192"/>
      <c r="G101" s="192"/>
      <c r="H101" s="192"/>
      <c r="I101" s="192"/>
      <c r="J101" s="193">
        <f>J147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9"/>
      <c r="C102" s="190"/>
      <c r="D102" s="191" t="s">
        <v>1510</v>
      </c>
      <c r="E102" s="192"/>
      <c r="F102" s="192"/>
      <c r="G102" s="192"/>
      <c r="H102" s="192"/>
      <c r="I102" s="192"/>
      <c r="J102" s="193">
        <f>J160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9"/>
      <c r="C103" s="190"/>
      <c r="D103" s="191" t="s">
        <v>1511</v>
      </c>
      <c r="E103" s="192"/>
      <c r="F103" s="192"/>
      <c r="G103" s="192"/>
      <c r="H103" s="192"/>
      <c r="I103" s="192"/>
      <c r="J103" s="193">
        <f>J177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9"/>
      <c r="C104" s="190"/>
      <c r="D104" s="191" t="s">
        <v>1512</v>
      </c>
      <c r="E104" s="192"/>
      <c r="F104" s="192"/>
      <c r="G104" s="192"/>
      <c r="H104" s="192"/>
      <c r="I104" s="192"/>
      <c r="J104" s="193">
        <f>J180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9"/>
      <c r="C105" s="190"/>
      <c r="D105" s="191" t="s">
        <v>1513</v>
      </c>
      <c r="E105" s="192"/>
      <c r="F105" s="192"/>
      <c r="G105" s="192"/>
      <c r="H105" s="192"/>
      <c r="I105" s="192"/>
      <c r="J105" s="193">
        <f>J217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89"/>
      <c r="C106" s="190"/>
      <c r="D106" s="191" t="s">
        <v>1514</v>
      </c>
      <c r="E106" s="192"/>
      <c r="F106" s="192"/>
      <c r="G106" s="192"/>
      <c r="H106" s="192"/>
      <c r="I106" s="192"/>
      <c r="J106" s="193">
        <f>J236</f>
        <v>0</v>
      </c>
      <c r="K106" s="190"/>
      <c r="L106" s="19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89"/>
      <c r="C107" s="190"/>
      <c r="D107" s="191" t="s">
        <v>1515</v>
      </c>
      <c r="E107" s="192"/>
      <c r="F107" s="192"/>
      <c r="G107" s="192"/>
      <c r="H107" s="192"/>
      <c r="I107" s="192"/>
      <c r="J107" s="193">
        <f>J253</f>
        <v>0</v>
      </c>
      <c r="K107" s="190"/>
      <c r="L107" s="19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89"/>
      <c r="C108" s="190"/>
      <c r="D108" s="191" t="s">
        <v>150</v>
      </c>
      <c r="E108" s="192"/>
      <c r="F108" s="192"/>
      <c r="G108" s="192"/>
      <c r="H108" s="192"/>
      <c r="I108" s="192"/>
      <c r="J108" s="193">
        <f>J260</f>
        <v>0</v>
      </c>
      <c r="K108" s="190"/>
      <c r="L108" s="19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151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6.25" customHeight="1">
      <c r="A118" s="38"/>
      <c r="B118" s="39"/>
      <c r="C118" s="40"/>
      <c r="D118" s="40"/>
      <c r="E118" s="184" t="str">
        <f>E7</f>
        <v>Stav. úpravy pro přesun patologie do suterénu bubovy B a C v areálu nemocnice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" customFormat="1" ht="12" customHeight="1">
      <c r="B119" s="21"/>
      <c r="C119" s="32" t="s">
        <v>126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="2" customFormat="1" ht="16.5" customHeight="1">
      <c r="A120" s="38"/>
      <c r="B120" s="39"/>
      <c r="C120" s="40"/>
      <c r="D120" s="40"/>
      <c r="E120" s="184" t="s">
        <v>1182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1183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E11</f>
        <v>SO 01b - 2 - Vytápění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F14</f>
        <v xml:space="preserve"> </v>
      </c>
      <c r="G124" s="40"/>
      <c r="H124" s="40"/>
      <c r="I124" s="32" t="s">
        <v>22</v>
      </c>
      <c r="J124" s="79" t="str">
        <f>IF(J14="","",J14)</f>
        <v>21. 10. 2021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E17</f>
        <v xml:space="preserve"> </v>
      </c>
      <c r="G126" s="40"/>
      <c r="H126" s="40"/>
      <c r="I126" s="32" t="s">
        <v>30</v>
      </c>
      <c r="J126" s="36" t="str">
        <f>E23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40"/>
      <c r="E127" s="40"/>
      <c r="F127" s="27" t="str">
        <f>IF(E20="","",E20)</f>
        <v>Vyplň údaj</v>
      </c>
      <c r="G127" s="40"/>
      <c r="H127" s="40"/>
      <c r="I127" s="32" t="s">
        <v>33</v>
      </c>
      <c r="J127" s="36" t="str">
        <f>E26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200"/>
      <c r="B129" s="201"/>
      <c r="C129" s="202" t="s">
        <v>152</v>
      </c>
      <c r="D129" s="203" t="s">
        <v>61</v>
      </c>
      <c r="E129" s="203" t="s">
        <v>57</v>
      </c>
      <c r="F129" s="203" t="s">
        <v>58</v>
      </c>
      <c r="G129" s="203" t="s">
        <v>153</v>
      </c>
      <c r="H129" s="203" t="s">
        <v>154</v>
      </c>
      <c r="I129" s="203" t="s">
        <v>155</v>
      </c>
      <c r="J129" s="204" t="s">
        <v>130</v>
      </c>
      <c r="K129" s="205" t="s">
        <v>156</v>
      </c>
      <c r="L129" s="206"/>
      <c r="M129" s="100" t="s">
        <v>1</v>
      </c>
      <c r="N129" s="101" t="s">
        <v>40</v>
      </c>
      <c r="O129" s="101" t="s">
        <v>157</v>
      </c>
      <c r="P129" s="101" t="s">
        <v>158</v>
      </c>
      <c r="Q129" s="101" t="s">
        <v>159</v>
      </c>
      <c r="R129" s="101" t="s">
        <v>160</v>
      </c>
      <c r="S129" s="101" t="s">
        <v>161</v>
      </c>
      <c r="T129" s="102" t="s">
        <v>162</v>
      </c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</row>
    <row r="130" s="2" customFormat="1" ht="22.8" customHeight="1">
      <c r="A130" s="38"/>
      <c r="B130" s="39"/>
      <c r="C130" s="107" t="s">
        <v>163</v>
      </c>
      <c r="D130" s="40"/>
      <c r="E130" s="40"/>
      <c r="F130" s="40"/>
      <c r="G130" s="40"/>
      <c r="H130" s="40"/>
      <c r="I130" s="40"/>
      <c r="J130" s="207">
        <f>BK130</f>
        <v>0</v>
      </c>
      <c r="K130" s="40"/>
      <c r="L130" s="44"/>
      <c r="M130" s="103"/>
      <c r="N130" s="208"/>
      <c r="O130" s="104"/>
      <c r="P130" s="209">
        <f>P131+P140+P147+P160+P177+P180+P217+P236+P253+P260</f>
        <v>0</v>
      </c>
      <c r="Q130" s="104"/>
      <c r="R130" s="209">
        <f>R131+R140+R147+R160+R177+R180+R217+R236+R253+R260</f>
        <v>0</v>
      </c>
      <c r="S130" s="104"/>
      <c r="T130" s="210">
        <f>T131+T140+T147+T160+T177+T180+T217+T236+T253+T260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75</v>
      </c>
      <c r="AU130" s="17" t="s">
        <v>132</v>
      </c>
      <c r="BK130" s="211">
        <f>BK131+BK140+BK147+BK160+BK177+BK180+BK217+BK236+BK253+BK260</f>
        <v>0</v>
      </c>
    </row>
    <row r="131" s="12" customFormat="1" ht="25.92" customHeight="1">
      <c r="A131" s="12"/>
      <c r="B131" s="212"/>
      <c r="C131" s="213"/>
      <c r="D131" s="214" t="s">
        <v>75</v>
      </c>
      <c r="E131" s="215" t="s">
        <v>118</v>
      </c>
      <c r="F131" s="215" t="s">
        <v>167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SUM(P132:P139)</f>
        <v>0</v>
      </c>
      <c r="Q131" s="220"/>
      <c r="R131" s="221">
        <f>SUM(R132:R139)</f>
        <v>0</v>
      </c>
      <c r="S131" s="220"/>
      <c r="T131" s="222">
        <f>SUM(T132:T139)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84</v>
      </c>
      <c r="AT131" s="224" t="s">
        <v>75</v>
      </c>
      <c r="AU131" s="224" t="s">
        <v>76</v>
      </c>
      <c r="AY131" s="223" t="s">
        <v>166</v>
      </c>
      <c r="BK131" s="225">
        <f>SUM(BK132:BK139)</f>
        <v>0</v>
      </c>
    </row>
    <row r="132" s="2" customFormat="1" ht="33" customHeight="1">
      <c r="A132" s="38"/>
      <c r="B132" s="39"/>
      <c r="C132" s="228" t="s">
        <v>84</v>
      </c>
      <c r="D132" s="228" t="s">
        <v>168</v>
      </c>
      <c r="E132" s="229" t="s">
        <v>1197</v>
      </c>
      <c r="F132" s="230" t="s">
        <v>1198</v>
      </c>
      <c r="G132" s="231" t="s">
        <v>185</v>
      </c>
      <c r="H132" s="232">
        <v>28</v>
      </c>
      <c r="I132" s="233"/>
      <c r="J132" s="234">
        <f>ROUND(I132*H132,2)</f>
        <v>0</v>
      </c>
      <c r="K132" s="235"/>
      <c r="L132" s="44"/>
      <c r="M132" s="236" t="s">
        <v>1</v>
      </c>
      <c r="N132" s="237" t="s">
        <v>41</v>
      </c>
      <c r="O132" s="91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0" t="s">
        <v>172</v>
      </c>
      <c r="AT132" s="240" t="s">
        <v>168</v>
      </c>
      <c r="AU132" s="240" t="s">
        <v>84</v>
      </c>
      <c r="AY132" s="17" t="s">
        <v>166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7" t="s">
        <v>84</v>
      </c>
      <c r="BK132" s="241">
        <f>ROUND(I132*H132,2)</f>
        <v>0</v>
      </c>
      <c r="BL132" s="17" t="s">
        <v>172</v>
      </c>
      <c r="BM132" s="240" t="s">
        <v>1516</v>
      </c>
    </row>
    <row r="133" s="2" customFormat="1">
      <c r="A133" s="38"/>
      <c r="B133" s="39"/>
      <c r="C133" s="40"/>
      <c r="D133" s="244" t="s">
        <v>1517</v>
      </c>
      <c r="E133" s="40"/>
      <c r="F133" s="292" t="s">
        <v>1518</v>
      </c>
      <c r="G133" s="40"/>
      <c r="H133" s="40"/>
      <c r="I133" s="293"/>
      <c r="J133" s="40"/>
      <c r="K133" s="40"/>
      <c r="L133" s="44"/>
      <c r="M133" s="294"/>
      <c r="N133" s="295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1517</v>
      </c>
      <c r="AU133" s="17" t="s">
        <v>84</v>
      </c>
    </row>
    <row r="134" s="13" customFormat="1">
      <c r="A134" s="13"/>
      <c r="B134" s="242"/>
      <c r="C134" s="243"/>
      <c r="D134" s="244" t="s">
        <v>174</v>
      </c>
      <c r="E134" s="245" t="s">
        <v>1</v>
      </c>
      <c r="F134" s="246" t="s">
        <v>377</v>
      </c>
      <c r="G134" s="243"/>
      <c r="H134" s="247">
        <v>28</v>
      </c>
      <c r="I134" s="248"/>
      <c r="J134" s="243"/>
      <c r="K134" s="243"/>
      <c r="L134" s="249"/>
      <c r="M134" s="250"/>
      <c r="N134" s="251"/>
      <c r="O134" s="251"/>
      <c r="P134" s="251"/>
      <c r="Q134" s="251"/>
      <c r="R134" s="251"/>
      <c r="S134" s="251"/>
      <c r="T134" s="25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3" t="s">
        <v>174</v>
      </c>
      <c r="AU134" s="253" t="s">
        <v>84</v>
      </c>
      <c r="AV134" s="13" t="s">
        <v>86</v>
      </c>
      <c r="AW134" s="13" t="s">
        <v>32</v>
      </c>
      <c r="AX134" s="13" t="s">
        <v>76</v>
      </c>
      <c r="AY134" s="253" t="s">
        <v>166</v>
      </c>
    </row>
    <row r="135" s="14" customFormat="1">
      <c r="A135" s="14"/>
      <c r="B135" s="254"/>
      <c r="C135" s="255"/>
      <c r="D135" s="244" t="s">
        <v>174</v>
      </c>
      <c r="E135" s="256" t="s">
        <v>1</v>
      </c>
      <c r="F135" s="257" t="s">
        <v>182</v>
      </c>
      <c r="G135" s="255"/>
      <c r="H135" s="258">
        <v>28</v>
      </c>
      <c r="I135" s="259"/>
      <c r="J135" s="255"/>
      <c r="K135" s="255"/>
      <c r="L135" s="260"/>
      <c r="M135" s="261"/>
      <c r="N135" s="262"/>
      <c r="O135" s="262"/>
      <c r="P135" s="262"/>
      <c r="Q135" s="262"/>
      <c r="R135" s="262"/>
      <c r="S135" s="262"/>
      <c r="T135" s="26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4" t="s">
        <v>174</v>
      </c>
      <c r="AU135" s="264" t="s">
        <v>84</v>
      </c>
      <c r="AV135" s="14" t="s">
        <v>172</v>
      </c>
      <c r="AW135" s="14" t="s">
        <v>32</v>
      </c>
      <c r="AX135" s="14" t="s">
        <v>84</v>
      </c>
      <c r="AY135" s="264" t="s">
        <v>166</v>
      </c>
    </row>
    <row r="136" s="2" customFormat="1" ht="37.8" customHeight="1">
      <c r="A136" s="38"/>
      <c r="B136" s="39"/>
      <c r="C136" s="228" t="s">
        <v>86</v>
      </c>
      <c r="D136" s="228" t="s">
        <v>168</v>
      </c>
      <c r="E136" s="229" t="s">
        <v>1201</v>
      </c>
      <c r="F136" s="230" t="s">
        <v>1202</v>
      </c>
      <c r="G136" s="231" t="s">
        <v>185</v>
      </c>
      <c r="H136" s="232">
        <v>3</v>
      </c>
      <c r="I136" s="233"/>
      <c r="J136" s="234">
        <f>ROUND(I136*H136,2)</f>
        <v>0</v>
      </c>
      <c r="K136" s="235"/>
      <c r="L136" s="44"/>
      <c r="M136" s="236" t="s">
        <v>1</v>
      </c>
      <c r="N136" s="237" t="s">
        <v>41</v>
      </c>
      <c r="O136" s="91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0" t="s">
        <v>172</v>
      </c>
      <c r="AT136" s="240" t="s">
        <v>168</v>
      </c>
      <c r="AU136" s="240" t="s">
        <v>84</v>
      </c>
      <c r="AY136" s="17" t="s">
        <v>166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7" t="s">
        <v>84</v>
      </c>
      <c r="BK136" s="241">
        <f>ROUND(I136*H136,2)</f>
        <v>0</v>
      </c>
      <c r="BL136" s="17" t="s">
        <v>172</v>
      </c>
      <c r="BM136" s="240" t="s">
        <v>1519</v>
      </c>
    </row>
    <row r="137" s="2" customFormat="1">
      <c r="A137" s="38"/>
      <c r="B137" s="39"/>
      <c r="C137" s="40"/>
      <c r="D137" s="244" t="s">
        <v>1517</v>
      </c>
      <c r="E137" s="40"/>
      <c r="F137" s="292" t="s">
        <v>1520</v>
      </c>
      <c r="G137" s="40"/>
      <c r="H137" s="40"/>
      <c r="I137" s="293"/>
      <c r="J137" s="40"/>
      <c r="K137" s="40"/>
      <c r="L137" s="44"/>
      <c r="M137" s="294"/>
      <c r="N137" s="29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1517</v>
      </c>
      <c r="AU137" s="17" t="s">
        <v>84</v>
      </c>
    </row>
    <row r="138" s="13" customFormat="1">
      <c r="A138" s="13"/>
      <c r="B138" s="242"/>
      <c r="C138" s="243"/>
      <c r="D138" s="244" t="s">
        <v>174</v>
      </c>
      <c r="E138" s="245" t="s">
        <v>1</v>
      </c>
      <c r="F138" s="246" t="s">
        <v>118</v>
      </c>
      <c r="G138" s="243"/>
      <c r="H138" s="247">
        <v>3</v>
      </c>
      <c r="I138" s="248"/>
      <c r="J138" s="243"/>
      <c r="K138" s="243"/>
      <c r="L138" s="249"/>
      <c r="M138" s="250"/>
      <c r="N138" s="251"/>
      <c r="O138" s="251"/>
      <c r="P138" s="251"/>
      <c r="Q138" s="251"/>
      <c r="R138" s="251"/>
      <c r="S138" s="251"/>
      <c r="T138" s="25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3" t="s">
        <v>174</v>
      </c>
      <c r="AU138" s="253" t="s">
        <v>84</v>
      </c>
      <c r="AV138" s="13" t="s">
        <v>86</v>
      </c>
      <c r="AW138" s="13" t="s">
        <v>32</v>
      </c>
      <c r="AX138" s="13" t="s">
        <v>76</v>
      </c>
      <c r="AY138" s="253" t="s">
        <v>166</v>
      </c>
    </row>
    <row r="139" s="14" customFormat="1">
      <c r="A139" s="14"/>
      <c r="B139" s="254"/>
      <c r="C139" s="255"/>
      <c r="D139" s="244" t="s">
        <v>174</v>
      </c>
      <c r="E139" s="256" t="s">
        <v>1</v>
      </c>
      <c r="F139" s="257" t="s">
        <v>182</v>
      </c>
      <c r="G139" s="255"/>
      <c r="H139" s="258">
        <v>3</v>
      </c>
      <c r="I139" s="259"/>
      <c r="J139" s="255"/>
      <c r="K139" s="255"/>
      <c r="L139" s="260"/>
      <c r="M139" s="261"/>
      <c r="N139" s="262"/>
      <c r="O139" s="262"/>
      <c r="P139" s="262"/>
      <c r="Q139" s="262"/>
      <c r="R139" s="262"/>
      <c r="S139" s="262"/>
      <c r="T139" s="26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4" t="s">
        <v>174</v>
      </c>
      <c r="AU139" s="264" t="s">
        <v>84</v>
      </c>
      <c r="AV139" s="14" t="s">
        <v>172</v>
      </c>
      <c r="AW139" s="14" t="s">
        <v>32</v>
      </c>
      <c r="AX139" s="14" t="s">
        <v>84</v>
      </c>
      <c r="AY139" s="264" t="s">
        <v>166</v>
      </c>
    </row>
    <row r="140" s="12" customFormat="1" ht="25.92" customHeight="1">
      <c r="A140" s="12"/>
      <c r="B140" s="212"/>
      <c r="C140" s="213"/>
      <c r="D140" s="214" t="s">
        <v>75</v>
      </c>
      <c r="E140" s="215" t="s">
        <v>216</v>
      </c>
      <c r="F140" s="215" t="s">
        <v>282</v>
      </c>
      <c r="G140" s="213"/>
      <c r="H140" s="213"/>
      <c r="I140" s="216"/>
      <c r="J140" s="217">
        <f>BK140</f>
        <v>0</v>
      </c>
      <c r="K140" s="213"/>
      <c r="L140" s="218"/>
      <c r="M140" s="219"/>
      <c r="N140" s="220"/>
      <c r="O140" s="220"/>
      <c r="P140" s="221">
        <f>SUM(P141:P146)</f>
        <v>0</v>
      </c>
      <c r="Q140" s="220"/>
      <c r="R140" s="221">
        <f>SUM(R141:R146)</f>
        <v>0</v>
      </c>
      <c r="S140" s="220"/>
      <c r="T140" s="222">
        <f>SUM(T141:T146)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84</v>
      </c>
      <c r="AT140" s="224" t="s">
        <v>75</v>
      </c>
      <c r="AU140" s="224" t="s">
        <v>76</v>
      </c>
      <c r="AY140" s="223" t="s">
        <v>166</v>
      </c>
      <c r="BK140" s="225">
        <f>SUM(BK141:BK146)</f>
        <v>0</v>
      </c>
    </row>
    <row r="141" s="2" customFormat="1" ht="21.75" customHeight="1">
      <c r="A141" s="38"/>
      <c r="B141" s="39"/>
      <c r="C141" s="228" t="s">
        <v>118</v>
      </c>
      <c r="D141" s="228" t="s">
        <v>168</v>
      </c>
      <c r="E141" s="229" t="s">
        <v>1217</v>
      </c>
      <c r="F141" s="230" t="s">
        <v>1218</v>
      </c>
      <c r="G141" s="231" t="s">
        <v>229</v>
      </c>
      <c r="H141" s="232">
        <v>20.699999999999999</v>
      </c>
      <c r="I141" s="233"/>
      <c r="J141" s="234">
        <f>ROUND(I141*H141,2)</f>
        <v>0</v>
      </c>
      <c r="K141" s="235"/>
      <c r="L141" s="44"/>
      <c r="M141" s="236" t="s">
        <v>1</v>
      </c>
      <c r="N141" s="237" t="s">
        <v>41</v>
      </c>
      <c r="O141" s="91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0" t="s">
        <v>172</v>
      </c>
      <c r="AT141" s="240" t="s">
        <v>168</v>
      </c>
      <c r="AU141" s="240" t="s">
        <v>84</v>
      </c>
      <c r="AY141" s="17" t="s">
        <v>166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7" t="s">
        <v>84</v>
      </c>
      <c r="BK141" s="241">
        <f>ROUND(I141*H141,2)</f>
        <v>0</v>
      </c>
      <c r="BL141" s="17" t="s">
        <v>172</v>
      </c>
      <c r="BM141" s="240" t="s">
        <v>1521</v>
      </c>
    </row>
    <row r="142" s="2" customFormat="1">
      <c r="A142" s="38"/>
      <c r="B142" s="39"/>
      <c r="C142" s="40"/>
      <c r="D142" s="244" t="s">
        <v>1517</v>
      </c>
      <c r="E142" s="40"/>
      <c r="F142" s="292" t="s">
        <v>1522</v>
      </c>
      <c r="G142" s="40"/>
      <c r="H142" s="40"/>
      <c r="I142" s="293"/>
      <c r="J142" s="40"/>
      <c r="K142" s="40"/>
      <c r="L142" s="44"/>
      <c r="M142" s="294"/>
      <c r="N142" s="295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1517</v>
      </c>
      <c r="AU142" s="17" t="s">
        <v>84</v>
      </c>
    </row>
    <row r="143" s="13" customFormat="1">
      <c r="A143" s="13"/>
      <c r="B143" s="242"/>
      <c r="C143" s="243"/>
      <c r="D143" s="244" t="s">
        <v>174</v>
      </c>
      <c r="E143" s="245" t="s">
        <v>1</v>
      </c>
      <c r="F143" s="246" t="s">
        <v>1523</v>
      </c>
      <c r="G143" s="243"/>
      <c r="H143" s="247">
        <v>20.699999999999999</v>
      </c>
      <c r="I143" s="248"/>
      <c r="J143" s="243"/>
      <c r="K143" s="243"/>
      <c r="L143" s="249"/>
      <c r="M143" s="250"/>
      <c r="N143" s="251"/>
      <c r="O143" s="251"/>
      <c r="P143" s="251"/>
      <c r="Q143" s="251"/>
      <c r="R143" s="251"/>
      <c r="S143" s="251"/>
      <c r="T143" s="25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3" t="s">
        <v>174</v>
      </c>
      <c r="AU143" s="253" t="s">
        <v>84</v>
      </c>
      <c r="AV143" s="13" t="s">
        <v>86</v>
      </c>
      <c r="AW143" s="13" t="s">
        <v>32</v>
      </c>
      <c r="AX143" s="13" t="s">
        <v>76</v>
      </c>
      <c r="AY143" s="253" t="s">
        <v>166</v>
      </c>
    </row>
    <row r="144" s="14" customFormat="1">
      <c r="A144" s="14"/>
      <c r="B144" s="254"/>
      <c r="C144" s="255"/>
      <c r="D144" s="244" t="s">
        <v>174</v>
      </c>
      <c r="E144" s="256" t="s">
        <v>1</v>
      </c>
      <c r="F144" s="257" t="s">
        <v>182</v>
      </c>
      <c r="G144" s="255"/>
      <c r="H144" s="258">
        <v>20.699999999999999</v>
      </c>
      <c r="I144" s="259"/>
      <c r="J144" s="255"/>
      <c r="K144" s="255"/>
      <c r="L144" s="260"/>
      <c r="M144" s="261"/>
      <c r="N144" s="262"/>
      <c r="O144" s="262"/>
      <c r="P144" s="262"/>
      <c r="Q144" s="262"/>
      <c r="R144" s="262"/>
      <c r="S144" s="262"/>
      <c r="T144" s="26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4" t="s">
        <v>174</v>
      </c>
      <c r="AU144" s="264" t="s">
        <v>84</v>
      </c>
      <c r="AV144" s="14" t="s">
        <v>172</v>
      </c>
      <c r="AW144" s="14" t="s">
        <v>32</v>
      </c>
      <c r="AX144" s="14" t="s">
        <v>84</v>
      </c>
      <c r="AY144" s="264" t="s">
        <v>166</v>
      </c>
    </row>
    <row r="145" s="2" customFormat="1" ht="24.15" customHeight="1">
      <c r="A145" s="38"/>
      <c r="B145" s="39"/>
      <c r="C145" s="228" t="s">
        <v>172</v>
      </c>
      <c r="D145" s="228" t="s">
        <v>168</v>
      </c>
      <c r="E145" s="229" t="s">
        <v>1221</v>
      </c>
      <c r="F145" s="230" t="s">
        <v>1222</v>
      </c>
      <c r="G145" s="231" t="s">
        <v>229</v>
      </c>
      <c r="H145" s="232">
        <v>20.699999999999999</v>
      </c>
      <c r="I145" s="233"/>
      <c r="J145" s="234">
        <f>ROUND(I145*H145,2)</f>
        <v>0</v>
      </c>
      <c r="K145" s="235"/>
      <c r="L145" s="44"/>
      <c r="M145" s="236" t="s">
        <v>1</v>
      </c>
      <c r="N145" s="237" t="s">
        <v>41</v>
      </c>
      <c r="O145" s="91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172</v>
      </c>
      <c r="AT145" s="240" t="s">
        <v>168</v>
      </c>
      <c r="AU145" s="240" t="s">
        <v>84</v>
      </c>
      <c r="AY145" s="17" t="s">
        <v>166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84</v>
      </c>
      <c r="BK145" s="241">
        <f>ROUND(I145*H145,2)</f>
        <v>0</v>
      </c>
      <c r="BL145" s="17" t="s">
        <v>172</v>
      </c>
      <c r="BM145" s="240" t="s">
        <v>1524</v>
      </c>
    </row>
    <row r="146" s="2" customFormat="1">
      <c r="A146" s="38"/>
      <c r="B146" s="39"/>
      <c r="C146" s="40"/>
      <c r="D146" s="244" t="s">
        <v>1517</v>
      </c>
      <c r="E146" s="40"/>
      <c r="F146" s="292" t="s">
        <v>1525</v>
      </c>
      <c r="G146" s="40"/>
      <c r="H146" s="40"/>
      <c r="I146" s="293"/>
      <c r="J146" s="40"/>
      <c r="K146" s="40"/>
      <c r="L146" s="44"/>
      <c r="M146" s="294"/>
      <c r="N146" s="295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1517</v>
      </c>
      <c r="AU146" s="17" t="s">
        <v>84</v>
      </c>
    </row>
    <row r="147" s="12" customFormat="1" ht="25.92" customHeight="1">
      <c r="A147" s="12"/>
      <c r="B147" s="212"/>
      <c r="C147" s="213"/>
      <c r="D147" s="214" t="s">
        <v>75</v>
      </c>
      <c r="E147" s="215" t="s">
        <v>236</v>
      </c>
      <c r="F147" s="215" t="s">
        <v>1249</v>
      </c>
      <c r="G147" s="213"/>
      <c r="H147" s="213"/>
      <c r="I147" s="216"/>
      <c r="J147" s="217">
        <f>BK147</f>
        <v>0</v>
      </c>
      <c r="K147" s="213"/>
      <c r="L147" s="218"/>
      <c r="M147" s="219"/>
      <c r="N147" s="220"/>
      <c r="O147" s="220"/>
      <c r="P147" s="221">
        <f>SUM(P148:P159)</f>
        <v>0</v>
      </c>
      <c r="Q147" s="220"/>
      <c r="R147" s="221">
        <f>SUM(R148:R159)</f>
        <v>0</v>
      </c>
      <c r="S147" s="220"/>
      <c r="T147" s="222">
        <f>SUM(T148:T159)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84</v>
      </c>
      <c r="AT147" s="224" t="s">
        <v>75</v>
      </c>
      <c r="AU147" s="224" t="s">
        <v>76</v>
      </c>
      <c r="AY147" s="223" t="s">
        <v>166</v>
      </c>
      <c r="BK147" s="225">
        <f>SUM(BK148:BK159)</f>
        <v>0</v>
      </c>
    </row>
    <row r="148" s="2" customFormat="1" ht="55.5" customHeight="1">
      <c r="A148" s="38"/>
      <c r="B148" s="39"/>
      <c r="C148" s="228" t="s">
        <v>202</v>
      </c>
      <c r="D148" s="228" t="s">
        <v>168</v>
      </c>
      <c r="E148" s="229" t="s">
        <v>1266</v>
      </c>
      <c r="F148" s="230" t="s">
        <v>1267</v>
      </c>
      <c r="G148" s="231" t="s">
        <v>185</v>
      </c>
      <c r="H148" s="232">
        <v>28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41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172</v>
      </c>
      <c r="AT148" s="240" t="s">
        <v>168</v>
      </c>
      <c r="AU148" s="240" t="s">
        <v>84</v>
      </c>
      <c r="AY148" s="17" t="s">
        <v>166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84</v>
      </c>
      <c r="BK148" s="241">
        <f>ROUND(I148*H148,2)</f>
        <v>0</v>
      </c>
      <c r="BL148" s="17" t="s">
        <v>172</v>
      </c>
      <c r="BM148" s="240" t="s">
        <v>1526</v>
      </c>
    </row>
    <row r="149" s="2" customFormat="1">
      <c r="A149" s="38"/>
      <c r="B149" s="39"/>
      <c r="C149" s="40"/>
      <c r="D149" s="244" t="s">
        <v>1517</v>
      </c>
      <c r="E149" s="40"/>
      <c r="F149" s="292" t="s">
        <v>1527</v>
      </c>
      <c r="G149" s="40"/>
      <c r="H149" s="40"/>
      <c r="I149" s="293"/>
      <c r="J149" s="40"/>
      <c r="K149" s="40"/>
      <c r="L149" s="44"/>
      <c r="M149" s="294"/>
      <c r="N149" s="295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1517</v>
      </c>
      <c r="AU149" s="17" t="s">
        <v>84</v>
      </c>
    </row>
    <row r="150" s="13" customFormat="1">
      <c r="A150" s="13"/>
      <c r="B150" s="242"/>
      <c r="C150" s="243"/>
      <c r="D150" s="244" t="s">
        <v>174</v>
      </c>
      <c r="E150" s="245" t="s">
        <v>1</v>
      </c>
      <c r="F150" s="246" t="s">
        <v>377</v>
      </c>
      <c r="G150" s="243"/>
      <c r="H150" s="247">
        <v>28</v>
      </c>
      <c r="I150" s="248"/>
      <c r="J150" s="243"/>
      <c r="K150" s="243"/>
      <c r="L150" s="249"/>
      <c r="M150" s="250"/>
      <c r="N150" s="251"/>
      <c r="O150" s="251"/>
      <c r="P150" s="251"/>
      <c r="Q150" s="251"/>
      <c r="R150" s="251"/>
      <c r="S150" s="251"/>
      <c r="T150" s="25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3" t="s">
        <v>174</v>
      </c>
      <c r="AU150" s="253" t="s">
        <v>84</v>
      </c>
      <c r="AV150" s="13" t="s">
        <v>86</v>
      </c>
      <c r="AW150" s="13" t="s">
        <v>32</v>
      </c>
      <c r="AX150" s="13" t="s">
        <v>76</v>
      </c>
      <c r="AY150" s="253" t="s">
        <v>166</v>
      </c>
    </row>
    <row r="151" s="14" customFormat="1">
      <c r="A151" s="14"/>
      <c r="B151" s="254"/>
      <c r="C151" s="255"/>
      <c r="D151" s="244" t="s">
        <v>174</v>
      </c>
      <c r="E151" s="256" t="s">
        <v>1</v>
      </c>
      <c r="F151" s="257" t="s">
        <v>182</v>
      </c>
      <c r="G151" s="255"/>
      <c r="H151" s="258">
        <v>28</v>
      </c>
      <c r="I151" s="259"/>
      <c r="J151" s="255"/>
      <c r="K151" s="255"/>
      <c r="L151" s="260"/>
      <c r="M151" s="261"/>
      <c r="N151" s="262"/>
      <c r="O151" s="262"/>
      <c r="P151" s="262"/>
      <c r="Q151" s="262"/>
      <c r="R151" s="262"/>
      <c r="S151" s="262"/>
      <c r="T151" s="26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4" t="s">
        <v>174</v>
      </c>
      <c r="AU151" s="264" t="s">
        <v>84</v>
      </c>
      <c r="AV151" s="14" t="s">
        <v>172</v>
      </c>
      <c r="AW151" s="14" t="s">
        <v>32</v>
      </c>
      <c r="AX151" s="14" t="s">
        <v>84</v>
      </c>
      <c r="AY151" s="264" t="s">
        <v>166</v>
      </c>
    </row>
    <row r="152" s="2" customFormat="1" ht="55.5" customHeight="1">
      <c r="A152" s="38"/>
      <c r="B152" s="39"/>
      <c r="C152" s="228" t="s">
        <v>216</v>
      </c>
      <c r="D152" s="228" t="s">
        <v>168</v>
      </c>
      <c r="E152" s="229" t="s">
        <v>1270</v>
      </c>
      <c r="F152" s="230" t="s">
        <v>1271</v>
      </c>
      <c r="G152" s="231" t="s">
        <v>185</v>
      </c>
      <c r="H152" s="232">
        <v>3</v>
      </c>
      <c r="I152" s="233"/>
      <c r="J152" s="234">
        <f>ROUND(I152*H152,2)</f>
        <v>0</v>
      </c>
      <c r="K152" s="235"/>
      <c r="L152" s="44"/>
      <c r="M152" s="236" t="s">
        <v>1</v>
      </c>
      <c r="N152" s="237" t="s">
        <v>41</v>
      </c>
      <c r="O152" s="91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172</v>
      </c>
      <c r="AT152" s="240" t="s">
        <v>168</v>
      </c>
      <c r="AU152" s="240" t="s">
        <v>84</v>
      </c>
      <c r="AY152" s="17" t="s">
        <v>166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84</v>
      </c>
      <c r="BK152" s="241">
        <f>ROUND(I152*H152,2)</f>
        <v>0</v>
      </c>
      <c r="BL152" s="17" t="s">
        <v>172</v>
      </c>
      <c r="BM152" s="240" t="s">
        <v>1528</v>
      </c>
    </row>
    <row r="153" s="2" customFormat="1">
      <c r="A153" s="38"/>
      <c r="B153" s="39"/>
      <c r="C153" s="40"/>
      <c r="D153" s="244" t="s">
        <v>1517</v>
      </c>
      <c r="E153" s="40"/>
      <c r="F153" s="292" t="s">
        <v>1529</v>
      </c>
      <c r="G153" s="40"/>
      <c r="H153" s="40"/>
      <c r="I153" s="293"/>
      <c r="J153" s="40"/>
      <c r="K153" s="40"/>
      <c r="L153" s="44"/>
      <c r="M153" s="294"/>
      <c r="N153" s="295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1517</v>
      </c>
      <c r="AU153" s="17" t="s">
        <v>84</v>
      </c>
    </row>
    <row r="154" s="13" customFormat="1">
      <c r="A154" s="13"/>
      <c r="B154" s="242"/>
      <c r="C154" s="243"/>
      <c r="D154" s="244" t="s">
        <v>174</v>
      </c>
      <c r="E154" s="245" t="s">
        <v>1</v>
      </c>
      <c r="F154" s="246" t="s">
        <v>118</v>
      </c>
      <c r="G154" s="243"/>
      <c r="H154" s="247">
        <v>3</v>
      </c>
      <c r="I154" s="248"/>
      <c r="J154" s="243"/>
      <c r="K154" s="243"/>
      <c r="L154" s="249"/>
      <c r="M154" s="250"/>
      <c r="N154" s="251"/>
      <c r="O154" s="251"/>
      <c r="P154" s="251"/>
      <c r="Q154" s="251"/>
      <c r="R154" s="251"/>
      <c r="S154" s="251"/>
      <c r="T154" s="25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3" t="s">
        <v>174</v>
      </c>
      <c r="AU154" s="253" t="s">
        <v>84</v>
      </c>
      <c r="AV154" s="13" t="s">
        <v>86</v>
      </c>
      <c r="AW154" s="13" t="s">
        <v>32</v>
      </c>
      <c r="AX154" s="13" t="s">
        <v>76</v>
      </c>
      <c r="AY154" s="253" t="s">
        <v>166</v>
      </c>
    </row>
    <row r="155" s="14" customFormat="1">
      <c r="A155" s="14"/>
      <c r="B155" s="254"/>
      <c r="C155" s="255"/>
      <c r="D155" s="244" t="s">
        <v>174</v>
      </c>
      <c r="E155" s="256" t="s">
        <v>1</v>
      </c>
      <c r="F155" s="257" t="s">
        <v>182</v>
      </c>
      <c r="G155" s="255"/>
      <c r="H155" s="258">
        <v>3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4" t="s">
        <v>174</v>
      </c>
      <c r="AU155" s="264" t="s">
        <v>84</v>
      </c>
      <c r="AV155" s="14" t="s">
        <v>172</v>
      </c>
      <c r="AW155" s="14" t="s">
        <v>32</v>
      </c>
      <c r="AX155" s="14" t="s">
        <v>84</v>
      </c>
      <c r="AY155" s="264" t="s">
        <v>166</v>
      </c>
    </row>
    <row r="156" s="2" customFormat="1" ht="37.8" customHeight="1">
      <c r="A156" s="38"/>
      <c r="B156" s="39"/>
      <c r="C156" s="228" t="s">
        <v>223</v>
      </c>
      <c r="D156" s="228" t="s">
        <v>168</v>
      </c>
      <c r="E156" s="229" t="s">
        <v>1278</v>
      </c>
      <c r="F156" s="230" t="s">
        <v>1279</v>
      </c>
      <c r="G156" s="231" t="s">
        <v>250</v>
      </c>
      <c r="H156" s="232">
        <v>138</v>
      </c>
      <c r="I156" s="233"/>
      <c r="J156" s="234">
        <f>ROUND(I156*H156,2)</f>
        <v>0</v>
      </c>
      <c r="K156" s="235"/>
      <c r="L156" s="44"/>
      <c r="M156" s="236" t="s">
        <v>1</v>
      </c>
      <c r="N156" s="237" t="s">
        <v>41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172</v>
      </c>
      <c r="AT156" s="240" t="s">
        <v>168</v>
      </c>
      <c r="AU156" s="240" t="s">
        <v>84</v>
      </c>
      <c r="AY156" s="17" t="s">
        <v>166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84</v>
      </c>
      <c r="BK156" s="241">
        <f>ROUND(I156*H156,2)</f>
        <v>0</v>
      </c>
      <c r="BL156" s="17" t="s">
        <v>172</v>
      </c>
      <c r="BM156" s="240" t="s">
        <v>1530</v>
      </c>
    </row>
    <row r="157" s="2" customFormat="1">
      <c r="A157" s="38"/>
      <c r="B157" s="39"/>
      <c r="C157" s="40"/>
      <c r="D157" s="244" t="s">
        <v>1517</v>
      </c>
      <c r="E157" s="40"/>
      <c r="F157" s="292" t="s">
        <v>1531</v>
      </c>
      <c r="G157" s="40"/>
      <c r="H157" s="40"/>
      <c r="I157" s="293"/>
      <c r="J157" s="40"/>
      <c r="K157" s="40"/>
      <c r="L157" s="44"/>
      <c r="M157" s="294"/>
      <c r="N157" s="295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1517</v>
      </c>
      <c r="AU157" s="17" t="s">
        <v>84</v>
      </c>
    </row>
    <row r="158" s="13" customFormat="1">
      <c r="A158" s="13"/>
      <c r="B158" s="242"/>
      <c r="C158" s="243"/>
      <c r="D158" s="244" t="s">
        <v>174</v>
      </c>
      <c r="E158" s="245" t="s">
        <v>1</v>
      </c>
      <c r="F158" s="246" t="s">
        <v>1018</v>
      </c>
      <c r="G158" s="243"/>
      <c r="H158" s="247">
        <v>138</v>
      </c>
      <c r="I158" s="248"/>
      <c r="J158" s="243"/>
      <c r="K158" s="243"/>
      <c r="L158" s="249"/>
      <c r="M158" s="250"/>
      <c r="N158" s="251"/>
      <c r="O158" s="251"/>
      <c r="P158" s="251"/>
      <c r="Q158" s="251"/>
      <c r="R158" s="251"/>
      <c r="S158" s="251"/>
      <c r="T158" s="25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3" t="s">
        <v>174</v>
      </c>
      <c r="AU158" s="253" t="s">
        <v>84</v>
      </c>
      <c r="AV158" s="13" t="s">
        <v>86</v>
      </c>
      <c r="AW158" s="13" t="s">
        <v>32</v>
      </c>
      <c r="AX158" s="13" t="s">
        <v>76</v>
      </c>
      <c r="AY158" s="253" t="s">
        <v>166</v>
      </c>
    </row>
    <row r="159" s="14" customFormat="1">
      <c r="A159" s="14"/>
      <c r="B159" s="254"/>
      <c r="C159" s="255"/>
      <c r="D159" s="244" t="s">
        <v>174</v>
      </c>
      <c r="E159" s="256" t="s">
        <v>1</v>
      </c>
      <c r="F159" s="257" t="s">
        <v>182</v>
      </c>
      <c r="G159" s="255"/>
      <c r="H159" s="258">
        <v>138</v>
      </c>
      <c r="I159" s="259"/>
      <c r="J159" s="255"/>
      <c r="K159" s="255"/>
      <c r="L159" s="260"/>
      <c r="M159" s="261"/>
      <c r="N159" s="262"/>
      <c r="O159" s="262"/>
      <c r="P159" s="262"/>
      <c r="Q159" s="262"/>
      <c r="R159" s="262"/>
      <c r="S159" s="262"/>
      <c r="T159" s="26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4" t="s">
        <v>174</v>
      </c>
      <c r="AU159" s="264" t="s">
        <v>84</v>
      </c>
      <c r="AV159" s="14" t="s">
        <v>172</v>
      </c>
      <c r="AW159" s="14" t="s">
        <v>32</v>
      </c>
      <c r="AX159" s="14" t="s">
        <v>84</v>
      </c>
      <c r="AY159" s="264" t="s">
        <v>166</v>
      </c>
    </row>
    <row r="160" s="12" customFormat="1" ht="25.92" customHeight="1">
      <c r="A160" s="12"/>
      <c r="B160" s="212"/>
      <c r="C160" s="213"/>
      <c r="D160" s="214" t="s">
        <v>75</v>
      </c>
      <c r="E160" s="215" t="s">
        <v>559</v>
      </c>
      <c r="F160" s="215" t="s">
        <v>1285</v>
      </c>
      <c r="G160" s="213"/>
      <c r="H160" s="213"/>
      <c r="I160" s="216"/>
      <c r="J160" s="217">
        <f>BK160</f>
        <v>0</v>
      </c>
      <c r="K160" s="213"/>
      <c r="L160" s="218"/>
      <c r="M160" s="219"/>
      <c r="N160" s="220"/>
      <c r="O160" s="220"/>
      <c r="P160" s="221">
        <f>SUM(P161:P176)</f>
        <v>0</v>
      </c>
      <c r="Q160" s="220"/>
      <c r="R160" s="221">
        <f>SUM(R161:R176)</f>
        <v>0</v>
      </c>
      <c r="S160" s="220"/>
      <c r="T160" s="222">
        <f>SUM(T161:T176)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3" t="s">
        <v>84</v>
      </c>
      <c r="AT160" s="224" t="s">
        <v>75</v>
      </c>
      <c r="AU160" s="224" t="s">
        <v>76</v>
      </c>
      <c r="AY160" s="223" t="s">
        <v>166</v>
      </c>
      <c r="BK160" s="225">
        <f>SUM(BK161:BK176)</f>
        <v>0</v>
      </c>
    </row>
    <row r="161" s="2" customFormat="1" ht="37.8" customHeight="1">
      <c r="A161" s="38"/>
      <c r="B161" s="39"/>
      <c r="C161" s="228" t="s">
        <v>220</v>
      </c>
      <c r="D161" s="228" t="s">
        <v>168</v>
      </c>
      <c r="E161" s="229" t="s">
        <v>562</v>
      </c>
      <c r="F161" s="230" t="s">
        <v>563</v>
      </c>
      <c r="G161" s="231" t="s">
        <v>205</v>
      </c>
      <c r="H161" s="232">
        <v>5.6680000000000001</v>
      </c>
      <c r="I161" s="233"/>
      <c r="J161" s="234">
        <f>ROUND(I161*H161,2)</f>
        <v>0</v>
      </c>
      <c r="K161" s="235"/>
      <c r="L161" s="44"/>
      <c r="M161" s="236" t="s">
        <v>1</v>
      </c>
      <c r="N161" s="237" t="s">
        <v>41</v>
      </c>
      <c r="O161" s="91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172</v>
      </c>
      <c r="AT161" s="240" t="s">
        <v>168</v>
      </c>
      <c r="AU161" s="240" t="s">
        <v>84</v>
      </c>
      <c r="AY161" s="17" t="s">
        <v>166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84</v>
      </c>
      <c r="BK161" s="241">
        <f>ROUND(I161*H161,2)</f>
        <v>0</v>
      </c>
      <c r="BL161" s="17" t="s">
        <v>172</v>
      </c>
      <c r="BM161" s="240" t="s">
        <v>1532</v>
      </c>
    </row>
    <row r="162" s="2" customFormat="1">
      <c r="A162" s="38"/>
      <c r="B162" s="39"/>
      <c r="C162" s="40"/>
      <c r="D162" s="244" t="s">
        <v>1517</v>
      </c>
      <c r="E162" s="40"/>
      <c r="F162" s="292" t="s">
        <v>1533</v>
      </c>
      <c r="G162" s="40"/>
      <c r="H162" s="40"/>
      <c r="I162" s="293"/>
      <c r="J162" s="40"/>
      <c r="K162" s="40"/>
      <c r="L162" s="44"/>
      <c r="M162" s="294"/>
      <c r="N162" s="295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1517</v>
      </c>
      <c r="AU162" s="17" t="s">
        <v>84</v>
      </c>
    </row>
    <row r="163" s="2" customFormat="1" ht="62.7" customHeight="1">
      <c r="A163" s="38"/>
      <c r="B163" s="39"/>
      <c r="C163" s="228" t="s">
        <v>236</v>
      </c>
      <c r="D163" s="228" t="s">
        <v>168</v>
      </c>
      <c r="E163" s="229" t="s">
        <v>1287</v>
      </c>
      <c r="F163" s="230" t="s">
        <v>1288</v>
      </c>
      <c r="G163" s="231" t="s">
        <v>205</v>
      </c>
      <c r="H163" s="232">
        <v>28.34</v>
      </c>
      <c r="I163" s="233"/>
      <c r="J163" s="234">
        <f>ROUND(I163*H163,2)</f>
        <v>0</v>
      </c>
      <c r="K163" s="235"/>
      <c r="L163" s="44"/>
      <c r="M163" s="236" t="s">
        <v>1</v>
      </c>
      <c r="N163" s="237" t="s">
        <v>41</v>
      </c>
      <c r="O163" s="91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0" t="s">
        <v>172</v>
      </c>
      <c r="AT163" s="240" t="s">
        <v>168</v>
      </c>
      <c r="AU163" s="240" t="s">
        <v>84</v>
      </c>
      <c r="AY163" s="17" t="s">
        <v>166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84</v>
      </c>
      <c r="BK163" s="241">
        <f>ROUND(I163*H163,2)</f>
        <v>0</v>
      </c>
      <c r="BL163" s="17" t="s">
        <v>172</v>
      </c>
      <c r="BM163" s="240" t="s">
        <v>1534</v>
      </c>
    </row>
    <row r="164" s="2" customFormat="1">
      <c r="A164" s="38"/>
      <c r="B164" s="39"/>
      <c r="C164" s="40"/>
      <c r="D164" s="244" t="s">
        <v>1517</v>
      </c>
      <c r="E164" s="40"/>
      <c r="F164" s="292" t="s">
        <v>1535</v>
      </c>
      <c r="G164" s="40"/>
      <c r="H164" s="40"/>
      <c r="I164" s="293"/>
      <c r="J164" s="40"/>
      <c r="K164" s="40"/>
      <c r="L164" s="44"/>
      <c r="M164" s="294"/>
      <c r="N164" s="295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1517</v>
      </c>
      <c r="AU164" s="17" t="s">
        <v>84</v>
      </c>
    </row>
    <row r="165" s="13" customFormat="1">
      <c r="A165" s="13"/>
      <c r="B165" s="242"/>
      <c r="C165" s="243"/>
      <c r="D165" s="244" t="s">
        <v>174</v>
      </c>
      <c r="E165" s="245" t="s">
        <v>1</v>
      </c>
      <c r="F165" s="246" t="s">
        <v>1536</v>
      </c>
      <c r="G165" s="243"/>
      <c r="H165" s="247">
        <v>28.34</v>
      </c>
      <c r="I165" s="248"/>
      <c r="J165" s="243"/>
      <c r="K165" s="243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174</v>
      </c>
      <c r="AU165" s="253" t="s">
        <v>84</v>
      </c>
      <c r="AV165" s="13" t="s">
        <v>86</v>
      </c>
      <c r="AW165" s="13" t="s">
        <v>32</v>
      </c>
      <c r="AX165" s="13" t="s">
        <v>76</v>
      </c>
      <c r="AY165" s="253" t="s">
        <v>166</v>
      </c>
    </row>
    <row r="166" s="14" customFormat="1">
      <c r="A166" s="14"/>
      <c r="B166" s="254"/>
      <c r="C166" s="255"/>
      <c r="D166" s="244" t="s">
        <v>174</v>
      </c>
      <c r="E166" s="256" t="s">
        <v>1</v>
      </c>
      <c r="F166" s="257" t="s">
        <v>182</v>
      </c>
      <c r="G166" s="255"/>
      <c r="H166" s="258">
        <v>28.34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4" t="s">
        <v>174</v>
      </c>
      <c r="AU166" s="264" t="s">
        <v>84</v>
      </c>
      <c r="AV166" s="14" t="s">
        <v>172</v>
      </c>
      <c r="AW166" s="14" t="s">
        <v>32</v>
      </c>
      <c r="AX166" s="14" t="s">
        <v>84</v>
      </c>
      <c r="AY166" s="264" t="s">
        <v>166</v>
      </c>
    </row>
    <row r="167" s="2" customFormat="1" ht="33" customHeight="1">
      <c r="A167" s="38"/>
      <c r="B167" s="39"/>
      <c r="C167" s="228" t="s">
        <v>247</v>
      </c>
      <c r="D167" s="228" t="s">
        <v>168</v>
      </c>
      <c r="E167" s="229" t="s">
        <v>1291</v>
      </c>
      <c r="F167" s="230" t="s">
        <v>1292</v>
      </c>
      <c r="G167" s="231" t="s">
        <v>205</v>
      </c>
      <c r="H167" s="232">
        <v>5.6680000000000001</v>
      </c>
      <c r="I167" s="233"/>
      <c r="J167" s="234">
        <f>ROUND(I167*H167,2)</f>
        <v>0</v>
      </c>
      <c r="K167" s="235"/>
      <c r="L167" s="44"/>
      <c r="M167" s="236" t="s">
        <v>1</v>
      </c>
      <c r="N167" s="237" t="s">
        <v>41</v>
      </c>
      <c r="O167" s="91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0" t="s">
        <v>172</v>
      </c>
      <c r="AT167" s="240" t="s">
        <v>168</v>
      </c>
      <c r="AU167" s="240" t="s">
        <v>84</v>
      </c>
      <c r="AY167" s="17" t="s">
        <v>166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7" t="s">
        <v>84</v>
      </c>
      <c r="BK167" s="241">
        <f>ROUND(I167*H167,2)</f>
        <v>0</v>
      </c>
      <c r="BL167" s="17" t="s">
        <v>172</v>
      </c>
      <c r="BM167" s="240" t="s">
        <v>1537</v>
      </c>
    </row>
    <row r="168" s="2" customFormat="1">
      <c r="A168" s="38"/>
      <c r="B168" s="39"/>
      <c r="C168" s="40"/>
      <c r="D168" s="244" t="s">
        <v>1517</v>
      </c>
      <c r="E168" s="40"/>
      <c r="F168" s="292" t="s">
        <v>1538</v>
      </c>
      <c r="G168" s="40"/>
      <c r="H168" s="40"/>
      <c r="I168" s="293"/>
      <c r="J168" s="40"/>
      <c r="K168" s="40"/>
      <c r="L168" s="44"/>
      <c r="M168" s="294"/>
      <c r="N168" s="295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1517</v>
      </c>
      <c r="AU168" s="17" t="s">
        <v>84</v>
      </c>
    </row>
    <row r="169" s="2" customFormat="1" ht="44.25" customHeight="1">
      <c r="A169" s="38"/>
      <c r="B169" s="39"/>
      <c r="C169" s="228" t="s">
        <v>254</v>
      </c>
      <c r="D169" s="228" t="s">
        <v>168</v>
      </c>
      <c r="E169" s="229" t="s">
        <v>570</v>
      </c>
      <c r="F169" s="230" t="s">
        <v>571</v>
      </c>
      <c r="G169" s="231" t="s">
        <v>205</v>
      </c>
      <c r="H169" s="232">
        <v>136.03200000000001</v>
      </c>
      <c r="I169" s="233"/>
      <c r="J169" s="234">
        <f>ROUND(I169*H169,2)</f>
        <v>0</v>
      </c>
      <c r="K169" s="235"/>
      <c r="L169" s="44"/>
      <c r="M169" s="236" t="s">
        <v>1</v>
      </c>
      <c r="N169" s="237" t="s">
        <v>41</v>
      </c>
      <c r="O169" s="91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172</v>
      </c>
      <c r="AT169" s="240" t="s">
        <v>168</v>
      </c>
      <c r="AU169" s="240" t="s">
        <v>84</v>
      </c>
      <c r="AY169" s="17" t="s">
        <v>166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84</v>
      </c>
      <c r="BK169" s="241">
        <f>ROUND(I169*H169,2)</f>
        <v>0</v>
      </c>
      <c r="BL169" s="17" t="s">
        <v>172</v>
      </c>
      <c r="BM169" s="240" t="s">
        <v>1539</v>
      </c>
    </row>
    <row r="170" s="2" customFormat="1">
      <c r="A170" s="38"/>
      <c r="B170" s="39"/>
      <c r="C170" s="40"/>
      <c r="D170" s="244" t="s">
        <v>1517</v>
      </c>
      <c r="E170" s="40"/>
      <c r="F170" s="292" t="s">
        <v>1540</v>
      </c>
      <c r="G170" s="40"/>
      <c r="H170" s="40"/>
      <c r="I170" s="293"/>
      <c r="J170" s="40"/>
      <c r="K170" s="40"/>
      <c r="L170" s="44"/>
      <c r="M170" s="294"/>
      <c r="N170" s="295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1517</v>
      </c>
      <c r="AU170" s="17" t="s">
        <v>84</v>
      </c>
    </row>
    <row r="171" s="13" customFormat="1">
      <c r="A171" s="13"/>
      <c r="B171" s="242"/>
      <c r="C171" s="243"/>
      <c r="D171" s="244" t="s">
        <v>174</v>
      </c>
      <c r="E171" s="245" t="s">
        <v>1</v>
      </c>
      <c r="F171" s="246" t="s">
        <v>1541</v>
      </c>
      <c r="G171" s="243"/>
      <c r="H171" s="247">
        <v>136.03200000000001</v>
      </c>
      <c r="I171" s="248"/>
      <c r="J171" s="243"/>
      <c r="K171" s="243"/>
      <c r="L171" s="249"/>
      <c r="M171" s="250"/>
      <c r="N171" s="251"/>
      <c r="O171" s="251"/>
      <c r="P171" s="251"/>
      <c r="Q171" s="251"/>
      <c r="R171" s="251"/>
      <c r="S171" s="251"/>
      <c r="T171" s="25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3" t="s">
        <v>174</v>
      </c>
      <c r="AU171" s="253" t="s">
        <v>84</v>
      </c>
      <c r="AV171" s="13" t="s">
        <v>86</v>
      </c>
      <c r="AW171" s="13" t="s">
        <v>32</v>
      </c>
      <c r="AX171" s="13" t="s">
        <v>76</v>
      </c>
      <c r="AY171" s="253" t="s">
        <v>166</v>
      </c>
    </row>
    <row r="172" s="14" customFormat="1">
      <c r="A172" s="14"/>
      <c r="B172" s="254"/>
      <c r="C172" s="255"/>
      <c r="D172" s="244" t="s">
        <v>174</v>
      </c>
      <c r="E172" s="256" t="s">
        <v>1</v>
      </c>
      <c r="F172" s="257" t="s">
        <v>182</v>
      </c>
      <c r="G172" s="255"/>
      <c r="H172" s="258">
        <v>136.03200000000001</v>
      </c>
      <c r="I172" s="259"/>
      <c r="J172" s="255"/>
      <c r="K172" s="255"/>
      <c r="L172" s="260"/>
      <c r="M172" s="261"/>
      <c r="N172" s="262"/>
      <c r="O172" s="262"/>
      <c r="P172" s="262"/>
      <c r="Q172" s="262"/>
      <c r="R172" s="262"/>
      <c r="S172" s="262"/>
      <c r="T172" s="26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4" t="s">
        <v>174</v>
      </c>
      <c r="AU172" s="264" t="s">
        <v>84</v>
      </c>
      <c r="AV172" s="14" t="s">
        <v>172</v>
      </c>
      <c r="AW172" s="14" t="s">
        <v>32</v>
      </c>
      <c r="AX172" s="14" t="s">
        <v>84</v>
      </c>
      <c r="AY172" s="264" t="s">
        <v>166</v>
      </c>
    </row>
    <row r="173" s="2" customFormat="1" ht="44.25" customHeight="1">
      <c r="A173" s="38"/>
      <c r="B173" s="39"/>
      <c r="C173" s="228" t="s">
        <v>260</v>
      </c>
      <c r="D173" s="228" t="s">
        <v>168</v>
      </c>
      <c r="E173" s="229" t="s">
        <v>585</v>
      </c>
      <c r="F173" s="230" t="s">
        <v>586</v>
      </c>
      <c r="G173" s="231" t="s">
        <v>205</v>
      </c>
      <c r="H173" s="232">
        <v>5.6680000000000001</v>
      </c>
      <c r="I173" s="233"/>
      <c r="J173" s="234">
        <f>ROUND(I173*H173,2)</f>
        <v>0</v>
      </c>
      <c r="K173" s="235"/>
      <c r="L173" s="44"/>
      <c r="M173" s="236" t="s">
        <v>1</v>
      </c>
      <c r="N173" s="237" t="s">
        <v>41</v>
      </c>
      <c r="O173" s="91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172</v>
      </c>
      <c r="AT173" s="240" t="s">
        <v>168</v>
      </c>
      <c r="AU173" s="240" t="s">
        <v>84</v>
      </c>
      <c r="AY173" s="17" t="s">
        <v>166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84</v>
      </c>
      <c r="BK173" s="241">
        <f>ROUND(I173*H173,2)</f>
        <v>0</v>
      </c>
      <c r="BL173" s="17" t="s">
        <v>172</v>
      </c>
      <c r="BM173" s="240" t="s">
        <v>1542</v>
      </c>
    </row>
    <row r="174" s="2" customFormat="1">
      <c r="A174" s="38"/>
      <c r="B174" s="39"/>
      <c r="C174" s="40"/>
      <c r="D174" s="244" t="s">
        <v>1517</v>
      </c>
      <c r="E174" s="40"/>
      <c r="F174" s="292" t="s">
        <v>1543</v>
      </c>
      <c r="G174" s="40"/>
      <c r="H174" s="40"/>
      <c r="I174" s="293"/>
      <c r="J174" s="40"/>
      <c r="K174" s="40"/>
      <c r="L174" s="44"/>
      <c r="M174" s="294"/>
      <c r="N174" s="295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1517</v>
      </c>
      <c r="AU174" s="17" t="s">
        <v>84</v>
      </c>
    </row>
    <row r="175" s="2" customFormat="1" ht="24.15" customHeight="1">
      <c r="A175" s="38"/>
      <c r="B175" s="39"/>
      <c r="C175" s="228" t="s">
        <v>265</v>
      </c>
      <c r="D175" s="228" t="s">
        <v>168</v>
      </c>
      <c r="E175" s="229" t="s">
        <v>1297</v>
      </c>
      <c r="F175" s="230" t="s">
        <v>1298</v>
      </c>
      <c r="G175" s="231" t="s">
        <v>1299</v>
      </c>
      <c r="H175" s="232">
        <v>1</v>
      </c>
      <c r="I175" s="233"/>
      <c r="J175" s="234">
        <f>ROUND(I175*H175,2)</f>
        <v>0</v>
      </c>
      <c r="K175" s="235"/>
      <c r="L175" s="44"/>
      <c r="M175" s="236" t="s">
        <v>1</v>
      </c>
      <c r="N175" s="237" t="s">
        <v>41</v>
      </c>
      <c r="O175" s="91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172</v>
      </c>
      <c r="AT175" s="240" t="s">
        <v>168</v>
      </c>
      <c r="AU175" s="240" t="s">
        <v>84</v>
      </c>
      <c r="AY175" s="17" t="s">
        <v>166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7" t="s">
        <v>84</v>
      </c>
      <c r="BK175" s="241">
        <f>ROUND(I175*H175,2)</f>
        <v>0</v>
      </c>
      <c r="BL175" s="17" t="s">
        <v>172</v>
      </c>
      <c r="BM175" s="240" t="s">
        <v>1544</v>
      </c>
    </row>
    <row r="176" s="2" customFormat="1">
      <c r="A176" s="38"/>
      <c r="B176" s="39"/>
      <c r="C176" s="40"/>
      <c r="D176" s="244" t="s">
        <v>1517</v>
      </c>
      <c r="E176" s="40"/>
      <c r="F176" s="292" t="s">
        <v>1545</v>
      </c>
      <c r="G176" s="40"/>
      <c r="H176" s="40"/>
      <c r="I176" s="293"/>
      <c r="J176" s="40"/>
      <c r="K176" s="40"/>
      <c r="L176" s="44"/>
      <c r="M176" s="294"/>
      <c r="N176" s="295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1517</v>
      </c>
      <c r="AU176" s="17" t="s">
        <v>84</v>
      </c>
    </row>
    <row r="177" s="12" customFormat="1" ht="25.92" customHeight="1">
      <c r="A177" s="12"/>
      <c r="B177" s="212"/>
      <c r="C177" s="213"/>
      <c r="D177" s="214" t="s">
        <v>75</v>
      </c>
      <c r="E177" s="215" t="s">
        <v>589</v>
      </c>
      <c r="F177" s="215" t="s">
        <v>1301</v>
      </c>
      <c r="G177" s="213"/>
      <c r="H177" s="213"/>
      <c r="I177" s="216"/>
      <c r="J177" s="217">
        <f>BK177</f>
        <v>0</v>
      </c>
      <c r="K177" s="213"/>
      <c r="L177" s="218"/>
      <c r="M177" s="219"/>
      <c r="N177" s="220"/>
      <c r="O177" s="220"/>
      <c r="P177" s="221">
        <f>SUM(P178:P179)</f>
        <v>0</v>
      </c>
      <c r="Q177" s="220"/>
      <c r="R177" s="221">
        <f>SUM(R178:R179)</f>
        <v>0</v>
      </c>
      <c r="S177" s="220"/>
      <c r="T177" s="222">
        <f>SUM(T178:T179)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3" t="s">
        <v>84</v>
      </c>
      <c r="AT177" s="224" t="s">
        <v>75</v>
      </c>
      <c r="AU177" s="224" t="s">
        <v>76</v>
      </c>
      <c r="AY177" s="223" t="s">
        <v>166</v>
      </c>
      <c r="BK177" s="225">
        <f>SUM(BK178:BK179)</f>
        <v>0</v>
      </c>
    </row>
    <row r="178" s="2" customFormat="1" ht="55.5" customHeight="1">
      <c r="A178" s="38"/>
      <c r="B178" s="39"/>
      <c r="C178" s="228" t="s">
        <v>277</v>
      </c>
      <c r="D178" s="228" t="s">
        <v>168</v>
      </c>
      <c r="E178" s="229" t="s">
        <v>592</v>
      </c>
      <c r="F178" s="230" t="s">
        <v>593</v>
      </c>
      <c r="G178" s="231" t="s">
        <v>205</v>
      </c>
      <c r="H178" s="232">
        <v>2.0289999999999999</v>
      </c>
      <c r="I178" s="233"/>
      <c r="J178" s="234">
        <f>ROUND(I178*H178,2)</f>
        <v>0</v>
      </c>
      <c r="K178" s="235"/>
      <c r="L178" s="44"/>
      <c r="M178" s="236" t="s">
        <v>1</v>
      </c>
      <c r="N178" s="237" t="s">
        <v>41</v>
      </c>
      <c r="O178" s="91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172</v>
      </c>
      <c r="AT178" s="240" t="s">
        <v>168</v>
      </c>
      <c r="AU178" s="240" t="s">
        <v>84</v>
      </c>
      <c r="AY178" s="17" t="s">
        <v>166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84</v>
      </c>
      <c r="BK178" s="241">
        <f>ROUND(I178*H178,2)</f>
        <v>0</v>
      </c>
      <c r="BL178" s="17" t="s">
        <v>172</v>
      </c>
      <c r="BM178" s="240" t="s">
        <v>1546</v>
      </c>
    </row>
    <row r="179" s="2" customFormat="1">
      <c r="A179" s="38"/>
      <c r="B179" s="39"/>
      <c r="C179" s="40"/>
      <c r="D179" s="244" t="s">
        <v>1517</v>
      </c>
      <c r="E179" s="40"/>
      <c r="F179" s="292" t="s">
        <v>1547</v>
      </c>
      <c r="G179" s="40"/>
      <c r="H179" s="40"/>
      <c r="I179" s="293"/>
      <c r="J179" s="40"/>
      <c r="K179" s="40"/>
      <c r="L179" s="44"/>
      <c r="M179" s="294"/>
      <c r="N179" s="295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1517</v>
      </c>
      <c r="AU179" s="17" t="s">
        <v>84</v>
      </c>
    </row>
    <row r="180" s="12" customFormat="1" ht="25.92" customHeight="1">
      <c r="A180" s="12"/>
      <c r="B180" s="212"/>
      <c r="C180" s="213"/>
      <c r="D180" s="214" t="s">
        <v>75</v>
      </c>
      <c r="E180" s="215" t="s">
        <v>1548</v>
      </c>
      <c r="F180" s="215" t="s">
        <v>1549</v>
      </c>
      <c r="G180" s="213"/>
      <c r="H180" s="213"/>
      <c r="I180" s="216"/>
      <c r="J180" s="217">
        <f>BK180</f>
        <v>0</v>
      </c>
      <c r="K180" s="213"/>
      <c r="L180" s="218"/>
      <c r="M180" s="219"/>
      <c r="N180" s="220"/>
      <c r="O180" s="220"/>
      <c r="P180" s="221">
        <f>SUM(P181:P216)</f>
        <v>0</v>
      </c>
      <c r="Q180" s="220"/>
      <c r="R180" s="221">
        <f>SUM(R181:R216)</f>
        <v>0</v>
      </c>
      <c r="S180" s="220"/>
      <c r="T180" s="222">
        <f>SUM(T181:T216)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3" t="s">
        <v>86</v>
      </c>
      <c r="AT180" s="224" t="s">
        <v>75</v>
      </c>
      <c r="AU180" s="224" t="s">
        <v>76</v>
      </c>
      <c r="AY180" s="223" t="s">
        <v>166</v>
      </c>
      <c r="BK180" s="225">
        <f>SUM(BK181:BK216)</f>
        <v>0</v>
      </c>
    </row>
    <row r="181" s="2" customFormat="1" ht="24.15" customHeight="1">
      <c r="A181" s="38"/>
      <c r="B181" s="39"/>
      <c r="C181" s="228" t="s">
        <v>8</v>
      </c>
      <c r="D181" s="228" t="s">
        <v>168</v>
      </c>
      <c r="E181" s="229" t="s">
        <v>1550</v>
      </c>
      <c r="F181" s="230" t="s">
        <v>1551</v>
      </c>
      <c r="G181" s="231" t="s">
        <v>250</v>
      </c>
      <c r="H181" s="232">
        <v>78</v>
      </c>
      <c r="I181" s="233"/>
      <c r="J181" s="234">
        <f>ROUND(I181*H181,2)</f>
        <v>0</v>
      </c>
      <c r="K181" s="235"/>
      <c r="L181" s="44"/>
      <c r="M181" s="236" t="s">
        <v>1</v>
      </c>
      <c r="N181" s="237" t="s">
        <v>41</v>
      </c>
      <c r="O181" s="91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288</v>
      </c>
      <c r="AT181" s="240" t="s">
        <v>168</v>
      </c>
      <c r="AU181" s="240" t="s">
        <v>84</v>
      </c>
      <c r="AY181" s="17" t="s">
        <v>166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84</v>
      </c>
      <c r="BK181" s="241">
        <f>ROUND(I181*H181,2)</f>
        <v>0</v>
      </c>
      <c r="BL181" s="17" t="s">
        <v>288</v>
      </c>
      <c r="BM181" s="240" t="s">
        <v>1552</v>
      </c>
    </row>
    <row r="182" s="2" customFormat="1">
      <c r="A182" s="38"/>
      <c r="B182" s="39"/>
      <c r="C182" s="40"/>
      <c r="D182" s="244" t="s">
        <v>1517</v>
      </c>
      <c r="E182" s="40"/>
      <c r="F182" s="292" t="s">
        <v>1553</v>
      </c>
      <c r="G182" s="40"/>
      <c r="H182" s="40"/>
      <c r="I182" s="293"/>
      <c r="J182" s="40"/>
      <c r="K182" s="40"/>
      <c r="L182" s="44"/>
      <c r="M182" s="294"/>
      <c r="N182" s="295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1517</v>
      </c>
      <c r="AU182" s="17" t="s">
        <v>84</v>
      </c>
    </row>
    <row r="183" s="13" customFormat="1">
      <c r="A183" s="13"/>
      <c r="B183" s="242"/>
      <c r="C183" s="243"/>
      <c r="D183" s="244" t="s">
        <v>174</v>
      </c>
      <c r="E183" s="245" t="s">
        <v>1</v>
      </c>
      <c r="F183" s="246" t="s">
        <v>643</v>
      </c>
      <c r="G183" s="243"/>
      <c r="H183" s="247">
        <v>78</v>
      </c>
      <c r="I183" s="248"/>
      <c r="J183" s="243"/>
      <c r="K183" s="243"/>
      <c r="L183" s="249"/>
      <c r="M183" s="250"/>
      <c r="N183" s="251"/>
      <c r="O183" s="251"/>
      <c r="P183" s="251"/>
      <c r="Q183" s="251"/>
      <c r="R183" s="251"/>
      <c r="S183" s="251"/>
      <c r="T183" s="25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3" t="s">
        <v>174</v>
      </c>
      <c r="AU183" s="253" t="s">
        <v>84</v>
      </c>
      <c r="AV183" s="13" t="s">
        <v>86</v>
      </c>
      <c r="AW183" s="13" t="s">
        <v>32</v>
      </c>
      <c r="AX183" s="13" t="s">
        <v>76</v>
      </c>
      <c r="AY183" s="253" t="s">
        <v>166</v>
      </c>
    </row>
    <row r="184" s="14" customFormat="1">
      <c r="A184" s="14"/>
      <c r="B184" s="254"/>
      <c r="C184" s="255"/>
      <c r="D184" s="244" t="s">
        <v>174</v>
      </c>
      <c r="E184" s="256" t="s">
        <v>1</v>
      </c>
      <c r="F184" s="257" t="s">
        <v>182</v>
      </c>
      <c r="G184" s="255"/>
      <c r="H184" s="258">
        <v>78</v>
      </c>
      <c r="I184" s="259"/>
      <c r="J184" s="255"/>
      <c r="K184" s="255"/>
      <c r="L184" s="260"/>
      <c r="M184" s="261"/>
      <c r="N184" s="262"/>
      <c r="O184" s="262"/>
      <c r="P184" s="262"/>
      <c r="Q184" s="262"/>
      <c r="R184" s="262"/>
      <c r="S184" s="262"/>
      <c r="T184" s="26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4" t="s">
        <v>174</v>
      </c>
      <c r="AU184" s="264" t="s">
        <v>84</v>
      </c>
      <c r="AV184" s="14" t="s">
        <v>172</v>
      </c>
      <c r="AW184" s="14" t="s">
        <v>32</v>
      </c>
      <c r="AX184" s="14" t="s">
        <v>84</v>
      </c>
      <c r="AY184" s="264" t="s">
        <v>166</v>
      </c>
    </row>
    <row r="185" s="2" customFormat="1" ht="24.15" customHeight="1">
      <c r="A185" s="38"/>
      <c r="B185" s="39"/>
      <c r="C185" s="228" t="s">
        <v>288</v>
      </c>
      <c r="D185" s="228" t="s">
        <v>168</v>
      </c>
      <c r="E185" s="229" t="s">
        <v>1554</v>
      </c>
      <c r="F185" s="230" t="s">
        <v>1555</v>
      </c>
      <c r="G185" s="231" t="s">
        <v>250</v>
      </c>
      <c r="H185" s="232">
        <v>36</v>
      </c>
      <c r="I185" s="233"/>
      <c r="J185" s="234">
        <f>ROUND(I185*H185,2)</f>
        <v>0</v>
      </c>
      <c r="K185" s="235"/>
      <c r="L185" s="44"/>
      <c r="M185" s="236" t="s">
        <v>1</v>
      </c>
      <c r="N185" s="237" t="s">
        <v>41</v>
      </c>
      <c r="O185" s="91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288</v>
      </c>
      <c r="AT185" s="240" t="s">
        <v>168</v>
      </c>
      <c r="AU185" s="240" t="s">
        <v>84</v>
      </c>
      <c r="AY185" s="17" t="s">
        <v>166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7" t="s">
        <v>84</v>
      </c>
      <c r="BK185" s="241">
        <f>ROUND(I185*H185,2)</f>
        <v>0</v>
      </c>
      <c r="BL185" s="17" t="s">
        <v>288</v>
      </c>
      <c r="BM185" s="240" t="s">
        <v>1556</v>
      </c>
    </row>
    <row r="186" s="2" customFormat="1">
      <c r="A186" s="38"/>
      <c r="B186" s="39"/>
      <c r="C186" s="40"/>
      <c r="D186" s="244" t="s">
        <v>1517</v>
      </c>
      <c r="E186" s="40"/>
      <c r="F186" s="292" t="s">
        <v>1557</v>
      </c>
      <c r="G186" s="40"/>
      <c r="H186" s="40"/>
      <c r="I186" s="293"/>
      <c r="J186" s="40"/>
      <c r="K186" s="40"/>
      <c r="L186" s="44"/>
      <c r="M186" s="294"/>
      <c r="N186" s="295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1517</v>
      </c>
      <c r="AU186" s="17" t="s">
        <v>84</v>
      </c>
    </row>
    <row r="187" s="13" customFormat="1">
      <c r="A187" s="13"/>
      <c r="B187" s="242"/>
      <c r="C187" s="243"/>
      <c r="D187" s="244" t="s">
        <v>174</v>
      </c>
      <c r="E187" s="245" t="s">
        <v>1</v>
      </c>
      <c r="F187" s="246" t="s">
        <v>420</v>
      </c>
      <c r="G187" s="243"/>
      <c r="H187" s="247">
        <v>36</v>
      </c>
      <c r="I187" s="248"/>
      <c r="J187" s="243"/>
      <c r="K187" s="243"/>
      <c r="L187" s="249"/>
      <c r="M187" s="250"/>
      <c r="N187" s="251"/>
      <c r="O187" s="251"/>
      <c r="P187" s="251"/>
      <c r="Q187" s="251"/>
      <c r="R187" s="251"/>
      <c r="S187" s="251"/>
      <c r="T187" s="25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3" t="s">
        <v>174</v>
      </c>
      <c r="AU187" s="253" t="s">
        <v>84</v>
      </c>
      <c r="AV187" s="13" t="s">
        <v>86</v>
      </c>
      <c r="AW187" s="13" t="s">
        <v>32</v>
      </c>
      <c r="AX187" s="13" t="s">
        <v>76</v>
      </c>
      <c r="AY187" s="253" t="s">
        <v>166</v>
      </c>
    </row>
    <row r="188" s="14" customFormat="1">
      <c r="A188" s="14"/>
      <c r="B188" s="254"/>
      <c r="C188" s="255"/>
      <c r="D188" s="244" t="s">
        <v>174</v>
      </c>
      <c r="E188" s="256" t="s">
        <v>1</v>
      </c>
      <c r="F188" s="257" t="s">
        <v>182</v>
      </c>
      <c r="G188" s="255"/>
      <c r="H188" s="258">
        <v>36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4" t="s">
        <v>174</v>
      </c>
      <c r="AU188" s="264" t="s">
        <v>84</v>
      </c>
      <c r="AV188" s="14" t="s">
        <v>172</v>
      </c>
      <c r="AW188" s="14" t="s">
        <v>32</v>
      </c>
      <c r="AX188" s="14" t="s">
        <v>84</v>
      </c>
      <c r="AY188" s="264" t="s">
        <v>166</v>
      </c>
    </row>
    <row r="189" s="2" customFormat="1" ht="24.15" customHeight="1">
      <c r="A189" s="38"/>
      <c r="B189" s="39"/>
      <c r="C189" s="228" t="s">
        <v>292</v>
      </c>
      <c r="D189" s="228" t="s">
        <v>168</v>
      </c>
      <c r="E189" s="229" t="s">
        <v>1558</v>
      </c>
      <c r="F189" s="230" t="s">
        <v>1559</v>
      </c>
      <c r="G189" s="231" t="s">
        <v>250</v>
      </c>
      <c r="H189" s="232">
        <v>54</v>
      </c>
      <c r="I189" s="233"/>
      <c r="J189" s="234">
        <f>ROUND(I189*H189,2)</f>
        <v>0</v>
      </c>
      <c r="K189" s="235"/>
      <c r="L189" s="44"/>
      <c r="M189" s="236" t="s">
        <v>1</v>
      </c>
      <c r="N189" s="237" t="s">
        <v>41</v>
      </c>
      <c r="O189" s="91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0" t="s">
        <v>288</v>
      </c>
      <c r="AT189" s="240" t="s">
        <v>168</v>
      </c>
      <c r="AU189" s="240" t="s">
        <v>84</v>
      </c>
      <c r="AY189" s="17" t="s">
        <v>166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7" t="s">
        <v>84</v>
      </c>
      <c r="BK189" s="241">
        <f>ROUND(I189*H189,2)</f>
        <v>0</v>
      </c>
      <c r="BL189" s="17" t="s">
        <v>288</v>
      </c>
      <c r="BM189" s="240" t="s">
        <v>1560</v>
      </c>
    </row>
    <row r="190" s="2" customFormat="1">
      <c r="A190" s="38"/>
      <c r="B190" s="39"/>
      <c r="C190" s="40"/>
      <c r="D190" s="244" t="s">
        <v>1517</v>
      </c>
      <c r="E190" s="40"/>
      <c r="F190" s="292" t="s">
        <v>1561</v>
      </c>
      <c r="G190" s="40"/>
      <c r="H190" s="40"/>
      <c r="I190" s="293"/>
      <c r="J190" s="40"/>
      <c r="K190" s="40"/>
      <c r="L190" s="44"/>
      <c r="M190" s="294"/>
      <c r="N190" s="295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1517</v>
      </c>
      <c r="AU190" s="17" t="s">
        <v>84</v>
      </c>
    </row>
    <row r="191" s="13" customFormat="1">
      <c r="A191" s="13"/>
      <c r="B191" s="242"/>
      <c r="C191" s="243"/>
      <c r="D191" s="244" t="s">
        <v>174</v>
      </c>
      <c r="E191" s="245" t="s">
        <v>1</v>
      </c>
      <c r="F191" s="246" t="s">
        <v>512</v>
      </c>
      <c r="G191" s="243"/>
      <c r="H191" s="247">
        <v>54</v>
      </c>
      <c r="I191" s="248"/>
      <c r="J191" s="243"/>
      <c r="K191" s="243"/>
      <c r="L191" s="249"/>
      <c r="M191" s="250"/>
      <c r="N191" s="251"/>
      <c r="O191" s="251"/>
      <c r="P191" s="251"/>
      <c r="Q191" s="251"/>
      <c r="R191" s="251"/>
      <c r="S191" s="251"/>
      <c r="T191" s="25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3" t="s">
        <v>174</v>
      </c>
      <c r="AU191" s="253" t="s">
        <v>84</v>
      </c>
      <c r="AV191" s="13" t="s">
        <v>86</v>
      </c>
      <c r="AW191" s="13" t="s">
        <v>32</v>
      </c>
      <c r="AX191" s="13" t="s">
        <v>76</v>
      </c>
      <c r="AY191" s="253" t="s">
        <v>166</v>
      </c>
    </row>
    <row r="192" s="14" customFormat="1">
      <c r="A192" s="14"/>
      <c r="B192" s="254"/>
      <c r="C192" s="255"/>
      <c r="D192" s="244" t="s">
        <v>174</v>
      </c>
      <c r="E192" s="256" t="s">
        <v>1</v>
      </c>
      <c r="F192" s="257" t="s">
        <v>182</v>
      </c>
      <c r="G192" s="255"/>
      <c r="H192" s="258">
        <v>54</v>
      </c>
      <c r="I192" s="259"/>
      <c r="J192" s="255"/>
      <c r="K192" s="255"/>
      <c r="L192" s="260"/>
      <c r="M192" s="261"/>
      <c r="N192" s="262"/>
      <c r="O192" s="262"/>
      <c r="P192" s="262"/>
      <c r="Q192" s="262"/>
      <c r="R192" s="262"/>
      <c r="S192" s="262"/>
      <c r="T192" s="26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4" t="s">
        <v>174</v>
      </c>
      <c r="AU192" s="264" t="s">
        <v>84</v>
      </c>
      <c r="AV192" s="14" t="s">
        <v>172</v>
      </c>
      <c r="AW192" s="14" t="s">
        <v>32</v>
      </c>
      <c r="AX192" s="14" t="s">
        <v>84</v>
      </c>
      <c r="AY192" s="264" t="s">
        <v>166</v>
      </c>
    </row>
    <row r="193" s="2" customFormat="1" ht="24.15" customHeight="1">
      <c r="A193" s="38"/>
      <c r="B193" s="39"/>
      <c r="C193" s="228" t="s">
        <v>296</v>
      </c>
      <c r="D193" s="228" t="s">
        <v>168</v>
      </c>
      <c r="E193" s="229" t="s">
        <v>1562</v>
      </c>
      <c r="F193" s="230" t="s">
        <v>1563</v>
      </c>
      <c r="G193" s="231" t="s">
        <v>250</v>
      </c>
      <c r="H193" s="232">
        <v>35</v>
      </c>
      <c r="I193" s="233"/>
      <c r="J193" s="234">
        <f>ROUND(I193*H193,2)</f>
        <v>0</v>
      </c>
      <c r="K193" s="235"/>
      <c r="L193" s="44"/>
      <c r="M193" s="236" t="s">
        <v>1</v>
      </c>
      <c r="N193" s="237" t="s">
        <v>41</v>
      </c>
      <c r="O193" s="91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0" t="s">
        <v>288</v>
      </c>
      <c r="AT193" s="240" t="s">
        <v>168</v>
      </c>
      <c r="AU193" s="240" t="s">
        <v>84</v>
      </c>
      <c r="AY193" s="17" t="s">
        <v>166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7" t="s">
        <v>84</v>
      </c>
      <c r="BK193" s="241">
        <f>ROUND(I193*H193,2)</f>
        <v>0</v>
      </c>
      <c r="BL193" s="17" t="s">
        <v>288</v>
      </c>
      <c r="BM193" s="240" t="s">
        <v>1564</v>
      </c>
    </row>
    <row r="194" s="2" customFormat="1">
      <c r="A194" s="38"/>
      <c r="B194" s="39"/>
      <c r="C194" s="40"/>
      <c r="D194" s="244" t="s">
        <v>1517</v>
      </c>
      <c r="E194" s="40"/>
      <c r="F194" s="292" t="s">
        <v>1565</v>
      </c>
      <c r="G194" s="40"/>
      <c r="H194" s="40"/>
      <c r="I194" s="293"/>
      <c r="J194" s="40"/>
      <c r="K194" s="40"/>
      <c r="L194" s="44"/>
      <c r="M194" s="294"/>
      <c r="N194" s="295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1517</v>
      </c>
      <c r="AU194" s="17" t="s">
        <v>84</v>
      </c>
    </row>
    <row r="195" s="13" customFormat="1">
      <c r="A195" s="13"/>
      <c r="B195" s="242"/>
      <c r="C195" s="243"/>
      <c r="D195" s="244" t="s">
        <v>174</v>
      </c>
      <c r="E195" s="245" t="s">
        <v>1</v>
      </c>
      <c r="F195" s="246" t="s">
        <v>416</v>
      </c>
      <c r="G195" s="243"/>
      <c r="H195" s="247">
        <v>35</v>
      </c>
      <c r="I195" s="248"/>
      <c r="J195" s="243"/>
      <c r="K195" s="243"/>
      <c r="L195" s="249"/>
      <c r="M195" s="250"/>
      <c r="N195" s="251"/>
      <c r="O195" s="251"/>
      <c r="P195" s="251"/>
      <c r="Q195" s="251"/>
      <c r="R195" s="251"/>
      <c r="S195" s="251"/>
      <c r="T195" s="25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3" t="s">
        <v>174</v>
      </c>
      <c r="AU195" s="253" t="s">
        <v>84</v>
      </c>
      <c r="AV195" s="13" t="s">
        <v>86</v>
      </c>
      <c r="AW195" s="13" t="s">
        <v>32</v>
      </c>
      <c r="AX195" s="13" t="s">
        <v>76</v>
      </c>
      <c r="AY195" s="253" t="s">
        <v>166</v>
      </c>
    </row>
    <row r="196" s="14" customFormat="1">
      <c r="A196" s="14"/>
      <c r="B196" s="254"/>
      <c r="C196" s="255"/>
      <c r="D196" s="244" t="s">
        <v>174</v>
      </c>
      <c r="E196" s="256" t="s">
        <v>1</v>
      </c>
      <c r="F196" s="257" t="s">
        <v>182</v>
      </c>
      <c r="G196" s="255"/>
      <c r="H196" s="258">
        <v>35</v>
      </c>
      <c r="I196" s="259"/>
      <c r="J196" s="255"/>
      <c r="K196" s="255"/>
      <c r="L196" s="260"/>
      <c r="M196" s="261"/>
      <c r="N196" s="262"/>
      <c r="O196" s="262"/>
      <c r="P196" s="262"/>
      <c r="Q196" s="262"/>
      <c r="R196" s="262"/>
      <c r="S196" s="262"/>
      <c r="T196" s="26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4" t="s">
        <v>174</v>
      </c>
      <c r="AU196" s="264" t="s">
        <v>84</v>
      </c>
      <c r="AV196" s="14" t="s">
        <v>172</v>
      </c>
      <c r="AW196" s="14" t="s">
        <v>32</v>
      </c>
      <c r="AX196" s="14" t="s">
        <v>84</v>
      </c>
      <c r="AY196" s="264" t="s">
        <v>166</v>
      </c>
    </row>
    <row r="197" s="2" customFormat="1" ht="24.15" customHeight="1">
      <c r="A197" s="38"/>
      <c r="B197" s="39"/>
      <c r="C197" s="228" t="s">
        <v>300</v>
      </c>
      <c r="D197" s="228" t="s">
        <v>168</v>
      </c>
      <c r="E197" s="229" t="s">
        <v>1566</v>
      </c>
      <c r="F197" s="230" t="s">
        <v>1567</v>
      </c>
      <c r="G197" s="231" t="s">
        <v>250</v>
      </c>
      <c r="H197" s="232">
        <v>12</v>
      </c>
      <c r="I197" s="233"/>
      <c r="J197" s="234">
        <f>ROUND(I197*H197,2)</f>
        <v>0</v>
      </c>
      <c r="K197" s="235"/>
      <c r="L197" s="44"/>
      <c r="M197" s="236" t="s">
        <v>1</v>
      </c>
      <c r="N197" s="237" t="s">
        <v>41</v>
      </c>
      <c r="O197" s="91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0" t="s">
        <v>288</v>
      </c>
      <c r="AT197" s="240" t="s">
        <v>168</v>
      </c>
      <c r="AU197" s="240" t="s">
        <v>84</v>
      </c>
      <c r="AY197" s="17" t="s">
        <v>166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7" t="s">
        <v>84</v>
      </c>
      <c r="BK197" s="241">
        <f>ROUND(I197*H197,2)</f>
        <v>0</v>
      </c>
      <c r="BL197" s="17" t="s">
        <v>288</v>
      </c>
      <c r="BM197" s="240" t="s">
        <v>1568</v>
      </c>
    </row>
    <row r="198" s="2" customFormat="1">
      <c r="A198" s="38"/>
      <c r="B198" s="39"/>
      <c r="C198" s="40"/>
      <c r="D198" s="244" t="s">
        <v>1517</v>
      </c>
      <c r="E198" s="40"/>
      <c r="F198" s="292" t="s">
        <v>1569</v>
      </c>
      <c r="G198" s="40"/>
      <c r="H198" s="40"/>
      <c r="I198" s="293"/>
      <c r="J198" s="40"/>
      <c r="K198" s="40"/>
      <c r="L198" s="44"/>
      <c r="M198" s="294"/>
      <c r="N198" s="295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1517</v>
      </c>
      <c r="AU198" s="17" t="s">
        <v>84</v>
      </c>
    </row>
    <row r="199" s="13" customFormat="1">
      <c r="A199" s="13"/>
      <c r="B199" s="242"/>
      <c r="C199" s="243"/>
      <c r="D199" s="244" t="s">
        <v>174</v>
      </c>
      <c r="E199" s="245" t="s">
        <v>1</v>
      </c>
      <c r="F199" s="246" t="s">
        <v>260</v>
      </c>
      <c r="G199" s="243"/>
      <c r="H199" s="247">
        <v>12</v>
      </c>
      <c r="I199" s="248"/>
      <c r="J199" s="243"/>
      <c r="K199" s="243"/>
      <c r="L199" s="249"/>
      <c r="M199" s="250"/>
      <c r="N199" s="251"/>
      <c r="O199" s="251"/>
      <c r="P199" s="251"/>
      <c r="Q199" s="251"/>
      <c r="R199" s="251"/>
      <c r="S199" s="251"/>
      <c r="T199" s="25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3" t="s">
        <v>174</v>
      </c>
      <c r="AU199" s="253" t="s">
        <v>84</v>
      </c>
      <c r="AV199" s="13" t="s">
        <v>86</v>
      </c>
      <c r="AW199" s="13" t="s">
        <v>32</v>
      </c>
      <c r="AX199" s="13" t="s">
        <v>76</v>
      </c>
      <c r="AY199" s="253" t="s">
        <v>166</v>
      </c>
    </row>
    <row r="200" s="14" customFormat="1">
      <c r="A200" s="14"/>
      <c r="B200" s="254"/>
      <c r="C200" s="255"/>
      <c r="D200" s="244" t="s">
        <v>174</v>
      </c>
      <c r="E200" s="256" t="s">
        <v>1</v>
      </c>
      <c r="F200" s="257" t="s">
        <v>182</v>
      </c>
      <c r="G200" s="255"/>
      <c r="H200" s="258">
        <v>12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4" t="s">
        <v>174</v>
      </c>
      <c r="AU200" s="264" t="s">
        <v>84</v>
      </c>
      <c r="AV200" s="14" t="s">
        <v>172</v>
      </c>
      <c r="AW200" s="14" t="s">
        <v>32</v>
      </c>
      <c r="AX200" s="14" t="s">
        <v>84</v>
      </c>
      <c r="AY200" s="264" t="s">
        <v>166</v>
      </c>
    </row>
    <row r="201" s="2" customFormat="1" ht="24.15" customHeight="1">
      <c r="A201" s="38"/>
      <c r="B201" s="39"/>
      <c r="C201" s="228" t="s">
        <v>305</v>
      </c>
      <c r="D201" s="228" t="s">
        <v>168</v>
      </c>
      <c r="E201" s="229" t="s">
        <v>1570</v>
      </c>
      <c r="F201" s="230" t="s">
        <v>1571</v>
      </c>
      <c r="G201" s="231" t="s">
        <v>250</v>
      </c>
      <c r="H201" s="232">
        <v>45</v>
      </c>
      <c r="I201" s="233"/>
      <c r="J201" s="234">
        <f>ROUND(I201*H201,2)</f>
        <v>0</v>
      </c>
      <c r="K201" s="235"/>
      <c r="L201" s="44"/>
      <c r="M201" s="236" t="s">
        <v>1</v>
      </c>
      <c r="N201" s="237" t="s">
        <v>41</v>
      </c>
      <c r="O201" s="91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0" t="s">
        <v>288</v>
      </c>
      <c r="AT201" s="240" t="s">
        <v>168</v>
      </c>
      <c r="AU201" s="240" t="s">
        <v>84</v>
      </c>
      <c r="AY201" s="17" t="s">
        <v>166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7" t="s">
        <v>84</v>
      </c>
      <c r="BK201" s="241">
        <f>ROUND(I201*H201,2)</f>
        <v>0</v>
      </c>
      <c r="BL201" s="17" t="s">
        <v>288</v>
      </c>
      <c r="BM201" s="240" t="s">
        <v>1572</v>
      </c>
    </row>
    <row r="202" s="2" customFormat="1">
      <c r="A202" s="38"/>
      <c r="B202" s="39"/>
      <c r="C202" s="40"/>
      <c r="D202" s="244" t="s">
        <v>1517</v>
      </c>
      <c r="E202" s="40"/>
      <c r="F202" s="292" t="s">
        <v>1573</v>
      </c>
      <c r="G202" s="40"/>
      <c r="H202" s="40"/>
      <c r="I202" s="293"/>
      <c r="J202" s="40"/>
      <c r="K202" s="40"/>
      <c r="L202" s="44"/>
      <c r="M202" s="294"/>
      <c r="N202" s="295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1517</v>
      </c>
      <c r="AU202" s="17" t="s">
        <v>84</v>
      </c>
    </row>
    <row r="203" s="13" customFormat="1">
      <c r="A203" s="13"/>
      <c r="B203" s="242"/>
      <c r="C203" s="243"/>
      <c r="D203" s="244" t="s">
        <v>174</v>
      </c>
      <c r="E203" s="245" t="s">
        <v>1</v>
      </c>
      <c r="F203" s="246" t="s">
        <v>467</v>
      </c>
      <c r="G203" s="243"/>
      <c r="H203" s="247">
        <v>45</v>
      </c>
      <c r="I203" s="248"/>
      <c r="J203" s="243"/>
      <c r="K203" s="243"/>
      <c r="L203" s="249"/>
      <c r="M203" s="250"/>
      <c r="N203" s="251"/>
      <c r="O203" s="251"/>
      <c r="P203" s="251"/>
      <c r="Q203" s="251"/>
      <c r="R203" s="251"/>
      <c r="S203" s="251"/>
      <c r="T203" s="25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3" t="s">
        <v>174</v>
      </c>
      <c r="AU203" s="253" t="s">
        <v>84</v>
      </c>
      <c r="AV203" s="13" t="s">
        <v>86</v>
      </c>
      <c r="AW203" s="13" t="s">
        <v>32</v>
      </c>
      <c r="AX203" s="13" t="s">
        <v>76</v>
      </c>
      <c r="AY203" s="253" t="s">
        <v>166</v>
      </c>
    </row>
    <row r="204" s="14" customFormat="1">
      <c r="A204" s="14"/>
      <c r="B204" s="254"/>
      <c r="C204" s="255"/>
      <c r="D204" s="244" t="s">
        <v>174</v>
      </c>
      <c r="E204" s="256" t="s">
        <v>1</v>
      </c>
      <c r="F204" s="257" t="s">
        <v>182</v>
      </c>
      <c r="G204" s="255"/>
      <c r="H204" s="258">
        <v>45</v>
      </c>
      <c r="I204" s="259"/>
      <c r="J204" s="255"/>
      <c r="K204" s="255"/>
      <c r="L204" s="260"/>
      <c r="M204" s="261"/>
      <c r="N204" s="262"/>
      <c r="O204" s="262"/>
      <c r="P204" s="262"/>
      <c r="Q204" s="262"/>
      <c r="R204" s="262"/>
      <c r="S204" s="262"/>
      <c r="T204" s="26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4" t="s">
        <v>174</v>
      </c>
      <c r="AU204" s="264" t="s">
        <v>84</v>
      </c>
      <c r="AV204" s="14" t="s">
        <v>172</v>
      </c>
      <c r="AW204" s="14" t="s">
        <v>32</v>
      </c>
      <c r="AX204" s="14" t="s">
        <v>84</v>
      </c>
      <c r="AY204" s="264" t="s">
        <v>166</v>
      </c>
    </row>
    <row r="205" s="2" customFormat="1" ht="55.5" customHeight="1">
      <c r="A205" s="38"/>
      <c r="B205" s="39"/>
      <c r="C205" s="228" t="s">
        <v>7</v>
      </c>
      <c r="D205" s="228" t="s">
        <v>168</v>
      </c>
      <c r="E205" s="229" t="s">
        <v>1574</v>
      </c>
      <c r="F205" s="230" t="s">
        <v>1575</v>
      </c>
      <c r="G205" s="231" t="s">
        <v>250</v>
      </c>
      <c r="H205" s="232">
        <v>168</v>
      </c>
      <c r="I205" s="233"/>
      <c r="J205" s="234">
        <f>ROUND(I205*H205,2)</f>
        <v>0</v>
      </c>
      <c r="K205" s="235"/>
      <c r="L205" s="44"/>
      <c r="M205" s="236" t="s">
        <v>1</v>
      </c>
      <c r="N205" s="237" t="s">
        <v>41</v>
      </c>
      <c r="O205" s="91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0" t="s">
        <v>288</v>
      </c>
      <c r="AT205" s="240" t="s">
        <v>168</v>
      </c>
      <c r="AU205" s="240" t="s">
        <v>84</v>
      </c>
      <c r="AY205" s="17" t="s">
        <v>166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7" t="s">
        <v>84</v>
      </c>
      <c r="BK205" s="241">
        <f>ROUND(I205*H205,2)</f>
        <v>0</v>
      </c>
      <c r="BL205" s="17" t="s">
        <v>288</v>
      </c>
      <c r="BM205" s="240" t="s">
        <v>1576</v>
      </c>
    </row>
    <row r="206" s="2" customFormat="1">
      <c r="A206" s="38"/>
      <c r="B206" s="39"/>
      <c r="C206" s="40"/>
      <c r="D206" s="244" t="s">
        <v>1517</v>
      </c>
      <c r="E206" s="40"/>
      <c r="F206" s="292" t="s">
        <v>1577</v>
      </c>
      <c r="G206" s="40"/>
      <c r="H206" s="40"/>
      <c r="I206" s="293"/>
      <c r="J206" s="40"/>
      <c r="K206" s="40"/>
      <c r="L206" s="44"/>
      <c r="M206" s="294"/>
      <c r="N206" s="295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1517</v>
      </c>
      <c r="AU206" s="17" t="s">
        <v>84</v>
      </c>
    </row>
    <row r="207" s="13" customFormat="1">
      <c r="A207" s="13"/>
      <c r="B207" s="242"/>
      <c r="C207" s="243"/>
      <c r="D207" s="244" t="s">
        <v>174</v>
      </c>
      <c r="E207" s="245" t="s">
        <v>1</v>
      </c>
      <c r="F207" s="246" t="s">
        <v>1578</v>
      </c>
      <c r="G207" s="243"/>
      <c r="H207" s="247">
        <v>168</v>
      </c>
      <c r="I207" s="248"/>
      <c r="J207" s="243"/>
      <c r="K207" s="243"/>
      <c r="L207" s="249"/>
      <c r="M207" s="250"/>
      <c r="N207" s="251"/>
      <c r="O207" s="251"/>
      <c r="P207" s="251"/>
      <c r="Q207" s="251"/>
      <c r="R207" s="251"/>
      <c r="S207" s="251"/>
      <c r="T207" s="25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3" t="s">
        <v>174</v>
      </c>
      <c r="AU207" s="253" t="s">
        <v>84</v>
      </c>
      <c r="AV207" s="13" t="s">
        <v>86</v>
      </c>
      <c r="AW207" s="13" t="s">
        <v>32</v>
      </c>
      <c r="AX207" s="13" t="s">
        <v>76</v>
      </c>
      <c r="AY207" s="253" t="s">
        <v>166</v>
      </c>
    </row>
    <row r="208" s="14" customFormat="1">
      <c r="A208" s="14"/>
      <c r="B208" s="254"/>
      <c r="C208" s="255"/>
      <c r="D208" s="244" t="s">
        <v>174</v>
      </c>
      <c r="E208" s="256" t="s">
        <v>1</v>
      </c>
      <c r="F208" s="257" t="s">
        <v>182</v>
      </c>
      <c r="G208" s="255"/>
      <c r="H208" s="258">
        <v>168</v>
      </c>
      <c r="I208" s="259"/>
      <c r="J208" s="255"/>
      <c r="K208" s="255"/>
      <c r="L208" s="260"/>
      <c r="M208" s="261"/>
      <c r="N208" s="262"/>
      <c r="O208" s="262"/>
      <c r="P208" s="262"/>
      <c r="Q208" s="262"/>
      <c r="R208" s="262"/>
      <c r="S208" s="262"/>
      <c r="T208" s="26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4" t="s">
        <v>174</v>
      </c>
      <c r="AU208" s="264" t="s">
        <v>84</v>
      </c>
      <c r="AV208" s="14" t="s">
        <v>172</v>
      </c>
      <c r="AW208" s="14" t="s">
        <v>32</v>
      </c>
      <c r="AX208" s="14" t="s">
        <v>84</v>
      </c>
      <c r="AY208" s="264" t="s">
        <v>166</v>
      </c>
    </row>
    <row r="209" s="2" customFormat="1" ht="55.5" customHeight="1">
      <c r="A209" s="38"/>
      <c r="B209" s="39"/>
      <c r="C209" s="228" t="s">
        <v>316</v>
      </c>
      <c r="D209" s="228" t="s">
        <v>168</v>
      </c>
      <c r="E209" s="229" t="s">
        <v>1579</v>
      </c>
      <c r="F209" s="230" t="s">
        <v>1580</v>
      </c>
      <c r="G209" s="231" t="s">
        <v>250</v>
      </c>
      <c r="H209" s="232">
        <v>47</v>
      </c>
      <c r="I209" s="233"/>
      <c r="J209" s="234">
        <f>ROUND(I209*H209,2)</f>
        <v>0</v>
      </c>
      <c r="K209" s="235"/>
      <c r="L209" s="44"/>
      <c r="M209" s="236" t="s">
        <v>1</v>
      </c>
      <c r="N209" s="237" t="s">
        <v>41</v>
      </c>
      <c r="O209" s="91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0" t="s">
        <v>288</v>
      </c>
      <c r="AT209" s="240" t="s">
        <v>168</v>
      </c>
      <c r="AU209" s="240" t="s">
        <v>84</v>
      </c>
      <c r="AY209" s="17" t="s">
        <v>166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7" t="s">
        <v>84</v>
      </c>
      <c r="BK209" s="241">
        <f>ROUND(I209*H209,2)</f>
        <v>0</v>
      </c>
      <c r="BL209" s="17" t="s">
        <v>288</v>
      </c>
      <c r="BM209" s="240" t="s">
        <v>1581</v>
      </c>
    </row>
    <row r="210" s="2" customFormat="1">
      <c r="A210" s="38"/>
      <c r="B210" s="39"/>
      <c r="C210" s="40"/>
      <c r="D210" s="244" t="s">
        <v>1517</v>
      </c>
      <c r="E210" s="40"/>
      <c r="F210" s="292" t="s">
        <v>1582</v>
      </c>
      <c r="G210" s="40"/>
      <c r="H210" s="40"/>
      <c r="I210" s="293"/>
      <c r="J210" s="40"/>
      <c r="K210" s="40"/>
      <c r="L210" s="44"/>
      <c r="M210" s="294"/>
      <c r="N210" s="295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1517</v>
      </c>
      <c r="AU210" s="17" t="s">
        <v>84</v>
      </c>
    </row>
    <row r="211" s="13" customFormat="1">
      <c r="A211" s="13"/>
      <c r="B211" s="242"/>
      <c r="C211" s="243"/>
      <c r="D211" s="244" t="s">
        <v>174</v>
      </c>
      <c r="E211" s="245" t="s">
        <v>1</v>
      </c>
      <c r="F211" s="246" t="s">
        <v>1583</v>
      </c>
      <c r="G211" s="243"/>
      <c r="H211" s="247">
        <v>47</v>
      </c>
      <c r="I211" s="248"/>
      <c r="J211" s="243"/>
      <c r="K211" s="243"/>
      <c r="L211" s="249"/>
      <c r="M211" s="250"/>
      <c r="N211" s="251"/>
      <c r="O211" s="251"/>
      <c r="P211" s="251"/>
      <c r="Q211" s="251"/>
      <c r="R211" s="251"/>
      <c r="S211" s="251"/>
      <c r="T211" s="25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3" t="s">
        <v>174</v>
      </c>
      <c r="AU211" s="253" t="s">
        <v>84</v>
      </c>
      <c r="AV211" s="13" t="s">
        <v>86</v>
      </c>
      <c r="AW211" s="13" t="s">
        <v>32</v>
      </c>
      <c r="AX211" s="13" t="s">
        <v>76</v>
      </c>
      <c r="AY211" s="253" t="s">
        <v>166</v>
      </c>
    </row>
    <row r="212" s="14" customFormat="1">
      <c r="A212" s="14"/>
      <c r="B212" s="254"/>
      <c r="C212" s="255"/>
      <c r="D212" s="244" t="s">
        <v>174</v>
      </c>
      <c r="E212" s="256" t="s">
        <v>1</v>
      </c>
      <c r="F212" s="257" t="s">
        <v>182</v>
      </c>
      <c r="G212" s="255"/>
      <c r="H212" s="258">
        <v>47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4" t="s">
        <v>174</v>
      </c>
      <c r="AU212" s="264" t="s">
        <v>84</v>
      </c>
      <c r="AV212" s="14" t="s">
        <v>172</v>
      </c>
      <c r="AW212" s="14" t="s">
        <v>32</v>
      </c>
      <c r="AX212" s="14" t="s">
        <v>84</v>
      </c>
      <c r="AY212" s="264" t="s">
        <v>166</v>
      </c>
    </row>
    <row r="213" s="2" customFormat="1" ht="37.8" customHeight="1">
      <c r="A213" s="38"/>
      <c r="B213" s="39"/>
      <c r="C213" s="228" t="s">
        <v>332</v>
      </c>
      <c r="D213" s="228" t="s">
        <v>168</v>
      </c>
      <c r="E213" s="229" t="s">
        <v>1584</v>
      </c>
      <c r="F213" s="230" t="s">
        <v>1585</v>
      </c>
      <c r="G213" s="231" t="s">
        <v>611</v>
      </c>
      <c r="H213" s="286"/>
      <c r="I213" s="233"/>
      <c r="J213" s="234">
        <f>ROUND(I213*H213,2)</f>
        <v>0</v>
      </c>
      <c r="K213" s="235"/>
      <c r="L213" s="44"/>
      <c r="M213" s="236" t="s">
        <v>1</v>
      </c>
      <c r="N213" s="237" t="s">
        <v>41</v>
      </c>
      <c r="O213" s="91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0" t="s">
        <v>288</v>
      </c>
      <c r="AT213" s="240" t="s">
        <v>168</v>
      </c>
      <c r="AU213" s="240" t="s">
        <v>84</v>
      </c>
      <c r="AY213" s="17" t="s">
        <v>166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7" t="s">
        <v>84</v>
      </c>
      <c r="BK213" s="241">
        <f>ROUND(I213*H213,2)</f>
        <v>0</v>
      </c>
      <c r="BL213" s="17" t="s">
        <v>288</v>
      </c>
      <c r="BM213" s="240" t="s">
        <v>1586</v>
      </c>
    </row>
    <row r="214" s="2" customFormat="1">
      <c r="A214" s="38"/>
      <c r="B214" s="39"/>
      <c r="C214" s="40"/>
      <c r="D214" s="244" t="s">
        <v>1517</v>
      </c>
      <c r="E214" s="40"/>
      <c r="F214" s="292" t="s">
        <v>1587</v>
      </c>
      <c r="G214" s="40"/>
      <c r="H214" s="40"/>
      <c r="I214" s="293"/>
      <c r="J214" s="40"/>
      <c r="K214" s="40"/>
      <c r="L214" s="44"/>
      <c r="M214" s="294"/>
      <c r="N214" s="295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1517</v>
      </c>
      <c r="AU214" s="17" t="s">
        <v>84</v>
      </c>
    </row>
    <row r="215" s="2" customFormat="1" ht="44.25" customHeight="1">
      <c r="A215" s="38"/>
      <c r="B215" s="39"/>
      <c r="C215" s="228" t="s">
        <v>339</v>
      </c>
      <c r="D215" s="228" t="s">
        <v>168</v>
      </c>
      <c r="E215" s="229" t="s">
        <v>1588</v>
      </c>
      <c r="F215" s="230" t="s">
        <v>1589</v>
      </c>
      <c r="G215" s="231" t="s">
        <v>611</v>
      </c>
      <c r="H215" s="286"/>
      <c r="I215" s="233"/>
      <c r="J215" s="234">
        <f>ROUND(I215*H215,2)</f>
        <v>0</v>
      </c>
      <c r="K215" s="235"/>
      <c r="L215" s="44"/>
      <c r="M215" s="236" t="s">
        <v>1</v>
      </c>
      <c r="N215" s="237" t="s">
        <v>41</v>
      </c>
      <c r="O215" s="91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0" t="s">
        <v>288</v>
      </c>
      <c r="AT215" s="240" t="s">
        <v>168</v>
      </c>
      <c r="AU215" s="240" t="s">
        <v>84</v>
      </c>
      <c r="AY215" s="17" t="s">
        <v>166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7" t="s">
        <v>84</v>
      </c>
      <c r="BK215" s="241">
        <f>ROUND(I215*H215,2)</f>
        <v>0</v>
      </c>
      <c r="BL215" s="17" t="s">
        <v>288</v>
      </c>
      <c r="BM215" s="240" t="s">
        <v>1590</v>
      </c>
    </row>
    <row r="216" s="2" customFormat="1">
      <c r="A216" s="38"/>
      <c r="B216" s="39"/>
      <c r="C216" s="40"/>
      <c r="D216" s="244" t="s">
        <v>1517</v>
      </c>
      <c r="E216" s="40"/>
      <c r="F216" s="292" t="s">
        <v>1591</v>
      </c>
      <c r="G216" s="40"/>
      <c r="H216" s="40"/>
      <c r="I216" s="293"/>
      <c r="J216" s="40"/>
      <c r="K216" s="40"/>
      <c r="L216" s="44"/>
      <c r="M216" s="294"/>
      <c r="N216" s="295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1517</v>
      </c>
      <c r="AU216" s="17" t="s">
        <v>84</v>
      </c>
    </row>
    <row r="217" s="12" customFormat="1" ht="25.92" customHeight="1">
      <c r="A217" s="12"/>
      <c r="B217" s="212"/>
      <c r="C217" s="213"/>
      <c r="D217" s="214" t="s">
        <v>75</v>
      </c>
      <c r="E217" s="215" t="s">
        <v>1592</v>
      </c>
      <c r="F217" s="215" t="s">
        <v>1593</v>
      </c>
      <c r="G217" s="213"/>
      <c r="H217" s="213"/>
      <c r="I217" s="216"/>
      <c r="J217" s="217">
        <f>BK217</f>
        <v>0</v>
      </c>
      <c r="K217" s="213"/>
      <c r="L217" s="218"/>
      <c r="M217" s="219"/>
      <c r="N217" s="220"/>
      <c r="O217" s="220"/>
      <c r="P217" s="221">
        <f>SUM(P218:P235)</f>
        <v>0</v>
      </c>
      <c r="Q217" s="220"/>
      <c r="R217" s="221">
        <f>SUM(R218:R235)</f>
        <v>0</v>
      </c>
      <c r="S217" s="220"/>
      <c r="T217" s="222">
        <f>SUM(T218:T235)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3" t="s">
        <v>86</v>
      </c>
      <c r="AT217" s="224" t="s">
        <v>75</v>
      </c>
      <c r="AU217" s="224" t="s">
        <v>76</v>
      </c>
      <c r="AY217" s="223" t="s">
        <v>166</v>
      </c>
      <c r="BK217" s="225">
        <f>SUM(BK218:BK235)</f>
        <v>0</v>
      </c>
    </row>
    <row r="218" s="2" customFormat="1" ht="33" customHeight="1">
      <c r="A218" s="38"/>
      <c r="B218" s="39"/>
      <c r="C218" s="228" t="s">
        <v>344</v>
      </c>
      <c r="D218" s="228" t="s">
        <v>168</v>
      </c>
      <c r="E218" s="229" t="s">
        <v>1594</v>
      </c>
      <c r="F218" s="230" t="s">
        <v>1595</v>
      </c>
      <c r="G218" s="231" t="s">
        <v>185</v>
      </c>
      <c r="H218" s="232">
        <v>32</v>
      </c>
      <c r="I218" s="233"/>
      <c r="J218" s="234">
        <f>ROUND(I218*H218,2)</f>
        <v>0</v>
      </c>
      <c r="K218" s="235"/>
      <c r="L218" s="44"/>
      <c r="M218" s="236" t="s">
        <v>1</v>
      </c>
      <c r="N218" s="237" t="s">
        <v>41</v>
      </c>
      <c r="O218" s="91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40" t="s">
        <v>288</v>
      </c>
      <c r="AT218" s="240" t="s">
        <v>168</v>
      </c>
      <c r="AU218" s="240" t="s">
        <v>84</v>
      </c>
      <c r="AY218" s="17" t="s">
        <v>166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7" t="s">
        <v>84</v>
      </c>
      <c r="BK218" s="241">
        <f>ROUND(I218*H218,2)</f>
        <v>0</v>
      </c>
      <c r="BL218" s="17" t="s">
        <v>288</v>
      </c>
      <c r="BM218" s="240" t="s">
        <v>1596</v>
      </c>
    </row>
    <row r="219" s="2" customFormat="1">
      <c r="A219" s="38"/>
      <c r="B219" s="39"/>
      <c r="C219" s="40"/>
      <c r="D219" s="244" t="s">
        <v>1517</v>
      </c>
      <c r="E219" s="40"/>
      <c r="F219" s="292" t="s">
        <v>1597</v>
      </c>
      <c r="G219" s="40"/>
      <c r="H219" s="40"/>
      <c r="I219" s="293"/>
      <c r="J219" s="40"/>
      <c r="K219" s="40"/>
      <c r="L219" s="44"/>
      <c r="M219" s="294"/>
      <c r="N219" s="295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1517</v>
      </c>
      <c r="AU219" s="17" t="s">
        <v>84</v>
      </c>
    </row>
    <row r="220" s="13" customFormat="1">
      <c r="A220" s="13"/>
      <c r="B220" s="242"/>
      <c r="C220" s="243"/>
      <c r="D220" s="244" t="s">
        <v>174</v>
      </c>
      <c r="E220" s="245" t="s">
        <v>1</v>
      </c>
      <c r="F220" s="246" t="s">
        <v>1598</v>
      </c>
      <c r="G220" s="243"/>
      <c r="H220" s="247">
        <v>32</v>
      </c>
      <c r="I220" s="248"/>
      <c r="J220" s="243"/>
      <c r="K220" s="243"/>
      <c r="L220" s="249"/>
      <c r="M220" s="250"/>
      <c r="N220" s="251"/>
      <c r="O220" s="251"/>
      <c r="P220" s="251"/>
      <c r="Q220" s="251"/>
      <c r="R220" s="251"/>
      <c r="S220" s="251"/>
      <c r="T220" s="25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3" t="s">
        <v>174</v>
      </c>
      <c r="AU220" s="253" t="s">
        <v>84</v>
      </c>
      <c r="AV220" s="13" t="s">
        <v>86</v>
      </c>
      <c r="AW220" s="13" t="s">
        <v>32</v>
      </c>
      <c r="AX220" s="13" t="s">
        <v>76</v>
      </c>
      <c r="AY220" s="253" t="s">
        <v>166</v>
      </c>
    </row>
    <row r="221" s="14" customFormat="1">
      <c r="A221" s="14"/>
      <c r="B221" s="254"/>
      <c r="C221" s="255"/>
      <c r="D221" s="244" t="s">
        <v>174</v>
      </c>
      <c r="E221" s="256" t="s">
        <v>1</v>
      </c>
      <c r="F221" s="257" t="s">
        <v>182</v>
      </c>
      <c r="G221" s="255"/>
      <c r="H221" s="258">
        <v>32</v>
      </c>
      <c r="I221" s="259"/>
      <c r="J221" s="255"/>
      <c r="K221" s="255"/>
      <c r="L221" s="260"/>
      <c r="M221" s="261"/>
      <c r="N221" s="262"/>
      <c r="O221" s="262"/>
      <c r="P221" s="262"/>
      <c r="Q221" s="262"/>
      <c r="R221" s="262"/>
      <c r="S221" s="262"/>
      <c r="T221" s="26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4" t="s">
        <v>174</v>
      </c>
      <c r="AU221" s="264" t="s">
        <v>84</v>
      </c>
      <c r="AV221" s="14" t="s">
        <v>172</v>
      </c>
      <c r="AW221" s="14" t="s">
        <v>32</v>
      </c>
      <c r="AX221" s="14" t="s">
        <v>84</v>
      </c>
      <c r="AY221" s="264" t="s">
        <v>166</v>
      </c>
    </row>
    <row r="222" s="2" customFormat="1" ht="24.15" customHeight="1">
      <c r="A222" s="38"/>
      <c r="B222" s="39"/>
      <c r="C222" s="228" t="s">
        <v>349</v>
      </c>
      <c r="D222" s="228" t="s">
        <v>168</v>
      </c>
      <c r="E222" s="229" t="s">
        <v>1599</v>
      </c>
      <c r="F222" s="230" t="s">
        <v>1600</v>
      </c>
      <c r="G222" s="231" t="s">
        <v>185</v>
      </c>
      <c r="H222" s="232">
        <v>26</v>
      </c>
      <c r="I222" s="233"/>
      <c r="J222" s="234">
        <f>ROUND(I222*H222,2)</f>
        <v>0</v>
      </c>
      <c r="K222" s="235"/>
      <c r="L222" s="44"/>
      <c r="M222" s="236" t="s">
        <v>1</v>
      </c>
      <c r="N222" s="237" t="s">
        <v>41</v>
      </c>
      <c r="O222" s="91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0" t="s">
        <v>288</v>
      </c>
      <c r="AT222" s="240" t="s">
        <v>168</v>
      </c>
      <c r="AU222" s="240" t="s">
        <v>84</v>
      </c>
      <c r="AY222" s="17" t="s">
        <v>166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7" t="s">
        <v>84</v>
      </c>
      <c r="BK222" s="241">
        <f>ROUND(I222*H222,2)</f>
        <v>0</v>
      </c>
      <c r="BL222" s="17" t="s">
        <v>288</v>
      </c>
      <c r="BM222" s="240" t="s">
        <v>1601</v>
      </c>
    </row>
    <row r="223" s="2" customFormat="1">
      <c r="A223" s="38"/>
      <c r="B223" s="39"/>
      <c r="C223" s="40"/>
      <c r="D223" s="244" t="s">
        <v>1517</v>
      </c>
      <c r="E223" s="40"/>
      <c r="F223" s="292" t="s">
        <v>1602</v>
      </c>
      <c r="G223" s="40"/>
      <c r="H223" s="40"/>
      <c r="I223" s="293"/>
      <c r="J223" s="40"/>
      <c r="K223" s="40"/>
      <c r="L223" s="44"/>
      <c r="M223" s="294"/>
      <c r="N223" s="295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1517</v>
      </c>
      <c r="AU223" s="17" t="s">
        <v>84</v>
      </c>
    </row>
    <row r="224" s="2" customFormat="1" ht="37.8" customHeight="1">
      <c r="A224" s="38"/>
      <c r="B224" s="39"/>
      <c r="C224" s="228" t="s">
        <v>372</v>
      </c>
      <c r="D224" s="228" t="s">
        <v>168</v>
      </c>
      <c r="E224" s="229" t="s">
        <v>1603</v>
      </c>
      <c r="F224" s="230" t="s">
        <v>1604</v>
      </c>
      <c r="G224" s="231" t="s">
        <v>185</v>
      </c>
      <c r="H224" s="232">
        <v>32</v>
      </c>
      <c r="I224" s="233"/>
      <c r="J224" s="234">
        <f>ROUND(I224*H224,2)</f>
        <v>0</v>
      </c>
      <c r="K224" s="235"/>
      <c r="L224" s="44"/>
      <c r="M224" s="236" t="s">
        <v>1</v>
      </c>
      <c r="N224" s="237" t="s">
        <v>41</v>
      </c>
      <c r="O224" s="91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0" t="s">
        <v>288</v>
      </c>
      <c r="AT224" s="240" t="s">
        <v>168</v>
      </c>
      <c r="AU224" s="240" t="s">
        <v>84</v>
      </c>
      <c r="AY224" s="17" t="s">
        <v>166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7" t="s">
        <v>84</v>
      </c>
      <c r="BK224" s="241">
        <f>ROUND(I224*H224,2)</f>
        <v>0</v>
      </c>
      <c r="BL224" s="17" t="s">
        <v>288</v>
      </c>
      <c r="BM224" s="240" t="s">
        <v>1605</v>
      </c>
    </row>
    <row r="225" s="2" customFormat="1">
      <c r="A225" s="38"/>
      <c r="B225" s="39"/>
      <c r="C225" s="40"/>
      <c r="D225" s="244" t="s">
        <v>1517</v>
      </c>
      <c r="E225" s="40"/>
      <c r="F225" s="292" t="s">
        <v>1606</v>
      </c>
      <c r="G225" s="40"/>
      <c r="H225" s="40"/>
      <c r="I225" s="293"/>
      <c r="J225" s="40"/>
      <c r="K225" s="40"/>
      <c r="L225" s="44"/>
      <c r="M225" s="294"/>
      <c r="N225" s="295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1517</v>
      </c>
      <c r="AU225" s="17" t="s">
        <v>84</v>
      </c>
    </row>
    <row r="226" s="2" customFormat="1" ht="33" customHeight="1">
      <c r="A226" s="38"/>
      <c r="B226" s="39"/>
      <c r="C226" s="228" t="s">
        <v>377</v>
      </c>
      <c r="D226" s="228" t="s">
        <v>168</v>
      </c>
      <c r="E226" s="229" t="s">
        <v>1607</v>
      </c>
      <c r="F226" s="230" t="s">
        <v>1608</v>
      </c>
      <c r="G226" s="231" t="s">
        <v>185</v>
      </c>
      <c r="H226" s="232">
        <v>32</v>
      </c>
      <c r="I226" s="233"/>
      <c r="J226" s="234">
        <f>ROUND(I226*H226,2)</f>
        <v>0</v>
      </c>
      <c r="K226" s="235"/>
      <c r="L226" s="44"/>
      <c r="M226" s="236" t="s">
        <v>1</v>
      </c>
      <c r="N226" s="237" t="s">
        <v>41</v>
      </c>
      <c r="O226" s="91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0" t="s">
        <v>288</v>
      </c>
      <c r="AT226" s="240" t="s">
        <v>168</v>
      </c>
      <c r="AU226" s="240" t="s">
        <v>84</v>
      </c>
      <c r="AY226" s="17" t="s">
        <v>166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7" t="s">
        <v>84</v>
      </c>
      <c r="BK226" s="241">
        <f>ROUND(I226*H226,2)</f>
        <v>0</v>
      </c>
      <c r="BL226" s="17" t="s">
        <v>288</v>
      </c>
      <c r="BM226" s="240" t="s">
        <v>1609</v>
      </c>
    </row>
    <row r="227" s="2" customFormat="1">
      <c r="A227" s="38"/>
      <c r="B227" s="39"/>
      <c r="C227" s="40"/>
      <c r="D227" s="244" t="s">
        <v>1517</v>
      </c>
      <c r="E227" s="40"/>
      <c r="F227" s="292" t="s">
        <v>1610</v>
      </c>
      <c r="G227" s="40"/>
      <c r="H227" s="40"/>
      <c r="I227" s="293"/>
      <c r="J227" s="40"/>
      <c r="K227" s="40"/>
      <c r="L227" s="44"/>
      <c r="M227" s="294"/>
      <c r="N227" s="295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1517</v>
      </c>
      <c r="AU227" s="17" t="s">
        <v>84</v>
      </c>
    </row>
    <row r="228" s="2" customFormat="1" ht="21.75" customHeight="1">
      <c r="A228" s="38"/>
      <c r="B228" s="39"/>
      <c r="C228" s="228" t="s">
        <v>384</v>
      </c>
      <c r="D228" s="228" t="s">
        <v>168</v>
      </c>
      <c r="E228" s="229" t="s">
        <v>1611</v>
      </c>
      <c r="F228" s="230" t="s">
        <v>1612</v>
      </c>
      <c r="G228" s="231" t="s">
        <v>185</v>
      </c>
      <c r="H228" s="232">
        <v>4</v>
      </c>
      <c r="I228" s="233"/>
      <c r="J228" s="234">
        <f>ROUND(I228*H228,2)</f>
        <v>0</v>
      </c>
      <c r="K228" s="235"/>
      <c r="L228" s="44"/>
      <c r="M228" s="236" t="s">
        <v>1</v>
      </c>
      <c r="N228" s="237" t="s">
        <v>41</v>
      </c>
      <c r="O228" s="91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0" t="s">
        <v>288</v>
      </c>
      <c r="AT228" s="240" t="s">
        <v>168</v>
      </c>
      <c r="AU228" s="240" t="s">
        <v>84</v>
      </c>
      <c r="AY228" s="17" t="s">
        <v>166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7" t="s">
        <v>84</v>
      </c>
      <c r="BK228" s="241">
        <f>ROUND(I228*H228,2)</f>
        <v>0</v>
      </c>
      <c r="BL228" s="17" t="s">
        <v>288</v>
      </c>
      <c r="BM228" s="240" t="s">
        <v>1613</v>
      </c>
    </row>
    <row r="229" s="2" customFormat="1">
      <c r="A229" s="38"/>
      <c r="B229" s="39"/>
      <c r="C229" s="40"/>
      <c r="D229" s="244" t="s">
        <v>1517</v>
      </c>
      <c r="E229" s="40"/>
      <c r="F229" s="292" t="s">
        <v>1614</v>
      </c>
      <c r="G229" s="40"/>
      <c r="H229" s="40"/>
      <c r="I229" s="293"/>
      <c r="J229" s="40"/>
      <c r="K229" s="40"/>
      <c r="L229" s="44"/>
      <c r="M229" s="294"/>
      <c r="N229" s="295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1517</v>
      </c>
      <c r="AU229" s="17" t="s">
        <v>84</v>
      </c>
    </row>
    <row r="230" s="13" customFormat="1">
      <c r="A230" s="13"/>
      <c r="B230" s="242"/>
      <c r="C230" s="243"/>
      <c r="D230" s="244" t="s">
        <v>174</v>
      </c>
      <c r="E230" s="245" t="s">
        <v>1</v>
      </c>
      <c r="F230" s="246" t="s">
        <v>1615</v>
      </c>
      <c r="G230" s="243"/>
      <c r="H230" s="247">
        <v>4</v>
      </c>
      <c r="I230" s="248"/>
      <c r="J230" s="243"/>
      <c r="K230" s="243"/>
      <c r="L230" s="249"/>
      <c r="M230" s="250"/>
      <c r="N230" s="251"/>
      <c r="O230" s="251"/>
      <c r="P230" s="251"/>
      <c r="Q230" s="251"/>
      <c r="R230" s="251"/>
      <c r="S230" s="251"/>
      <c r="T230" s="25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3" t="s">
        <v>174</v>
      </c>
      <c r="AU230" s="253" t="s">
        <v>84</v>
      </c>
      <c r="AV230" s="13" t="s">
        <v>86</v>
      </c>
      <c r="AW230" s="13" t="s">
        <v>32</v>
      </c>
      <c r="AX230" s="13" t="s">
        <v>76</v>
      </c>
      <c r="AY230" s="253" t="s">
        <v>166</v>
      </c>
    </row>
    <row r="231" s="14" customFormat="1">
      <c r="A231" s="14"/>
      <c r="B231" s="254"/>
      <c r="C231" s="255"/>
      <c r="D231" s="244" t="s">
        <v>174</v>
      </c>
      <c r="E231" s="256" t="s">
        <v>1</v>
      </c>
      <c r="F231" s="257" t="s">
        <v>182</v>
      </c>
      <c r="G231" s="255"/>
      <c r="H231" s="258">
        <v>4</v>
      </c>
      <c r="I231" s="259"/>
      <c r="J231" s="255"/>
      <c r="K231" s="255"/>
      <c r="L231" s="260"/>
      <c r="M231" s="261"/>
      <c r="N231" s="262"/>
      <c r="O231" s="262"/>
      <c r="P231" s="262"/>
      <c r="Q231" s="262"/>
      <c r="R231" s="262"/>
      <c r="S231" s="262"/>
      <c r="T231" s="26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4" t="s">
        <v>174</v>
      </c>
      <c r="AU231" s="264" t="s">
        <v>84</v>
      </c>
      <c r="AV231" s="14" t="s">
        <v>172</v>
      </c>
      <c r="AW231" s="14" t="s">
        <v>32</v>
      </c>
      <c r="AX231" s="14" t="s">
        <v>84</v>
      </c>
      <c r="AY231" s="264" t="s">
        <v>166</v>
      </c>
    </row>
    <row r="232" s="2" customFormat="1" ht="37.8" customHeight="1">
      <c r="A232" s="38"/>
      <c r="B232" s="39"/>
      <c r="C232" s="228" t="s">
        <v>389</v>
      </c>
      <c r="D232" s="228" t="s">
        <v>168</v>
      </c>
      <c r="E232" s="229" t="s">
        <v>1616</v>
      </c>
      <c r="F232" s="230" t="s">
        <v>1617</v>
      </c>
      <c r="G232" s="231" t="s">
        <v>611</v>
      </c>
      <c r="H232" s="286"/>
      <c r="I232" s="233"/>
      <c r="J232" s="234">
        <f>ROUND(I232*H232,2)</f>
        <v>0</v>
      </c>
      <c r="K232" s="235"/>
      <c r="L232" s="44"/>
      <c r="M232" s="236" t="s">
        <v>1</v>
      </c>
      <c r="N232" s="237" t="s">
        <v>41</v>
      </c>
      <c r="O232" s="91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40" t="s">
        <v>288</v>
      </c>
      <c r="AT232" s="240" t="s">
        <v>168</v>
      </c>
      <c r="AU232" s="240" t="s">
        <v>84</v>
      </c>
      <c r="AY232" s="17" t="s">
        <v>166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7" t="s">
        <v>84</v>
      </c>
      <c r="BK232" s="241">
        <f>ROUND(I232*H232,2)</f>
        <v>0</v>
      </c>
      <c r="BL232" s="17" t="s">
        <v>288</v>
      </c>
      <c r="BM232" s="240" t="s">
        <v>1618</v>
      </c>
    </row>
    <row r="233" s="2" customFormat="1">
      <c r="A233" s="38"/>
      <c r="B233" s="39"/>
      <c r="C233" s="40"/>
      <c r="D233" s="244" t="s">
        <v>1517</v>
      </c>
      <c r="E233" s="40"/>
      <c r="F233" s="292" t="s">
        <v>1619</v>
      </c>
      <c r="G233" s="40"/>
      <c r="H233" s="40"/>
      <c r="I233" s="293"/>
      <c r="J233" s="40"/>
      <c r="K233" s="40"/>
      <c r="L233" s="44"/>
      <c r="M233" s="294"/>
      <c r="N233" s="295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1517</v>
      </c>
      <c r="AU233" s="17" t="s">
        <v>84</v>
      </c>
    </row>
    <row r="234" s="2" customFormat="1" ht="44.25" customHeight="1">
      <c r="A234" s="38"/>
      <c r="B234" s="39"/>
      <c r="C234" s="228" t="s">
        <v>395</v>
      </c>
      <c r="D234" s="228" t="s">
        <v>168</v>
      </c>
      <c r="E234" s="229" t="s">
        <v>1620</v>
      </c>
      <c r="F234" s="230" t="s">
        <v>1621</v>
      </c>
      <c r="G234" s="231" t="s">
        <v>611</v>
      </c>
      <c r="H234" s="286"/>
      <c r="I234" s="233"/>
      <c r="J234" s="234">
        <f>ROUND(I234*H234,2)</f>
        <v>0</v>
      </c>
      <c r="K234" s="235"/>
      <c r="L234" s="44"/>
      <c r="M234" s="236" t="s">
        <v>1</v>
      </c>
      <c r="N234" s="237" t="s">
        <v>41</v>
      </c>
      <c r="O234" s="91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40" t="s">
        <v>288</v>
      </c>
      <c r="AT234" s="240" t="s">
        <v>168</v>
      </c>
      <c r="AU234" s="240" t="s">
        <v>84</v>
      </c>
      <c r="AY234" s="17" t="s">
        <v>166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7" t="s">
        <v>84</v>
      </c>
      <c r="BK234" s="241">
        <f>ROUND(I234*H234,2)</f>
        <v>0</v>
      </c>
      <c r="BL234" s="17" t="s">
        <v>288</v>
      </c>
      <c r="BM234" s="240" t="s">
        <v>1622</v>
      </c>
    </row>
    <row r="235" s="2" customFormat="1">
      <c r="A235" s="38"/>
      <c r="B235" s="39"/>
      <c r="C235" s="40"/>
      <c r="D235" s="244" t="s">
        <v>1517</v>
      </c>
      <c r="E235" s="40"/>
      <c r="F235" s="292" t="s">
        <v>1623</v>
      </c>
      <c r="G235" s="40"/>
      <c r="H235" s="40"/>
      <c r="I235" s="293"/>
      <c r="J235" s="40"/>
      <c r="K235" s="40"/>
      <c r="L235" s="44"/>
      <c r="M235" s="294"/>
      <c r="N235" s="295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1517</v>
      </c>
      <c r="AU235" s="17" t="s">
        <v>84</v>
      </c>
    </row>
    <row r="236" s="12" customFormat="1" ht="25.92" customHeight="1">
      <c r="A236" s="12"/>
      <c r="B236" s="212"/>
      <c r="C236" s="213"/>
      <c r="D236" s="214" t="s">
        <v>75</v>
      </c>
      <c r="E236" s="215" t="s">
        <v>1624</v>
      </c>
      <c r="F236" s="215" t="s">
        <v>1625</v>
      </c>
      <c r="G236" s="213"/>
      <c r="H236" s="213"/>
      <c r="I236" s="216"/>
      <c r="J236" s="217">
        <f>BK236</f>
        <v>0</v>
      </c>
      <c r="K236" s="213"/>
      <c r="L236" s="218"/>
      <c r="M236" s="219"/>
      <c r="N236" s="220"/>
      <c r="O236" s="220"/>
      <c r="P236" s="221">
        <f>SUM(P237:P252)</f>
        <v>0</v>
      </c>
      <c r="Q236" s="220"/>
      <c r="R236" s="221">
        <f>SUM(R237:R252)</f>
        <v>0</v>
      </c>
      <c r="S236" s="220"/>
      <c r="T236" s="222">
        <f>SUM(T237:T252)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3" t="s">
        <v>86</v>
      </c>
      <c r="AT236" s="224" t="s">
        <v>75</v>
      </c>
      <c r="AU236" s="224" t="s">
        <v>76</v>
      </c>
      <c r="AY236" s="223" t="s">
        <v>166</v>
      </c>
      <c r="BK236" s="225">
        <f>SUM(BK237:BK252)</f>
        <v>0</v>
      </c>
    </row>
    <row r="237" s="2" customFormat="1" ht="37.8" customHeight="1">
      <c r="A237" s="38"/>
      <c r="B237" s="39"/>
      <c r="C237" s="228" t="s">
        <v>400</v>
      </c>
      <c r="D237" s="228" t="s">
        <v>168</v>
      </c>
      <c r="E237" s="229" t="s">
        <v>1626</v>
      </c>
      <c r="F237" s="230" t="s">
        <v>1627</v>
      </c>
      <c r="G237" s="231" t="s">
        <v>185</v>
      </c>
      <c r="H237" s="232">
        <v>7</v>
      </c>
      <c r="I237" s="233"/>
      <c r="J237" s="234">
        <f>ROUND(I237*H237,2)</f>
        <v>0</v>
      </c>
      <c r="K237" s="235"/>
      <c r="L237" s="44"/>
      <c r="M237" s="236" t="s">
        <v>1</v>
      </c>
      <c r="N237" s="237" t="s">
        <v>41</v>
      </c>
      <c r="O237" s="91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40" t="s">
        <v>288</v>
      </c>
      <c r="AT237" s="240" t="s">
        <v>168</v>
      </c>
      <c r="AU237" s="240" t="s">
        <v>84</v>
      </c>
      <c r="AY237" s="17" t="s">
        <v>166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7" t="s">
        <v>84</v>
      </c>
      <c r="BK237" s="241">
        <f>ROUND(I237*H237,2)</f>
        <v>0</v>
      </c>
      <c r="BL237" s="17" t="s">
        <v>288</v>
      </c>
      <c r="BM237" s="240" t="s">
        <v>1628</v>
      </c>
    </row>
    <row r="238" s="2" customFormat="1">
      <c r="A238" s="38"/>
      <c r="B238" s="39"/>
      <c r="C238" s="40"/>
      <c r="D238" s="244" t="s">
        <v>1517</v>
      </c>
      <c r="E238" s="40"/>
      <c r="F238" s="292" t="s">
        <v>1629</v>
      </c>
      <c r="G238" s="40"/>
      <c r="H238" s="40"/>
      <c r="I238" s="293"/>
      <c r="J238" s="40"/>
      <c r="K238" s="40"/>
      <c r="L238" s="44"/>
      <c r="M238" s="294"/>
      <c r="N238" s="295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1517</v>
      </c>
      <c r="AU238" s="17" t="s">
        <v>84</v>
      </c>
    </row>
    <row r="239" s="2" customFormat="1" ht="37.8" customHeight="1">
      <c r="A239" s="38"/>
      <c r="B239" s="39"/>
      <c r="C239" s="228" t="s">
        <v>406</v>
      </c>
      <c r="D239" s="228" t="s">
        <v>168</v>
      </c>
      <c r="E239" s="229" t="s">
        <v>1630</v>
      </c>
      <c r="F239" s="230" t="s">
        <v>1631</v>
      </c>
      <c r="G239" s="231" t="s">
        <v>185</v>
      </c>
      <c r="H239" s="232">
        <v>3</v>
      </c>
      <c r="I239" s="233"/>
      <c r="J239" s="234">
        <f>ROUND(I239*H239,2)</f>
        <v>0</v>
      </c>
      <c r="K239" s="235"/>
      <c r="L239" s="44"/>
      <c r="M239" s="236" t="s">
        <v>1</v>
      </c>
      <c r="N239" s="237" t="s">
        <v>41</v>
      </c>
      <c r="O239" s="91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40" t="s">
        <v>288</v>
      </c>
      <c r="AT239" s="240" t="s">
        <v>168</v>
      </c>
      <c r="AU239" s="240" t="s">
        <v>84</v>
      </c>
      <c r="AY239" s="17" t="s">
        <v>166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7" t="s">
        <v>84</v>
      </c>
      <c r="BK239" s="241">
        <f>ROUND(I239*H239,2)</f>
        <v>0</v>
      </c>
      <c r="BL239" s="17" t="s">
        <v>288</v>
      </c>
      <c r="BM239" s="240" t="s">
        <v>1632</v>
      </c>
    </row>
    <row r="240" s="2" customFormat="1">
      <c r="A240" s="38"/>
      <c r="B240" s="39"/>
      <c r="C240" s="40"/>
      <c r="D240" s="244" t="s">
        <v>1517</v>
      </c>
      <c r="E240" s="40"/>
      <c r="F240" s="292" t="s">
        <v>1633</v>
      </c>
      <c r="G240" s="40"/>
      <c r="H240" s="40"/>
      <c r="I240" s="293"/>
      <c r="J240" s="40"/>
      <c r="K240" s="40"/>
      <c r="L240" s="44"/>
      <c r="M240" s="294"/>
      <c r="N240" s="295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1517</v>
      </c>
      <c r="AU240" s="17" t="s">
        <v>84</v>
      </c>
    </row>
    <row r="241" s="2" customFormat="1" ht="37.8" customHeight="1">
      <c r="A241" s="38"/>
      <c r="B241" s="39"/>
      <c r="C241" s="228" t="s">
        <v>411</v>
      </c>
      <c r="D241" s="228" t="s">
        <v>168</v>
      </c>
      <c r="E241" s="229" t="s">
        <v>1634</v>
      </c>
      <c r="F241" s="230" t="s">
        <v>1635</v>
      </c>
      <c r="G241" s="231" t="s">
        <v>185</v>
      </c>
      <c r="H241" s="232">
        <v>11</v>
      </c>
      <c r="I241" s="233"/>
      <c r="J241" s="234">
        <f>ROUND(I241*H241,2)</f>
        <v>0</v>
      </c>
      <c r="K241" s="235"/>
      <c r="L241" s="44"/>
      <c r="M241" s="236" t="s">
        <v>1</v>
      </c>
      <c r="N241" s="237" t="s">
        <v>41</v>
      </c>
      <c r="O241" s="91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40" t="s">
        <v>288</v>
      </c>
      <c r="AT241" s="240" t="s">
        <v>168</v>
      </c>
      <c r="AU241" s="240" t="s">
        <v>84</v>
      </c>
      <c r="AY241" s="17" t="s">
        <v>166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7" t="s">
        <v>84</v>
      </c>
      <c r="BK241" s="241">
        <f>ROUND(I241*H241,2)</f>
        <v>0</v>
      </c>
      <c r="BL241" s="17" t="s">
        <v>288</v>
      </c>
      <c r="BM241" s="240" t="s">
        <v>1636</v>
      </c>
    </row>
    <row r="242" s="2" customFormat="1">
      <c r="A242" s="38"/>
      <c r="B242" s="39"/>
      <c r="C242" s="40"/>
      <c r="D242" s="244" t="s">
        <v>1517</v>
      </c>
      <c r="E242" s="40"/>
      <c r="F242" s="292" t="s">
        <v>1637</v>
      </c>
      <c r="G242" s="40"/>
      <c r="H242" s="40"/>
      <c r="I242" s="293"/>
      <c r="J242" s="40"/>
      <c r="K242" s="40"/>
      <c r="L242" s="44"/>
      <c r="M242" s="294"/>
      <c r="N242" s="295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1517</v>
      </c>
      <c r="AU242" s="17" t="s">
        <v>84</v>
      </c>
    </row>
    <row r="243" s="2" customFormat="1" ht="37.8" customHeight="1">
      <c r="A243" s="38"/>
      <c r="B243" s="39"/>
      <c r="C243" s="228" t="s">
        <v>416</v>
      </c>
      <c r="D243" s="228" t="s">
        <v>168</v>
      </c>
      <c r="E243" s="229" t="s">
        <v>1638</v>
      </c>
      <c r="F243" s="230" t="s">
        <v>1639</v>
      </c>
      <c r="G243" s="231" t="s">
        <v>185</v>
      </c>
      <c r="H243" s="232">
        <v>1</v>
      </c>
      <c r="I243" s="233"/>
      <c r="J243" s="234">
        <f>ROUND(I243*H243,2)</f>
        <v>0</v>
      </c>
      <c r="K243" s="235"/>
      <c r="L243" s="44"/>
      <c r="M243" s="236" t="s">
        <v>1</v>
      </c>
      <c r="N243" s="237" t="s">
        <v>41</v>
      </c>
      <c r="O243" s="91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40" t="s">
        <v>288</v>
      </c>
      <c r="AT243" s="240" t="s">
        <v>168</v>
      </c>
      <c r="AU243" s="240" t="s">
        <v>84</v>
      </c>
      <c r="AY243" s="17" t="s">
        <v>166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7" t="s">
        <v>84</v>
      </c>
      <c r="BK243" s="241">
        <f>ROUND(I243*H243,2)</f>
        <v>0</v>
      </c>
      <c r="BL243" s="17" t="s">
        <v>288</v>
      </c>
      <c r="BM243" s="240" t="s">
        <v>1640</v>
      </c>
    </row>
    <row r="244" s="2" customFormat="1">
      <c r="A244" s="38"/>
      <c r="B244" s="39"/>
      <c r="C244" s="40"/>
      <c r="D244" s="244" t="s">
        <v>1517</v>
      </c>
      <c r="E244" s="40"/>
      <c r="F244" s="292" t="s">
        <v>1641</v>
      </c>
      <c r="G244" s="40"/>
      <c r="H244" s="40"/>
      <c r="I244" s="293"/>
      <c r="J244" s="40"/>
      <c r="K244" s="40"/>
      <c r="L244" s="44"/>
      <c r="M244" s="294"/>
      <c r="N244" s="295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1517</v>
      </c>
      <c r="AU244" s="17" t="s">
        <v>84</v>
      </c>
    </row>
    <row r="245" s="2" customFormat="1" ht="24.15" customHeight="1">
      <c r="A245" s="38"/>
      <c r="B245" s="39"/>
      <c r="C245" s="228" t="s">
        <v>420</v>
      </c>
      <c r="D245" s="228" t="s">
        <v>168</v>
      </c>
      <c r="E245" s="229" t="s">
        <v>1642</v>
      </c>
      <c r="F245" s="230" t="s">
        <v>1643</v>
      </c>
      <c r="G245" s="231" t="s">
        <v>185</v>
      </c>
      <c r="H245" s="232">
        <v>4</v>
      </c>
      <c r="I245" s="233"/>
      <c r="J245" s="234">
        <f>ROUND(I245*H245,2)</f>
        <v>0</v>
      </c>
      <c r="K245" s="235"/>
      <c r="L245" s="44"/>
      <c r="M245" s="236" t="s">
        <v>1</v>
      </c>
      <c r="N245" s="237" t="s">
        <v>41</v>
      </c>
      <c r="O245" s="91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40" t="s">
        <v>288</v>
      </c>
      <c r="AT245" s="240" t="s">
        <v>168</v>
      </c>
      <c r="AU245" s="240" t="s">
        <v>84</v>
      </c>
      <c r="AY245" s="17" t="s">
        <v>166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7" t="s">
        <v>84</v>
      </c>
      <c r="BK245" s="241">
        <f>ROUND(I245*H245,2)</f>
        <v>0</v>
      </c>
      <c r="BL245" s="17" t="s">
        <v>288</v>
      </c>
      <c r="BM245" s="240" t="s">
        <v>1644</v>
      </c>
    </row>
    <row r="246" s="2" customFormat="1">
      <c r="A246" s="38"/>
      <c r="B246" s="39"/>
      <c r="C246" s="40"/>
      <c r="D246" s="244" t="s">
        <v>1517</v>
      </c>
      <c r="E246" s="40"/>
      <c r="F246" s="292" t="s">
        <v>1645</v>
      </c>
      <c r="G246" s="40"/>
      <c r="H246" s="40"/>
      <c r="I246" s="293"/>
      <c r="J246" s="40"/>
      <c r="K246" s="40"/>
      <c r="L246" s="44"/>
      <c r="M246" s="294"/>
      <c r="N246" s="295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1517</v>
      </c>
      <c r="AU246" s="17" t="s">
        <v>84</v>
      </c>
    </row>
    <row r="247" s="13" customFormat="1">
      <c r="A247" s="13"/>
      <c r="B247" s="242"/>
      <c r="C247" s="243"/>
      <c r="D247" s="244" t="s">
        <v>174</v>
      </c>
      <c r="E247" s="245" t="s">
        <v>1</v>
      </c>
      <c r="F247" s="246" t="s">
        <v>172</v>
      </c>
      <c r="G247" s="243"/>
      <c r="H247" s="247">
        <v>4</v>
      </c>
      <c r="I247" s="248"/>
      <c r="J247" s="243"/>
      <c r="K247" s="243"/>
      <c r="L247" s="249"/>
      <c r="M247" s="250"/>
      <c r="N247" s="251"/>
      <c r="O247" s="251"/>
      <c r="P247" s="251"/>
      <c r="Q247" s="251"/>
      <c r="R247" s="251"/>
      <c r="S247" s="251"/>
      <c r="T247" s="25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3" t="s">
        <v>174</v>
      </c>
      <c r="AU247" s="253" t="s">
        <v>84</v>
      </c>
      <c r="AV247" s="13" t="s">
        <v>86</v>
      </c>
      <c r="AW247" s="13" t="s">
        <v>32</v>
      </c>
      <c r="AX247" s="13" t="s">
        <v>76</v>
      </c>
      <c r="AY247" s="253" t="s">
        <v>166</v>
      </c>
    </row>
    <row r="248" s="14" customFormat="1">
      <c r="A248" s="14"/>
      <c r="B248" s="254"/>
      <c r="C248" s="255"/>
      <c r="D248" s="244" t="s">
        <v>174</v>
      </c>
      <c r="E248" s="256" t="s">
        <v>1</v>
      </c>
      <c r="F248" s="257" t="s">
        <v>182</v>
      </c>
      <c r="G248" s="255"/>
      <c r="H248" s="258">
        <v>4</v>
      </c>
      <c r="I248" s="259"/>
      <c r="J248" s="255"/>
      <c r="K248" s="255"/>
      <c r="L248" s="260"/>
      <c r="M248" s="261"/>
      <c r="N248" s="262"/>
      <c r="O248" s="262"/>
      <c r="P248" s="262"/>
      <c r="Q248" s="262"/>
      <c r="R248" s="262"/>
      <c r="S248" s="262"/>
      <c r="T248" s="26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4" t="s">
        <v>174</v>
      </c>
      <c r="AU248" s="264" t="s">
        <v>84</v>
      </c>
      <c r="AV248" s="14" t="s">
        <v>172</v>
      </c>
      <c r="AW248" s="14" t="s">
        <v>32</v>
      </c>
      <c r="AX248" s="14" t="s">
        <v>84</v>
      </c>
      <c r="AY248" s="264" t="s">
        <v>166</v>
      </c>
    </row>
    <row r="249" s="2" customFormat="1" ht="44.25" customHeight="1">
      <c r="A249" s="38"/>
      <c r="B249" s="39"/>
      <c r="C249" s="228" t="s">
        <v>433</v>
      </c>
      <c r="D249" s="228" t="s">
        <v>168</v>
      </c>
      <c r="E249" s="229" t="s">
        <v>1646</v>
      </c>
      <c r="F249" s="230" t="s">
        <v>1647</v>
      </c>
      <c r="G249" s="231" t="s">
        <v>611</v>
      </c>
      <c r="H249" s="286"/>
      <c r="I249" s="233"/>
      <c r="J249" s="234">
        <f>ROUND(I249*H249,2)</f>
        <v>0</v>
      </c>
      <c r="K249" s="235"/>
      <c r="L249" s="44"/>
      <c r="M249" s="236" t="s">
        <v>1</v>
      </c>
      <c r="N249" s="237" t="s">
        <v>41</v>
      </c>
      <c r="O249" s="91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40" t="s">
        <v>288</v>
      </c>
      <c r="AT249" s="240" t="s">
        <v>168</v>
      </c>
      <c r="AU249" s="240" t="s">
        <v>84</v>
      </c>
      <c r="AY249" s="17" t="s">
        <v>166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7" t="s">
        <v>84</v>
      </c>
      <c r="BK249" s="241">
        <f>ROUND(I249*H249,2)</f>
        <v>0</v>
      </c>
      <c r="BL249" s="17" t="s">
        <v>288</v>
      </c>
      <c r="BM249" s="240" t="s">
        <v>1648</v>
      </c>
    </row>
    <row r="250" s="2" customFormat="1">
      <c r="A250" s="38"/>
      <c r="B250" s="39"/>
      <c r="C250" s="40"/>
      <c r="D250" s="244" t="s">
        <v>1517</v>
      </c>
      <c r="E250" s="40"/>
      <c r="F250" s="292" t="s">
        <v>1649</v>
      </c>
      <c r="G250" s="40"/>
      <c r="H250" s="40"/>
      <c r="I250" s="293"/>
      <c r="J250" s="40"/>
      <c r="K250" s="40"/>
      <c r="L250" s="44"/>
      <c r="M250" s="294"/>
      <c r="N250" s="295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1517</v>
      </c>
      <c r="AU250" s="17" t="s">
        <v>84</v>
      </c>
    </row>
    <row r="251" s="2" customFormat="1" ht="49.05" customHeight="1">
      <c r="A251" s="38"/>
      <c r="B251" s="39"/>
      <c r="C251" s="228" t="s">
        <v>437</v>
      </c>
      <c r="D251" s="228" t="s">
        <v>168</v>
      </c>
      <c r="E251" s="229" t="s">
        <v>1650</v>
      </c>
      <c r="F251" s="230" t="s">
        <v>1651</v>
      </c>
      <c r="G251" s="231" t="s">
        <v>611</v>
      </c>
      <c r="H251" s="286"/>
      <c r="I251" s="233"/>
      <c r="J251" s="234">
        <f>ROUND(I251*H251,2)</f>
        <v>0</v>
      </c>
      <c r="K251" s="235"/>
      <c r="L251" s="44"/>
      <c r="M251" s="236" t="s">
        <v>1</v>
      </c>
      <c r="N251" s="237" t="s">
        <v>41</v>
      </c>
      <c r="O251" s="91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40" t="s">
        <v>288</v>
      </c>
      <c r="AT251" s="240" t="s">
        <v>168</v>
      </c>
      <c r="AU251" s="240" t="s">
        <v>84</v>
      </c>
      <c r="AY251" s="17" t="s">
        <v>166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7" t="s">
        <v>84</v>
      </c>
      <c r="BK251" s="241">
        <f>ROUND(I251*H251,2)</f>
        <v>0</v>
      </c>
      <c r="BL251" s="17" t="s">
        <v>288</v>
      </c>
      <c r="BM251" s="240" t="s">
        <v>1652</v>
      </c>
    </row>
    <row r="252" s="2" customFormat="1">
      <c r="A252" s="38"/>
      <c r="B252" s="39"/>
      <c r="C252" s="40"/>
      <c r="D252" s="244" t="s">
        <v>1517</v>
      </c>
      <c r="E252" s="40"/>
      <c r="F252" s="292" t="s">
        <v>1653</v>
      </c>
      <c r="G252" s="40"/>
      <c r="H252" s="40"/>
      <c r="I252" s="293"/>
      <c r="J252" s="40"/>
      <c r="K252" s="40"/>
      <c r="L252" s="44"/>
      <c r="M252" s="294"/>
      <c r="N252" s="295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1517</v>
      </c>
      <c r="AU252" s="17" t="s">
        <v>84</v>
      </c>
    </row>
    <row r="253" s="12" customFormat="1" ht="25.92" customHeight="1">
      <c r="A253" s="12"/>
      <c r="B253" s="212"/>
      <c r="C253" s="213"/>
      <c r="D253" s="214" t="s">
        <v>75</v>
      </c>
      <c r="E253" s="215" t="s">
        <v>1103</v>
      </c>
      <c r="F253" s="215" t="s">
        <v>1104</v>
      </c>
      <c r="G253" s="213"/>
      <c r="H253" s="213"/>
      <c r="I253" s="216"/>
      <c r="J253" s="217">
        <f>BK253</f>
        <v>0</v>
      </c>
      <c r="K253" s="213"/>
      <c r="L253" s="218"/>
      <c r="M253" s="219"/>
      <c r="N253" s="220"/>
      <c r="O253" s="220"/>
      <c r="P253" s="221">
        <f>SUM(P254:P259)</f>
        <v>0</v>
      </c>
      <c r="Q253" s="220"/>
      <c r="R253" s="221">
        <f>SUM(R254:R259)</f>
        <v>0</v>
      </c>
      <c r="S253" s="220"/>
      <c r="T253" s="222">
        <f>SUM(T254:T259)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3" t="s">
        <v>86</v>
      </c>
      <c r="AT253" s="224" t="s">
        <v>75</v>
      </c>
      <c r="AU253" s="224" t="s">
        <v>76</v>
      </c>
      <c r="AY253" s="223" t="s">
        <v>166</v>
      </c>
      <c r="BK253" s="225">
        <f>SUM(BK254:BK259)</f>
        <v>0</v>
      </c>
    </row>
    <row r="254" s="2" customFormat="1" ht="37.8" customHeight="1">
      <c r="A254" s="38"/>
      <c r="B254" s="39"/>
      <c r="C254" s="228" t="s">
        <v>441</v>
      </c>
      <c r="D254" s="228" t="s">
        <v>168</v>
      </c>
      <c r="E254" s="229" t="s">
        <v>1654</v>
      </c>
      <c r="F254" s="230" t="s">
        <v>1655</v>
      </c>
      <c r="G254" s="231" t="s">
        <v>250</v>
      </c>
      <c r="H254" s="232">
        <v>308</v>
      </c>
      <c r="I254" s="233"/>
      <c r="J254" s="234">
        <f>ROUND(I254*H254,2)</f>
        <v>0</v>
      </c>
      <c r="K254" s="235"/>
      <c r="L254" s="44"/>
      <c r="M254" s="236" t="s">
        <v>1</v>
      </c>
      <c r="N254" s="237" t="s">
        <v>41</v>
      </c>
      <c r="O254" s="91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40" t="s">
        <v>288</v>
      </c>
      <c r="AT254" s="240" t="s">
        <v>168</v>
      </c>
      <c r="AU254" s="240" t="s">
        <v>84</v>
      </c>
      <c r="AY254" s="17" t="s">
        <v>166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7" t="s">
        <v>84</v>
      </c>
      <c r="BK254" s="241">
        <f>ROUND(I254*H254,2)</f>
        <v>0</v>
      </c>
      <c r="BL254" s="17" t="s">
        <v>288</v>
      </c>
      <c r="BM254" s="240" t="s">
        <v>1656</v>
      </c>
    </row>
    <row r="255" s="2" customFormat="1">
      <c r="A255" s="38"/>
      <c r="B255" s="39"/>
      <c r="C255" s="40"/>
      <c r="D255" s="244" t="s">
        <v>1517</v>
      </c>
      <c r="E255" s="40"/>
      <c r="F255" s="292" t="s">
        <v>1657</v>
      </c>
      <c r="G255" s="40"/>
      <c r="H255" s="40"/>
      <c r="I255" s="293"/>
      <c r="J255" s="40"/>
      <c r="K255" s="40"/>
      <c r="L255" s="44"/>
      <c r="M255" s="294"/>
      <c r="N255" s="295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1517</v>
      </c>
      <c r="AU255" s="17" t="s">
        <v>84</v>
      </c>
    </row>
    <row r="256" s="13" customFormat="1">
      <c r="A256" s="13"/>
      <c r="B256" s="242"/>
      <c r="C256" s="243"/>
      <c r="D256" s="244" t="s">
        <v>174</v>
      </c>
      <c r="E256" s="245" t="s">
        <v>1</v>
      </c>
      <c r="F256" s="246" t="s">
        <v>1658</v>
      </c>
      <c r="G256" s="243"/>
      <c r="H256" s="247">
        <v>308</v>
      </c>
      <c r="I256" s="248"/>
      <c r="J256" s="243"/>
      <c r="K256" s="243"/>
      <c r="L256" s="249"/>
      <c r="M256" s="250"/>
      <c r="N256" s="251"/>
      <c r="O256" s="251"/>
      <c r="P256" s="251"/>
      <c r="Q256" s="251"/>
      <c r="R256" s="251"/>
      <c r="S256" s="251"/>
      <c r="T256" s="25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3" t="s">
        <v>174</v>
      </c>
      <c r="AU256" s="253" t="s">
        <v>84</v>
      </c>
      <c r="AV256" s="13" t="s">
        <v>86</v>
      </c>
      <c r="AW256" s="13" t="s">
        <v>32</v>
      </c>
      <c r="AX256" s="13" t="s">
        <v>76</v>
      </c>
      <c r="AY256" s="253" t="s">
        <v>166</v>
      </c>
    </row>
    <row r="257" s="14" customFormat="1">
      <c r="A257" s="14"/>
      <c r="B257" s="254"/>
      <c r="C257" s="255"/>
      <c r="D257" s="244" t="s">
        <v>174</v>
      </c>
      <c r="E257" s="256" t="s">
        <v>1</v>
      </c>
      <c r="F257" s="257" t="s">
        <v>182</v>
      </c>
      <c r="G257" s="255"/>
      <c r="H257" s="258">
        <v>308</v>
      </c>
      <c r="I257" s="259"/>
      <c r="J257" s="255"/>
      <c r="K257" s="255"/>
      <c r="L257" s="260"/>
      <c r="M257" s="261"/>
      <c r="N257" s="262"/>
      <c r="O257" s="262"/>
      <c r="P257" s="262"/>
      <c r="Q257" s="262"/>
      <c r="R257" s="262"/>
      <c r="S257" s="262"/>
      <c r="T257" s="26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4" t="s">
        <v>174</v>
      </c>
      <c r="AU257" s="264" t="s">
        <v>84</v>
      </c>
      <c r="AV257" s="14" t="s">
        <v>172</v>
      </c>
      <c r="AW257" s="14" t="s">
        <v>32</v>
      </c>
      <c r="AX257" s="14" t="s">
        <v>84</v>
      </c>
      <c r="AY257" s="264" t="s">
        <v>166</v>
      </c>
    </row>
    <row r="258" s="2" customFormat="1" ht="24.15" customHeight="1">
      <c r="A258" s="38"/>
      <c r="B258" s="39"/>
      <c r="C258" s="228" t="s">
        <v>445</v>
      </c>
      <c r="D258" s="228" t="s">
        <v>168</v>
      </c>
      <c r="E258" s="229" t="s">
        <v>1659</v>
      </c>
      <c r="F258" s="230" t="s">
        <v>1660</v>
      </c>
      <c r="G258" s="231" t="s">
        <v>250</v>
      </c>
      <c r="H258" s="232">
        <v>308</v>
      </c>
      <c r="I258" s="233"/>
      <c r="J258" s="234">
        <f>ROUND(I258*H258,2)</f>
        <v>0</v>
      </c>
      <c r="K258" s="235"/>
      <c r="L258" s="44"/>
      <c r="M258" s="236" t="s">
        <v>1</v>
      </c>
      <c r="N258" s="237" t="s">
        <v>41</v>
      </c>
      <c r="O258" s="91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40" t="s">
        <v>288</v>
      </c>
      <c r="AT258" s="240" t="s">
        <v>168</v>
      </c>
      <c r="AU258" s="240" t="s">
        <v>84</v>
      </c>
      <c r="AY258" s="17" t="s">
        <v>166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7" t="s">
        <v>84</v>
      </c>
      <c r="BK258" s="241">
        <f>ROUND(I258*H258,2)</f>
        <v>0</v>
      </c>
      <c r="BL258" s="17" t="s">
        <v>288</v>
      </c>
      <c r="BM258" s="240" t="s">
        <v>1661</v>
      </c>
    </row>
    <row r="259" s="2" customFormat="1">
      <c r="A259" s="38"/>
      <c r="B259" s="39"/>
      <c r="C259" s="40"/>
      <c r="D259" s="244" t="s">
        <v>1517</v>
      </c>
      <c r="E259" s="40"/>
      <c r="F259" s="292" t="s">
        <v>1662</v>
      </c>
      <c r="G259" s="40"/>
      <c r="H259" s="40"/>
      <c r="I259" s="293"/>
      <c r="J259" s="40"/>
      <c r="K259" s="40"/>
      <c r="L259" s="44"/>
      <c r="M259" s="294"/>
      <c r="N259" s="295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1517</v>
      </c>
      <c r="AU259" s="17" t="s">
        <v>84</v>
      </c>
    </row>
    <row r="260" s="12" customFormat="1" ht="25.92" customHeight="1">
      <c r="A260" s="12"/>
      <c r="B260" s="212"/>
      <c r="C260" s="213"/>
      <c r="D260" s="214" t="s">
        <v>75</v>
      </c>
      <c r="E260" s="215" t="s">
        <v>1174</v>
      </c>
      <c r="F260" s="215" t="s">
        <v>1175</v>
      </c>
      <c r="G260" s="213"/>
      <c r="H260" s="213"/>
      <c r="I260" s="216"/>
      <c r="J260" s="217">
        <f>BK260</f>
        <v>0</v>
      </c>
      <c r="K260" s="213"/>
      <c r="L260" s="218"/>
      <c r="M260" s="219"/>
      <c r="N260" s="220"/>
      <c r="O260" s="220"/>
      <c r="P260" s="221">
        <f>SUM(P261:P266)</f>
        <v>0</v>
      </c>
      <c r="Q260" s="220"/>
      <c r="R260" s="221">
        <f>SUM(R261:R266)</f>
        <v>0</v>
      </c>
      <c r="S260" s="220"/>
      <c r="T260" s="222">
        <f>SUM(T261:T266)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3" t="s">
        <v>172</v>
      </c>
      <c r="AT260" s="224" t="s">
        <v>75</v>
      </c>
      <c r="AU260" s="224" t="s">
        <v>76</v>
      </c>
      <c r="AY260" s="223" t="s">
        <v>166</v>
      </c>
      <c r="BK260" s="225">
        <f>SUM(BK261:BK266)</f>
        <v>0</v>
      </c>
    </row>
    <row r="261" s="2" customFormat="1" ht="24.15" customHeight="1">
      <c r="A261" s="38"/>
      <c r="B261" s="39"/>
      <c r="C261" s="228" t="s">
        <v>449</v>
      </c>
      <c r="D261" s="228" t="s">
        <v>168</v>
      </c>
      <c r="E261" s="229" t="s">
        <v>1495</v>
      </c>
      <c r="F261" s="230" t="s">
        <v>1496</v>
      </c>
      <c r="G261" s="231" t="s">
        <v>1179</v>
      </c>
      <c r="H261" s="232">
        <v>16</v>
      </c>
      <c r="I261" s="233"/>
      <c r="J261" s="234">
        <f>ROUND(I261*H261,2)</f>
        <v>0</v>
      </c>
      <c r="K261" s="235"/>
      <c r="L261" s="44"/>
      <c r="M261" s="236" t="s">
        <v>1</v>
      </c>
      <c r="N261" s="237" t="s">
        <v>41</v>
      </c>
      <c r="O261" s="91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40" t="s">
        <v>1497</v>
      </c>
      <c r="AT261" s="240" t="s">
        <v>168</v>
      </c>
      <c r="AU261" s="240" t="s">
        <v>84</v>
      </c>
      <c r="AY261" s="17" t="s">
        <v>166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7" t="s">
        <v>84</v>
      </c>
      <c r="BK261" s="241">
        <f>ROUND(I261*H261,2)</f>
        <v>0</v>
      </c>
      <c r="BL261" s="17" t="s">
        <v>1497</v>
      </c>
      <c r="BM261" s="240" t="s">
        <v>1663</v>
      </c>
    </row>
    <row r="262" s="2" customFormat="1">
      <c r="A262" s="38"/>
      <c r="B262" s="39"/>
      <c r="C262" s="40"/>
      <c r="D262" s="244" t="s">
        <v>1517</v>
      </c>
      <c r="E262" s="40"/>
      <c r="F262" s="292" t="s">
        <v>1664</v>
      </c>
      <c r="G262" s="40"/>
      <c r="H262" s="40"/>
      <c r="I262" s="293"/>
      <c r="J262" s="40"/>
      <c r="K262" s="40"/>
      <c r="L262" s="44"/>
      <c r="M262" s="294"/>
      <c r="N262" s="295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1517</v>
      </c>
      <c r="AU262" s="17" t="s">
        <v>84</v>
      </c>
    </row>
    <row r="263" s="2" customFormat="1" ht="24.15" customHeight="1">
      <c r="A263" s="38"/>
      <c r="B263" s="39"/>
      <c r="C263" s="228" t="s">
        <v>453</v>
      </c>
      <c r="D263" s="228" t="s">
        <v>168</v>
      </c>
      <c r="E263" s="229" t="s">
        <v>1665</v>
      </c>
      <c r="F263" s="230" t="s">
        <v>1666</v>
      </c>
      <c r="G263" s="231" t="s">
        <v>1179</v>
      </c>
      <c r="H263" s="232">
        <v>32</v>
      </c>
      <c r="I263" s="233"/>
      <c r="J263" s="234">
        <f>ROUND(I263*H263,2)</f>
        <v>0</v>
      </c>
      <c r="K263" s="235"/>
      <c r="L263" s="44"/>
      <c r="M263" s="236" t="s">
        <v>1</v>
      </c>
      <c r="N263" s="237" t="s">
        <v>41</v>
      </c>
      <c r="O263" s="91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40" t="s">
        <v>1497</v>
      </c>
      <c r="AT263" s="240" t="s">
        <v>168</v>
      </c>
      <c r="AU263" s="240" t="s">
        <v>84</v>
      </c>
      <c r="AY263" s="17" t="s">
        <v>166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7" t="s">
        <v>84</v>
      </c>
      <c r="BK263" s="241">
        <f>ROUND(I263*H263,2)</f>
        <v>0</v>
      </c>
      <c r="BL263" s="17" t="s">
        <v>1497</v>
      </c>
      <c r="BM263" s="240" t="s">
        <v>1667</v>
      </c>
    </row>
    <row r="264" s="2" customFormat="1">
      <c r="A264" s="38"/>
      <c r="B264" s="39"/>
      <c r="C264" s="40"/>
      <c r="D264" s="244" t="s">
        <v>1517</v>
      </c>
      <c r="E264" s="40"/>
      <c r="F264" s="292" t="s">
        <v>1668</v>
      </c>
      <c r="G264" s="40"/>
      <c r="H264" s="40"/>
      <c r="I264" s="293"/>
      <c r="J264" s="40"/>
      <c r="K264" s="40"/>
      <c r="L264" s="44"/>
      <c r="M264" s="294"/>
      <c r="N264" s="295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1517</v>
      </c>
      <c r="AU264" s="17" t="s">
        <v>84</v>
      </c>
    </row>
    <row r="265" s="2" customFormat="1" ht="24.15" customHeight="1">
      <c r="A265" s="38"/>
      <c r="B265" s="39"/>
      <c r="C265" s="228" t="s">
        <v>457</v>
      </c>
      <c r="D265" s="228" t="s">
        <v>168</v>
      </c>
      <c r="E265" s="229" t="s">
        <v>1669</v>
      </c>
      <c r="F265" s="230" t="s">
        <v>1670</v>
      </c>
      <c r="G265" s="231" t="s">
        <v>1179</v>
      </c>
      <c r="H265" s="232">
        <v>24</v>
      </c>
      <c r="I265" s="233"/>
      <c r="J265" s="234">
        <f>ROUND(I265*H265,2)</f>
        <v>0</v>
      </c>
      <c r="K265" s="235"/>
      <c r="L265" s="44"/>
      <c r="M265" s="236" t="s">
        <v>1</v>
      </c>
      <c r="N265" s="237" t="s">
        <v>41</v>
      </c>
      <c r="O265" s="91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40" t="s">
        <v>1497</v>
      </c>
      <c r="AT265" s="240" t="s">
        <v>168</v>
      </c>
      <c r="AU265" s="240" t="s">
        <v>84</v>
      </c>
      <c r="AY265" s="17" t="s">
        <v>166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7" t="s">
        <v>84</v>
      </c>
      <c r="BK265" s="241">
        <f>ROUND(I265*H265,2)</f>
        <v>0</v>
      </c>
      <c r="BL265" s="17" t="s">
        <v>1497</v>
      </c>
      <c r="BM265" s="240" t="s">
        <v>1671</v>
      </c>
    </row>
    <row r="266" s="2" customFormat="1">
      <c r="A266" s="38"/>
      <c r="B266" s="39"/>
      <c r="C266" s="40"/>
      <c r="D266" s="244" t="s">
        <v>1517</v>
      </c>
      <c r="E266" s="40"/>
      <c r="F266" s="292" t="s">
        <v>1672</v>
      </c>
      <c r="G266" s="40"/>
      <c r="H266" s="40"/>
      <c r="I266" s="293"/>
      <c r="J266" s="40"/>
      <c r="K266" s="40"/>
      <c r="L266" s="44"/>
      <c r="M266" s="296"/>
      <c r="N266" s="297"/>
      <c r="O266" s="289"/>
      <c r="P266" s="289"/>
      <c r="Q266" s="289"/>
      <c r="R266" s="289"/>
      <c r="S266" s="289"/>
      <c r="T266" s="29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1517</v>
      </c>
      <c r="AU266" s="17" t="s">
        <v>84</v>
      </c>
    </row>
    <row r="267" s="2" customFormat="1" ht="6.96" customHeight="1">
      <c r="A267" s="38"/>
      <c r="B267" s="66"/>
      <c r="C267" s="67"/>
      <c r="D267" s="67"/>
      <c r="E267" s="67"/>
      <c r="F267" s="67"/>
      <c r="G267" s="67"/>
      <c r="H267" s="67"/>
      <c r="I267" s="67"/>
      <c r="J267" s="67"/>
      <c r="K267" s="67"/>
      <c r="L267" s="44"/>
      <c r="M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</row>
  </sheetData>
  <sheetProtection sheet="1" autoFilter="0" formatColumns="0" formatRows="0" objects="1" scenarios="1" spinCount="100000" saltValue="dZxmXHKm6KphOPKFjCW+L3zgv12yeNIxtCF7gCWZq2QrBc/gzRDVzJEql80Q5wTBloGdpSZzn8almSpKzJ7dZw==" hashValue="hiioCl5I7RzO3jkJ1gfAZp2ZK5tzuM+qAiLF8XZq6arX0XFMMSAvIugTbHTVS27bD+3jlZ185cRrjIyfoi6TIA==" algorithmName="SHA-512" password="CC35"/>
  <autoFilter ref="C129:K26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86</v>
      </c>
    </row>
    <row r="4" s="1" customFormat="1" ht="24.96" customHeight="1">
      <c r="B4" s="20"/>
      <c r="D4" s="149" t="s">
        <v>122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Stav. úpravy pro přesun patologie do suterénu bubovy B a C v areálu nemocnice</v>
      </c>
      <c r="F7" s="151"/>
      <c r="G7" s="151"/>
      <c r="H7" s="151"/>
      <c r="L7" s="20"/>
    </row>
    <row r="8" s="1" customFormat="1" ht="12" customHeight="1">
      <c r="B8" s="20"/>
      <c r="D8" s="151" t="s">
        <v>126</v>
      </c>
      <c r="L8" s="20"/>
    </row>
    <row r="9" s="2" customFormat="1" ht="16.5" customHeight="1">
      <c r="A9" s="38"/>
      <c r="B9" s="44"/>
      <c r="C9" s="38"/>
      <c r="D9" s="38"/>
      <c r="E9" s="152" t="s">
        <v>1182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1183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3" t="s">
        <v>1673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20</v>
      </c>
      <c r="E14" s="38"/>
      <c r="F14" s="141" t="s">
        <v>34</v>
      </c>
      <c r="G14" s="38"/>
      <c r="H14" s="38"/>
      <c r="I14" s="151" t="s">
        <v>22</v>
      </c>
      <c r="J14" s="154" t="str">
        <f>'Rekapitulace stavby'!AN8</f>
        <v>21. 10. 2021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34</v>
      </c>
      <c r="F17" s="38"/>
      <c r="G17" s="38"/>
      <c r="H17" s="38"/>
      <c r="I17" s="151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28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30</v>
      </c>
      <c r="E22" s="38"/>
      <c r="F22" s="38"/>
      <c r="G22" s="38"/>
      <c r="H22" s="38"/>
      <c r="I22" s="151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34</v>
      </c>
      <c r="F23" s="38"/>
      <c r="G23" s="38"/>
      <c r="H23" s="38"/>
      <c r="I23" s="151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33</v>
      </c>
      <c r="E25" s="38"/>
      <c r="F25" s="38"/>
      <c r="G25" s="38"/>
      <c r="H25" s="38"/>
      <c r="I25" s="151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1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36</v>
      </c>
      <c r="E32" s="38"/>
      <c r="F32" s="38"/>
      <c r="G32" s="38"/>
      <c r="H32" s="38"/>
      <c r="I32" s="38"/>
      <c r="J32" s="161">
        <f>ROUND(J129,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38</v>
      </c>
      <c r="G34" s="38"/>
      <c r="H34" s="38"/>
      <c r="I34" s="162" t="s">
        <v>37</v>
      </c>
      <c r="J34" s="162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40</v>
      </c>
      <c r="E35" s="151" t="s">
        <v>41</v>
      </c>
      <c r="F35" s="164">
        <f>ROUND((SUM(BE129:BE335)),  2)</f>
        <v>0</v>
      </c>
      <c r="G35" s="38"/>
      <c r="H35" s="38"/>
      <c r="I35" s="165">
        <v>0.20999999999999999</v>
      </c>
      <c r="J35" s="164">
        <f>ROUND(((SUM(BE129:BE335))*I35),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42</v>
      </c>
      <c r="F36" s="164">
        <f>ROUND((SUM(BF129:BF335)),  2)</f>
        <v>0</v>
      </c>
      <c r="G36" s="38"/>
      <c r="H36" s="38"/>
      <c r="I36" s="165">
        <v>0.14999999999999999</v>
      </c>
      <c r="J36" s="164">
        <f>ROUND(((SUM(BF129:BF335))*I36),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43</v>
      </c>
      <c r="F37" s="164">
        <f>ROUND((SUM(BG129:BG335)),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44</v>
      </c>
      <c r="F38" s="164">
        <f>ROUND((SUM(BH129:BH335)),  2)</f>
        <v>0</v>
      </c>
      <c r="G38" s="38"/>
      <c r="H38" s="38"/>
      <c r="I38" s="165">
        <v>0.14999999999999999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45</v>
      </c>
      <c r="F39" s="164">
        <f>ROUND((SUM(BI129:BI335)),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Stav. úpravy pro přesun patologie do suterénu bubovy B a C v areálu nemocnice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126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4" t="s">
        <v>1182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1183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01b - 3 - Elektroinstalace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21. 10. 2021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30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129</v>
      </c>
      <c r="D96" s="186"/>
      <c r="E96" s="186"/>
      <c r="F96" s="186"/>
      <c r="G96" s="186"/>
      <c r="H96" s="186"/>
      <c r="I96" s="186"/>
      <c r="J96" s="187" t="s">
        <v>130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131</v>
      </c>
      <c r="D98" s="40"/>
      <c r="E98" s="40"/>
      <c r="F98" s="40"/>
      <c r="G98" s="40"/>
      <c r="H98" s="40"/>
      <c r="I98" s="40"/>
      <c r="J98" s="110">
        <f>J129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132</v>
      </c>
    </row>
    <row r="99" s="9" customFormat="1" ht="24.96" customHeight="1">
      <c r="A99" s="9"/>
      <c r="B99" s="189"/>
      <c r="C99" s="190"/>
      <c r="D99" s="191" t="s">
        <v>1507</v>
      </c>
      <c r="E99" s="192"/>
      <c r="F99" s="192"/>
      <c r="G99" s="192"/>
      <c r="H99" s="192"/>
      <c r="I99" s="192"/>
      <c r="J99" s="193">
        <f>J130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1508</v>
      </c>
      <c r="E100" s="192"/>
      <c r="F100" s="192"/>
      <c r="G100" s="192"/>
      <c r="H100" s="192"/>
      <c r="I100" s="192"/>
      <c r="J100" s="193">
        <f>J139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9"/>
      <c r="C101" s="190"/>
      <c r="D101" s="191" t="s">
        <v>1509</v>
      </c>
      <c r="E101" s="192"/>
      <c r="F101" s="192"/>
      <c r="G101" s="192"/>
      <c r="H101" s="192"/>
      <c r="I101" s="192"/>
      <c r="J101" s="193">
        <f>J144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9"/>
      <c r="C102" s="190"/>
      <c r="D102" s="191" t="s">
        <v>1510</v>
      </c>
      <c r="E102" s="192"/>
      <c r="F102" s="192"/>
      <c r="G102" s="192"/>
      <c r="H102" s="192"/>
      <c r="I102" s="192"/>
      <c r="J102" s="193">
        <f>J157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9"/>
      <c r="C103" s="190"/>
      <c r="D103" s="191" t="s">
        <v>1511</v>
      </c>
      <c r="E103" s="192"/>
      <c r="F103" s="192"/>
      <c r="G103" s="192"/>
      <c r="H103" s="192"/>
      <c r="I103" s="192"/>
      <c r="J103" s="193">
        <f>J170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9"/>
      <c r="C104" s="190"/>
      <c r="D104" s="191" t="s">
        <v>1674</v>
      </c>
      <c r="E104" s="192"/>
      <c r="F104" s="192"/>
      <c r="G104" s="192"/>
      <c r="H104" s="192"/>
      <c r="I104" s="192"/>
      <c r="J104" s="193">
        <f>J172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9"/>
      <c r="C105" s="190"/>
      <c r="D105" s="191" t="s">
        <v>1675</v>
      </c>
      <c r="E105" s="192"/>
      <c r="F105" s="192"/>
      <c r="G105" s="192"/>
      <c r="H105" s="192"/>
      <c r="I105" s="192"/>
      <c r="J105" s="193">
        <f>J295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89"/>
      <c r="C106" s="190"/>
      <c r="D106" s="191" t="s">
        <v>1676</v>
      </c>
      <c r="E106" s="192"/>
      <c r="F106" s="192"/>
      <c r="G106" s="192"/>
      <c r="H106" s="192"/>
      <c r="I106" s="192"/>
      <c r="J106" s="193">
        <f>J329</f>
        <v>0</v>
      </c>
      <c r="K106" s="190"/>
      <c r="L106" s="19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89"/>
      <c r="C107" s="190"/>
      <c r="D107" s="191" t="s">
        <v>150</v>
      </c>
      <c r="E107" s="192"/>
      <c r="F107" s="192"/>
      <c r="G107" s="192"/>
      <c r="H107" s="192"/>
      <c r="I107" s="192"/>
      <c r="J107" s="193">
        <f>J332</f>
        <v>0</v>
      </c>
      <c r="K107" s="190"/>
      <c r="L107" s="19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151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6.25" customHeight="1">
      <c r="A117" s="38"/>
      <c r="B117" s="39"/>
      <c r="C117" s="40"/>
      <c r="D117" s="40"/>
      <c r="E117" s="184" t="str">
        <f>E7</f>
        <v>Stav. úpravy pro přesun patologie do suterénu bubovy B a C v areálu nemocnice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" customFormat="1" ht="12" customHeight="1">
      <c r="B118" s="21"/>
      <c r="C118" s="32" t="s">
        <v>126</v>
      </c>
      <c r="D118" s="22"/>
      <c r="E118" s="22"/>
      <c r="F118" s="22"/>
      <c r="G118" s="22"/>
      <c r="H118" s="22"/>
      <c r="I118" s="22"/>
      <c r="J118" s="22"/>
      <c r="K118" s="22"/>
      <c r="L118" s="20"/>
    </row>
    <row r="119" s="2" customFormat="1" ht="16.5" customHeight="1">
      <c r="A119" s="38"/>
      <c r="B119" s="39"/>
      <c r="C119" s="40"/>
      <c r="D119" s="40"/>
      <c r="E119" s="184" t="s">
        <v>1182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1183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E11</f>
        <v>SO 01b - 3 - Elektroinstalace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F14</f>
        <v xml:space="preserve"> </v>
      </c>
      <c r="G123" s="40"/>
      <c r="H123" s="40"/>
      <c r="I123" s="32" t="s">
        <v>22</v>
      </c>
      <c r="J123" s="79" t="str">
        <f>IF(J14="","",J14)</f>
        <v>21. 10. 2021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40"/>
      <c r="E125" s="40"/>
      <c r="F125" s="27" t="str">
        <f>E17</f>
        <v xml:space="preserve"> </v>
      </c>
      <c r="G125" s="40"/>
      <c r="H125" s="40"/>
      <c r="I125" s="32" t="s">
        <v>30</v>
      </c>
      <c r="J125" s="36" t="str">
        <f>E23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28</v>
      </c>
      <c r="D126" s="40"/>
      <c r="E126" s="40"/>
      <c r="F126" s="27" t="str">
        <f>IF(E20="","",E20)</f>
        <v>Vyplň údaj</v>
      </c>
      <c r="G126" s="40"/>
      <c r="H126" s="40"/>
      <c r="I126" s="32" t="s">
        <v>33</v>
      </c>
      <c r="J126" s="36" t="str">
        <f>E26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200"/>
      <c r="B128" s="201"/>
      <c r="C128" s="202" t="s">
        <v>152</v>
      </c>
      <c r="D128" s="203" t="s">
        <v>61</v>
      </c>
      <c r="E128" s="203" t="s">
        <v>57</v>
      </c>
      <c r="F128" s="203" t="s">
        <v>58</v>
      </c>
      <c r="G128" s="203" t="s">
        <v>153</v>
      </c>
      <c r="H128" s="203" t="s">
        <v>154</v>
      </c>
      <c r="I128" s="203" t="s">
        <v>155</v>
      </c>
      <c r="J128" s="204" t="s">
        <v>130</v>
      </c>
      <c r="K128" s="205" t="s">
        <v>156</v>
      </c>
      <c r="L128" s="206"/>
      <c r="M128" s="100" t="s">
        <v>1</v>
      </c>
      <c r="N128" s="101" t="s">
        <v>40</v>
      </c>
      <c r="O128" s="101" t="s">
        <v>157</v>
      </c>
      <c r="P128" s="101" t="s">
        <v>158</v>
      </c>
      <c r="Q128" s="101" t="s">
        <v>159</v>
      </c>
      <c r="R128" s="101" t="s">
        <v>160</v>
      </c>
      <c r="S128" s="101" t="s">
        <v>161</v>
      </c>
      <c r="T128" s="102" t="s">
        <v>162</v>
      </c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</row>
    <row r="129" s="2" customFormat="1" ht="22.8" customHeight="1">
      <c r="A129" s="38"/>
      <c r="B129" s="39"/>
      <c r="C129" s="107" t="s">
        <v>163</v>
      </c>
      <c r="D129" s="40"/>
      <c r="E129" s="40"/>
      <c r="F129" s="40"/>
      <c r="G129" s="40"/>
      <c r="H129" s="40"/>
      <c r="I129" s="40"/>
      <c r="J129" s="207">
        <f>BK129</f>
        <v>0</v>
      </c>
      <c r="K129" s="40"/>
      <c r="L129" s="44"/>
      <c r="M129" s="103"/>
      <c r="N129" s="208"/>
      <c r="O129" s="104"/>
      <c r="P129" s="209">
        <f>P130+P139+P144+P157+P170+P172+P295+P329+P332</f>
        <v>0</v>
      </c>
      <c r="Q129" s="104"/>
      <c r="R129" s="209">
        <f>R130+R139+R144+R157+R170+R172+R295+R329+R332</f>
        <v>0.94175000000000009</v>
      </c>
      <c r="S129" s="104"/>
      <c r="T129" s="210">
        <f>T130+T139+T144+T157+T170+T172+T295+T329+T332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75</v>
      </c>
      <c r="AU129" s="17" t="s">
        <v>132</v>
      </c>
      <c r="BK129" s="211">
        <f>BK130+BK139+BK144+BK157+BK170+BK172+BK295+BK329+BK332</f>
        <v>0</v>
      </c>
    </row>
    <row r="130" s="12" customFormat="1" ht="25.92" customHeight="1">
      <c r="A130" s="12"/>
      <c r="B130" s="212"/>
      <c r="C130" s="213"/>
      <c r="D130" s="214" t="s">
        <v>75</v>
      </c>
      <c r="E130" s="215" t="s">
        <v>118</v>
      </c>
      <c r="F130" s="215" t="s">
        <v>167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SUM(P131:P138)</f>
        <v>0</v>
      </c>
      <c r="Q130" s="220"/>
      <c r="R130" s="221">
        <f>SUM(R131:R138)</f>
        <v>0</v>
      </c>
      <c r="S130" s="220"/>
      <c r="T130" s="222">
        <f>SUM(T131:T138)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84</v>
      </c>
      <c r="AT130" s="224" t="s">
        <v>75</v>
      </c>
      <c r="AU130" s="224" t="s">
        <v>76</v>
      </c>
      <c r="AY130" s="223" t="s">
        <v>166</v>
      </c>
      <c r="BK130" s="225">
        <f>SUM(BK131:BK138)</f>
        <v>0</v>
      </c>
    </row>
    <row r="131" s="2" customFormat="1" ht="33" customHeight="1">
      <c r="A131" s="38"/>
      <c r="B131" s="39"/>
      <c r="C131" s="228" t="s">
        <v>84</v>
      </c>
      <c r="D131" s="228" t="s">
        <v>168</v>
      </c>
      <c r="E131" s="229" t="s">
        <v>1197</v>
      </c>
      <c r="F131" s="230" t="s">
        <v>1198</v>
      </c>
      <c r="G131" s="231" t="s">
        <v>185</v>
      </c>
      <c r="H131" s="232">
        <v>38</v>
      </c>
      <c r="I131" s="233"/>
      <c r="J131" s="234">
        <f>ROUND(I131*H131,2)</f>
        <v>0</v>
      </c>
      <c r="K131" s="235"/>
      <c r="L131" s="44"/>
      <c r="M131" s="236" t="s">
        <v>1</v>
      </c>
      <c r="N131" s="237" t="s">
        <v>41</v>
      </c>
      <c r="O131" s="91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0" t="s">
        <v>172</v>
      </c>
      <c r="AT131" s="240" t="s">
        <v>168</v>
      </c>
      <c r="AU131" s="240" t="s">
        <v>84</v>
      </c>
      <c r="AY131" s="17" t="s">
        <v>166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7" t="s">
        <v>84</v>
      </c>
      <c r="BK131" s="241">
        <f>ROUND(I131*H131,2)</f>
        <v>0</v>
      </c>
      <c r="BL131" s="17" t="s">
        <v>172</v>
      </c>
      <c r="BM131" s="240" t="s">
        <v>1677</v>
      </c>
    </row>
    <row r="132" s="2" customFormat="1">
      <c r="A132" s="38"/>
      <c r="B132" s="39"/>
      <c r="C132" s="40"/>
      <c r="D132" s="244" t="s">
        <v>1517</v>
      </c>
      <c r="E132" s="40"/>
      <c r="F132" s="292" t="s">
        <v>1518</v>
      </c>
      <c r="G132" s="40"/>
      <c r="H132" s="40"/>
      <c r="I132" s="293"/>
      <c r="J132" s="40"/>
      <c r="K132" s="40"/>
      <c r="L132" s="44"/>
      <c r="M132" s="294"/>
      <c r="N132" s="295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1517</v>
      </c>
      <c r="AU132" s="17" t="s">
        <v>84</v>
      </c>
    </row>
    <row r="133" s="13" customFormat="1">
      <c r="A133" s="13"/>
      <c r="B133" s="242"/>
      <c r="C133" s="243"/>
      <c r="D133" s="244" t="s">
        <v>174</v>
      </c>
      <c r="E133" s="245" t="s">
        <v>1</v>
      </c>
      <c r="F133" s="246" t="s">
        <v>437</v>
      </c>
      <c r="G133" s="243"/>
      <c r="H133" s="247">
        <v>38</v>
      </c>
      <c r="I133" s="248"/>
      <c r="J133" s="243"/>
      <c r="K133" s="243"/>
      <c r="L133" s="249"/>
      <c r="M133" s="250"/>
      <c r="N133" s="251"/>
      <c r="O133" s="251"/>
      <c r="P133" s="251"/>
      <c r="Q133" s="251"/>
      <c r="R133" s="251"/>
      <c r="S133" s="251"/>
      <c r="T133" s="25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3" t="s">
        <v>174</v>
      </c>
      <c r="AU133" s="253" t="s">
        <v>84</v>
      </c>
      <c r="AV133" s="13" t="s">
        <v>86</v>
      </c>
      <c r="AW133" s="13" t="s">
        <v>32</v>
      </c>
      <c r="AX133" s="13" t="s">
        <v>76</v>
      </c>
      <c r="AY133" s="253" t="s">
        <v>166</v>
      </c>
    </row>
    <row r="134" s="14" customFormat="1">
      <c r="A134" s="14"/>
      <c r="B134" s="254"/>
      <c r="C134" s="255"/>
      <c r="D134" s="244" t="s">
        <v>174</v>
      </c>
      <c r="E134" s="256" t="s">
        <v>1</v>
      </c>
      <c r="F134" s="257" t="s">
        <v>182</v>
      </c>
      <c r="G134" s="255"/>
      <c r="H134" s="258">
        <v>38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4" t="s">
        <v>174</v>
      </c>
      <c r="AU134" s="264" t="s">
        <v>84</v>
      </c>
      <c r="AV134" s="14" t="s">
        <v>172</v>
      </c>
      <c r="AW134" s="14" t="s">
        <v>32</v>
      </c>
      <c r="AX134" s="14" t="s">
        <v>84</v>
      </c>
      <c r="AY134" s="264" t="s">
        <v>166</v>
      </c>
    </row>
    <row r="135" s="2" customFormat="1" ht="37.8" customHeight="1">
      <c r="A135" s="38"/>
      <c r="B135" s="39"/>
      <c r="C135" s="228" t="s">
        <v>86</v>
      </c>
      <c r="D135" s="228" t="s">
        <v>168</v>
      </c>
      <c r="E135" s="229" t="s">
        <v>1201</v>
      </c>
      <c r="F135" s="230" t="s">
        <v>1202</v>
      </c>
      <c r="G135" s="231" t="s">
        <v>185</v>
      </c>
      <c r="H135" s="232">
        <v>2</v>
      </c>
      <c r="I135" s="233"/>
      <c r="J135" s="234">
        <f>ROUND(I135*H135,2)</f>
        <v>0</v>
      </c>
      <c r="K135" s="235"/>
      <c r="L135" s="44"/>
      <c r="M135" s="236" t="s">
        <v>1</v>
      </c>
      <c r="N135" s="237" t="s">
        <v>41</v>
      </c>
      <c r="O135" s="91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0" t="s">
        <v>172</v>
      </c>
      <c r="AT135" s="240" t="s">
        <v>168</v>
      </c>
      <c r="AU135" s="240" t="s">
        <v>84</v>
      </c>
      <c r="AY135" s="17" t="s">
        <v>166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7" t="s">
        <v>84</v>
      </c>
      <c r="BK135" s="241">
        <f>ROUND(I135*H135,2)</f>
        <v>0</v>
      </c>
      <c r="BL135" s="17" t="s">
        <v>172</v>
      </c>
      <c r="BM135" s="240" t="s">
        <v>1678</v>
      </c>
    </row>
    <row r="136" s="2" customFormat="1">
      <c r="A136" s="38"/>
      <c r="B136" s="39"/>
      <c r="C136" s="40"/>
      <c r="D136" s="244" t="s">
        <v>1517</v>
      </c>
      <c r="E136" s="40"/>
      <c r="F136" s="292" t="s">
        <v>1679</v>
      </c>
      <c r="G136" s="40"/>
      <c r="H136" s="40"/>
      <c r="I136" s="293"/>
      <c r="J136" s="40"/>
      <c r="K136" s="40"/>
      <c r="L136" s="44"/>
      <c r="M136" s="294"/>
      <c r="N136" s="29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1517</v>
      </c>
      <c r="AU136" s="17" t="s">
        <v>84</v>
      </c>
    </row>
    <row r="137" s="13" customFormat="1">
      <c r="A137" s="13"/>
      <c r="B137" s="242"/>
      <c r="C137" s="243"/>
      <c r="D137" s="244" t="s">
        <v>174</v>
      </c>
      <c r="E137" s="245" t="s">
        <v>1</v>
      </c>
      <c r="F137" s="246" t="s">
        <v>86</v>
      </c>
      <c r="G137" s="243"/>
      <c r="H137" s="247">
        <v>2</v>
      </c>
      <c r="I137" s="248"/>
      <c r="J137" s="243"/>
      <c r="K137" s="243"/>
      <c r="L137" s="249"/>
      <c r="M137" s="250"/>
      <c r="N137" s="251"/>
      <c r="O137" s="251"/>
      <c r="P137" s="251"/>
      <c r="Q137" s="251"/>
      <c r="R137" s="251"/>
      <c r="S137" s="251"/>
      <c r="T137" s="25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3" t="s">
        <v>174</v>
      </c>
      <c r="AU137" s="253" t="s">
        <v>84</v>
      </c>
      <c r="AV137" s="13" t="s">
        <v>86</v>
      </c>
      <c r="AW137" s="13" t="s">
        <v>32</v>
      </c>
      <c r="AX137" s="13" t="s">
        <v>76</v>
      </c>
      <c r="AY137" s="253" t="s">
        <v>166</v>
      </c>
    </row>
    <row r="138" s="14" customFormat="1">
      <c r="A138" s="14"/>
      <c r="B138" s="254"/>
      <c r="C138" s="255"/>
      <c r="D138" s="244" t="s">
        <v>174</v>
      </c>
      <c r="E138" s="256" t="s">
        <v>1</v>
      </c>
      <c r="F138" s="257" t="s">
        <v>182</v>
      </c>
      <c r="G138" s="255"/>
      <c r="H138" s="258">
        <v>2</v>
      </c>
      <c r="I138" s="259"/>
      <c r="J138" s="255"/>
      <c r="K138" s="255"/>
      <c r="L138" s="260"/>
      <c r="M138" s="261"/>
      <c r="N138" s="262"/>
      <c r="O138" s="262"/>
      <c r="P138" s="262"/>
      <c r="Q138" s="262"/>
      <c r="R138" s="262"/>
      <c r="S138" s="262"/>
      <c r="T138" s="26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4" t="s">
        <v>174</v>
      </c>
      <c r="AU138" s="264" t="s">
        <v>84</v>
      </c>
      <c r="AV138" s="14" t="s">
        <v>172</v>
      </c>
      <c r="AW138" s="14" t="s">
        <v>32</v>
      </c>
      <c r="AX138" s="14" t="s">
        <v>84</v>
      </c>
      <c r="AY138" s="264" t="s">
        <v>166</v>
      </c>
    </row>
    <row r="139" s="12" customFormat="1" ht="25.92" customHeight="1">
      <c r="A139" s="12"/>
      <c r="B139" s="212"/>
      <c r="C139" s="213"/>
      <c r="D139" s="214" t="s">
        <v>75</v>
      </c>
      <c r="E139" s="215" t="s">
        <v>216</v>
      </c>
      <c r="F139" s="215" t="s">
        <v>282</v>
      </c>
      <c r="G139" s="213"/>
      <c r="H139" s="213"/>
      <c r="I139" s="216"/>
      <c r="J139" s="217">
        <f>BK139</f>
        <v>0</v>
      </c>
      <c r="K139" s="213"/>
      <c r="L139" s="218"/>
      <c r="M139" s="219"/>
      <c r="N139" s="220"/>
      <c r="O139" s="220"/>
      <c r="P139" s="221">
        <f>SUM(P140:P143)</f>
        <v>0</v>
      </c>
      <c r="Q139" s="220"/>
      <c r="R139" s="221">
        <f>SUM(R140:R143)</f>
        <v>0</v>
      </c>
      <c r="S139" s="220"/>
      <c r="T139" s="222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84</v>
      </c>
      <c r="AT139" s="224" t="s">
        <v>75</v>
      </c>
      <c r="AU139" s="224" t="s">
        <v>76</v>
      </c>
      <c r="AY139" s="223" t="s">
        <v>166</v>
      </c>
      <c r="BK139" s="225">
        <f>SUM(BK140:BK143)</f>
        <v>0</v>
      </c>
    </row>
    <row r="140" s="2" customFormat="1" ht="21.75" customHeight="1">
      <c r="A140" s="38"/>
      <c r="B140" s="39"/>
      <c r="C140" s="228" t="s">
        <v>118</v>
      </c>
      <c r="D140" s="228" t="s">
        <v>168</v>
      </c>
      <c r="E140" s="229" t="s">
        <v>1217</v>
      </c>
      <c r="F140" s="230" t="s">
        <v>1218</v>
      </c>
      <c r="G140" s="231" t="s">
        <v>229</v>
      </c>
      <c r="H140" s="232">
        <v>80.200000000000003</v>
      </c>
      <c r="I140" s="233"/>
      <c r="J140" s="234">
        <f>ROUND(I140*H140,2)</f>
        <v>0</v>
      </c>
      <c r="K140" s="235"/>
      <c r="L140" s="44"/>
      <c r="M140" s="236" t="s">
        <v>1</v>
      </c>
      <c r="N140" s="237" t="s">
        <v>41</v>
      </c>
      <c r="O140" s="91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0" t="s">
        <v>172</v>
      </c>
      <c r="AT140" s="240" t="s">
        <v>168</v>
      </c>
      <c r="AU140" s="240" t="s">
        <v>84</v>
      </c>
      <c r="AY140" s="17" t="s">
        <v>166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7" t="s">
        <v>84</v>
      </c>
      <c r="BK140" s="241">
        <f>ROUND(I140*H140,2)</f>
        <v>0</v>
      </c>
      <c r="BL140" s="17" t="s">
        <v>172</v>
      </c>
      <c r="BM140" s="240" t="s">
        <v>1680</v>
      </c>
    </row>
    <row r="141" s="2" customFormat="1">
      <c r="A141" s="38"/>
      <c r="B141" s="39"/>
      <c r="C141" s="40"/>
      <c r="D141" s="244" t="s">
        <v>1517</v>
      </c>
      <c r="E141" s="40"/>
      <c r="F141" s="292" t="s">
        <v>1681</v>
      </c>
      <c r="G141" s="40"/>
      <c r="H141" s="40"/>
      <c r="I141" s="293"/>
      <c r="J141" s="40"/>
      <c r="K141" s="40"/>
      <c r="L141" s="44"/>
      <c r="M141" s="294"/>
      <c r="N141" s="29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1517</v>
      </c>
      <c r="AU141" s="17" t="s">
        <v>84</v>
      </c>
    </row>
    <row r="142" s="13" customFormat="1">
      <c r="A142" s="13"/>
      <c r="B142" s="242"/>
      <c r="C142" s="243"/>
      <c r="D142" s="244" t="s">
        <v>174</v>
      </c>
      <c r="E142" s="245" t="s">
        <v>1</v>
      </c>
      <c r="F142" s="246" t="s">
        <v>1682</v>
      </c>
      <c r="G142" s="243"/>
      <c r="H142" s="247">
        <v>80.200000000000003</v>
      </c>
      <c r="I142" s="248"/>
      <c r="J142" s="243"/>
      <c r="K142" s="243"/>
      <c r="L142" s="249"/>
      <c r="M142" s="250"/>
      <c r="N142" s="251"/>
      <c r="O142" s="251"/>
      <c r="P142" s="251"/>
      <c r="Q142" s="251"/>
      <c r="R142" s="251"/>
      <c r="S142" s="251"/>
      <c r="T142" s="25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3" t="s">
        <v>174</v>
      </c>
      <c r="AU142" s="253" t="s">
        <v>84</v>
      </c>
      <c r="AV142" s="13" t="s">
        <v>86</v>
      </c>
      <c r="AW142" s="13" t="s">
        <v>32</v>
      </c>
      <c r="AX142" s="13" t="s">
        <v>76</v>
      </c>
      <c r="AY142" s="253" t="s">
        <v>166</v>
      </c>
    </row>
    <row r="143" s="14" customFormat="1">
      <c r="A143" s="14"/>
      <c r="B143" s="254"/>
      <c r="C143" s="255"/>
      <c r="D143" s="244" t="s">
        <v>174</v>
      </c>
      <c r="E143" s="256" t="s">
        <v>1</v>
      </c>
      <c r="F143" s="257" t="s">
        <v>182</v>
      </c>
      <c r="G143" s="255"/>
      <c r="H143" s="258">
        <v>80.200000000000003</v>
      </c>
      <c r="I143" s="259"/>
      <c r="J143" s="255"/>
      <c r="K143" s="255"/>
      <c r="L143" s="260"/>
      <c r="M143" s="261"/>
      <c r="N143" s="262"/>
      <c r="O143" s="262"/>
      <c r="P143" s="262"/>
      <c r="Q143" s="262"/>
      <c r="R143" s="262"/>
      <c r="S143" s="262"/>
      <c r="T143" s="26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4" t="s">
        <v>174</v>
      </c>
      <c r="AU143" s="264" t="s">
        <v>84</v>
      </c>
      <c r="AV143" s="14" t="s">
        <v>172</v>
      </c>
      <c r="AW143" s="14" t="s">
        <v>32</v>
      </c>
      <c r="AX143" s="14" t="s">
        <v>84</v>
      </c>
      <c r="AY143" s="264" t="s">
        <v>166</v>
      </c>
    </row>
    <row r="144" s="12" customFormat="1" ht="25.92" customHeight="1">
      <c r="A144" s="12"/>
      <c r="B144" s="212"/>
      <c r="C144" s="213"/>
      <c r="D144" s="214" t="s">
        <v>75</v>
      </c>
      <c r="E144" s="215" t="s">
        <v>236</v>
      </c>
      <c r="F144" s="215" t="s">
        <v>1249</v>
      </c>
      <c r="G144" s="213"/>
      <c r="H144" s="213"/>
      <c r="I144" s="216"/>
      <c r="J144" s="217">
        <f>BK144</f>
        <v>0</v>
      </c>
      <c r="K144" s="213"/>
      <c r="L144" s="218"/>
      <c r="M144" s="219"/>
      <c r="N144" s="220"/>
      <c r="O144" s="220"/>
      <c r="P144" s="221">
        <f>SUM(P145:P156)</f>
        <v>0</v>
      </c>
      <c r="Q144" s="220"/>
      <c r="R144" s="221">
        <f>SUM(R145:R156)</f>
        <v>0</v>
      </c>
      <c r="S144" s="220"/>
      <c r="T144" s="222">
        <f>SUM(T145:T156)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84</v>
      </c>
      <c r="AT144" s="224" t="s">
        <v>75</v>
      </c>
      <c r="AU144" s="224" t="s">
        <v>76</v>
      </c>
      <c r="AY144" s="223" t="s">
        <v>166</v>
      </c>
      <c r="BK144" s="225">
        <f>SUM(BK145:BK156)</f>
        <v>0</v>
      </c>
    </row>
    <row r="145" s="2" customFormat="1" ht="55.5" customHeight="1">
      <c r="A145" s="38"/>
      <c r="B145" s="39"/>
      <c r="C145" s="228" t="s">
        <v>172</v>
      </c>
      <c r="D145" s="228" t="s">
        <v>168</v>
      </c>
      <c r="E145" s="229" t="s">
        <v>1683</v>
      </c>
      <c r="F145" s="230" t="s">
        <v>1684</v>
      </c>
      <c r="G145" s="231" t="s">
        <v>185</v>
      </c>
      <c r="H145" s="232">
        <v>38</v>
      </c>
      <c r="I145" s="233"/>
      <c r="J145" s="234">
        <f>ROUND(I145*H145,2)</f>
        <v>0</v>
      </c>
      <c r="K145" s="235"/>
      <c r="L145" s="44"/>
      <c r="M145" s="236" t="s">
        <v>1</v>
      </c>
      <c r="N145" s="237" t="s">
        <v>41</v>
      </c>
      <c r="O145" s="91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172</v>
      </c>
      <c r="AT145" s="240" t="s">
        <v>168</v>
      </c>
      <c r="AU145" s="240" t="s">
        <v>84</v>
      </c>
      <c r="AY145" s="17" t="s">
        <v>166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84</v>
      </c>
      <c r="BK145" s="241">
        <f>ROUND(I145*H145,2)</f>
        <v>0</v>
      </c>
      <c r="BL145" s="17" t="s">
        <v>172</v>
      </c>
      <c r="BM145" s="240" t="s">
        <v>1685</v>
      </c>
    </row>
    <row r="146" s="2" customFormat="1">
      <c r="A146" s="38"/>
      <c r="B146" s="39"/>
      <c r="C146" s="40"/>
      <c r="D146" s="244" t="s">
        <v>1517</v>
      </c>
      <c r="E146" s="40"/>
      <c r="F146" s="292" t="s">
        <v>1681</v>
      </c>
      <c r="G146" s="40"/>
      <c r="H146" s="40"/>
      <c r="I146" s="293"/>
      <c r="J146" s="40"/>
      <c r="K146" s="40"/>
      <c r="L146" s="44"/>
      <c r="M146" s="294"/>
      <c r="N146" s="295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1517</v>
      </c>
      <c r="AU146" s="17" t="s">
        <v>84</v>
      </c>
    </row>
    <row r="147" s="13" customFormat="1">
      <c r="A147" s="13"/>
      <c r="B147" s="242"/>
      <c r="C147" s="243"/>
      <c r="D147" s="244" t="s">
        <v>174</v>
      </c>
      <c r="E147" s="245" t="s">
        <v>1</v>
      </c>
      <c r="F147" s="246" t="s">
        <v>437</v>
      </c>
      <c r="G147" s="243"/>
      <c r="H147" s="247">
        <v>38</v>
      </c>
      <c r="I147" s="248"/>
      <c r="J147" s="243"/>
      <c r="K147" s="243"/>
      <c r="L147" s="249"/>
      <c r="M147" s="250"/>
      <c r="N147" s="251"/>
      <c r="O147" s="251"/>
      <c r="P147" s="251"/>
      <c r="Q147" s="251"/>
      <c r="R147" s="251"/>
      <c r="S147" s="251"/>
      <c r="T147" s="25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3" t="s">
        <v>174</v>
      </c>
      <c r="AU147" s="253" t="s">
        <v>84</v>
      </c>
      <c r="AV147" s="13" t="s">
        <v>86</v>
      </c>
      <c r="AW147" s="13" t="s">
        <v>32</v>
      </c>
      <c r="AX147" s="13" t="s">
        <v>76</v>
      </c>
      <c r="AY147" s="253" t="s">
        <v>166</v>
      </c>
    </row>
    <row r="148" s="14" customFormat="1">
      <c r="A148" s="14"/>
      <c r="B148" s="254"/>
      <c r="C148" s="255"/>
      <c r="D148" s="244" t="s">
        <v>174</v>
      </c>
      <c r="E148" s="256" t="s">
        <v>1</v>
      </c>
      <c r="F148" s="257" t="s">
        <v>182</v>
      </c>
      <c r="G148" s="255"/>
      <c r="H148" s="258">
        <v>38</v>
      </c>
      <c r="I148" s="259"/>
      <c r="J148" s="255"/>
      <c r="K148" s="255"/>
      <c r="L148" s="260"/>
      <c r="M148" s="261"/>
      <c r="N148" s="262"/>
      <c r="O148" s="262"/>
      <c r="P148" s="262"/>
      <c r="Q148" s="262"/>
      <c r="R148" s="262"/>
      <c r="S148" s="262"/>
      <c r="T148" s="26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4" t="s">
        <v>174</v>
      </c>
      <c r="AU148" s="264" t="s">
        <v>84</v>
      </c>
      <c r="AV148" s="14" t="s">
        <v>172</v>
      </c>
      <c r="AW148" s="14" t="s">
        <v>32</v>
      </c>
      <c r="AX148" s="14" t="s">
        <v>84</v>
      </c>
      <c r="AY148" s="264" t="s">
        <v>166</v>
      </c>
    </row>
    <row r="149" s="2" customFormat="1" ht="55.5" customHeight="1">
      <c r="A149" s="38"/>
      <c r="B149" s="39"/>
      <c r="C149" s="228" t="s">
        <v>202</v>
      </c>
      <c r="D149" s="228" t="s">
        <v>168</v>
      </c>
      <c r="E149" s="229" t="s">
        <v>1686</v>
      </c>
      <c r="F149" s="230" t="s">
        <v>1687</v>
      </c>
      <c r="G149" s="231" t="s">
        <v>185</v>
      </c>
      <c r="H149" s="232">
        <v>2</v>
      </c>
      <c r="I149" s="233"/>
      <c r="J149" s="234">
        <f>ROUND(I149*H149,2)</f>
        <v>0</v>
      </c>
      <c r="K149" s="235"/>
      <c r="L149" s="44"/>
      <c r="M149" s="236" t="s">
        <v>1</v>
      </c>
      <c r="N149" s="237" t="s">
        <v>41</v>
      </c>
      <c r="O149" s="91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172</v>
      </c>
      <c r="AT149" s="240" t="s">
        <v>168</v>
      </c>
      <c r="AU149" s="240" t="s">
        <v>84</v>
      </c>
      <c r="AY149" s="17" t="s">
        <v>166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84</v>
      </c>
      <c r="BK149" s="241">
        <f>ROUND(I149*H149,2)</f>
        <v>0</v>
      </c>
      <c r="BL149" s="17" t="s">
        <v>172</v>
      </c>
      <c r="BM149" s="240" t="s">
        <v>1688</v>
      </c>
    </row>
    <row r="150" s="2" customFormat="1">
      <c r="A150" s="38"/>
      <c r="B150" s="39"/>
      <c r="C150" s="40"/>
      <c r="D150" s="244" t="s">
        <v>1517</v>
      </c>
      <c r="E150" s="40"/>
      <c r="F150" s="292" t="s">
        <v>1689</v>
      </c>
      <c r="G150" s="40"/>
      <c r="H150" s="40"/>
      <c r="I150" s="293"/>
      <c r="J150" s="40"/>
      <c r="K150" s="40"/>
      <c r="L150" s="44"/>
      <c r="M150" s="294"/>
      <c r="N150" s="295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1517</v>
      </c>
      <c r="AU150" s="17" t="s">
        <v>84</v>
      </c>
    </row>
    <row r="151" s="13" customFormat="1">
      <c r="A151" s="13"/>
      <c r="B151" s="242"/>
      <c r="C151" s="243"/>
      <c r="D151" s="244" t="s">
        <v>174</v>
      </c>
      <c r="E151" s="245" t="s">
        <v>1</v>
      </c>
      <c r="F151" s="246" t="s">
        <v>86</v>
      </c>
      <c r="G151" s="243"/>
      <c r="H151" s="247">
        <v>2</v>
      </c>
      <c r="I151" s="248"/>
      <c r="J151" s="243"/>
      <c r="K151" s="243"/>
      <c r="L151" s="249"/>
      <c r="M151" s="250"/>
      <c r="N151" s="251"/>
      <c r="O151" s="251"/>
      <c r="P151" s="251"/>
      <c r="Q151" s="251"/>
      <c r="R151" s="251"/>
      <c r="S151" s="251"/>
      <c r="T151" s="25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3" t="s">
        <v>174</v>
      </c>
      <c r="AU151" s="253" t="s">
        <v>84</v>
      </c>
      <c r="AV151" s="13" t="s">
        <v>86</v>
      </c>
      <c r="AW151" s="13" t="s">
        <v>32</v>
      </c>
      <c r="AX151" s="13" t="s">
        <v>76</v>
      </c>
      <c r="AY151" s="253" t="s">
        <v>166</v>
      </c>
    </row>
    <row r="152" s="14" customFormat="1">
      <c r="A152" s="14"/>
      <c r="B152" s="254"/>
      <c r="C152" s="255"/>
      <c r="D152" s="244" t="s">
        <v>174</v>
      </c>
      <c r="E152" s="256" t="s">
        <v>1</v>
      </c>
      <c r="F152" s="257" t="s">
        <v>182</v>
      </c>
      <c r="G152" s="255"/>
      <c r="H152" s="258">
        <v>2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4" t="s">
        <v>174</v>
      </c>
      <c r="AU152" s="264" t="s">
        <v>84</v>
      </c>
      <c r="AV152" s="14" t="s">
        <v>172</v>
      </c>
      <c r="AW152" s="14" t="s">
        <v>32</v>
      </c>
      <c r="AX152" s="14" t="s">
        <v>84</v>
      </c>
      <c r="AY152" s="264" t="s">
        <v>166</v>
      </c>
    </row>
    <row r="153" s="2" customFormat="1" ht="37.8" customHeight="1">
      <c r="A153" s="38"/>
      <c r="B153" s="39"/>
      <c r="C153" s="228" t="s">
        <v>216</v>
      </c>
      <c r="D153" s="228" t="s">
        <v>168</v>
      </c>
      <c r="E153" s="229" t="s">
        <v>1690</v>
      </c>
      <c r="F153" s="230" t="s">
        <v>1691</v>
      </c>
      <c r="G153" s="231" t="s">
        <v>250</v>
      </c>
      <c r="H153" s="232">
        <v>802</v>
      </c>
      <c r="I153" s="233"/>
      <c r="J153" s="234">
        <f>ROUND(I153*H153,2)</f>
        <v>0</v>
      </c>
      <c r="K153" s="235"/>
      <c r="L153" s="44"/>
      <c r="M153" s="236" t="s">
        <v>1</v>
      </c>
      <c r="N153" s="237" t="s">
        <v>41</v>
      </c>
      <c r="O153" s="91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172</v>
      </c>
      <c r="AT153" s="240" t="s">
        <v>168</v>
      </c>
      <c r="AU153" s="240" t="s">
        <v>84</v>
      </c>
      <c r="AY153" s="17" t="s">
        <v>166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84</v>
      </c>
      <c r="BK153" s="241">
        <f>ROUND(I153*H153,2)</f>
        <v>0</v>
      </c>
      <c r="BL153" s="17" t="s">
        <v>172</v>
      </c>
      <c r="BM153" s="240" t="s">
        <v>1692</v>
      </c>
    </row>
    <row r="154" s="2" customFormat="1">
      <c r="A154" s="38"/>
      <c r="B154" s="39"/>
      <c r="C154" s="40"/>
      <c r="D154" s="244" t="s">
        <v>1517</v>
      </c>
      <c r="E154" s="40"/>
      <c r="F154" s="292" t="s">
        <v>1681</v>
      </c>
      <c r="G154" s="40"/>
      <c r="H154" s="40"/>
      <c r="I154" s="293"/>
      <c r="J154" s="40"/>
      <c r="K154" s="40"/>
      <c r="L154" s="44"/>
      <c r="M154" s="294"/>
      <c r="N154" s="295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1517</v>
      </c>
      <c r="AU154" s="17" t="s">
        <v>84</v>
      </c>
    </row>
    <row r="155" s="13" customFormat="1">
      <c r="A155" s="13"/>
      <c r="B155" s="242"/>
      <c r="C155" s="243"/>
      <c r="D155" s="244" t="s">
        <v>174</v>
      </c>
      <c r="E155" s="245" t="s">
        <v>1</v>
      </c>
      <c r="F155" s="246" t="s">
        <v>1693</v>
      </c>
      <c r="G155" s="243"/>
      <c r="H155" s="247">
        <v>802</v>
      </c>
      <c r="I155" s="248"/>
      <c r="J155" s="243"/>
      <c r="K155" s="243"/>
      <c r="L155" s="249"/>
      <c r="M155" s="250"/>
      <c r="N155" s="251"/>
      <c r="O155" s="251"/>
      <c r="P155" s="251"/>
      <c r="Q155" s="251"/>
      <c r="R155" s="251"/>
      <c r="S155" s="251"/>
      <c r="T155" s="25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3" t="s">
        <v>174</v>
      </c>
      <c r="AU155" s="253" t="s">
        <v>84</v>
      </c>
      <c r="AV155" s="13" t="s">
        <v>86</v>
      </c>
      <c r="AW155" s="13" t="s">
        <v>32</v>
      </c>
      <c r="AX155" s="13" t="s">
        <v>76</v>
      </c>
      <c r="AY155" s="253" t="s">
        <v>166</v>
      </c>
    </row>
    <row r="156" s="14" customFormat="1">
      <c r="A156" s="14"/>
      <c r="B156" s="254"/>
      <c r="C156" s="255"/>
      <c r="D156" s="244" t="s">
        <v>174</v>
      </c>
      <c r="E156" s="256" t="s">
        <v>1</v>
      </c>
      <c r="F156" s="257" t="s">
        <v>182</v>
      </c>
      <c r="G156" s="255"/>
      <c r="H156" s="258">
        <v>802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4" t="s">
        <v>174</v>
      </c>
      <c r="AU156" s="264" t="s">
        <v>84</v>
      </c>
      <c r="AV156" s="14" t="s">
        <v>172</v>
      </c>
      <c r="AW156" s="14" t="s">
        <v>32</v>
      </c>
      <c r="AX156" s="14" t="s">
        <v>84</v>
      </c>
      <c r="AY156" s="264" t="s">
        <v>166</v>
      </c>
    </row>
    <row r="157" s="12" customFormat="1" ht="25.92" customHeight="1">
      <c r="A157" s="12"/>
      <c r="B157" s="212"/>
      <c r="C157" s="213"/>
      <c r="D157" s="214" t="s">
        <v>75</v>
      </c>
      <c r="E157" s="215" t="s">
        <v>559</v>
      </c>
      <c r="F157" s="215" t="s">
        <v>1285</v>
      </c>
      <c r="G157" s="213"/>
      <c r="H157" s="213"/>
      <c r="I157" s="216"/>
      <c r="J157" s="217">
        <f>BK157</f>
        <v>0</v>
      </c>
      <c r="K157" s="213"/>
      <c r="L157" s="218"/>
      <c r="M157" s="219"/>
      <c r="N157" s="220"/>
      <c r="O157" s="220"/>
      <c r="P157" s="221">
        <f>SUM(P158:P169)</f>
        <v>0</v>
      </c>
      <c r="Q157" s="220"/>
      <c r="R157" s="221">
        <f>SUM(R158:R169)</f>
        <v>0</v>
      </c>
      <c r="S157" s="220"/>
      <c r="T157" s="222">
        <f>SUM(T158:T169)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84</v>
      </c>
      <c r="AT157" s="224" t="s">
        <v>75</v>
      </c>
      <c r="AU157" s="224" t="s">
        <v>76</v>
      </c>
      <c r="AY157" s="223" t="s">
        <v>166</v>
      </c>
      <c r="BK157" s="225">
        <f>SUM(BK158:BK169)</f>
        <v>0</v>
      </c>
    </row>
    <row r="158" s="2" customFormat="1" ht="37.8" customHeight="1">
      <c r="A158" s="38"/>
      <c r="B158" s="39"/>
      <c r="C158" s="228" t="s">
        <v>223</v>
      </c>
      <c r="D158" s="228" t="s">
        <v>168</v>
      </c>
      <c r="E158" s="229" t="s">
        <v>562</v>
      </c>
      <c r="F158" s="230" t="s">
        <v>563</v>
      </c>
      <c r="G158" s="231" t="s">
        <v>205</v>
      </c>
      <c r="H158" s="232">
        <v>7.2599999999999998</v>
      </c>
      <c r="I158" s="233"/>
      <c r="J158" s="234">
        <f>ROUND(I158*H158,2)</f>
        <v>0</v>
      </c>
      <c r="K158" s="235"/>
      <c r="L158" s="44"/>
      <c r="M158" s="236" t="s">
        <v>1</v>
      </c>
      <c r="N158" s="237" t="s">
        <v>41</v>
      </c>
      <c r="O158" s="91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172</v>
      </c>
      <c r="AT158" s="240" t="s">
        <v>168</v>
      </c>
      <c r="AU158" s="240" t="s">
        <v>84</v>
      </c>
      <c r="AY158" s="17" t="s">
        <v>166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84</v>
      </c>
      <c r="BK158" s="241">
        <f>ROUND(I158*H158,2)</f>
        <v>0</v>
      </c>
      <c r="BL158" s="17" t="s">
        <v>172</v>
      </c>
      <c r="BM158" s="240" t="s">
        <v>1694</v>
      </c>
    </row>
    <row r="159" s="2" customFormat="1" ht="62.7" customHeight="1">
      <c r="A159" s="38"/>
      <c r="B159" s="39"/>
      <c r="C159" s="228" t="s">
        <v>220</v>
      </c>
      <c r="D159" s="228" t="s">
        <v>168</v>
      </c>
      <c r="E159" s="229" t="s">
        <v>1287</v>
      </c>
      <c r="F159" s="230" t="s">
        <v>1288</v>
      </c>
      <c r="G159" s="231" t="s">
        <v>205</v>
      </c>
      <c r="H159" s="232">
        <v>36.299999999999997</v>
      </c>
      <c r="I159" s="233"/>
      <c r="J159" s="234">
        <f>ROUND(I159*H159,2)</f>
        <v>0</v>
      </c>
      <c r="K159" s="235"/>
      <c r="L159" s="44"/>
      <c r="M159" s="236" t="s">
        <v>1</v>
      </c>
      <c r="N159" s="237" t="s">
        <v>41</v>
      </c>
      <c r="O159" s="91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172</v>
      </c>
      <c r="AT159" s="240" t="s">
        <v>168</v>
      </c>
      <c r="AU159" s="240" t="s">
        <v>84</v>
      </c>
      <c r="AY159" s="17" t="s">
        <v>166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84</v>
      </c>
      <c r="BK159" s="241">
        <f>ROUND(I159*H159,2)</f>
        <v>0</v>
      </c>
      <c r="BL159" s="17" t="s">
        <v>172</v>
      </c>
      <c r="BM159" s="240" t="s">
        <v>1695</v>
      </c>
    </row>
    <row r="160" s="2" customFormat="1">
      <c r="A160" s="38"/>
      <c r="B160" s="39"/>
      <c r="C160" s="40"/>
      <c r="D160" s="244" t="s">
        <v>1517</v>
      </c>
      <c r="E160" s="40"/>
      <c r="F160" s="292" t="s">
        <v>1696</v>
      </c>
      <c r="G160" s="40"/>
      <c r="H160" s="40"/>
      <c r="I160" s="293"/>
      <c r="J160" s="40"/>
      <c r="K160" s="40"/>
      <c r="L160" s="44"/>
      <c r="M160" s="294"/>
      <c r="N160" s="295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1517</v>
      </c>
      <c r="AU160" s="17" t="s">
        <v>84</v>
      </c>
    </row>
    <row r="161" s="13" customFormat="1">
      <c r="A161" s="13"/>
      <c r="B161" s="242"/>
      <c r="C161" s="243"/>
      <c r="D161" s="244" t="s">
        <v>174</v>
      </c>
      <c r="E161" s="245" t="s">
        <v>1</v>
      </c>
      <c r="F161" s="246" t="s">
        <v>1697</v>
      </c>
      <c r="G161" s="243"/>
      <c r="H161" s="247">
        <v>36.299999999999997</v>
      </c>
      <c r="I161" s="248"/>
      <c r="J161" s="243"/>
      <c r="K161" s="243"/>
      <c r="L161" s="249"/>
      <c r="M161" s="250"/>
      <c r="N161" s="251"/>
      <c r="O161" s="251"/>
      <c r="P161" s="251"/>
      <c r="Q161" s="251"/>
      <c r="R161" s="251"/>
      <c r="S161" s="251"/>
      <c r="T161" s="25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3" t="s">
        <v>174</v>
      </c>
      <c r="AU161" s="253" t="s">
        <v>84</v>
      </c>
      <c r="AV161" s="13" t="s">
        <v>86</v>
      </c>
      <c r="AW161" s="13" t="s">
        <v>32</v>
      </c>
      <c r="AX161" s="13" t="s">
        <v>76</v>
      </c>
      <c r="AY161" s="253" t="s">
        <v>166</v>
      </c>
    </row>
    <row r="162" s="14" customFormat="1">
      <c r="A162" s="14"/>
      <c r="B162" s="254"/>
      <c r="C162" s="255"/>
      <c r="D162" s="244" t="s">
        <v>174</v>
      </c>
      <c r="E162" s="256" t="s">
        <v>1</v>
      </c>
      <c r="F162" s="257" t="s">
        <v>182</v>
      </c>
      <c r="G162" s="255"/>
      <c r="H162" s="258">
        <v>36.299999999999997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4" t="s">
        <v>174</v>
      </c>
      <c r="AU162" s="264" t="s">
        <v>84</v>
      </c>
      <c r="AV162" s="14" t="s">
        <v>172</v>
      </c>
      <c r="AW162" s="14" t="s">
        <v>32</v>
      </c>
      <c r="AX162" s="14" t="s">
        <v>84</v>
      </c>
      <c r="AY162" s="264" t="s">
        <v>166</v>
      </c>
    </row>
    <row r="163" s="2" customFormat="1" ht="33" customHeight="1">
      <c r="A163" s="38"/>
      <c r="B163" s="39"/>
      <c r="C163" s="228" t="s">
        <v>236</v>
      </c>
      <c r="D163" s="228" t="s">
        <v>168</v>
      </c>
      <c r="E163" s="229" t="s">
        <v>1291</v>
      </c>
      <c r="F163" s="230" t="s">
        <v>1292</v>
      </c>
      <c r="G163" s="231" t="s">
        <v>205</v>
      </c>
      <c r="H163" s="232">
        <v>7.2599999999999998</v>
      </c>
      <c r="I163" s="233"/>
      <c r="J163" s="234">
        <f>ROUND(I163*H163,2)</f>
        <v>0</v>
      </c>
      <c r="K163" s="235"/>
      <c r="L163" s="44"/>
      <c r="M163" s="236" t="s">
        <v>1</v>
      </c>
      <c r="N163" s="237" t="s">
        <v>41</v>
      </c>
      <c r="O163" s="91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0" t="s">
        <v>172</v>
      </c>
      <c r="AT163" s="240" t="s">
        <v>168</v>
      </c>
      <c r="AU163" s="240" t="s">
        <v>84</v>
      </c>
      <c r="AY163" s="17" t="s">
        <v>166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84</v>
      </c>
      <c r="BK163" s="241">
        <f>ROUND(I163*H163,2)</f>
        <v>0</v>
      </c>
      <c r="BL163" s="17" t="s">
        <v>172</v>
      </c>
      <c r="BM163" s="240" t="s">
        <v>1698</v>
      </c>
    </row>
    <row r="164" s="2" customFormat="1" ht="44.25" customHeight="1">
      <c r="A164" s="38"/>
      <c r="B164" s="39"/>
      <c r="C164" s="228" t="s">
        <v>247</v>
      </c>
      <c r="D164" s="228" t="s">
        <v>168</v>
      </c>
      <c r="E164" s="229" t="s">
        <v>570</v>
      </c>
      <c r="F164" s="230" t="s">
        <v>571</v>
      </c>
      <c r="G164" s="231" t="s">
        <v>205</v>
      </c>
      <c r="H164" s="232">
        <v>174.24000000000001</v>
      </c>
      <c r="I164" s="233"/>
      <c r="J164" s="234">
        <f>ROUND(I164*H164,2)</f>
        <v>0</v>
      </c>
      <c r="K164" s="235"/>
      <c r="L164" s="44"/>
      <c r="M164" s="236" t="s">
        <v>1</v>
      </c>
      <c r="N164" s="237" t="s">
        <v>41</v>
      </c>
      <c r="O164" s="91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172</v>
      </c>
      <c r="AT164" s="240" t="s">
        <v>168</v>
      </c>
      <c r="AU164" s="240" t="s">
        <v>84</v>
      </c>
      <c r="AY164" s="17" t="s">
        <v>166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84</v>
      </c>
      <c r="BK164" s="241">
        <f>ROUND(I164*H164,2)</f>
        <v>0</v>
      </c>
      <c r="BL164" s="17" t="s">
        <v>172</v>
      </c>
      <c r="BM164" s="240" t="s">
        <v>1699</v>
      </c>
    </row>
    <row r="165" s="2" customFormat="1">
      <c r="A165" s="38"/>
      <c r="B165" s="39"/>
      <c r="C165" s="40"/>
      <c r="D165" s="244" t="s">
        <v>1517</v>
      </c>
      <c r="E165" s="40"/>
      <c r="F165" s="292" t="s">
        <v>1696</v>
      </c>
      <c r="G165" s="40"/>
      <c r="H165" s="40"/>
      <c r="I165" s="293"/>
      <c r="J165" s="40"/>
      <c r="K165" s="40"/>
      <c r="L165" s="44"/>
      <c r="M165" s="294"/>
      <c r="N165" s="295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1517</v>
      </c>
      <c r="AU165" s="17" t="s">
        <v>84</v>
      </c>
    </row>
    <row r="166" s="13" customFormat="1">
      <c r="A166" s="13"/>
      <c r="B166" s="242"/>
      <c r="C166" s="243"/>
      <c r="D166" s="244" t="s">
        <v>174</v>
      </c>
      <c r="E166" s="245" t="s">
        <v>1</v>
      </c>
      <c r="F166" s="246" t="s">
        <v>1700</v>
      </c>
      <c r="G166" s="243"/>
      <c r="H166" s="247">
        <v>174.24000000000001</v>
      </c>
      <c r="I166" s="248"/>
      <c r="J166" s="243"/>
      <c r="K166" s="243"/>
      <c r="L166" s="249"/>
      <c r="M166" s="250"/>
      <c r="N166" s="251"/>
      <c r="O166" s="251"/>
      <c r="P166" s="251"/>
      <c r="Q166" s="251"/>
      <c r="R166" s="251"/>
      <c r="S166" s="251"/>
      <c r="T166" s="25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3" t="s">
        <v>174</v>
      </c>
      <c r="AU166" s="253" t="s">
        <v>84</v>
      </c>
      <c r="AV166" s="13" t="s">
        <v>86</v>
      </c>
      <c r="AW166" s="13" t="s">
        <v>32</v>
      </c>
      <c r="AX166" s="13" t="s">
        <v>76</v>
      </c>
      <c r="AY166" s="253" t="s">
        <v>166</v>
      </c>
    </row>
    <row r="167" s="14" customFormat="1">
      <c r="A167" s="14"/>
      <c r="B167" s="254"/>
      <c r="C167" s="255"/>
      <c r="D167" s="244" t="s">
        <v>174</v>
      </c>
      <c r="E167" s="256" t="s">
        <v>1</v>
      </c>
      <c r="F167" s="257" t="s">
        <v>182</v>
      </c>
      <c r="G167" s="255"/>
      <c r="H167" s="258">
        <v>174.24000000000001</v>
      </c>
      <c r="I167" s="259"/>
      <c r="J167" s="255"/>
      <c r="K167" s="255"/>
      <c r="L167" s="260"/>
      <c r="M167" s="261"/>
      <c r="N167" s="262"/>
      <c r="O167" s="262"/>
      <c r="P167" s="262"/>
      <c r="Q167" s="262"/>
      <c r="R167" s="262"/>
      <c r="S167" s="262"/>
      <c r="T167" s="26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4" t="s">
        <v>174</v>
      </c>
      <c r="AU167" s="264" t="s">
        <v>84</v>
      </c>
      <c r="AV167" s="14" t="s">
        <v>172</v>
      </c>
      <c r="AW167" s="14" t="s">
        <v>32</v>
      </c>
      <c r="AX167" s="14" t="s">
        <v>84</v>
      </c>
      <c r="AY167" s="264" t="s">
        <v>166</v>
      </c>
    </row>
    <row r="168" s="2" customFormat="1" ht="44.25" customHeight="1">
      <c r="A168" s="38"/>
      <c r="B168" s="39"/>
      <c r="C168" s="228" t="s">
        <v>254</v>
      </c>
      <c r="D168" s="228" t="s">
        <v>168</v>
      </c>
      <c r="E168" s="229" t="s">
        <v>585</v>
      </c>
      <c r="F168" s="230" t="s">
        <v>586</v>
      </c>
      <c r="G168" s="231" t="s">
        <v>205</v>
      </c>
      <c r="H168" s="232">
        <v>7.2599999999999998</v>
      </c>
      <c r="I168" s="233"/>
      <c r="J168" s="234">
        <f>ROUND(I168*H168,2)</f>
        <v>0</v>
      </c>
      <c r="K168" s="235"/>
      <c r="L168" s="44"/>
      <c r="M168" s="236" t="s">
        <v>1</v>
      </c>
      <c r="N168" s="237" t="s">
        <v>41</v>
      </c>
      <c r="O168" s="91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0" t="s">
        <v>172</v>
      </c>
      <c r="AT168" s="240" t="s">
        <v>168</v>
      </c>
      <c r="AU168" s="240" t="s">
        <v>84</v>
      </c>
      <c r="AY168" s="17" t="s">
        <v>166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7" t="s">
        <v>84</v>
      </c>
      <c r="BK168" s="241">
        <f>ROUND(I168*H168,2)</f>
        <v>0</v>
      </c>
      <c r="BL168" s="17" t="s">
        <v>172</v>
      </c>
      <c r="BM168" s="240" t="s">
        <v>1701</v>
      </c>
    </row>
    <row r="169" s="2" customFormat="1" ht="24.15" customHeight="1">
      <c r="A169" s="38"/>
      <c r="B169" s="39"/>
      <c r="C169" s="228" t="s">
        <v>260</v>
      </c>
      <c r="D169" s="228" t="s">
        <v>168</v>
      </c>
      <c r="E169" s="229" t="s">
        <v>1297</v>
      </c>
      <c r="F169" s="230" t="s">
        <v>1298</v>
      </c>
      <c r="G169" s="231" t="s">
        <v>1299</v>
      </c>
      <c r="H169" s="232">
        <v>1</v>
      </c>
      <c r="I169" s="233"/>
      <c r="J169" s="234">
        <f>ROUND(I169*H169,2)</f>
        <v>0</v>
      </c>
      <c r="K169" s="235"/>
      <c r="L169" s="44"/>
      <c r="M169" s="236" t="s">
        <v>1</v>
      </c>
      <c r="N169" s="237" t="s">
        <v>41</v>
      </c>
      <c r="O169" s="91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172</v>
      </c>
      <c r="AT169" s="240" t="s">
        <v>168</v>
      </c>
      <c r="AU169" s="240" t="s">
        <v>84</v>
      </c>
      <c r="AY169" s="17" t="s">
        <v>166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84</v>
      </c>
      <c r="BK169" s="241">
        <f>ROUND(I169*H169,2)</f>
        <v>0</v>
      </c>
      <c r="BL169" s="17" t="s">
        <v>172</v>
      </c>
      <c r="BM169" s="240" t="s">
        <v>1702</v>
      </c>
    </row>
    <row r="170" s="12" customFormat="1" ht="25.92" customHeight="1">
      <c r="A170" s="12"/>
      <c r="B170" s="212"/>
      <c r="C170" s="213"/>
      <c r="D170" s="214" t="s">
        <v>75</v>
      </c>
      <c r="E170" s="215" t="s">
        <v>589</v>
      </c>
      <c r="F170" s="215" t="s">
        <v>1301</v>
      </c>
      <c r="G170" s="213"/>
      <c r="H170" s="213"/>
      <c r="I170" s="216"/>
      <c r="J170" s="217">
        <f>BK170</f>
        <v>0</v>
      </c>
      <c r="K170" s="213"/>
      <c r="L170" s="218"/>
      <c r="M170" s="219"/>
      <c r="N170" s="220"/>
      <c r="O170" s="220"/>
      <c r="P170" s="221">
        <f>P171</f>
        <v>0</v>
      </c>
      <c r="Q170" s="220"/>
      <c r="R170" s="221">
        <f>R171</f>
        <v>0</v>
      </c>
      <c r="S170" s="220"/>
      <c r="T170" s="222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84</v>
      </c>
      <c r="AT170" s="224" t="s">
        <v>75</v>
      </c>
      <c r="AU170" s="224" t="s">
        <v>76</v>
      </c>
      <c r="AY170" s="223" t="s">
        <v>166</v>
      </c>
      <c r="BK170" s="225">
        <f>BK171</f>
        <v>0</v>
      </c>
    </row>
    <row r="171" s="2" customFormat="1" ht="55.5" customHeight="1">
      <c r="A171" s="38"/>
      <c r="B171" s="39"/>
      <c r="C171" s="228" t="s">
        <v>265</v>
      </c>
      <c r="D171" s="228" t="s">
        <v>168</v>
      </c>
      <c r="E171" s="229" t="s">
        <v>592</v>
      </c>
      <c r="F171" s="230" t="s">
        <v>593</v>
      </c>
      <c r="G171" s="231" t="s">
        <v>205</v>
      </c>
      <c r="H171" s="232">
        <v>3.7250000000000001</v>
      </c>
      <c r="I171" s="233"/>
      <c r="J171" s="234">
        <f>ROUND(I171*H171,2)</f>
        <v>0</v>
      </c>
      <c r="K171" s="235"/>
      <c r="L171" s="44"/>
      <c r="M171" s="236" t="s">
        <v>1</v>
      </c>
      <c r="N171" s="237" t="s">
        <v>41</v>
      </c>
      <c r="O171" s="91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0" t="s">
        <v>172</v>
      </c>
      <c r="AT171" s="240" t="s">
        <v>168</v>
      </c>
      <c r="AU171" s="240" t="s">
        <v>84</v>
      </c>
      <c r="AY171" s="17" t="s">
        <v>166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7" t="s">
        <v>84</v>
      </c>
      <c r="BK171" s="241">
        <f>ROUND(I171*H171,2)</f>
        <v>0</v>
      </c>
      <c r="BL171" s="17" t="s">
        <v>172</v>
      </c>
      <c r="BM171" s="240" t="s">
        <v>1703</v>
      </c>
    </row>
    <row r="172" s="12" customFormat="1" ht="25.92" customHeight="1">
      <c r="A172" s="12"/>
      <c r="B172" s="212"/>
      <c r="C172" s="213"/>
      <c r="D172" s="214" t="s">
        <v>75</v>
      </c>
      <c r="E172" s="215" t="s">
        <v>1704</v>
      </c>
      <c r="F172" s="215" t="s">
        <v>1705</v>
      </c>
      <c r="G172" s="213"/>
      <c r="H172" s="213"/>
      <c r="I172" s="216"/>
      <c r="J172" s="217">
        <f>BK172</f>
        <v>0</v>
      </c>
      <c r="K172" s="213"/>
      <c r="L172" s="218"/>
      <c r="M172" s="219"/>
      <c r="N172" s="220"/>
      <c r="O172" s="220"/>
      <c r="P172" s="221">
        <f>SUM(P173:P294)</f>
        <v>0</v>
      </c>
      <c r="Q172" s="220"/>
      <c r="R172" s="221">
        <f>SUM(R173:R294)</f>
        <v>0.43514999999999998</v>
      </c>
      <c r="S172" s="220"/>
      <c r="T172" s="222">
        <f>SUM(T173:T294)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3" t="s">
        <v>86</v>
      </c>
      <c r="AT172" s="224" t="s">
        <v>75</v>
      </c>
      <c r="AU172" s="224" t="s">
        <v>76</v>
      </c>
      <c r="AY172" s="223" t="s">
        <v>166</v>
      </c>
      <c r="BK172" s="225">
        <f>SUM(BK173:BK294)</f>
        <v>0</v>
      </c>
    </row>
    <row r="173" s="2" customFormat="1" ht="44.25" customHeight="1">
      <c r="A173" s="38"/>
      <c r="B173" s="39"/>
      <c r="C173" s="228" t="s">
        <v>277</v>
      </c>
      <c r="D173" s="228" t="s">
        <v>168</v>
      </c>
      <c r="E173" s="229" t="s">
        <v>1706</v>
      </c>
      <c r="F173" s="230" t="s">
        <v>1707</v>
      </c>
      <c r="G173" s="231" t="s">
        <v>250</v>
      </c>
      <c r="H173" s="232">
        <v>36</v>
      </c>
      <c r="I173" s="233"/>
      <c r="J173" s="234">
        <f>ROUND(I173*H173,2)</f>
        <v>0</v>
      </c>
      <c r="K173" s="235"/>
      <c r="L173" s="44"/>
      <c r="M173" s="236" t="s">
        <v>1</v>
      </c>
      <c r="N173" s="237" t="s">
        <v>41</v>
      </c>
      <c r="O173" s="91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288</v>
      </c>
      <c r="AT173" s="240" t="s">
        <v>168</v>
      </c>
      <c r="AU173" s="240" t="s">
        <v>84</v>
      </c>
      <c r="AY173" s="17" t="s">
        <v>166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84</v>
      </c>
      <c r="BK173" s="241">
        <f>ROUND(I173*H173,2)</f>
        <v>0</v>
      </c>
      <c r="BL173" s="17" t="s">
        <v>288</v>
      </c>
      <c r="BM173" s="240" t="s">
        <v>1708</v>
      </c>
    </row>
    <row r="174" s="2" customFormat="1">
      <c r="A174" s="38"/>
      <c r="B174" s="39"/>
      <c r="C174" s="40"/>
      <c r="D174" s="244" t="s">
        <v>1517</v>
      </c>
      <c r="E174" s="40"/>
      <c r="F174" s="292" t="s">
        <v>1681</v>
      </c>
      <c r="G174" s="40"/>
      <c r="H174" s="40"/>
      <c r="I174" s="293"/>
      <c r="J174" s="40"/>
      <c r="K174" s="40"/>
      <c r="L174" s="44"/>
      <c r="M174" s="294"/>
      <c r="N174" s="295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1517</v>
      </c>
      <c r="AU174" s="17" t="s">
        <v>84</v>
      </c>
    </row>
    <row r="175" s="13" customFormat="1">
      <c r="A175" s="13"/>
      <c r="B175" s="242"/>
      <c r="C175" s="243"/>
      <c r="D175" s="244" t="s">
        <v>174</v>
      </c>
      <c r="E175" s="245" t="s">
        <v>1</v>
      </c>
      <c r="F175" s="246" t="s">
        <v>420</v>
      </c>
      <c r="G175" s="243"/>
      <c r="H175" s="247">
        <v>36</v>
      </c>
      <c r="I175" s="248"/>
      <c r="J175" s="243"/>
      <c r="K175" s="243"/>
      <c r="L175" s="249"/>
      <c r="M175" s="250"/>
      <c r="N175" s="251"/>
      <c r="O175" s="251"/>
      <c r="P175" s="251"/>
      <c r="Q175" s="251"/>
      <c r="R175" s="251"/>
      <c r="S175" s="251"/>
      <c r="T175" s="25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3" t="s">
        <v>174</v>
      </c>
      <c r="AU175" s="253" t="s">
        <v>84</v>
      </c>
      <c r="AV175" s="13" t="s">
        <v>86</v>
      </c>
      <c r="AW175" s="13" t="s">
        <v>32</v>
      </c>
      <c r="AX175" s="13" t="s">
        <v>76</v>
      </c>
      <c r="AY175" s="253" t="s">
        <v>166</v>
      </c>
    </row>
    <row r="176" s="14" customFormat="1">
      <c r="A176" s="14"/>
      <c r="B176" s="254"/>
      <c r="C176" s="255"/>
      <c r="D176" s="244" t="s">
        <v>174</v>
      </c>
      <c r="E176" s="256" t="s">
        <v>1</v>
      </c>
      <c r="F176" s="257" t="s">
        <v>182</v>
      </c>
      <c r="G176" s="255"/>
      <c r="H176" s="258">
        <v>36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4" t="s">
        <v>174</v>
      </c>
      <c r="AU176" s="264" t="s">
        <v>84</v>
      </c>
      <c r="AV176" s="14" t="s">
        <v>172</v>
      </c>
      <c r="AW176" s="14" t="s">
        <v>32</v>
      </c>
      <c r="AX176" s="14" t="s">
        <v>84</v>
      </c>
      <c r="AY176" s="264" t="s">
        <v>166</v>
      </c>
    </row>
    <row r="177" s="2" customFormat="1" ht="21.75" customHeight="1">
      <c r="A177" s="38"/>
      <c r="B177" s="39"/>
      <c r="C177" s="275" t="s">
        <v>8</v>
      </c>
      <c r="D177" s="275" t="s">
        <v>217</v>
      </c>
      <c r="E177" s="276" t="s">
        <v>1709</v>
      </c>
      <c r="F177" s="277" t="s">
        <v>1710</v>
      </c>
      <c r="G177" s="278" t="s">
        <v>250</v>
      </c>
      <c r="H177" s="279">
        <v>39.600000000000001</v>
      </c>
      <c r="I177" s="280"/>
      <c r="J177" s="281">
        <f>ROUND(I177*H177,2)</f>
        <v>0</v>
      </c>
      <c r="K177" s="282"/>
      <c r="L177" s="283"/>
      <c r="M177" s="284" t="s">
        <v>1</v>
      </c>
      <c r="N177" s="285" t="s">
        <v>41</v>
      </c>
      <c r="O177" s="91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0" t="s">
        <v>400</v>
      </c>
      <c r="AT177" s="240" t="s">
        <v>217</v>
      </c>
      <c r="AU177" s="240" t="s">
        <v>84</v>
      </c>
      <c r="AY177" s="17" t="s">
        <v>166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7" t="s">
        <v>84</v>
      </c>
      <c r="BK177" s="241">
        <f>ROUND(I177*H177,2)</f>
        <v>0</v>
      </c>
      <c r="BL177" s="17" t="s">
        <v>288</v>
      </c>
      <c r="BM177" s="240" t="s">
        <v>1711</v>
      </c>
    </row>
    <row r="178" s="2" customFormat="1">
      <c r="A178" s="38"/>
      <c r="B178" s="39"/>
      <c r="C178" s="40"/>
      <c r="D178" s="244" t="s">
        <v>1517</v>
      </c>
      <c r="E178" s="40"/>
      <c r="F178" s="292" t="s">
        <v>1696</v>
      </c>
      <c r="G178" s="40"/>
      <c r="H178" s="40"/>
      <c r="I178" s="293"/>
      <c r="J178" s="40"/>
      <c r="K178" s="40"/>
      <c r="L178" s="44"/>
      <c r="M178" s="294"/>
      <c r="N178" s="295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1517</v>
      </c>
      <c r="AU178" s="17" t="s">
        <v>84</v>
      </c>
    </row>
    <row r="179" s="13" customFormat="1">
      <c r="A179" s="13"/>
      <c r="B179" s="242"/>
      <c r="C179" s="243"/>
      <c r="D179" s="244" t="s">
        <v>174</v>
      </c>
      <c r="E179" s="245" t="s">
        <v>1</v>
      </c>
      <c r="F179" s="246" t="s">
        <v>1712</v>
      </c>
      <c r="G179" s="243"/>
      <c r="H179" s="247">
        <v>39.600000000000001</v>
      </c>
      <c r="I179" s="248"/>
      <c r="J179" s="243"/>
      <c r="K179" s="243"/>
      <c r="L179" s="249"/>
      <c r="M179" s="250"/>
      <c r="N179" s="251"/>
      <c r="O179" s="251"/>
      <c r="P179" s="251"/>
      <c r="Q179" s="251"/>
      <c r="R179" s="251"/>
      <c r="S179" s="251"/>
      <c r="T179" s="25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3" t="s">
        <v>174</v>
      </c>
      <c r="AU179" s="253" t="s">
        <v>84</v>
      </c>
      <c r="AV179" s="13" t="s">
        <v>86</v>
      </c>
      <c r="AW179" s="13" t="s">
        <v>32</v>
      </c>
      <c r="AX179" s="13" t="s">
        <v>76</v>
      </c>
      <c r="AY179" s="253" t="s">
        <v>166</v>
      </c>
    </row>
    <row r="180" s="14" customFormat="1">
      <c r="A180" s="14"/>
      <c r="B180" s="254"/>
      <c r="C180" s="255"/>
      <c r="D180" s="244" t="s">
        <v>174</v>
      </c>
      <c r="E180" s="256" t="s">
        <v>1</v>
      </c>
      <c r="F180" s="257" t="s">
        <v>182</v>
      </c>
      <c r="G180" s="255"/>
      <c r="H180" s="258">
        <v>39.600000000000001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4" t="s">
        <v>174</v>
      </c>
      <c r="AU180" s="264" t="s">
        <v>84</v>
      </c>
      <c r="AV180" s="14" t="s">
        <v>172</v>
      </c>
      <c r="AW180" s="14" t="s">
        <v>32</v>
      </c>
      <c r="AX180" s="14" t="s">
        <v>84</v>
      </c>
      <c r="AY180" s="264" t="s">
        <v>166</v>
      </c>
    </row>
    <row r="181" s="2" customFormat="1" ht="49.05" customHeight="1">
      <c r="A181" s="38"/>
      <c r="B181" s="39"/>
      <c r="C181" s="228" t="s">
        <v>288</v>
      </c>
      <c r="D181" s="228" t="s">
        <v>168</v>
      </c>
      <c r="E181" s="229" t="s">
        <v>1713</v>
      </c>
      <c r="F181" s="230" t="s">
        <v>1714</v>
      </c>
      <c r="G181" s="231" t="s">
        <v>185</v>
      </c>
      <c r="H181" s="232">
        <v>78</v>
      </c>
      <c r="I181" s="233"/>
      <c r="J181" s="234">
        <f>ROUND(I181*H181,2)</f>
        <v>0</v>
      </c>
      <c r="K181" s="235"/>
      <c r="L181" s="44"/>
      <c r="M181" s="236" t="s">
        <v>1</v>
      </c>
      <c r="N181" s="237" t="s">
        <v>41</v>
      </c>
      <c r="O181" s="91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288</v>
      </c>
      <c r="AT181" s="240" t="s">
        <v>168</v>
      </c>
      <c r="AU181" s="240" t="s">
        <v>84</v>
      </c>
      <c r="AY181" s="17" t="s">
        <v>166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84</v>
      </c>
      <c r="BK181" s="241">
        <f>ROUND(I181*H181,2)</f>
        <v>0</v>
      </c>
      <c r="BL181" s="17" t="s">
        <v>288</v>
      </c>
      <c r="BM181" s="240" t="s">
        <v>1715</v>
      </c>
    </row>
    <row r="182" s="2" customFormat="1">
      <c r="A182" s="38"/>
      <c r="B182" s="39"/>
      <c r="C182" s="40"/>
      <c r="D182" s="244" t="s">
        <v>1517</v>
      </c>
      <c r="E182" s="40"/>
      <c r="F182" s="292" t="s">
        <v>1681</v>
      </c>
      <c r="G182" s="40"/>
      <c r="H182" s="40"/>
      <c r="I182" s="293"/>
      <c r="J182" s="40"/>
      <c r="K182" s="40"/>
      <c r="L182" s="44"/>
      <c r="M182" s="294"/>
      <c r="N182" s="295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1517</v>
      </c>
      <c r="AU182" s="17" t="s">
        <v>84</v>
      </c>
    </row>
    <row r="183" s="13" customFormat="1">
      <c r="A183" s="13"/>
      <c r="B183" s="242"/>
      <c r="C183" s="243"/>
      <c r="D183" s="244" t="s">
        <v>174</v>
      </c>
      <c r="E183" s="245" t="s">
        <v>1</v>
      </c>
      <c r="F183" s="246" t="s">
        <v>643</v>
      </c>
      <c r="G183" s="243"/>
      <c r="H183" s="247">
        <v>78</v>
      </c>
      <c r="I183" s="248"/>
      <c r="J183" s="243"/>
      <c r="K183" s="243"/>
      <c r="L183" s="249"/>
      <c r="M183" s="250"/>
      <c r="N183" s="251"/>
      <c r="O183" s="251"/>
      <c r="P183" s="251"/>
      <c r="Q183" s="251"/>
      <c r="R183" s="251"/>
      <c r="S183" s="251"/>
      <c r="T183" s="25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3" t="s">
        <v>174</v>
      </c>
      <c r="AU183" s="253" t="s">
        <v>84</v>
      </c>
      <c r="AV183" s="13" t="s">
        <v>86</v>
      </c>
      <c r="AW183" s="13" t="s">
        <v>32</v>
      </c>
      <c r="AX183" s="13" t="s">
        <v>76</v>
      </c>
      <c r="AY183" s="253" t="s">
        <v>166</v>
      </c>
    </row>
    <row r="184" s="14" customFormat="1">
      <c r="A184" s="14"/>
      <c r="B184" s="254"/>
      <c r="C184" s="255"/>
      <c r="D184" s="244" t="s">
        <v>174</v>
      </c>
      <c r="E184" s="256" t="s">
        <v>1</v>
      </c>
      <c r="F184" s="257" t="s">
        <v>182</v>
      </c>
      <c r="G184" s="255"/>
      <c r="H184" s="258">
        <v>78</v>
      </c>
      <c r="I184" s="259"/>
      <c r="J184" s="255"/>
      <c r="K184" s="255"/>
      <c r="L184" s="260"/>
      <c r="M184" s="261"/>
      <c r="N184" s="262"/>
      <c r="O184" s="262"/>
      <c r="P184" s="262"/>
      <c r="Q184" s="262"/>
      <c r="R184" s="262"/>
      <c r="S184" s="262"/>
      <c r="T184" s="26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4" t="s">
        <v>174</v>
      </c>
      <c r="AU184" s="264" t="s">
        <v>84</v>
      </c>
      <c r="AV184" s="14" t="s">
        <v>172</v>
      </c>
      <c r="AW184" s="14" t="s">
        <v>32</v>
      </c>
      <c r="AX184" s="14" t="s">
        <v>84</v>
      </c>
      <c r="AY184" s="264" t="s">
        <v>166</v>
      </c>
    </row>
    <row r="185" s="2" customFormat="1" ht="24.15" customHeight="1">
      <c r="A185" s="38"/>
      <c r="B185" s="39"/>
      <c r="C185" s="275" t="s">
        <v>292</v>
      </c>
      <c r="D185" s="275" t="s">
        <v>217</v>
      </c>
      <c r="E185" s="276" t="s">
        <v>1716</v>
      </c>
      <c r="F185" s="277" t="s">
        <v>1717</v>
      </c>
      <c r="G185" s="278" t="s">
        <v>185</v>
      </c>
      <c r="H185" s="279">
        <v>78</v>
      </c>
      <c r="I185" s="280"/>
      <c r="J185" s="281">
        <f>ROUND(I185*H185,2)</f>
        <v>0</v>
      </c>
      <c r="K185" s="282"/>
      <c r="L185" s="283"/>
      <c r="M185" s="284" t="s">
        <v>1</v>
      </c>
      <c r="N185" s="285" t="s">
        <v>41</v>
      </c>
      <c r="O185" s="91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400</v>
      </c>
      <c r="AT185" s="240" t="s">
        <v>217</v>
      </c>
      <c r="AU185" s="240" t="s">
        <v>84</v>
      </c>
      <c r="AY185" s="17" t="s">
        <v>166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7" t="s">
        <v>84</v>
      </c>
      <c r="BK185" s="241">
        <f>ROUND(I185*H185,2)</f>
        <v>0</v>
      </c>
      <c r="BL185" s="17" t="s">
        <v>288</v>
      </c>
      <c r="BM185" s="240" t="s">
        <v>1718</v>
      </c>
    </row>
    <row r="186" s="2" customFormat="1" ht="44.25" customHeight="1">
      <c r="A186" s="38"/>
      <c r="B186" s="39"/>
      <c r="C186" s="228" t="s">
        <v>296</v>
      </c>
      <c r="D186" s="228" t="s">
        <v>168</v>
      </c>
      <c r="E186" s="229" t="s">
        <v>1719</v>
      </c>
      <c r="F186" s="230" t="s">
        <v>1720</v>
      </c>
      <c r="G186" s="231" t="s">
        <v>185</v>
      </c>
      <c r="H186" s="232">
        <v>150</v>
      </c>
      <c r="I186" s="233"/>
      <c r="J186" s="234">
        <f>ROUND(I186*H186,2)</f>
        <v>0</v>
      </c>
      <c r="K186" s="235"/>
      <c r="L186" s="44"/>
      <c r="M186" s="236" t="s">
        <v>1</v>
      </c>
      <c r="N186" s="237" t="s">
        <v>41</v>
      </c>
      <c r="O186" s="91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288</v>
      </c>
      <c r="AT186" s="240" t="s">
        <v>168</v>
      </c>
      <c r="AU186" s="240" t="s">
        <v>84</v>
      </c>
      <c r="AY186" s="17" t="s">
        <v>166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84</v>
      </c>
      <c r="BK186" s="241">
        <f>ROUND(I186*H186,2)</f>
        <v>0</v>
      </c>
      <c r="BL186" s="17" t="s">
        <v>288</v>
      </c>
      <c r="BM186" s="240" t="s">
        <v>1721</v>
      </c>
    </row>
    <row r="187" s="2" customFormat="1">
      <c r="A187" s="38"/>
      <c r="B187" s="39"/>
      <c r="C187" s="40"/>
      <c r="D187" s="244" t="s">
        <v>1517</v>
      </c>
      <c r="E187" s="40"/>
      <c r="F187" s="292" t="s">
        <v>1681</v>
      </c>
      <c r="G187" s="40"/>
      <c r="H187" s="40"/>
      <c r="I187" s="293"/>
      <c r="J187" s="40"/>
      <c r="K187" s="40"/>
      <c r="L187" s="44"/>
      <c r="M187" s="294"/>
      <c r="N187" s="295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1517</v>
      </c>
      <c r="AU187" s="17" t="s">
        <v>84</v>
      </c>
    </row>
    <row r="188" s="13" customFormat="1">
      <c r="A188" s="13"/>
      <c r="B188" s="242"/>
      <c r="C188" s="243"/>
      <c r="D188" s="244" t="s">
        <v>174</v>
      </c>
      <c r="E188" s="245" t="s">
        <v>1</v>
      </c>
      <c r="F188" s="246" t="s">
        <v>1722</v>
      </c>
      <c r="G188" s="243"/>
      <c r="H188" s="247">
        <v>150</v>
      </c>
      <c r="I188" s="248"/>
      <c r="J188" s="243"/>
      <c r="K188" s="243"/>
      <c r="L188" s="249"/>
      <c r="M188" s="250"/>
      <c r="N188" s="251"/>
      <c r="O188" s="251"/>
      <c r="P188" s="251"/>
      <c r="Q188" s="251"/>
      <c r="R188" s="251"/>
      <c r="S188" s="251"/>
      <c r="T188" s="25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3" t="s">
        <v>174</v>
      </c>
      <c r="AU188" s="253" t="s">
        <v>84</v>
      </c>
      <c r="AV188" s="13" t="s">
        <v>86</v>
      </c>
      <c r="AW188" s="13" t="s">
        <v>32</v>
      </c>
      <c r="AX188" s="13" t="s">
        <v>76</v>
      </c>
      <c r="AY188" s="253" t="s">
        <v>166</v>
      </c>
    </row>
    <row r="189" s="14" customFormat="1">
      <c r="A189" s="14"/>
      <c r="B189" s="254"/>
      <c r="C189" s="255"/>
      <c r="D189" s="244" t="s">
        <v>174</v>
      </c>
      <c r="E189" s="256" t="s">
        <v>1</v>
      </c>
      <c r="F189" s="257" t="s">
        <v>182</v>
      </c>
      <c r="G189" s="255"/>
      <c r="H189" s="258">
        <v>150</v>
      </c>
      <c r="I189" s="259"/>
      <c r="J189" s="255"/>
      <c r="K189" s="255"/>
      <c r="L189" s="260"/>
      <c r="M189" s="261"/>
      <c r="N189" s="262"/>
      <c r="O189" s="262"/>
      <c r="P189" s="262"/>
      <c r="Q189" s="262"/>
      <c r="R189" s="262"/>
      <c r="S189" s="262"/>
      <c r="T189" s="26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4" t="s">
        <v>174</v>
      </c>
      <c r="AU189" s="264" t="s">
        <v>84</v>
      </c>
      <c r="AV189" s="14" t="s">
        <v>172</v>
      </c>
      <c r="AW189" s="14" t="s">
        <v>32</v>
      </c>
      <c r="AX189" s="14" t="s">
        <v>84</v>
      </c>
      <c r="AY189" s="264" t="s">
        <v>166</v>
      </c>
    </row>
    <row r="190" s="2" customFormat="1" ht="16.5" customHeight="1">
      <c r="A190" s="38"/>
      <c r="B190" s="39"/>
      <c r="C190" s="275" t="s">
        <v>300</v>
      </c>
      <c r="D190" s="275" t="s">
        <v>217</v>
      </c>
      <c r="E190" s="276" t="s">
        <v>1723</v>
      </c>
      <c r="F190" s="277" t="s">
        <v>1724</v>
      </c>
      <c r="G190" s="278" t="s">
        <v>185</v>
      </c>
      <c r="H190" s="279">
        <v>150</v>
      </c>
      <c r="I190" s="280"/>
      <c r="J190" s="281">
        <f>ROUND(I190*H190,2)</f>
        <v>0</v>
      </c>
      <c r="K190" s="282"/>
      <c r="L190" s="283"/>
      <c r="M190" s="284" t="s">
        <v>1</v>
      </c>
      <c r="N190" s="285" t="s">
        <v>41</v>
      </c>
      <c r="O190" s="91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0" t="s">
        <v>400</v>
      </c>
      <c r="AT190" s="240" t="s">
        <v>217</v>
      </c>
      <c r="AU190" s="240" t="s">
        <v>84</v>
      </c>
      <c r="AY190" s="17" t="s">
        <v>166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7" t="s">
        <v>84</v>
      </c>
      <c r="BK190" s="241">
        <f>ROUND(I190*H190,2)</f>
        <v>0</v>
      </c>
      <c r="BL190" s="17" t="s">
        <v>288</v>
      </c>
      <c r="BM190" s="240" t="s">
        <v>1725</v>
      </c>
    </row>
    <row r="191" s="2" customFormat="1" ht="37.8" customHeight="1">
      <c r="A191" s="38"/>
      <c r="B191" s="39"/>
      <c r="C191" s="228" t="s">
        <v>305</v>
      </c>
      <c r="D191" s="228" t="s">
        <v>168</v>
      </c>
      <c r="E191" s="229" t="s">
        <v>1726</v>
      </c>
      <c r="F191" s="230" t="s">
        <v>1727</v>
      </c>
      <c r="G191" s="231" t="s">
        <v>250</v>
      </c>
      <c r="H191" s="232">
        <v>1458</v>
      </c>
      <c r="I191" s="233"/>
      <c r="J191" s="234">
        <f>ROUND(I191*H191,2)</f>
        <v>0</v>
      </c>
      <c r="K191" s="235"/>
      <c r="L191" s="44"/>
      <c r="M191" s="236" t="s">
        <v>1</v>
      </c>
      <c r="N191" s="237" t="s">
        <v>41</v>
      </c>
      <c r="O191" s="91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0" t="s">
        <v>288</v>
      </c>
      <c r="AT191" s="240" t="s">
        <v>168</v>
      </c>
      <c r="AU191" s="240" t="s">
        <v>84</v>
      </c>
      <c r="AY191" s="17" t="s">
        <v>166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7" t="s">
        <v>84</v>
      </c>
      <c r="BK191" s="241">
        <f>ROUND(I191*H191,2)</f>
        <v>0</v>
      </c>
      <c r="BL191" s="17" t="s">
        <v>288</v>
      </c>
      <c r="BM191" s="240" t="s">
        <v>1728</v>
      </c>
    </row>
    <row r="192" s="2" customFormat="1">
      <c r="A192" s="38"/>
      <c r="B192" s="39"/>
      <c r="C192" s="40"/>
      <c r="D192" s="244" t="s">
        <v>1517</v>
      </c>
      <c r="E192" s="40"/>
      <c r="F192" s="292" t="s">
        <v>1681</v>
      </c>
      <c r="G192" s="40"/>
      <c r="H192" s="40"/>
      <c r="I192" s="293"/>
      <c r="J192" s="40"/>
      <c r="K192" s="40"/>
      <c r="L192" s="44"/>
      <c r="M192" s="294"/>
      <c r="N192" s="295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1517</v>
      </c>
      <c r="AU192" s="17" t="s">
        <v>84</v>
      </c>
    </row>
    <row r="193" s="13" customFormat="1">
      <c r="A193" s="13"/>
      <c r="B193" s="242"/>
      <c r="C193" s="243"/>
      <c r="D193" s="244" t="s">
        <v>174</v>
      </c>
      <c r="E193" s="245" t="s">
        <v>1</v>
      </c>
      <c r="F193" s="246" t="s">
        <v>1729</v>
      </c>
      <c r="G193" s="243"/>
      <c r="H193" s="247">
        <v>1458</v>
      </c>
      <c r="I193" s="248"/>
      <c r="J193" s="243"/>
      <c r="K193" s="243"/>
      <c r="L193" s="249"/>
      <c r="M193" s="250"/>
      <c r="N193" s="251"/>
      <c r="O193" s="251"/>
      <c r="P193" s="251"/>
      <c r="Q193" s="251"/>
      <c r="R193" s="251"/>
      <c r="S193" s="251"/>
      <c r="T193" s="25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3" t="s">
        <v>174</v>
      </c>
      <c r="AU193" s="253" t="s">
        <v>84</v>
      </c>
      <c r="AV193" s="13" t="s">
        <v>86</v>
      </c>
      <c r="AW193" s="13" t="s">
        <v>32</v>
      </c>
      <c r="AX193" s="13" t="s">
        <v>76</v>
      </c>
      <c r="AY193" s="253" t="s">
        <v>166</v>
      </c>
    </row>
    <row r="194" s="14" customFormat="1">
      <c r="A194" s="14"/>
      <c r="B194" s="254"/>
      <c r="C194" s="255"/>
      <c r="D194" s="244" t="s">
        <v>174</v>
      </c>
      <c r="E194" s="256" t="s">
        <v>1</v>
      </c>
      <c r="F194" s="257" t="s">
        <v>182</v>
      </c>
      <c r="G194" s="255"/>
      <c r="H194" s="258">
        <v>1458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4" t="s">
        <v>174</v>
      </c>
      <c r="AU194" s="264" t="s">
        <v>84</v>
      </c>
      <c r="AV194" s="14" t="s">
        <v>172</v>
      </c>
      <c r="AW194" s="14" t="s">
        <v>32</v>
      </c>
      <c r="AX194" s="14" t="s">
        <v>84</v>
      </c>
      <c r="AY194" s="264" t="s">
        <v>166</v>
      </c>
    </row>
    <row r="195" s="2" customFormat="1" ht="21.75" customHeight="1">
      <c r="A195" s="38"/>
      <c r="B195" s="39"/>
      <c r="C195" s="275" t="s">
        <v>7</v>
      </c>
      <c r="D195" s="275" t="s">
        <v>217</v>
      </c>
      <c r="E195" s="276" t="s">
        <v>1730</v>
      </c>
      <c r="F195" s="277" t="s">
        <v>1731</v>
      </c>
      <c r="G195" s="278" t="s">
        <v>250</v>
      </c>
      <c r="H195" s="279">
        <v>1749.5999999999999</v>
      </c>
      <c r="I195" s="280"/>
      <c r="J195" s="281">
        <f>ROUND(I195*H195,2)</f>
        <v>0</v>
      </c>
      <c r="K195" s="282"/>
      <c r="L195" s="283"/>
      <c r="M195" s="284" t="s">
        <v>1</v>
      </c>
      <c r="N195" s="285" t="s">
        <v>41</v>
      </c>
      <c r="O195" s="91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0" t="s">
        <v>400</v>
      </c>
      <c r="AT195" s="240" t="s">
        <v>217</v>
      </c>
      <c r="AU195" s="240" t="s">
        <v>84</v>
      </c>
      <c r="AY195" s="17" t="s">
        <v>166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7" t="s">
        <v>84</v>
      </c>
      <c r="BK195" s="241">
        <f>ROUND(I195*H195,2)</f>
        <v>0</v>
      </c>
      <c r="BL195" s="17" t="s">
        <v>288</v>
      </c>
      <c r="BM195" s="240" t="s">
        <v>1732</v>
      </c>
    </row>
    <row r="196" s="2" customFormat="1">
      <c r="A196" s="38"/>
      <c r="B196" s="39"/>
      <c r="C196" s="40"/>
      <c r="D196" s="244" t="s">
        <v>1517</v>
      </c>
      <c r="E196" s="40"/>
      <c r="F196" s="292" t="s">
        <v>1696</v>
      </c>
      <c r="G196" s="40"/>
      <c r="H196" s="40"/>
      <c r="I196" s="293"/>
      <c r="J196" s="40"/>
      <c r="K196" s="40"/>
      <c r="L196" s="44"/>
      <c r="M196" s="294"/>
      <c r="N196" s="295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1517</v>
      </c>
      <c r="AU196" s="17" t="s">
        <v>84</v>
      </c>
    </row>
    <row r="197" s="13" customFormat="1">
      <c r="A197" s="13"/>
      <c r="B197" s="242"/>
      <c r="C197" s="243"/>
      <c r="D197" s="244" t="s">
        <v>174</v>
      </c>
      <c r="E197" s="245" t="s">
        <v>1</v>
      </c>
      <c r="F197" s="246" t="s">
        <v>1733</v>
      </c>
      <c r="G197" s="243"/>
      <c r="H197" s="247">
        <v>1749.5999999999999</v>
      </c>
      <c r="I197" s="248"/>
      <c r="J197" s="243"/>
      <c r="K197" s="243"/>
      <c r="L197" s="249"/>
      <c r="M197" s="250"/>
      <c r="N197" s="251"/>
      <c r="O197" s="251"/>
      <c r="P197" s="251"/>
      <c r="Q197" s="251"/>
      <c r="R197" s="251"/>
      <c r="S197" s="251"/>
      <c r="T197" s="25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3" t="s">
        <v>174</v>
      </c>
      <c r="AU197" s="253" t="s">
        <v>84</v>
      </c>
      <c r="AV197" s="13" t="s">
        <v>86</v>
      </c>
      <c r="AW197" s="13" t="s">
        <v>32</v>
      </c>
      <c r="AX197" s="13" t="s">
        <v>76</v>
      </c>
      <c r="AY197" s="253" t="s">
        <v>166</v>
      </c>
    </row>
    <row r="198" s="14" customFormat="1">
      <c r="A198" s="14"/>
      <c r="B198" s="254"/>
      <c r="C198" s="255"/>
      <c r="D198" s="244" t="s">
        <v>174</v>
      </c>
      <c r="E198" s="256" t="s">
        <v>1</v>
      </c>
      <c r="F198" s="257" t="s">
        <v>182</v>
      </c>
      <c r="G198" s="255"/>
      <c r="H198" s="258">
        <v>1749.5999999999999</v>
      </c>
      <c r="I198" s="259"/>
      <c r="J198" s="255"/>
      <c r="K198" s="255"/>
      <c r="L198" s="260"/>
      <c r="M198" s="261"/>
      <c r="N198" s="262"/>
      <c r="O198" s="262"/>
      <c r="P198" s="262"/>
      <c r="Q198" s="262"/>
      <c r="R198" s="262"/>
      <c r="S198" s="262"/>
      <c r="T198" s="26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4" t="s">
        <v>174</v>
      </c>
      <c r="AU198" s="264" t="s">
        <v>84</v>
      </c>
      <c r="AV198" s="14" t="s">
        <v>172</v>
      </c>
      <c r="AW198" s="14" t="s">
        <v>32</v>
      </c>
      <c r="AX198" s="14" t="s">
        <v>84</v>
      </c>
      <c r="AY198" s="264" t="s">
        <v>166</v>
      </c>
    </row>
    <row r="199" s="2" customFormat="1" ht="37.8" customHeight="1">
      <c r="A199" s="38"/>
      <c r="B199" s="39"/>
      <c r="C199" s="228" t="s">
        <v>316</v>
      </c>
      <c r="D199" s="228" t="s">
        <v>168</v>
      </c>
      <c r="E199" s="229" t="s">
        <v>1734</v>
      </c>
      <c r="F199" s="230" t="s">
        <v>1735</v>
      </c>
      <c r="G199" s="231" t="s">
        <v>250</v>
      </c>
      <c r="H199" s="232">
        <v>1057</v>
      </c>
      <c r="I199" s="233"/>
      <c r="J199" s="234">
        <f>ROUND(I199*H199,2)</f>
        <v>0</v>
      </c>
      <c r="K199" s="235"/>
      <c r="L199" s="44"/>
      <c r="M199" s="236" t="s">
        <v>1</v>
      </c>
      <c r="N199" s="237" t="s">
        <v>41</v>
      </c>
      <c r="O199" s="91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0" t="s">
        <v>288</v>
      </c>
      <c r="AT199" s="240" t="s">
        <v>168</v>
      </c>
      <c r="AU199" s="240" t="s">
        <v>84</v>
      </c>
      <c r="AY199" s="17" t="s">
        <v>166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7" t="s">
        <v>84</v>
      </c>
      <c r="BK199" s="241">
        <f>ROUND(I199*H199,2)</f>
        <v>0</v>
      </c>
      <c r="BL199" s="17" t="s">
        <v>288</v>
      </c>
      <c r="BM199" s="240" t="s">
        <v>1736</v>
      </c>
    </row>
    <row r="200" s="2" customFormat="1">
      <c r="A200" s="38"/>
      <c r="B200" s="39"/>
      <c r="C200" s="40"/>
      <c r="D200" s="244" t="s">
        <v>1517</v>
      </c>
      <c r="E200" s="40"/>
      <c r="F200" s="292" t="s">
        <v>1681</v>
      </c>
      <c r="G200" s="40"/>
      <c r="H200" s="40"/>
      <c r="I200" s="293"/>
      <c r="J200" s="40"/>
      <c r="K200" s="40"/>
      <c r="L200" s="44"/>
      <c r="M200" s="294"/>
      <c r="N200" s="295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1517</v>
      </c>
      <c r="AU200" s="17" t="s">
        <v>84</v>
      </c>
    </row>
    <row r="201" s="13" customFormat="1">
      <c r="A201" s="13"/>
      <c r="B201" s="242"/>
      <c r="C201" s="243"/>
      <c r="D201" s="244" t="s">
        <v>174</v>
      </c>
      <c r="E201" s="245" t="s">
        <v>1</v>
      </c>
      <c r="F201" s="246" t="s">
        <v>1737</v>
      </c>
      <c r="G201" s="243"/>
      <c r="H201" s="247">
        <v>1057</v>
      </c>
      <c r="I201" s="248"/>
      <c r="J201" s="243"/>
      <c r="K201" s="243"/>
      <c r="L201" s="249"/>
      <c r="M201" s="250"/>
      <c r="N201" s="251"/>
      <c r="O201" s="251"/>
      <c r="P201" s="251"/>
      <c r="Q201" s="251"/>
      <c r="R201" s="251"/>
      <c r="S201" s="251"/>
      <c r="T201" s="25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3" t="s">
        <v>174</v>
      </c>
      <c r="AU201" s="253" t="s">
        <v>84</v>
      </c>
      <c r="AV201" s="13" t="s">
        <v>86</v>
      </c>
      <c r="AW201" s="13" t="s">
        <v>32</v>
      </c>
      <c r="AX201" s="13" t="s">
        <v>76</v>
      </c>
      <c r="AY201" s="253" t="s">
        <v>166</v>
      </c>
    </row>
    <row r="202" s="14" customFormat="1">
      <c r="A202" s="14"/>
      <c r="B202" s="254"/>
      <c r="C202" s="255"/>
      <c r="D202" s="244" t="s">
        <v>174</v>
      </c>
      <c r="E202" s="256" t="s">
        <v>1</v>
      </c>
      <c r="F202" s="257" t="s">
        <v>182</v>
      </c>
      <c r="G202" s="255"/>
      <c r="H202" s="258">
        <v>1057</v>
      </c>
      <c r="I202" s="259"/>
      <c r="J202" s="255"/>
      <c r="K202" s="255"/>
      <c r="L202" s="260"/>
      <c r="M202" s="261"/>
      <c r="N202" s="262"/>
      <c r="O202" s="262"/>
      <c r="P202" s="262"/>
      <c r="Q202" s="262"/>
      <c r="R202" s="262"/>
      <c r="S202" s="262"/>
      <c r="T202" s="26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4" t="s">
        <v>174</v>
      </c>
      <c r="AU202" s="264" t="s">
        <v>84</v>
      </c>
      <c r="AV202" s="14" t="s">
        <v>172</v>
      </c>
      <c r="AW202" s="14" t="s">
        <v>32</v>
      </c>
      <c r="AX202" s="14" t="s">
        <v>84</v>
      </c>
      <c r="AY202" s="264" t="s">
        <v>166</v>
      </c>
    </row>
    <row r="203" s="2" customFormat="1" ht="21.75" customHeight="1">
      <c r="A203" s="38"/>
      <c r="B203" s="39"/>
      <c r="C203" s="275" t="s">
        <v>332</v>
      </c>
      <c r="D203" s="275" t="s">
        <v>217</v>
      </c>
      <c r="E203" s="276" t="s">
        <v>1738</v>
      </c>
      <c r="F203" s="277" t="s">
        <v>1739</v>
      </c>
      <c r="G203" s="278" t="s">
        <v>250</v>
      </c>
      <c r="H203" s="279">
        <v>1268.4000000000001</v>
      </c>
      <c r="I203" s="280"/>
      <c r="J203" s="281">
        <f>ROUND(I203*H203,2)</f>
        <v>0</v>
      </c>
      <c r="K203" s="282"/>
      <c r="L203" s="283"/>
      <c r="M203" s="284" t="s">
        <v>1</v>
      </c>
      <c r="N203" s="285" t="s">
        <v>41</v>
      </c>
      <c r="O203" s="91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0" t="s">
        <v>400</v>
      </c>
      <c r="AT203" s="240" t="s">
        <v>217</v>
      </c>
      <c r="AU203" s="240" t="s">
        <v>84</v>
      </c>
      <c r="AY203" s="17" t="s">
        <v>166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7" t="s">
        <v>84</v>
      </c>
      <c r="BK203" s="241">
        <f>ROUND(I203*H203,2)</f>
        <v>0</v>
      </c>
      <c r="BL203" s="17" t="s">
        <v>288</v>
      </c>
      <c r="BM203" s="240" t="s">
        <v>1740</v>
      </c>
    </row>
    <row r="204" s="2" customFormat="1">
      <c r="A204" s="38"/>
      <c r="B204" s="39"/>
      <c r="C204" s="40"/>
      <c r="D204" s="244" t="s">
        <v>1517</v>
      </c>
      <c r="E204" s="40"/>
      <c r="F204" s="292" t="s">
        <v>1696</v>
      </c>
      <c r="G204" s="40"/>
      <c r="H204" s="40"/>
      <c r="I204" s="293"/>
      <c r="J204" s="40"/>
      <c r="K204" s="40"/>
      <c r="L204" s="44"/>
      <c r="M204" s="294"/>
      <c r="N204" s="295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1517</v>
      </c>
      <c r="AU204" s="17" t="s">
        <v>84</v>
      </c>
    </row>
    <row r="205" s="13" customFormat="1">
      <c r="A205" s="13"/>
      <c r="B205" s="242"/>
      <c r="C205" s="243"/>
      <c r="D205" s="244" t="s">
        <v>174</v>
      </c>
      <c r="E205" s="245" t="s">
        <v>1</v>
      </c>
      <c r="F205" s="246" t="s">
        <v>1741</v>
      </c>
      <c r="G205" s="243"/>
      <c r="H205" s="247">
        <v>1268.4000000000001</v>
      </c>
      <c r="I205" s="248"/>
      <c r="J205" s="243"/>
      <c r="K205" s="243"/>
      <c r="L205" s="249"/>
      <c r="M205" s="250"/>
      <c r="N205" s="251"/>
      <c r="O205" s="251"/>
      <c r="P205" s="251"/>
      <c r="Q205" s="251"/>
      <c r="R205" s="251"/>
      <c r="S205" s="251"/>
      <c r="T205" s="25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3" t="s">
        <v>174</v>
      </c>
      <c r="AU205" s="253" t="s">
        <v>84</v>
      </c>
      <c r="AV205" s="13" t="s">
        <v>86</v>
      </c>
      <c r="AW205" s="13" t="s">
        <v>32</v>
      </c>
      <c r="AX205" s="13" t="s">
        <v>76</v>
      </c>
      <c r="AY205" s="253" t="s">
        <v>166</v>
      </c>
    </row>
    <row r="206" s="14" customFormat="1">
      <c r="A206" s="14"/>
      <c r="B206" s="254"/>
      <c r="C206" s="255"/>
      <c r="D206" s="244" t="s">
        <v>174</v>
      </c>
      <c r="E206" s="256" t="s">
        <v>1</v>
      </c>
      <c r="F206" s="257" t="s">
        <v>182</v>
      </c>
      <c r="G206" s="255"/>
      <c r="H206" s="258">
        <v>1268.4000000000001</v>
      </c>
      <c r="I206" s="259"/>
      <c r="J206" s="255"/>
      <c r="K206" s="255"/>
      <c r="L206" s="260"/>
      <c r="M206" s="261"/>
      <c r="N206" s="262"/>
      <c r="O206" s="262"/>
      <c r="P206" s="262"/>
      <c r="Q206" s="262"/>
      <c r="R206" s="262"/>
      <c r="S206" s="262"/>
      <c r="T206" s="26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4" t="s">
        <v>174</v>
      </c>
      <c r="AU206" s="264" t="s">
        <v>84</v>
      </c>
      <c r="AV206" s="14" t="s">
        <v>172</v>
      </c>
      <c r="AW206" s="14" t="s">
        <v>32</v>
      </c>
      <c r="AX206" s="14" t="s">
        <v>84</v>
      </c>
      <c r="AY206" s="264" t="s">
        <v>166</v>
      </c>
    </row>
    <row r="207" s="2" customFormat="1" ht="49.05" customHeight="1">
      <c r="A207" s="38"/>
      <c r="B207" s="39"/>
      <c r="C207" s="228" t="s">
        <v>339</v>
      </c>
      <c r="D207" s="228" t="s">
        <v>168</v>
      </c>
      <c r="E207" s="229" t="s">
        <v>1742</v>
      </c>
      <c r="F207" s="230" t="s">
        <v>1743</v>
      </c>
      <c r="G207" s="231" t="s">
        <v>250</v>
      </c>
      <c r="H207" s="232">
        <v>36</v>
      </c>
      <c r="I207" s="233"/>
      <c r="J207" s="234">
        <f>ROUND(I207*H207,2)</f>
        <v>0</v>
      </c>
      <c r="K207" s="235"/>
      <c r="L207" s="44"/>
      <c r="M207" s="236" t="s">
        <v>1</v>
      </c>
      <c r="N207" s="237" t="s">
        <v>41</v>
      </c>
      <c r="O207" s="91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0" t="s">
        <v>288</v>
      </c>
      <c r="AT207" s="240" t="s">
        <v>168</v>
      </c>
      <c r="AU207" s="240" t="s">
        <v>84</v>
      </c>
      <c r="AY207" s="17" t="s">
        <v>166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7" t="s">
        <v>84</v>
      </c>
      <c r="BK207" s="241">
        <f>ROUND(I207*H207,2)</f>
        <v>0</v>
      </c>
      <c r="BL207" s="17" t="s">
        <v>288</v>
      </c>
      <c r="BM207" s="240" t="s">
        <v>1744</v>
      </c>
    </row>
    <row r="208" s="2" customFormat="1">
      <c r="A208" s="38"/>
      <c r="B208" s="39"/>
      <c r="C208" s="40"/>
      <c r="D208" s="244" t="s">
        <v>1517</v>
      </c>
      <c r="E208" s="40"/>
      <c r="F208" s="292" t="s">
        <v>1681</v>
      </c>
      <c r="G208" s="40"/>
      <c r="H208" s="40"/>
      <c r="I208" s="293"/>
      <c r="J208" s="40"/>
      <c r="K208" s="40"/>
      <c r="L208" s="44"/>
      <c r="M208" s="294"/>
      <c r="N208" s="295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1517</v>
      </c>
      <c r="AU208" s="17" t="s">
        <v>84</v>
      </c>
    </row>
    <row r="209" s="13" customFormat="1">
      <c r="A209" s="13"/>
      <c r="B209" s="242"/>
      <c r="C209" s="243"/>
      <c r="D209" s="244" t="s">
        <v>174</v>
      </c>
      <c r="E209" s="245" t="s">
        <v>1</v>
      </c>
      <c r="F209" s="246" t="s">
        <v>420</v>
      </c>
      <c r="G209" s="243"/>
      <c r="H209" s="247">
        <v>36</v>
      </c>
      <c r="I209" s="248"/>
      <c r="J209" s="243"/>
      <c r="K209" s="243"/>
      <c r="L209" s="249"/>
      <c r="M209" s="250"/>
      <c r="N209" s="251"/>
      <c r="O209" s="251"/>
      <c r="P209" s="251"/>
      <c r="Q209" s="251"/>
      <c r="R209" s="251"/>
      <c r="S209" s="251"/>
      <c r="T209" s="25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3" t="s">
        <v>174</v>
      </c>
      <c r="AU209" s="253" t="s">
        <v>84</v>
      </c>
      <c r="AV209" s="13" t="s">
        <v>86</v>
      </c>
      <c r="AW209" s="13" t="s">
        <v>32</v>
      </c>
      <c r="AX209" s="13" t="s">
        <v>76</v>
      </c>
      <c r="AY209" s="253" t="s">
        <v>166</v>
      </c>
    </row>
    <row r="210" s="14" customFormat="1">
      <c r="A210" s="14"/>
      <c r="B210" s="254"/>
      <c r="C210" s="255"/>
      <c r="D210" s="244" t="s">
        <v>174</v>
      </c>
      <c r="E210" s="256" t="s">
        <v>1</v>
      </c>
      <c r="F210" s="257" t="s">
        <v>182</v>
      </c>
      <c r="G210" s="255"/>
      <c r="H210" s="258">
        <v>36</v>
      </c>
      <c r="I210" s="259"/>
      <c r="J210" s="255"/>
      <c r="K210" s="255"/>
      <c r="L210" s="260"/>
      <c r="M210" s="261"/>
      <c r="N210" s="262"/>
      <c r="O210" s="262"/>
      <c r="P210" s="262"/>
      <c r="Q210" s="262"/>
      <c r="R210" s="262"/>
      <c r="S210" s="262"/>
      <c r="T210" s="26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4" t="s">
        <v>174</v>
      </c>
      <c r="AU210" s="264" t="s">
        <v>84</v>
      </c>
      <c r="AV210" s="14" t="s">
        <v>172</v>
      </c>
      <c r="AW210" s="14" t="s">
        <v>32</v>
      </c>
      <c r="AX210" s="14" t="s">
        <v>84</v>
      </c>
      <c r="AY210" s="264" t="s">
        <v>166</v>
      </c>
    </row>
    <row r="211" s="2" customFormat="1" ht="21.75" customHeight="1">
      <c r="A211" s="38"/>
      <c r="B211" s="39"/>
      <c r="C211" s="275" t="s">
        <v>344</v>
      </c>
      <c r="D211" s="275" t="s">
        <v>217</v>
      </c>
      <c r="E211" s="276" t="s">
        <v>1730</v>
      </c>
      <c r="F211" s="277" t="s">
        <v>1731</v>
      </c>
      <c r="G211" s="278" t="s">
        <v>250</v>
      </c>
      <c r="H211" s="279">
        <v>43.200000000000003</v>
      </c>
      <c r="I211" s="280"/>
      <c r="J211" s="281">
        <f>ROUND(I211*H211,2)</f>
        <v>0</v>
      </c>
      <c r="K211" s="282"/>
      <c r="L211" s="283"/>
      <c r="M211" s="284" t="s">
        <v>1</v>
      </c>
      <c r="N211" s="285" t="s">
        <v>41</v>
      </c>
      <c r="O211" s="91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0" t="s">
        <v>400</v>
      </c>
      <c r="AT211" s="240" t="s">
        <v>217</v>
      </c>
      <c r="AU211" s="240" t="s">
        <v>84</v>
      </c>
      <c r="AY211" s="17" t="s">
        <v>166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7" t="s">
        <v>84</v>
      </c>
      <c r="BK211" s="241">
        <f>ROUND(I211*H211,2)</f>
        <v>0</v>
      </c>
      <c r="BL211" s="17" t="s">
        <v>288</v>
      </c>
      <c r="BM211" s="240" t="s">
        <v>1745</v>
      </c>
    </row>
    <row r="212" s="2" customFormat="1">
      <c r="A212" s="38"/>
      <c r="B212" s="39"/>
      <c r="C212" s="40"/>
      <c r="D212" s="244" t="s">
        <v>1517</v>
      </c>
      <c r="E212" s="40"/>
      <c r="F212" s="292" t="s">
        <v>1696</v>
      </c>
      <c r="G212" s="40"/>
      <c r="H212" s="40"/>
      <c r="I212" s="293"/>
      <c r="J212" s="40"/>
      <c r="K212" s="40"/>
      <c r="L212" s="44"/>
      <c r="M212" s="294"/>
      <c r="N212" s="295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1517</v>
      </c>
      <c r="AU212" s="17" t="s">
        <v>84</v>
      </c>
    </row>
    <row r="213" s="13" customFormat="1">
      <c r="A213" s="13"/>
      <c r="B213" s="242"/>
      <c r="C213" s="243"/>
      <c r="D213" s="244" t="s">
        <v>174</v>
      </c>
      <c r="E213" s="245" t="s">
        <v>1</v>
      </c>
      <c r="F213" s="246" t="s">
        <v>1746</v>
      </c>
      <c r="G213" s="243"/>
      <c r="H213" s="247">
        <v>43.200000000000003</v>
      </c>
      <c r="I213" s="248"/>
      <c r="J213" s="243"/>
      <c r="K213" s="243"/>
      <c r="L213" s="249"/>
      <c r="M213" s="250"/>
      <c r="N213" s="251"/>
      <c r="O213" s="251"/>
      <c r="P213" s="251"/>
      <c r="Q213" s="251"/>
      <c r="R213" s="251"/>
      <c r="S213" s="251"/>
      <c r="T213" s="25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3" t="s">
        <v>174</v>
      </c>
      <c r="AU213" s="253" t="s">
        <v>84</v>
      </c>
      <c r="AV213" s="13" t="s">
        <v>86</v>
      </c>
      <c r="AW213" s="13" t="s">
        <v>32</v>
      </c>
      <c r="AX213" s="13" t="s">
        <v>76</v>
      </c>
      <c r="AY213" s="253" t="s">
        <v>166</v>
      </c>
    </row>
    <row r="214" s="14" customFormat="1">
      <c r="A214" s="14"/>
      <c r="B214" s="254"/>
      <c r="C214" s="255"/>
      <c r="D214" s="244" t="s">
        <v>174</v>
      </c>
      <c r="E214" s="256" t="s">
        <v>1</v>
      </c>
      <c r="F214" s="257" t="s">
        <v>182</v>
      </c>
      <c r="G214" s="255"/>
      <c r="H214" s="258">
        <v>43.200000000000003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4" t="s">
        <v>174</v>
      </c>
      <c r="AU214" s="264" t="s">
        <v>84</v>
      </c>
      <c r="AV214" s="14" t="s">
        <v>172</v>
      </c>
      <c r="AW214" s="14" t="s">
        <v>32</v>
      </c>
      <c r="AX214" s="14" t="s">
        <v>84</v>
      </c>
      <c r="AY214" s="264" t="s">
        <v>166</v>
      </c>
    </row>
    <row r="215" s="2" customFormat="1" ht="33" customHeight="1">
      <c r="A215" s="38"/>
      <c r="B215" s="39"/>
      <c r="C215" s="228" t="s">
        <v>349</v>
      </c>
      <c r="D215" s="228" t="s">
        <v>168</v>
      </c>
      <c r="E215" s="229" t="s">
        <v>1747</v>
      </c>
      <c r="F215" s="230" t="s">
        <v>1748</v>
      </c>
      <c r="G215" s="231" t="s">
        <v>185</v>
      </c>
      <c r="H215" s="232">
        <v>42</v>
      </c>
      <c r="I215" s="233"/>
      <c r="J215" s="234">
        <f>ROUND(I215*H215,2)</f>
        <v>0</v>
      </c>
      <c r="K215" s="235"/>
      <c r="L215" s="44"/>
      <c r="M215" s="236" t="s">
        <v>1</v>
      </c>
      <c r="N215" s="237" t="s">
        <v>41</v>
      </c>
      <c r="O215" s="91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0" t="s">
        <v>288</v>
      </c>
      <c r="AT215" s="240" t="s">
        <v>168</v>
      </c>
      <c r="AU215" s="240" t="s">
        <v>84</v>
      </c>
      <c r="AY215" s="17" t="s">
        <v>166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7" t="s">
        <v>84</v>
      </c>
      <c r="BK215" s="241">
        <f>ROUND(I215*H215,2)</f>
        <v>0</v>
      </c>
      <c r="BL215" s="17" t="s">
        <v>288</v>
      </c>
      <c r="BM215" s="240" t="s">
        <v>1749</v>
      </c>
    </row>
    <row r="216" s="2" customFormat="1">
      <c r="A216" s="38"/>
      <c r="B216" s="39"/>
      <c r="C216" s="40"/>
      <c r="D216" s="244" t="s">
        <v>1517</v>
      </c>
      <c r="E216" s="40"/>
      <c r="F216" s="292" t="s">
        <v>1681</v>
      </c>
      <c r="G216" s="40"/>
      <c r="H216" s="40"/>
      <c r="I216" s="293"/>
      <c r="J216" s="40"/>
      <c r="K216" s="40"/>
      <c r="L216" s="44"/>
      <c r="M216" s="294"/>
      <c r="N216" s="295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1517</v>
      </c>
      <c r="AU216" s="17" t="s">
        <v>84</v>
      </c>
    </row>
    <row r="217" s="13" customFormat="1">
      <c r="A217" s="13"/>
      <c r="B217" s="242"/>
      <c r="C217" s="243"/>
      <c r="D217" s="244" t="s">
        <v>174</v>
      </c>
      <c r="E217" s="245" t="s">
        <v>1</v>
      </c>
      <c r="F217" s="246" t="s">
        <v>453</v>
      </c>
      <c r="G217" s="243"/>
      <c r="H217" s="247">
        <v>42</v>
      </c>
      <c r="I217" s="248"/>
      <c r="J217" s="243"/>
      <c r="K217" s="243"/>
      <c r="L217" s="249"/>
      <c r="M217" s="250"/>
      <c r="N217" s="251"/>
      <c r="O217" s="251"/>
      <c r="P217" s="251"/>
      <c r="Q217" s="251"/>
      <c r="R217" s="251"/>
      <c r="S217" s="251"/>
      <c r="T217" s="25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3" t="s">
        <v>174</v>
      </c>
      <c r="AU217" s="253" t="s">
        <v>84</v>
      </c>
      <c r="AV217" s="13" t="s">
        <v>86</v>
      </c>
      <c r="AW217" s="13" t="s">
        <v>32</v>
      </c>
      <c r="AX217" s="13" t="s">
        <v>76</v>
      </c>
      <c r="AY217" s="253" t="s">
        <v>166</v>
      </c>
    </row>
    <row r="218" s="14" customFormat="1">
      <c r="A218" s="14"/>
      <c r="B218" s="254"/>
      <c r="C218" s="255"/>
      <c r="D218" s="244" t="s">
        <v>174</v>
      </c>
      <c r="E218" s="256" t="s">
        <v>1</v>
      </c>
      <c r="F218" s="257" t="s">
        <v>182</v>
      </c>
      <c r="G218" s="255"/>
      <c r="H218" s="258">
        <v>42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4" t="s">
        <v>174</v>
      </c>
      <c r="AU218" s="264" t="s">
        <v>84</v>
      </c>
      <c r="AV218" s="14" t="s">
        <v>172</v>
      </c>
      <c r="AW218" s="14" t="s">
        <v>32</v>
      </c>
      <c r="AX218" s="14" t="s">
        <v>84</v>
      </c>
      <c r="AY218" s="264" t="s">
        <v>166</v>
      </c>
    </row>
    <row r="219" s="2" customFormat="1" ht="37.8" customHeight="1">
      <c r="A219" s="38"/>
      <c r="B219" s="39"/>
      <c r="C219" s="228" t="s">
        <v>372</v>
      </c>
      <c r="D219" s="228" t="s">
        <v>168</v>
      </c>
      <c r="E219" s="229" t="s">
        <v>1750</v>
      </c>
      <c r="F219" s="230" t="s">
        <v>1751</v>
      </c>
      <c r="G219" s="231" t="s">
        <v>185</v>
      </c>
      <c r="H219" s="232">
        <v>468</v>
      </c>
      <c r="I219" s="233"/>
      <c r="J219" s="234">
        <f>ROUND(I219*H219,2)</f>
        <v>0</v>
      </c>
      <c r="K219" s="235"/>
      <c r="L219" s="44"/>
      <c r="M219" s="236" t="s">
        <v>1</v>
      </c>
      <c r="N219" s="237" t="s">
        <v>41</v>
      </c>
      <c r="O219" s="91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0" t="s">
        <v>288</v>
      </c>
      <c r="AT219" s="240" t="s">
        <v>168</v>
      </c>
      <c r="AU219" s="240" t="s">
        <v>84</v>
      </c>
      <c r="AY219" s="17" t="s">
        <v>166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7" t="s">
        <v>84</v>
      </c>
      <c r="BK219" s="241">
        <f>ROUND(I219*H219,2)</f>
        <v>0</v>
      </c>
      <c r="BL219" s="17" t="s">
        <v>288</v>
      </c>
      <c r="BM219" s="240" t="s">
        <v>1752</v>
      </c>
    </row>
    <row r="220" s="2" customFormat="1">
      <c r="A220" s="38"/>
      <c r="B220" s="39"/>
      <c r="C220" s="40"/>
      <c r="D220" s="244" t="s">
        <v>1517</v>
      </c>
      <c r="E220" s="40"/>
      <c r="F220" s="292" t="s">
        <v>1681</v>
      </c>
      <c r="G220" s="40"/>
      <c r="H220" s="40"/>
      <c r="I220" s="293"/>
      <c r="J220" s="40"/>
      <c r="K220" s="40"/>
      <c r="L220" s="44"/>
      <c r="M220" s="294"/>
      <c r="N220" s="295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1517</v>
      </c>
      <c r="AU220" s="17" t="s">
        <v>84</v>
      </c>
    </row>
    <row r="221" s="13" customFormat="1">
      <c r="A221" s="13"/>
      <c r="B221" s="242"/>
      <c r="C221" s="243"/>
      <c r="D221" s="244" t="s">
        <v>174</v>
      </c>
      <c r="E221" s="245" t="s">
        <v>1</v>
      </c>
      <c r="F221" s="246" t="s">
        <v>1753</v>
      </c>
      <c r="G221" s="243"/>
      <c r="H221" s="247">
        <v>468</v>
      </c>
      <c r="I221" s="248"/>
      <c r="J221" s="243"/>
      <c r="K221" s="243"/>
      <c r="L221" s="249"/>
      <c r="M221" s="250"/>
      <c r="N221" s="251"/>
      <c r="O221" s="251"/>
      <c r="P221" s="251"/>
      <c r="Q221" s="251"/>
      <c r="R221" s="251"/>
      <c r="S221" s="251"/>
      <c r="T221" s="25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3" t="s">
        <v>174</v>
      </c>
      <c r="AU221" s="253" t="s">
        <v>84</v>
      </c>
      <c r="AV221" s="13" t="s">
        <v>86</v>
      </c>
      <c r="AW221" s="13" t="s">
        <v>32</v>
      </c>
      <c r="AX221" s="13" t="s">
        <v>76</v>
      </c>
      <c r="AY221" s="253" t="s">
        <v>166</v>
      </c>
    </row>
    <row r="222" s="14" customFormat="1">
      <c r="A222" s="14"/>
      <c r="B222" s="254"/>
      <c r="C222" s="255"/>
      <c r="D222" s="244" t="s">
        <v>174</v>
      </c>
      <c r="E222" s="256" t="s">
        <v>1</v>
      </c>
      <c r="F222" s="257" t="s">
        <v>182</v>
      </c>
      <c r="G222" s="255"/>
      <c r="H222" s="258">
        <v>468</v>
      </c>
      <c r="I222" s="259"/>
      <c r="J222" s="255"/>
      <c r="K222" s="255"/>
      <c r="L222" s="260"/>
      <c r="M222" s="261"/>
      <c r="N222" s="262"/>
      <c r="O222" s="262"/>
      <c r="P222" s="262"/>
      <c r="Q222" s="262"/>
      <c r="R222" s="262"/>
      <c r="S222" s="262"/>
      <c r="T222" s="26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4" t="s">
        <v>174</v>
      </c>
      <c r="AU222" s="264" t="s">
        <v>84</v>
      </c>
      <c r="AV222" s="14" t="s">
        <v>172</v>
      </c>
      <c r="AW222" s="14" t="s">
        <v>32</v>
      </c>
      <c r="AX222" s="14" t="s">
        <v>84</v>
      </c>
      <c r="AY222" s="264" t="s">
        <v>166</v>
      </c>
    </row>
    <row r="223" s="2" customFormat="1" ht="24.15" customHeight="1">
      <c r="A223" s="38"/>
      <c r="B223" s="39"/>
      <c r="C223" s="228" t="s">
        <v>377</v>
      </c>
      <c r="D223" s="228" t="s">
        <v>168</v>
      </c>
      <c r="E223" s="229" t="s">
        <v>1754</v>
      </c>
      <c r="F223" s="230" t="s">
        <v>1755</v>
      </c>
      <c r="G223" s="231" t="s">
        <v>185</v>
      </c>
      <c r="H223" s="232">
        <v>2</v>
      </c>
      <c r="I223" s="233"/>
      <c r="J223" s="234">
        <f>ROUND(I223*H223,2)</f>
        <v>0</v>
      </c>
      <c r="K223" s="235"/>
      <c r="L223" s="44"/>
      <c r="M223" s="236" t="s">
        <v>1</v>
      </c>
      <c r="N223" s="237" t="s">
        <v>41</v>
      </c>
      <c r="O223" s="91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0" t="s">
        <v>288</v>
      </c>
      <c r="AT223" s="240" t="s">
        <v>168</v>
      </c>
      <c r="AU223" s="240" t="s">
        <v>84</v>
      </c>
      <c r="AY223" s="17" t="s">
        <v>166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7" t="s">
        <v>84</v>
      </c>
      <c r="BK223" s="241">
        <f>ROUND(I223*H223,2)</f>
        <v>0</v>
      </c>
      <c r="BL223" s="17" t="s">
        <v>288</v>
      </c>
      <c r="BM223" s="240" t="s">
        <v>1756</v>
      </c>
    </row>
    <row r="224" s="2" customFormat="1" ht="16.5" customHeight="1">
      <c r="A224" s="38"/>
      <c r="B224" s="39"/>
      <c r="C224" s="275" t="s">
        <v>384</v>
      </c>
      <c r="D224" s="275" t="s">
        <v>217</v>
      </c>
      <c r="E224" s="276" t="s">
        <v>1757</v>
      </c>
      <c r="F224" s="277" t="s">
        <v>1758</v>
      </c>
      <c r="G224" s="278" t="s">
        <v>185</v>
      </c>
      <c r="H224" s="279">
        <v>2</v>
      </c>
      <c r="I224" s="280"/>
      <c r="J224" s="281">
        <f>ROUND(I224*H224,2)</f>
        <v>0</v>
      </c>
      <c r="K224" s="282"/>
      <c r="L224" s="283"/>
      <c r="M224" s="284" t="s">
        <v>1</v>
      </c>
      <c r="N224" s="285" t="s">
        <v>41</v>
      </c>
      <c r="O224" s="91"/>
      <c r="P224" s="238">
        <f>O224*H224</f>
        <v>0</v>
      </c>
      <c r="Q224" s="238">
        <v>0.1011</v>
      </c>
      <c r="R224" s="238">
        <f>Q224*H224</f>
        <v>0.20219999999999999</v>
      </c>
      <c r="S224" s="238">
        <v>0</v>
      </c>
      <c r="T224" s="239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0" t="s">
        <v>400</v>
      </c>
      <c r="AT224" s="240" t="s">
        <v>217</v>
      </c>
      <c r="AU224" s="240" t="s">
        <v>84</v>
      </c>
      <c r="AY224" s="17" t="s">
        <v>166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7" t="s">
        <v>84</v>
      </c>
      <c r="BK224" s="241">
        <f>ROUND(I224*H224,2)</f>
        <v>0</v>
      </c>
      <c r="BL224" s="17" t="s">
        <v>288</v>
      </c>
      <c r="BM224" s="240" t="s">
        <v>1759</v>
      </c>
    </row>
    <row r="225" s="2" customFormat="1" ht="24.15" customHeight="1">
      <c r="A225" s="38"/>
      <c r="B225" s="39"/>
      <c r="C225" s="275" t="s">
        <v>389</v>
      </c>
      <c r="D225" s="275" t="s">
        <v>217</v>
      </c>
      <c r="E225" s="276" t="s">
        <v>1760</v>
      </c>
      <c r="F225" s="277" t="s">
        <v>1761</v>
      </c>
      <c r="G225" s="278" t="s">
        <v>185</v>
      </c>
      <c r="H225" s="279">
        <v>25</v>
      </c>
      <c r="I225" s="280"/>
      <c r="J225" s="281">
        <f>ROUND(I225*H225,2)</f>
        <v>0</v>
      </c>
      <c r="K225" s="282"/>
      <c r="L225" s="283"/>
      <c r="M225" s="284" t="s">
        <v>1</v>
      </c>
      <c r="N225" s="285" t="s">
        <v>41</v>
      </c>
      <c r="O225" s="91"/>
      <c r="P225" s="238">
        <f>O225*H225</f>
        <v>0</v>
      </c>
      <c r="Q225" s="238">
        <v>0.00046999999999999999</v>
      </c>
      <c r="R225" s="238">
        <f>Q225*H225</f>
        <v>0.01175</v>
      </c>
      <c r="S225" s="238">
        <v>0</v>
      </c>
      <c r="T225" s="239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0" t="s">
        <v>400</v>
      </c>
      <c r="AT225" s="240" t="s">
        <v>217</v>
      </c>
      <c r="AU225" s="240" t="s">
        <v>84</v>
      </c>
      <c r="AY225" s="17" t="s">
        <v>166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7" t="s">
        <v>84</v>
      </c>
      <c r="BK225" s="241">
        <f>ROUND(I225*H225,2)</f>
        <v>0</v>
      </c>
      <c r="BL225" s="17" t="s">
        <v>288</v>
      </c>
      <c r="BM225" s="240" t="s">
        <v>1762</v>
      </c>
    </row>
    <row r="226" s="2" customFormat="1">
      <c r="A226" s="38"/>
      <c r="B226" s="39"/>
      <c r="C226" s="40"/>
      <c r="D226" s="244" t="s">
        <v>1517</v>
      </c>
      <c r="E226" s="40"/>
      <c r="F226" s="292" t="s">
        <v>1763</v>
      </c>
      <c r="G226" s="40"/>
      <c r="H226" s="40"/>
      <c r="I226" s="293"/>
      <c r="J226" s="40"/>
      <c r="K226" s="40"/>
      <c r="L226" s="44"/>
      <c r="M226" s="294"/>
      <c r="N226" s="295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1517</v>
      </c>
      <c r="AU226" s="17" t="s">
        <v>84</v>
      </c>
    </row>
    <row r="227" s="2" customFormat="1" ht="16.5" customHeight="1">
      <c r="A227" s="38"/>
      <c r="B227" s="39"/>
      <c r="C227" s="275" t="s">
        <v>395</v>
      </c>
      <c r="D227" s="275" t="s">
        <v>217</v>
      </c>
      <c r="E227" s="276" t="s">
        <v>1764</v>
      </c>
      <c r="F227" s="277" t="s">
        <v>1765</v>
      </c>
      <c r="G227" s="278" t="s">
        <v>185</v>
      </c>
      <c r="H227" s="279">
        <v>50</v>
      </c>
      <c r="I227" s="280"/>
      <c r="J227" s="281">
        <f>ROUND(I227*H227,2)</f>
        <v>0</v>
      </c>
      <c r="K227" s="282"/>
      <c r="L227" s="283"/>
      <c r="M227" s="284" t="s">
        <v>1</v>
      </c>
      <c r="N227" s="285" t="s">
        <v>41</v>
      </c>
      <c r="O227" s="91"/>
      <c r="P227" s="238">
        <f>O227*H227</f>
        <v>0</v>
      </c>
      <c r="Q227" s="238">
        <v>0.00040000000000000002</v>
      </c>
      <c r="R227" s="238">
        <f>Q227*H227</f>
        <v>0.02</v>
      </c>
      <c r="S227" s="238">
        <v>0</v>
      </c>
      <c r="T227" s="239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0" t="s">
        <v>400</v>
      </c>
      <c r="AT227" s="240" t="s">
        <v>217</v>
      </c>
      <c r="AU227" s="240" t="s">
        <v>84</v>
      </c>
      <c r="AY227" s="17" t="s">
        <v>166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7" t="s">
        <v>84</v>
      </c>
      <c r="BK227" s="241">
        <f>ROUND(I227*H227,2)</f>
        <v>0</v>
      </c>
      <c r="BL227" s="17" t="s">
        <v>288</v>
      </c>
      <c r="BM227" s="240" t="s">
        <v>1766</v>
      </c>
    </row>
    <row r="228" s="2" customFormat="1">
      <c r="A228" s="38"/>
      <c r="B228" s="39"/>
      <c r="C228" s="40"/>
      <c r="D228" s="244" t="s">
        <v>1517</v>
      </c>
      <c r="E228" s="40"/>
      <c r="F228" s="292" t="s">
        <v>1767</v>
      </c>
      <c r="G228" s="40"/>
      <c r="H228" s="40"/>
      <c r="I228" s="293"/>
      <c r="J228" s="40"/>
      <c r="K228" s="40"/>
      <c r="L228" s="44"/>
      <c r="M228" s="294"/>
      <c r="N228" s="295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1517</v>
      </c>
      <c r="AU228" s="17" t="s">
        <v>84</v>
      </c>
    </row>
    <row r="229" s="2" customFormat="1" ht="24.15" customHeight="1">
      <c r="A229" s="38"/>
      <c r="B229" s="39"/>
      <c r="C229" s="275" t="s">
        <v>400</v>
      </c>
      <c r="D229" s="275" t="s">
        <v>217</v>
      </c>
      <c r="E229" s="276" t="s">
        <v>1768</v>
      </c>
      <c r="F229" s="277" t="s">
        <v>1769</v>
      </c>
      <c r="G229" s="278" t="s">
        <v>185</v>
      </c>
      <c r="H229" s="279">
        <v>5</v>
      </c>
      <c r="I229" s="280"/>
      <c r="J229" s="281">
        <f>ROUND(I229*H229,2)</f>
        <v>0</v>
      </c>
      <c r="K229" s="282"/>
      <c r="L229" s="283"/>
      <c r="M229" s="284" t="s">
        <v>1</v>
      </c>
      <c r="N229" s="285" t="s">
        <v>41</v>
      </c>
      <c r="O229" s="91"/>
      <c r="P229" s="238">
        <f>O229*H229</f>
        <v>0</v>
      </c>
      <c r="Q229" s="238">
        <v>0.0010399999999999999</v>
      </c>
      <c r="R229" s="238">
        <f>Q229*H229</f>
        <v>0.0051999999999999998</v>
      </c>
      <c r="S229" s="238">
        <v>0</v>
      </c>
      <c r="T229" s="239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40" t="s">
        <v>400</v>
      </c>
      <c r="AT229" s="240" t="s">
        <v>217</v>
      </c>
      <c r="AU229" s="240" t="s">
        <v>84</v>
      </c>
      <c r="AY229" s="17" t="s">
        <v>166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7" t="s">
        <v>84</v>
      </c>
      <c r="BK229" s="241">
        <f>ROUND(I229*H229,2)</f>
        <v>0</v>
      </c>
      <c r="BL229" s="17" t="s">
        <v>288</v>
      </c>
      <c r="BM229" s="240" t="s">
        <v>1770</v>
      </c>
    </row>
    <row r="230" s="2" customFormat="1" ht="37.8" customHeight="1">
      <c r="A230" s="38"/>
      <c r="B230" s="39"/>
      <c r="C230" s="228" t="s">
        <v>406</v>
      </c>
      <c r="D230" s="228" t="s">
        <v>168</v>
      </c>
      <c r="E230" s="229" t="s">
        <v>1771</v>
      </c>
      <c r="F230" s="230" t="s">
        <v>1772</v>
      </c>
      <c r="G230" s="231" t="s">
        <v>185</v>
      </c>
      <c r="H230" s="232">
        <v>41</v>
      </c>
      <c r="I230" s="233"/>
      <c r="J230" s="234">
        <f>ROUND(I230*H230,2)</f>
        <v>0</v>
      </c>
      <c r="K230" s="235"/>
      <c r="L230" s="44"/>
      <c r="M230" s="236" t="s">
        <v>1</v>
      </c>
      <c r="N230" s="237" t="s">
        <v>41</v>
      </c>
      <c r="O230" s="91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0" t="s">
        <v>288</v>
      </c>
      <c r="AT230" s="240" t="s">
        <v>168</v>
      </c>
      <c r="AU230" s="240" t="s">
        <v>84</v>
      </c>
      <c r="AY230" s="17" t="s">
        <v>166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7" t="s">
        <v>84</v>
      </c>
      <c r="BK230" s="241">
        <f>ROUND(I230*H230,2)</f>
        <v>0</v>
      </c>
      <c r="BL230" s="17" t="s">
        <v>288</v>
      </c>
      <c r="BM230" s="240" t="s">
        <v>1773</v>
      </c>
    </row>
    <row r="231" s="2" customFormat="1">
      <c r="A231" s="38"/>
      <c r="B231" s="39"/>
      <c r="C231" s="40"/>
      <c r="D231" s="244" t="s">
        <v>1517</v>
      </c>
      <c r="E231" s="40"/>
      <c r="F231" s="292" t="s">
        <v>1681</v>
      </c>
      <c r="G231" s="40"/>
      <c r="H231" s="40"/>
      <c r="I231" s="293"/>
      <c r="J231" s="40"/>
      <c r="K231" s="40"/>
      <c r="L231" s="44"/>
      <c r="M231" s="294"/>
      <c r="N231" s="295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1517</v>
      </c>
      <c r="AU231" s="17" t="s">
        <v>84</v>
      </c>
    </row>
    <row r="232" s="13" customFormat="1">
      <c r="A232" s="13"/>
      <c r="B232" s="242"/>
      <c r="C232" s="243"/>
      <c r="D232" s="244" t="s">
        <v>174</v>
      </c>
      <c r="E232" s="245" t="s">
        <v>1</v>
      </c>
      <c r="F232" s="246" t="s">
        <v>449</v>
      </c>
      <c r="G232" s="243"/>
      <c r="H232" s="247">
        <v>41</v>
      </c>
      <c r="I232" s="248"/>
      <c r="J232" s="243"/>
      <c r="K232" s="243"/>
      <c r="L232" s="249"/>
      <c r="M232" s="250"/>
      <c r="N232" s="251"/>
      <c r="O232" s="251"/>
      <c r="P232" s="251"/>
      <c r="Q232" s="251"/>
      <c r="R232" s="251"/>
      <c r="S232" s="251"/>
      <c r="T232" s="25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3" t="s">
        <v>174</v>
      </c>
      <c r="AU232" s="253" t="s">
        <v>84</v>
      </c>
      <c r="AV232" s="13" t="s">
        <v>86</v>
      </c>
      <c r="AW232" s="13" t="s">
        <v>32</v>
      </c>
      <c r="AX232" s="13" t="s">
        <v>76</v>
      </c>
      <c r="AY232" s="253" t="s">
        <v>166</v>
      </c>
    </row>
    <row r="233" s="14" customFormat="1">
      <c r="A233" s="14"/>
      <c r="B233" s="254"/>
      <c r="C233" s="255"/>
      <c r="D233" s="244" t="s">
        <v>174</v>
      </c>
      <c r="E233" s="256" t="s">
        <v>1</v>
      </c>
      <c r="F233" s="257" t="s">
        <v>182</v>
      </c>
      <c r="G233" s="255"/>
      <c r="H233" s="258">
        <v>41</v>
      </c>
      <c r="I233" s="259"/>
      <c r="J233" s="255"/>
      <c r="K233" s="255"/>
      <c r="L233" s="260"/>
      <c r="M233" s="261"/>
      <c r="N233" s="262"/>
      <c r="O233" s="262"/>
      <c r="P233" s="262"/>
      <c r="Q233" s="262"/>
      <c r="R233" s="262"/>
      <c r="S233" s="262"/>
      <c r="T233" s="26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4" t="s">
        <v>174</v>
      </c>
      <c r="AU233" s="264" t="s">
        <v>84</v>
      </c>
      <c r="AV233" s="14" t="s">
        <v>172</v>
      </c>
      <c r="AW233" s="14" t="s">
        <v>32</v>
      </c>
      <c r="AX233" s="14" t="s">
        <v>84</v>
      </c>
      <c r="AY233" s="264" t="s">
        <v>166</v>
      </c>
    </row>
    <row r="234" s="2" customFormat="1" ht="16.5" customHeight="1">
      <c r="A234" s="38"/>
      <c r="B234" s="39"/>
      <c r="C234" s="275" t="s">
        <v>411</v>
      </c>
      <c r="D234" s="275" t="s">
        <v>217</v>
      </c>
      <c r="E234" s="276" t="s">
        <v>1774</v>
      </c>
      <c r="F234" s="277" t="s">
        <v>1775</v>
      </c>
      <c r="G234" s="278" t="s">
        <v>185</v>
      </c>
      <c r="H234" s="279">
        <v>41</v>
      </c>
      <c r="I234" s="280"/>
      <c r="J234" s="281">
        <f>ROUND(I234*H234,2)</f>
        <v>0</v>
      </c>
      <c r="K234" s="282"/>
      <c r="L234" s="283"/>
      <c r="M234" s="284" t="s">
        <v>1</v>
      </c>
      <c r="N234" s="285" t="s">
        <v>41</v>
      </c>
      <c r="O234" s="91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40" t="s">
        <v>400</v>
      </c>
      <c r="AT234" s="240" t="s">
        <v>217</v>
      </c>
      <c r="AU234" s="240" t="s">
        <v>84</v>
      </c>
      <c r="AY234" s="17" t="s">
        <v>166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7" t="s">
        <v>84</v>
      </c>
      <c r="BK234" s="241">
        <f>ROUND(I234*H234,2)</f>
        <v>0</v>
      </c>
      <c r="BL234" s="17" t="s">
        <v>288</v>
      </c>
      <c r="BM234" s="240" t="s">
        <v>1776</v>
      </c>
    </row>
    <row r="235" s="2" customFormat="1" ht="37.8" customHeight="1">
      <c r="A235" s="38"/>
      <c r="B235" s="39"/>
      <c r="C235" s="228" t="s">
        <v>416</v>
      </c>
      <c r="D235" s="228" t="s">
        <v>168</v>
      </c>
      <c r="E235" s="229" t="s">
        <v>1777</v>
      </c>
      <c r="F235" s="230" t="s">
        <v>1778</v>
      </c>
      <c r="G235" s="231" t="s">
        <v>185</v>
      </c>
      <c r="H235" s="232">
        <v>5</v>
      </c>
      <c r="I235" s="233"/>
      <c r="J235" s="234">
        <f>ROUND(I235*H235,2)</f>
        <v>0</v>
      </c>
      <c r="K235" s="235"/>
      <c r="L235" s="44"/>
      <c r="M235" s="236" t="s">
        <v>1</v>
      </c>
      <c r="N235" s="237" t="s">
        <v>41</v>
      </c>
      <c r="O235" s="91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40" t="s">
        <v>288</v>
      </c>
      <c r="AT235" s="240" t="s">
        <v>168</v>
      </c>
      <c r="AU235" s="240" t="s">
        <v>84</v>
      </c>
      <c r="AY235" s="17" t="s">
        <v>166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7" t="s">
        <v>84</v>
      </c>
      <c r="BK235" s="241">
        <f>ROUND(I235*H235,2)</f>
        <v>0</v>
      </c>
      <c r="BL235" s="17" t="s">
        <v>288</v>
      </c>
      <c r="BM235" s="240" t="s">
        <v>1779</v>
      </c>
    </row>
    <row r="236" s="2" customFormat="1">
      <c r="A236" s="38"/>
      <c r="B236" s="39"/>
      <c r="C236" s="40"/>
      <c r="D236" s="244" t="s">
        <v>1517</v>
      </c>
      <c r="E236" s="40"/>
      <c r="F236" s="292" t="s">
        <v>1681</v>
      </c>
      <c r="G236" s="40"/>
      <c r="H236" s="40"/>
      <c r="I236" s="293"/>
      <c r="J236" s="40"/>
      <c r="K236" s="40"/>
      <c r="L236" s="44"/>
      <c r="M236" s="294"/>
      <c r="N236" s="295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1517</v>
      </c>
      <c r="AU236" s="17" t="s">
        <v>84</v>
      </c>
    </row>
    <row r="237" s="13" customFormat="1">
      <c r="A237" s="13"/>
      <c r="B237" s="242"/>
      <c r="C237" s="243"/>
      <c r="D237" s="244" t="s">
        <v>174</v>
      </c>
      <c r="E237" s="245" t="s">
        <v>1</v>
      </c>
      <c r="F237" s="246" t="s">
        <v>202</v>
      </c>
      <c r="G237" s="243"/>
      <c r="H237" s="247">
        <v>5</v>
      </c>
      <c r="I237" s="248"/>
      <c r="J237" s="243"/>
      <c r="K237" s="243"/>
      <c r="L237" s="249"/>
      <c r="M237" s="250"/>
      <c r="N237" s="251"/>
      <c r="O237" s="251"/>
      <c r="P237" s="251"/>
      <c r="Q237" s="251"/>
      <c r="R237" s="251"/>
      <c r="S237" s="251"/>
      <c r="T237" s="25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3" t="s">
        <v>174</v>
      </c>
      <c r="AU237" s="253" t="s">
        <v>84</v>
      </c>
      <c r="AV237" s="13" t="s">
        <v>86</v>
      </c>
      <c r="AW237" s="13" t="s">
        <v>32</v>
      </c>
      <c r="AX237" s="13" t="s">
        <v>76</v>
      </c>
      <c r="AY237" s="253" t="s">
        <v>166</v>
      </c>
    </row>
    <row r="238" s="14" customFormat="1">
      <c r="A238" s="14"/>
      <c r="B238" s="254"/>
      <c r="C238" s="255"/>
      <c r="D238" s="244" t="s">
        <v>174</v>
      </c>
      <c r="E238" s="256" t="s">
        <v>1</v>
      </c>
      <c r="F238" s="257" t="s">
        <v>182</v>
      </c>
      <c r="G238" s="255"/>
      <c r="H238" s="258">
        <v>5</v>
      </c>
      <c r="I238" s="259"/>
      <c r="J238" s="255"/>
      <c r="K238" s="255"/>
      <c r="L238" s="260"/>
      <c r="M238" s="261"/>
      <c r="N238" s="262"/>
      <c r="O238" s="262"/>
      <c r="P238" s="262"/>
      <c r="Q238" s="262"/>
      <c r="R238" s="262"/>
      <c r="S238" s="262"/>
      <c r="T238" s="26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4" t="s">
        <v>174</v>
      </c>
      <c r="AU238" s="264" t="s">
        <v>84</v>
      </c>
      <c r="AV238" s="14" t="s">
        <v>172</v>
      </c>
      <c r="AW238" s="14" t="s">
        <v>32</v>
      </c>
      <c r="AX238" s="14" t="s">
        <v>84</v>
      </c>
      <c r="AY238" s="264" t="s">
        <v>166</v>
      </c>
    </row>
    <row r="239" s="2" customFormat="1" ht="16.5" customHeight="1">
      <c r="A239" s="38"/>
      <c r="B239" s="39"/>
      <c r="C239" s="275" t="s">
        <v>420</v>
      </c>
      <c r="D239" s="275" t="s">
        <v>217</v>
      </c>
      <c r="E239" s="276" t="s">
        <v>1780</v>
      </c>
      <c r="F239" s="277" t="s">
        <v>1781</v>
      </c>
      <c r="G239" s="278" t="s">
        <v>185</v>
      </c>
      <c r="H239" s="279">
        <v>5</v>
      </c>
      <c r="I239" s="280"/>
      <c r="J239" s="281">
        <f>ROUND(I239*H239,2)</f>
        <v>0</v>
      </c>
      <c r="K239" s="282"/>
      <c r="L239" s="283"/>
      <c r="M239" s="284" t="s">
        <v>1</v>
      </c>
      <c r="N239" s="285" t="s">
        <v>41</v>
      </c>
      <c r="O239" s="91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40" t="s">
        <v>400</v>
      </c>
      <c r="AT239" s="240" t="s">
        <v>217</v>
      </c>
      <c r="AU239" s="240" t="s">
        <v>84</v>
      </c>
      <c r="AY239" s="17" t="s">
        <v>166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7" t="s">
        <v>84</v>
      </c>
      <c r="BK239" s="241">
        <f>ROUND(I239*H239,2)</f>
        <v>0</v>
      </c>
      <c r="BL239" s="17" t="s">
        <v>288</v>
      </c>
      <c r="BM239" s="240" t="s">
        <v>1782</v>
      </c>
    </row>
    <row r="240" s="2" customFormat="1" ht="44.25" customHeight="1">
      <c r="A240" s="38"/>
      <c r="B240" s="39"/>
      <c r="C240" s="228" t="s">
        <v>433</v>
      </c>
      <c r="D240" s="228" t="s">
        <v>168</v>
      </c>
      <c r="E240" s="229" t="s">
        <v>1783</v>
      </c>
      <c r="F240" s="230" t="s">
        <v>1784</v>
      </c>
      <c r="G240" s="231" t="s">
        <v>185</v>
      </c>
      <c r="H240" s="232">
        <v>104</v>
      </c>
      <c r="I240" s="233"/>
      <c r="J240" s="234">
        <f>ROUND(I240*H240,2)</f>
        <v>0</v>
      </c>
      <c r="K240" s="235"/>
      <c r="L240" s="44"/>
      <c r="M240" s="236" t="s">
        <v>1</v>
      </c>
      <c r="N240" s="237" t="s">
        <v>41</v>
      </c>
      <c r="O240" s="91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40" t="s">
        <v>288</v>
      </c>
      <c r="AT240" s="240" t="s">
        <v>168</v>
      </c>
      <c r="AU240" s="240" t="s">
        <v>84</v>
      </c>
      <c r="AY240" s="17" t="s">
        <v>166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7" t="s">
        <v>84</v>
      </c>
      <c r="BK240" s="241">
        <f>ROUND(I240*H240,2)</f>
        <v>0</v>
      </c>
      <c r="BL240" s="17" t="s">
        <v>288</v>
      </c>
      <c r="BM240" s="240" t="s">
        <v>1785</v>
      </c>
    </row>
    <row r="241" s="2" customFormat="1">
      <c r="A241" s="38"/>
      <c r="B241" s="39"/>
      <c r="C241" s="40"/>
      <c r="D241" s="244" t="s">
        <v>1517</v>
      </c>
      <c r="E241" s="40"/>
      <c r="F241" s="292" t="s">
        <v>1681</v>
      </c>
      <c r="G241" s="40"/>
      <c r="H241" s="40"/>
      <c r="I241" s="293"/>
      <c r="J241" s="40"/>
      <c r="K241" s="40"/>
      <c r="L241" s="44"/>
      <c r="M241" s="294"/>
      <c r="N241" s="295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1517</v>
      </c>
      <c r="AU241" s="17" t="s">
        <v>84</v>
      </c>
    </row>
    <row r="242" s="13" customFormat="1">
      <c r="A242" s="13"/>
      <c r="B242" s="242"/>
      <c r="C242" s="243"/>
      <c r="D242" s="244" t="s">
        <v>174</v>
      </c>
      <c r="E242" s="245" t="s">
        <v>1</v>
      </c>
      <c r="F242" s="246" t="s">
        <v>775</v>
      </c>
      <c r="G242" s="243"/>
      <c r="H242" s="247">
        <v>104</v>
      </c>
      <c r="I242" s="248"/>
      <c r="J242" s="243"/>
      <c r="K242" s="243"/>
      <c r="L242" s="249"/>
      <c r="M242" s="250"/>
      <c r="N242" s="251"/>
      <c r="O242" s="251"/>
      <c r="P242" s="251"/>
      <c r="Q242" s="251"/>
      <c r="R242" s="251"/>
      <c r="S242" s="251"/>
      <c r="T242" s="25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3" t="s">
        <v>174</v>
      </c>
      <c r="AU242" s="253" t="s">
        <v>84</v>
      </c>
      <c r="AV242" s="13" t="s">
        <v>86</v>
      </c>
      <c r="AW242" s="13" t="s">
        <v>32</v>
      </c>
      <c r="AX242" s="13" t="s">
        <v>76</v>
      </c>
      <c r="AY242" s="253" t="s">
        <v>166</v>
      </c>
    </row>
    <row r="243" s="14" customFormat="1">
      <c r="A243" s="14"/>
      <c r="B243" s="254"/>
      <c r="C243" s="255"/>
      <c r="D243" s="244" t="s">
        <v>174</v>
      </c>
      <c r="E243" s="256" t="s">
        <v>1</v>
      </c>
      <c r="F243" s="257" t="s">
        <v>182</v>
      </c>
      <c r="G243" s="255"/>
      <c r="H243" s="258">
        <v>104</v>
      </c>
      <c r="I243" s="259"/>
      <c r="J243" s="255"/>
      <c r="K243" s="255"/>
      <c r="L243" s="260"/>
      <c r="M243" s="261"/>
      <c r="N243" s="262"/>
      <c r="O243" s="262"/>
      <c r="P243" s="262"/>
      <c r="Q243" s="262"/>
      <c r="R243" s="262"/>
      <c r="S243" s="262"/>
      <c r="T243" s="26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4" t="s">
        <v>174</v>
      </c>
      <c r="AU243" s="264" t="s">
        <v>84</v>
      </c>
      <c r="AV243" s="14" t="s">
        <v>172</v>
      </c>
      <c r="AW243" s="14" t="s">
        <v>32</v>
      </c>
      <c r="AX243" s="14" t="s">
        <v>84</v>
      </c>
      <c r="AY243" s="264" t="s">
        <v>166</v>
      </c>
    </row>
    <row r="244" s="2" customFormat="1" ht="16.5" customHeight="1">
      <c r="A244" s="38"/>
      <c r="B244" s="39"/>
      <c r="C244" s="275" t="s">
        <v>437</v>
      </c>
      <c r="D244" s="275" t="s">
        <v>217</v>
      </c>
      <c r="E244" s="276" t="s">
        <v>1786</v>
      </c>
      <c r="F244" s="277" t="s">
        <v>1787</v>
      </c>
      <c r="G244" s="278" t="s">
        <v>185</v>
      </c>
      <c r="H244" s="279">
        <v>104</v>
      </c>
      <c r="I244" s="280"/>
      <c r="J244" s="281">
        <f>ROUND(I244*H244,2)</f>
        <v>0</v>
      </c>
      <c r="K244" s="282"/>
      <c r="L244" s="283"/>
      <c r="M244" s="284" t="s">
        <v>1</v>
      </c>
      <c r="N244" s="285" t="s">
        <v>41</v>
      </c>
      <c r="O244" s="91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40" t="s">
        <v>400</v>
      </c>
      <c r="AT244" s="240" t="s">
        <v>217</v>
      </c>
      <c r="AU244" s="240" t="s">
        <v>84</v>
      </c>
      <c r="AY244" s="17" t="s">
        <v>166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7" t="s">
        <v>84</v>
      </c>
      <c r="BK244" s="241">
        <f>ROUND(I244*H244,2)</f>
        <v>0</v>
      </c>
      <c r="BL244" s="17" t="s">
        <v>288</v>
      </c>
      <c r="BM244" s="240" t="s">
        <v>1788</v>
      </c>
    </row>
    <row r="245" s="2" customFormat="1" ht="24.15" customHeight="1">
      <c r="A245" s="38"/>
      <c r="B245" s="39"/>
      <c r="C245" s="228" t="s">
        <v>441</v>
      </c>
      <c r="D245" s="228" t="s">
        <v>168</v>
      </c>
      <c r="E245" s="229" t="s">
        <v>1789</v>
      </c>
      <c r="F245" s="230" t="s">
        <v>1790</v>
      </c>
      <c r="G245" s="231" t="s">
        <v>185</v>
      </c>
      <c r="H245" s="232">
        <v>35</v>
      </c>
      <c r="I245" s="233"/>
      <c r="J245" s="234">
        <f>ROUND(I245*H245,2)</f>
        <v>0</v>
      </c>
      <c r="K245" s="235"/>
      <c r="L245" s="44"/>
      <c r="M245" s="236" t="s">
        <v>1</v>
      </c>
      <c r="N245" s="237" t="s">
        <v>41</v>
      </c>
      <c r="O245" s="91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40" t="s">
        <v>288</v>
      </c>
      <c r="AT245" s="240" t="s">
        <v>168</v>
      </c>
      <c r="AU245" s="240" t="s">
        <v>84</v>
      </c>
      <c r="AY245" s="17" t="s">
        <v>166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7" t="s">
        <v>84</v>
      </c>
      <c r="BK245" s="241">
        <f>ROUND(I245*H245,2)</f>
        <v>0</v>
      </c>
      <c r="BL245" s="17" t="s">
        <v>288</v>
      </c>
      <c r="BM245" s="240" t="s">
        <v>1791</v>
      </c>
    </row>
    <row r="246" s="2" customFormat="1" ht="37.8" customHeight="1">
      <c r="A246" s="38"/>
      <c r="B246" s="39"/>
      <c r="C246" s="228" t="s">
        <v>445</v>
      </c>
      <c r="D246" s="228" t="s">
        <v>168</v>
      </c>
      <c r="E246" s="229" t="s">
        <v>1792</v>
      </c>
      <c r="F246" s="230" t="s">
        <v>1793</v>
      </c>
      <c r="G246" s="231" t="s">
        <v>185</v>
      </c>
      <c r="H246" s="232">
        <v>13</v>
      </c>
      <c r="I246" s="233"/>
      <c r="J246" s="234">
        <f>ROUND(I246*H246,2)</f>
        <v>0</v>
      </c>
      <c r="K246" s="235"/>
      <c r="L246" s="44"/>
      <c r="M246" s="236" t="s">
        <v>1</v>
      </c>
      <c r="N246" s="237" t="s">
        <v>41</v>
      </c>
      <c r="O246" s="91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40" t="s">
        <v>288</v>
      </c>
      <c r="AT246" s="240" t="s">
        <v>168</v>
      </c>
      <c r="AU246" s="240" t="s">
        <v>84</v>
      </c>
      <c r="AY246" s="17" t="s">
        <v>166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7" t="s">
        <v>84</v>
      </c>
      <c r="BK246" s="241">
        <f>ROUND(I246*H246,2)</f>
        <v>0</v>
      </c>
      <c r="BL246" s="17" t="s">
        <v>288</v>
      </c>
      <c r="BM246" s="240" t="s">
        <v>1794</v>
      </c>
    </row>
    <row r="247" s="2" customFormat="1">
      <c r="A247" s="38"/>
      <c r="B247" s="39"/>
      <c r="C247" s="40"/>
      <c r="D247" s="244" t="s">
        <v>1517</v>
      </c>
      <c r="E247" s="40"/>
      <c r="F247" s="292" t="s">
        <v>1681</v>
      </c>
      <c r="G247" s="40"/>
      <c r="H247" s="40"/>
      <c r="I247" s="293"/>
      <c r="J247" s="40"/>
      <c r="K247" s="40"/>
      <c r="L247" s="44"/>
      <c r="M247" s="294"/>
      <c r="N247" s="295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1517</v>
      </c>
      <c r="AU247" s="17" t="s">
        <v>84</v>
      </c>
    </row>
    <row r="248" s="13" customFormat="1">
      <c r="A248" s="13"/>
      <c r="B248" s="242"/>
      <c r="C248" s="243"/>
      <c r="D248" s="244" t="s">
        <v>174</v>
      </c>
      <c r="E248" s="245" t="s">
        <v>1</v>
      </c>
      <c r="F248" s="246" t="s">
        <v>265</v>
      </c>
      <c r="G248" s="243"/>
      <c r="H248" s="247">
        <v>13</v>
      </c>
      <c r="I248" s="248"/>
      <c r="J248" s="243"/>
      <c r="K248" s="243"/>
      <c r="L248" s="249"/>
      <c r="M248" s="250"/>
      <c r="N248" s="251"/>
      <c r="O248" s="251"/>
      <c r="P248" s="251"/>
      <c r="Q248" s="251"/>
      <c r="R248" s="251"/>
      <c r="S248" s="251"/>
      <c r="T248" s="25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3" t="s">
        <v>174</v>
      </c>
      <c r="AU248" s="253" t="s">
        <v>84</v>
      </c>
      <c r="AV248" s="13" t="s">
        <v>86</v>
      </c>
      <c r="AW248" s="13" t="s">
        <v>32</v>
      </c>
      <c r="AX248" s="13" t="s">
        <v>76</v>
      </c>
      <c r="AY248" s="253" t="s">
        <v>166</v>
      </c>
    </row>
    <row r="249" s="14" customFormat="1">
      <c r="A249" s="14"/>
      <c r="B249" s="254"/>
      <c r="C249" s="255"/>
      <c r="D249" s="244" t="s">
        <v>174</v>
      </c>
      <c r="E249" s="256" t="s">
        <v>1</v>
      </c>
      <c r="F249" s="257" t="s">
        <v>182</v>
      </c>
      <c r="G249" s="255"/>
      <c r="H249" s="258">
        <v>13</v>
      </c>
      <c r="I249" s="259"/>
      <c r="J249" s="255"/>
      <c r="K249" s="255"/>
      <c r="L249" s="260"/>
      <c r="M249" s="261"/>
      <c r="N249" s="262"/>
      <c r="O249" s="262"/>
      <c r="P249" s="262"/>
      <c r="Q249" s="262"/>
      <c r="R249" s="262"/>
      <c r="S249" s="262"/>
      <c r="T249" s="26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4" t="s">
        <v>174</v>
      </c>
      <c r="AU249" s="264" t="s">
        <v>84</v>
      </c>
      <c r="AV249" s="14" t="s">
        <v>172</v>
      </c>
      <c r="AW249" s="14" t="s">
        <v>32</v>
      </c>
      <c r="AX249" s="14" t="s">
        <v>84</v>
      </c>
      <c r="AY249" s="264" t="s">
        <v>166</v>
      </c>
    </row>
    <row r="250" s="2" customFormat="1" ht="16.5" customHeight="1">
      <c r="A250" s="38"/>
      <c r="B250" s="39"/>
      <c r="C250" s="275" t="s">
        <v>449</v>
      </c>
      <c r="D250" s="275" t="s">
        <v>217</v>
      </c>
      <c r="E250" s="276" t="s">
        <v>1795</v>
      </c>
      <c r="F250" s="277" t="s">
        <v>1796</v>
      </c>
      <c r="G250" s="278" t="s">
        <v>185</v>
      </c>
      <c r="H250" s="279">
        <v>13</v>
      </c>
      <c r="I250" s="280"/>
      <c r="J250" s="281">
        <f>ROUND(I250*H250,2)</f>
        <v>0</v>
      </c>
      <c r="K250" s="282"/>
      <c r="L250" s="283"/>
      <c r="M250" s="284" t="s">
        <v>1</v>
      </c>
      <c r="N250" s="285" t="s">
        <v>41</v>
      </c>
      <c r="O250" s="91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40" t="s">
        <v>400</v>
      </c>
      <c r="AT250" s="240" t="s">
        <v>217</v>
      </c>
      <c r="AU250" s="240" t="s">
        <v>84</v>
      </c>
      <c r="AY250" s="17" t="s">
        <v>166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7" t="s">
        <v>84</v>
      </c>
      <c r="BK250" s="241">
        <f>ROUND(I250*H250,2)</f>
        <v>0</v>
      </c>
      <c r="BL250" s="17" t="s">
        <v>288</v>
      </c>
      <c r="BM250" s="240" t="s">
        <v>1797</v>
      </c>
    </row>
    <row r="251" s="2" customFormat="1" ht="33" customHeight="1">
      <c r="A251" s="38"/>
      <c r="B251" s="39"/>
      <c r="C251" s="275" t="s">
        <v>453</v>
      </c>
      <c r="D251" s="275" t="s">
        <v>217</v>
      </c>
      <c r="E251" s="276" t="s">
        <v>1798</v>
      </c>
      <c r="F251" s="277" t="s">
        <v>1799</v>
      </c>
      <c r="G251" s="278" t="s">
        <v>185</v>
      </c>
      <c r="H251" s="279">
        <v>35</v>
      </c>
      <c r="I251" s="280"/>
      <c r="J251" s="281">
        <f>ROUND(I251*H251,2)</f>
        <v>0</v>
      </c>
      <c r="K251" s="282"/>
      <c r="L251" s="283"/>
      <c r="M251" s="284" t="s">
        <v>1</v>
      </c>
      <c r="N251" s="285" t="s">
        <v>41</v>
      </c>
      <c r="O251" s="91"/>
      <c r="P251" s="238">
        <f>O251*H251</f>
        <v>0</v>
      </c>
      <c r="Q251" s="238">
        <v>0.0055999999999999999</v>
      </c>
      <c r="R251" s="238">
        <f>Q251*H251</f>
        <v>0.19600000000000001</v>
      </c>
      <c r="S251" s="238">
        <v>0</v>
      </c>
      <c r="T251" s="239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40" t="s">
        <v>400</v>
      </c>
      <c r="AT251" s="240" t="s">
        <v>217</v>
      </c>
      <c r="AU251" s="240" t="s">
        <v>84</v>
      </c>
      <c r="AY251" s="17" t="s">
        <v>166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7" t="s">
        <v>84</v>
      </c>
      <c r="BK251" s="241">
        <f>ROUND(I251*H251,2)</f>
        <v>0</v>
      </c>
      <c r="BL251" s="17" t="s">
        <v>288</v>
      </c>
      <c r="BM251" s="240" t="s">
        <v>1800</v>
      </c>
    </row>
    <row r="252" s="2" customFormat="1" ht="37.8" customHeight="1">
      <c r="A252" s="38"/>
      <c r="B252" s="39"/>
      <c r="C252" s="228" t="s">
        <v>457</v>
      </c>
      <c r="D252" s="228" t="s">
        <v>168</v>
      </c>
      <c r="E252" s="229" t="s">
        <v>1801</v>
      </c>
      <c r="F252" s="230" t="s">
        <v>1802</v>
      </c>
      <c r="G252" s="231" t="s">
        <v>185</v>
      </c>
      <c r="H252" s="232">
        <v>4</v>
      </c>
      <c r="I252" s="233"/>
      <c r="J252" s="234">
        <f>ROUND(I252*H252,2)</f>
        <v>0</v>
      </c>
      <c r="K252" s="235"/>
      <c r="L252" s="44"/>
      <c r="M252" s="236" t="s">
        <v>1</v>
      </c>
      <c r="N252" s="237" t="s">
        <v>41</v>
      </c>
      <c r="O252" s="91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40" t="s">
        <v>288</v>
      </c>
      <c r="AT252" s="240" t="s">
        <v>168</v>
      </c>
      <c r="AU252" s="240" t="s">
        <v>84</v>
      </c>
      <c r="AY252" s="17" t="s">
        <v>166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7" t="s">
        <v>84</v>
      </c>
      <c r="BK252" s="241">
        <f>ROUND(I252*H252,2)</f>
        <v>0</v>
      </c>
      <c r="BL252" s="17" t="s">
        <v>288</v>
      </c>
      <c r="BM252" s="240" t="s">
        <v>1803</v>
      </c>
    </row>
    <row r="253" s="2" customFormat="1">
      <c r="A253" s="38"/>
      <c r="B253" s="39"/>
      <c r="C253" s="40"/>
      <c r="D253" s="244" t="s">
        <v>1517</v>
      </c>
      <c r="E253" s="40"/>
      <c r="F253" s="292" t="s">
        <v>1681</v>
      </c>
      <c r="G253" s="40"/>
      <c r="H253" s="40"/>
      <c r="I253" s="293"/>
      <c r="J253" s="40"/>
      <c r="K253" s="40"/>
      <c r="L253" s="44"/>
      <c r="M253" s="294"/>
      <c r="N253" s="295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1517</v>
      </c>
      <c r="AU253" s="17" t="s">
        <v>84</v>
      </c>
    </row>
    <row r="254" s="13" customFormat="1">
      <c r="A254" s="13"/>
      <c r="B254" s="242"/>
      <c r="C254" s="243"/>
      <c r="D254" s="244" t="s">
        <v>174</v>
      </c>
      <c r="E254" s="245" t="s">
        <v>1</v>
      </c>
      <c r="F254" s="246" t="s">
        <v>172</v>
      </c>
      <c r="G254" s="243"/>
      <c r="H254" s="247">
        <v>4</v>
      </c>
      <c r="I254" s="248"/>
      <c r="J254" s="243"/>
      <c r="K254" s="243"/>
      <c r="L254" s="249"/>
      <c r="M254" s="250"/>
      <c r="N254" s="251"/>
      <c r="O254" s="251"/>
      <c r="P254" s="251"/>
      <c r="Q254" s="251"/>
      <c r="R254" s="251"/>
      <c r="S254" s="251"/>
      <c r="T254" s="25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3" t="s">
        <v>174</v>
      </c>
      <c r="AU254" s="253" t="s">
        <v>84</v>
      </c>
      <c r="AV254" s="13" t="s">
        <v>86</v>
      </c>
      <c r="AW254" s="13" t="s">
        <v>32</v>
      </c>
      <c r="AX254" s="13" t="s">
        <v>76</v>
      </c>
      <c r="AY254" s="253" t="s">
        <v>166</v>
      </c>
    </row>
    <row r="255" s="14" customFormat="1">
      <c r="A255" s="14"/>
      <c r="B255" s="254"/>
      <c r="C255" s="255"/>
      <c r="D255" s="244" t="s">
        <v>174</v>
      </c>
      <c r="E255" s="256" t="s">
        <v>1</v>
      </c>
      <c r="F255" s="257" t="s">
        <v>182</v>
      </c>
      <c r="G255" s="255"/>
      <c r="H255" s="258">
        <v>4</v>
      </c>
      <c r="I255" s="259"/>
      <c r="J255" s="255"/>
      <c r="K255" s="255"/>
      <c r="L255" s="260"/>
      <c r="M255" s="261"/>
      <c r="N255" s="262"/>
      <c r="O255" s="262"/>
      <c r="P255" s="262"/>
      <c r="Q255" s="262"/>
      <c r="R255" s="262"/>
      <c r="S255" s="262"/>
      <c r="T255" s="26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4" t="s">
        <v>174</v>
      </c>
      <c r="AU255" s="264" t="s">
        <v>84</v>
      </c>
      <c r="AV255" s="14" t="s">
        <v>172</v>
      </c>
      <c r="AW255" s="14" t="s">
        <v>32</v>
      </c>
      <c r="AX255" s="14" t="s">
        <v>84</v>
      </c>
      <c r="AY255" s="264" t="s">
        <v>166</v>
      </c>
    </row>
    <row r="256" s="2" customFormat="1" ht="16.5" customHeight="1">
      <c r="A256" s="38"/>
      <c r="B256" s="39"/>
      <c r="C256" s="275" t="s">
        <v>463</v>
      </c>
      <c r="D256" s="275" t="s">
        <v>217</v>
      </c>
      <c r="E256" s="276" t="s">
        <v>1804</v>
      </c>
      <c r="F256" s="277" t="s">
        <v>1805</v>
      </c>
      <c r="G256" s="278" t="s">
        <v>185</v>
      </c>
      <c r="H256" s="279">
        <v>3</v>
      </c>
      <c r="I256" s="280"/>
      <c r="J256" s="281">
        <f>ROUND(I256*H256,2)</f>
        <v>0</v>
      </c>
      <c r="K256" s="282"/>
      <c r="L256" s="283"/>
      <c r="M256" s="284" t="s">
        <v>1</v>
      </c>
      <c r="N256" s="285" t="s">
        <v>41</v>
      </c>
      <c r="O256" s="91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40" t="s">
        <v>400</v>
      </c>
      <c r="AT256" s="240" t="s">
        <v>217</v>
      </c>
      <c r="AU256" s="240" t="s">
        <v>84</v>
      </c>
      <c r="AY256" s="17" t="s">
        <v>166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7" t="s">
        <v>84</v>
      </c>
      <c r="BK256" s="241">
        <f>ROUND(I256*H256,2)</f>
        <v>0</v>
      </c>
      <c r="BL256" s="17" t="s">
        <v>288</v>
      </c>
      <c r="BM256" s="240" t="s">
        <v>1806</v>
      </c>
    </row>
    <row r="257" s="2" customFormat="1" ht="37.8" customHeight="1">
      <c r="A257" s="38"/>
      <c r="B257" s="39"/>
      <c r="C257" s="228" t="s">
        <v>467</v>
      </c>
      <c r="D257" s="228" t="s">
        <v>168</v>
      </c>
      <c r="E257" s="229" t="s">
        <v>1807</v>
      </c>
      <c r="F257" s="230" t="s">
        <v>1808</v>
      </c>
      <c r="G257" s="231" t="s">
        <v>185</v>
      </c>
      <c r="H257" s="232">
        <v>46</v>
      </c>
      <c r="I257" s="233"/>
      <c r="J257" s="234">
        <f>ROUND(I257*H257,2)</f>
        <v>0</v>
      </c>
      <c r="K257" s="235"/>
      <c r="L257" s="44"/>
      <c r="M257" s="236" t="s">
        <v>1</v>
      </c>
      <c r="N257" s="237" t="s">
        <v>41</v>
      </c>
      <c r="O257" s="91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40" t="s">
        <v>288</v>
      </c>
      <c r="AT257" s="240" t="s">
        <v>168</v>
      </c>
      <c r="AU257" s="240" t="s">
        <v>84</v>
      </c>
      <c r="AY257" s="17" t="s">
        <v>166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7" t="s">
        <v>84</v>
      </c>
      <c r="BK257" s="241">
        <f>ROUND(I257*H257,2)</f>
        <v>0</v>
      </c>
      <c r="BL257" s="17" t="s">
        <v>288</v>
      </c>
      <c r="BM257" s="240" t="s">
        <v>1809</v>
      </c>
    </row>
    <row r="258" s="2" customFormat="1">
      <c r="A258" s="38"/>
      <c r="B258" s="39"/>
      <c r="C258" s="40"/>
      <c r="D258" s="244" t="s">
        <v>1517</v>
      </c>
      <c r="E258" s="40"/>
      <c r="F258" s="292" t="s">
        <v>1681</v>
      </c>
      <c r="G258" s="40"/>
      <c r="H258" s="40"/>
      <c r="I258" s="293"/>
      <c r="J258" s="40"/>
      <c r="K258" s="40"/>
      <c r="L258" s="44"/>
      <c r="M258" s="294"/>
      <c r="N258" s="295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1517</v>
      </c>
      <c r="AU258" s="17" t="s">
        <v>84</v>
      </c>
    </row>
    <row r="259" s="13" customFormat="1">
      <c r="A259" s="13"/>
      <c r="B259" s="242"/>
      <c r="C259" s="243"/>
      <c r="D259" s="244" t="s">
        <v>174</v>
      </c>
      <c r="E259" s="245" t="s">
        <v>1</v>
      </c>
      <c r="F259" s="246" t="s">
        <v>471</v>
      </c>
      <c r="G259" s="243"/>
      <c r="H259" s="247">
        <v>46</v>
      </c>
      <c r="I259" s="248"/>
      <c r="J259" s="243"/>
      <c r="K259" s="243"/>
      <c r="L259" s="249"/>
      <c r="M259" s="250"/>
      <c r="N259" s="251"/>
      <c r="O259" s="251"/>
      <c r="P259" s="251"/>
      <c r="Q259" s="251"/>
      <c r="R259" s="251"/>
      <c r="S259" s="251"/>
      <c r="T259" s="25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3" t="s">
        <v>174</v>
      </c>
      <c r="AU259" s="253" t="s">
        <v>84</v>
      </c>
      <c r="AV259" s="13" t="s">
        <v>86</v>
      </c>
      <c r="AW259" s="13" t="s">
        <v>32</v>
      </c>
      <c r="AX259" s="13" t="s">
        <v>76</v>
      </c>
      <c r="AY259" s="253" t="s">
        <v>166</v>
      </c>
    </row>
    <row r="260" s="14" customFormat="1">
      <c r="A260" s="14"/>
      <c r="B260" s="254"/>
      <c r="C260" s="255"/>
      <c r="D260" s="244" t="s">
        <v>174</v>
      </c>
      <c r="E260" s="256" t="s">
        <v>1</v>
      </c>
      <c r="F260" s="257" t="s">
        <v>182</v>
      </c>
      <c r="G260" s="255"/>
      <c r="H260" s="258">
        <v>46</v>
      </c>
      <c r="I260" s="259"/>
      <c r="J260" s="255"/>
      <c r="K260" s="255"/>
      <c r="L260" s="260"/>
      <c r="M260" s="261"/>
      <c r="N260" s="262"/>
      <c r="O260" s="262"/>
      <c r="P260" s="262"/>
      <c r="Q260" s="262"/>
      <c r="R260" s="262"/>
      <c r="S260" s="262"/>
      <c r="T260" s="26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4" t="s">
        <v>174</v>
      </c>
      <c r="AU260" s="264" t="s">
        <v>84</v>
      </c>
      <c r="AV260" s="14" t="s">
        <v>172</v>
      </c>
      <c r="AW260" s="14" t="s">
        <v>32</v>
      </c>
      <c r="AX260" s="14" t="s">
        <v>84</v>
      </c>
      <c r="AY260" s="264" t="s">
        <v>166</v>
      </c>
    </row>
    <row r="261" s="2" customFormat="1" ht="16.5" customHeight="1">
      <c r="A261" s="38"/>
      <c r="B261" s="39"/>
      <c r="C261" s="275" t="s">
        <v>471</v>
      </c>
      <c r="D261" s="275" t="s">
        <v>217</v>
      </c>
      <c r="E261" s="276" t="s">
        <v>1810</v>
      </c>
      <c r="F261" s="277" t="s">
        <v>1811</v>
      </c>
      <c r="G261" s="278" t="s">
        <v>185</v>
      </c>
      <c r="H261" s="279">
        <v>46</v>
      </c>
      <c r="I261" s="280"/>
      <c r="J261" s="281">
        <f>ROUND(I261*H261,2)</f>
        <v>0</v>
      </c>
      <c r="K261" s="282"/>
      <c r="L261" s="283"/>
      <c r="M261" s="284" t="s">
        <v>1</v>
      </c>
      <c r="N261" s="285" t="s">
        <v>41</v>
      </c>
      <c r="O261" s="91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40" t="s">
        <v>400</v>
      </c>
      <c r="AT261" s="240" t="s">
        <v>217</v>
      </c>
      <c r="AU261" s="240" t="s">
        <v>84</v>
      </c>
      <c r="AY261" s="17" t="s">
        <v>166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7" t="s">
        <v>84</v>
      </c>
      <c r="BK261" s="241">
        <f>ROUND(I261*H261,2)</f>
        <v>0</v>
      </c>
      <c r="BL261" s="17" t="s">
        <v>288</v>
      </c>
      <c r="BM261" s="240" t="s">
        <v>1812</v>
      </c>
    </row>
    <row r="262" s="2" customFormat="1" ht="37.8" customHeight="1">
      <c r="A262" s="38"/>
      <c r="B262" s="39"/>
      <c r="C262" s="228" t="s">
        <v>477</v>
      </c>
      <c r="D262" s="228" t="s">
        <v>168</v>
      </c>
      <c r="E262" s="229" t="s">
        <v>1813</v>
      </c>
      <c r="F262" s="230" t="s">
        <v>1814</v>
      </c>
      <c r="G262" s="231" t="s">
        <v>185</v>
      </c>
      <c r="H262" s="232">
        <v>12</v>
      </c>
      <c r="I262" s="233"/>
      <c r="J262" s="234">
        <f>ROUND(I262*H262,2)</f>
        <v>0</v>
      </c>
      <c r="K262" s="235"/>
      <c r="L262" s="44"/>
      <c r="M262" s="236" t="s">
        <v>1</v>
      </c>
      <c r="N262" s="237" t="s">
        <v>41</v>
      </c>
      <c r="O262" s="91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40" t="s">
        <v>288</v>
      </c>
      <c r="AT262" s="240" t="s">
        <v>168</v>
      </c>
      <c r="AU262" s="240" t="s">
        <v>84</v>
      </c>
      <c r="AY262" s="17" t="s">
        <v>166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7" t="s">
        <v>84</v>
      </c>
      <c r="BK262" s="241">
        <f>ROUND(I262*H262,2)</f>
        <v>0</v>
      </c>
      <c r="BL262" s="17" t="s">
        <v>288</v>
      </c>
      <c r="BM262" s="240" t="s">
        <v>1815</v>
      </c>
    </row>
    <row r="263" s="2" customFormat="1">
      <c r="A263" s="38"/>
      <c r="B263" s="39"/>
      <c r="C263" s="40"/>
      <c r="D263" s="244" t="s">
        <v>1517</v>
      </c>
      <c r="E263" s="40"/>
      <c r="F263" s="292" t="s">
        <v>1681</v>
      </c>
      <c r="G263" s="40"/>
      <c r="H263" s="40"/>
      <c r="I263" s="293"/>
      <c r="J263" s="40"/>
      <c r="K263" s="40"/>
      <c r="L263" s="44"/>
      <c r="M263" s="294"/>
      <c r="N263" s="295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1517</v>
      </c>
      <c r="AU263" s="17" t="s">
        <v>84</v>
      </c>
    </row>
    <row r="264" s="13" customFormat="1">
      <c r="A264" s="13"/>
      <c r="B264" s="242"/>
      <c r="C264" s="243"/>
      <c r="D264" s="244" t="s">
        <v>174</v>
      </c>
      <c r="E264" s="245" t="s">
        <v>1</v>
      </c>
      <c r="F264" s="246" t="s">
        <v>260</v>
      </c>
      <c r="G264" s="243"/>
      <c r="H264" s="247">
        <v>12</v>
      </c>
      <c r="I264" s="248"/>
      <c r="J264" s="243"/>
      <c r="K264" s="243"/>
      <c r="L264" s="249"/>
      <c r="M264" s="250"/>
      <c r="N264" s="251"/>
      <c r="O264" s="251"/>
      <c r="P264" s="251"/>
      <c r="Q264" s="251"/>
      <c r="R264" s="251"/>
      <c r="S264" s="251"/>
      <c r="T264" s="25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3" t="s">
        <v>174</v>
      </c>
      <c r="AU264" s="253" t="s">
        <v>84</v>
      </c>
      <c r="AV264" s="13" t="s">
        <v>86</v>
      </c>
      <c r="AW264" s="13" t="s">
        <v>32</v>
      </c>
      <c r="AX264" s="13" t="s">
        <v>76</v>
      </c>
      <c r="AY264" s="253" t="s">
        <v>166</v>
      </c>
    </row>
    <row r="265" s="14" customFormat="1">
      <c r="A265" s="14"/>
      <c r="B265" s="254"/>
      <c r="C265" s="255"/>
      <c r="D265" s="244" t="s">
        <v>174</v>
      </c>
      <c r="E265" s="256" t="s">
        <v>1</v>
      </c>
      <c r="F265" s="257" t="s">
        <v>182</v>
      </c>
      <c r="G265" s="255"/>
      <c r="H265" s="258">
        <v>12</v>
      </c>
      <c r="I265" s="259"/>
      <c r="J265" s="255"/>
      <c r="K265" s="255"/>
      <c r="L265" s="260"/>
      <c r="M265" s="261"/>
      <c r="N265" s="262"/>
      <c r="O265" s="262"/>
      <c r="P265" s="262"/>
      <c r="Q265" s="262"/>
      <c r="R265" s="262"/>
      <c r="S265" s="262"/>
      <c r="T265" s="26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4" t="s">
        <v>174</v>
      </c>
      <c r="AU265" s="264" t="s">
        <v>84</v>
      </c>
      <c r="AV265" s="14" t="s">
        <v>172</v>
      </c>
      <c r="AW265" s="14" t="s">
        <v>32</v>
      </c>
      <c r="AX265" s="14" t="s">
        <v>84</v>
      </c>
      <c r="AY265" s="264" t="s">
        <v>166</v>
      </c>
    </row>
    <row r="266" s="2" customFormat="1" ht="16.5" customHeight="1">
      <c r="A266" s="38"/>
      <c r="B266" s="39"/>
      <c r="C266" s="275" t="s">
        <v>482</v>
      </c>
      <c r="D266" s="275" t="s">
        <v>217</v>
      </c>
      <c r="E266" s="276" t="s">
        <v>1816</v>
      </c>
      <c r="F266" s="277" t="s">
        <v>1817</v>
      </c>
      <c r="G266" s="278" t="s">
        <v>185</v>
      </c>
      <c r="H266" s="279">
        <v>9</v>
      </c>
      <c r="I266" s="280"/>
      <c r="J266" s="281">
        <f>ROUND(I266*H266,2)</f>
        <v>0</v>
      </c>
      <c r="K266" s="282"/>
      <c r="L266" s="283"/>
      <c r="M266" s="284" t="s">
        <v>1</v>
      </c>
      <c r="N266" s="285" t="s">
        <v>41</v>
      </c>
      <c r="O266" s="91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40" t="s">
        <v>400</v>
      </c>
      <c r="AT266" s="240" t="s">
        <v>217</v>
      </c>
      <c r="AU266" s="240" t="s">
        <v>84</v>
      </c>
      <c r="AY266" s="17" t="s">
        <v>166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7" t="s">
        <v>84</v>
      </c>
      <c r="BK266" s="241">
        <f>ROUND(I266*H266,2)</f>
        <v>0</v>
      </c>
      <c r="BL266" s="17" t="s">
        <v>288</v>
      </c>
      <c r="BM266" s="240" t="s">
        <v>1818</v>
      </c>
    </row>
    <row r="267" s="2" customFormat="1" ht="37.8" customHeight="1">
      <c r="A267" s="38"/>
      <c r="B267" s="39"/>
      <c r="C267" s="228" t="s">
        <v>487</v>
      </c>
      <c r="D267" s="228" t="s">
        <v>168</v>
      </c>
      <c r="E267" s="229" t="s">
        <v>1819</v>
      </c>
      <c r="F267" s="230" t="s">
        <v>1820</v>
      </c>
      <c r="G267" s="231" t="s">
        <v>185</v>
      </c>
      <c r="H267" s="232">
        <v>15</v>
      </c>
      <c r="I267" s="233"/>
      <c r="J267" s="234">
        <f>ROUND(I267*H267,2)</f>
        <v>0</v>
      </c>
      <c r="K267" s="235"/>
      <c r="L267" s="44"/>
      <c r="M267" s="236" t="s">
        <v>1</v>
      </c>
      <c r="N267" s="237" t="s">
        <v>41</v>
      </c>
      <c r="O267" s="91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40" t="s">
        <v>288</v>
      </c>
      <c r="AT267" s="240" t="s">
        <v>168</v>
      </c>
      <c r="AU267" s="240" t="s">
        <v>84</v>
      </c>
      <c r="AY267" s="17" t="s">
        <v>166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7" t="s">
        <v>84</v>
      </c>
      <c r="BK267" s="241">
        <f>ROUND(I267*H267,2)</f>
        <v>0</v>
      </c>
      <c r="BL267" s="17" t="s">
        <v>288</v>
      </c>
      <c r="BM267" s="240" t="s">
        <v>1821</v>
      </c>
    </row>
    <row r="268" s="2" customFormat="1">
      <c r="A268" s="38"/>
      <c r="B268" s="39"/>
      <c r="C268" s="40"/>
      <c r="D268" s="244" t="s">
        <v>1517</v>
      </c>
      <c r="E268" s="40"/>
      <c r="F268" s="292" t="s">
        <v>1681</v>
      </c>
      <c r="G268" s="40"/>
      <c r="H268" s="40"/>
      <c r="I268" s="293"/>
      <c r="J268" s="40"/>
      <c r="K268" s="40"/>
      <c r="L268" s="44"/>
      <c r="M268" s="294"/>
      <c r="N268" s="295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1517</v>
      </c>
      <c r="AU268" s="17" t="s">
        <v>84</v>
      </c>
    </row>
    <row r="269" s="13" customFormat="1">
      <c r="A269" s="13"/>
      <c r="B269" s="242"/>
      <c r="C269" s="243"/>
      <c r="D269" s="244" t="s">
        <v>174</v>
      </c>
      <c r="E269" s="245" t="s">
        <v>1</v>
      </c>
      <c r="F269" s="246" t="s">
        <v>8</v>
      </c>
      <c r="G269" s="243"/>
      <c r="H269" s="247">
        <v>15</v>
      </c>
      <c r="I269" s="248"/>
      <c r="J269" s="243"/>
      <c r="K269" s="243"/>
      <c r="L269" s="249"/>
      <c r="M269" s="250"/>
      <c r="N269" s="251"/>
      <c r="O269" s="251"/>
      <c r="P269" s="251"/>
      <c r="Q269" s="251"/>
      <c r="R269" s="251"/>
      <c r="S269" s="251"/>
      <c r="T269" s="25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3" t="s">
        <v>174</v>
      </c>
      <c r="AU269" s="253" t="s">
        <v>84</v>
      </c>
      <c r="AV269" s="13" t="s">
        <v>86</v>
      </c>
      <c r="AW269" s="13" t="s">
        <v>32</v>
      </c>
      <c r="AX269" s="13" t="s">
        <v>76</v>
      </c>
      <c r="AY269" s="253" t="s">
        <v>166</v>
      </c>
    </row>
    <row r="270" s="14" customFormat="1">
      <c r="A270" s="14"/>
      <c r="B270" s="254"/>
      <c r="C270" s="255"/>
      <c r="D270" s="244" t="s">
        <v>174</v>
      </c>
      <c r="E270" s="256" t="s">
        <v>1</v>
      </c>
      <c r="F270" s="257" t="s">
        <v>182</v>
      </c>
      <c r="G270" s="255"/>
      <c r="H270" s="258">
        <v>15</v>
      </c>
      <c r="I270" s="259"/>
      <c r="J270" s="255"/>
      <c r="K270" s="255"/>
      <c r="L270" s="260"/>
      <c r="M270" s="261"/>
      <c r="N270" s="262"/>
      <c r="O270" s="262"/>
      <c r="P270" s="262"/>
      <c r="Q270" s="262"/>
      <c r="R270" s="262"/>
      <c r="S270" s="262"/>
      <c r="T270" s="26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4" t="s">
        <v>174</v>
      </c>
      <c r="AU270" s="264" t="s">
        <v>84</v>
      </c>
      <c r="AV270" s="14" t="s">
        <v>172</v>
      </c>
      <c r="AW270" s="14" t="s">
        <v>32</v>
      </c>
      <c r="AX270" s="14" t="s">
        <v>84</v>
      </c>
      <c r="AY270" s="264" t="s">
        <v>166</v>
      </c>
    </row>
    <row r="271" s="2" customFormat="1" ht="21.75" customHeight="1">
      <c r="A271" s="38"/>
      <c r="B271" s="39"/>
      <c r="C271" s="275" t="s">
        <v>492</v>
      </c>
      <c r="D271" s="275" t="s">
        <v>217</v>
      </c>
      <c r="E271" s="276" t="s">
        <v>1822</v>
      </c>
      <c r="F271" s="277" t="s">
        <v>1823</v>
      </c>
      <c r="G271" s="278" t="s">
        <v>185</v>
      </c>
      <c r="H271" s="279">
        <v>15</v>
      </c>
      <c r="I271" s="280"/>
      <c r="J271" s="281">
        <f>ROUND(I271*H271,2)</f>
        <v>0</v>
      </c>
      <c r="K271" s="282"/>
      <c r="L271" s="283"/>
      <c r="M271" s="284" t="s">
        <v>1</v>
      </c>
      <c r="N271" s="285" t="s">
        <v>41</v>
      </c>
      <c r="O271" s="91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40" t="s">
        <v>400</v>
      </c>
      <c r="AT271" s="240" t="s">
        <v>217</v>
      </c>
      <c r="AU271" s="240" t="s">
        <v>84</v>
      </c>
      <c r="AY271" s="17" t="s">
        <v>166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7" t="s">
        <v>84</v>
      </c>
      <c r="BK271" s="241">
        <f>ROUND(I271*H271,2)</f>
        <v>0</v>
      </c>
      <c r="BL271" s="17" t="s">
        <v>288</v>
      </c>
      <c r="BM271" s="240" t="s">
        <v>1824</v>
      </c>
    </row>
    <row r="272" s="2" customFormat="1" ht="24.15" customHeight="1">
      <c r="A272" s="38"/>
      <c r="B272" s="39"/>
      <c r="C272" s="275" t="s">
        <v>496</v>
      </c>
      <c r="D272" s="275" t="s">
        <v>217</v>
      </c>
      <c r="E272" s="276" t="s">
        <v>1825</v>
      </c>
      <c r="F272" s="277" t="s">
        <v>1826</v>
      </c>
      <c r="G272" s="278" t="s">
        <v>185</v>
      </c>
      <c r="H272" s="279">
        <v>2</v>
      </c>
      <c r="I272" s="280"/>
      <c r="J272" s="281">
        <f>ROUND(I272*H272,2)</f>
        <v>0</v>
      </c>
      <c r="K272" s="282"/>
      <c r="L272" s="283"/>
      <c r="M272" s="284" t="s">
        <v>1</v>
      </c>
      <c r="N272" s="285" t="s">
        <v>41</v>
      </c>
      <c r="O272" s="91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40" t="s">
        <v>400</v>
      </c>
      <c r="AT272" s="240" t="s">
        <v>217</v>
      </c>
      <c r="AU272" s="240" t="s">
        <v>84</v>
      </c>
      <c r="AY272" s="17" t="s">
        <v>166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7" t="s">
        <v>84</v>
      </c>
      <c r="BK272" s="241">
        <f>ROUND(I272*H272,2)</f>
        <v>0</v>
      </c>
      <c r="BL272" s="17" t="s">
        <v>288</v>
      </c>
      <c r="BM272" s="240" t="s">
        <v>1827</v>
      </c>
    </row>
    <row r="273" s="2" customFormat="1" ht="16.5" customHeight="1">
      <c r="A273" s="38"/>
      <c r="B273" s="39"/>
      <c r="C273" s="275" t="s">
        <v>502</v>
      </c>
      <c r="D273" s="275" t="s">
        <v>217</v>
      </c>
      <c r="E273" s="276" t="s">
        <v>1828</v>
      </c>
      <c r="F273" s="277" t="s">
        <v>1829</v>
      </c>
      <c r="G273" s="278" t="s">
        <v>185</v>
      </c>
      <c r="H273" s="279">
        <v>15</v>
      </c>
      <c r="I273" s="280"/>
      <c r="J273" s="281">
        <f>ROUND(I273*H273,2)</f>
        <v>0</v>
      </c>
      <c r="K273" s="282"/>
      <c r="L273" s="283"/>
      <c r="M273" s="284" t="s">
        <v>1</v>
      </c>
      <c r="N273" s="285" t="s">
        <v>41</v>
      </c>
      <c r="O273" s="91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40" t="s">
        <v>400</v>
      </c>
      <c r="AT273" s="240" t="s">
        <v>217</v>
      </c>
      <c r="AU273" s="240" t="s">
        <v>84</v>
      </c>
      <c r="AY273" s="17" t="s">
        <v>166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7" t="s">
        <v>84</v>
      </c>
      <c r="BK273" s="241">
        <f>ROUND(I273*H273,2)</f>
        <v>0</v>
      </c>
      <c r="BL273" s="17" t="s">
        <v>288</v>
      </c>
      <c r="BM273" s="240" t="s">
        <v>1830</v>
      </c>
    </row>
    <row r="274" s="2" customFormat="1" ht="24.15" customHeight="1">
      <c r="A274" s="38"/>
      <c r="B274" s="39"/>
      <c r="C274" s="275" t="s">
        <v>507</v>
      </c>
      <c r="D274" s="275" t="s">
        <v>217</v>
      </c>
      <c r="E274" s="276" t="s">
        <v>1831</v>
      </c>
      <c r="F274" s="277" t="s">
        <v>1832</v>
      </c>
      <c r="G274" s="278" t="s">
        <v>250</v>
      </c>
      <c r="H274" s="279">
        <v>86</v>
      </c>
      <c r="I274" s="280"/>
      <c r="J274" s="281">
        <f>ROUND(I274*H274,2)</f>
        <v>0</v>
      </c>
      <c r="K274" s="282"/>
      <c r="L274" s="283"/>
      <c r="M274" s="284" t="s">
        <v>1</v>
      </c>
      <c r="N274" s="285" t="s">
        <v>41</v>
      </c>
      <c r="O274" s="91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40" t="s">
        <v>400</v>
      </c>
      <c r="AT274" s="240" t="s">
        <v>217</v>
      </c>
      <c r="AU274" s="240" t="s">
        <v>84</v>
      </c>
      <c r="AY274" s="17" t="s">
        <v>166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7" t="s">
        <v>84</v>
      </c>
      <c r="BK274" s="241">
        <f>ROUND(I274*H274,2)</f>
        <v>0</v>
      </c>
      <c r="BL274" s="17" t="s">
        <v>288</v>
      </c>
      <c r="BM274" s="240" t="s">
        <v>1833</v>
      </c>
    </row>
    <row r="275" s="2" customFormat="1" ht="24.15" customHeight="1">
      <c r="A275" s="38"/>
      <c r="B275" s="39"/>
      <c r="C275" s="228" t="s">
        <v>512</v>
      </c>
      <c r="D275" s="228" t="s">
        <v>168</v>
      </c>
      <c r="E275" s="229" t="s">
        <v>1834</v>
      </c>
      <c r="F275" s="230" t="s">
        <v>1835</v>
      </c>
      <c r="G275" s="231" t="s">
        <v>250</v>
      </c>
      <c r="H275" s="232">
        <v>86</v>
      </c>
      <c r="I275" s="233"/>
      <c r="J275" s="234">
        <f>ROUND(I275*H275,2)</f>
        <v>0</v>
      </c>
      <c r="K275" s="235"/>
      <c r="L275" s="44"/>
      <c r="M275" s="236" t="s">
        <v>1</v>
      </c>
      <c r="N275" s="237" t="s">
        <v>41</v>
      </c>
      <c r="O275" s="91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40" t="s">
        <v>288</v>
      </c>
      <c r="AT275" s="240" t="s">
        <v>168</v>
      </c>
      <c r="AU275" s="240" t="s">
        <v>84</v>
      </c>
      <c r="AY275" s="17" t="s">
        <v>166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7" t="s">
        <v>84</v>
      </c>
      <c r="BK275" s="241">
        <f>ROUND(I275*H275,2)</f>
        <v>0</v>
      </c>
      <c r="BL275" s="17" t="s">
        <v>288</v>
      </c>
      <c r="BM275" s="240" t="s">
        <v>1836</v>
      </c>
    </row>
    <row r="276" s="2" customFormat="1" ht="24.15" customHeight="1">
      <c r="A276" s="38"/>
      <c r="B276" s="39"/>
      <c r="C276" s="228" t="s">
        <v>517</v>
      </c>
      <c r="D276" s="228" t="s">
        <v>168</v>
      </c>
      <c r="E276" s="229" t="s">
        <v>1837</v>
      </c>
      <c r="F276" s="230" t="s">
        <v>1838</v>
      </c>
      <c r="G276" s="231" t="s">
        <v>185</v>
      </c>
      <c r="H276" s="232">
        <v>1</v>
      </c>
      <c r="I276" s="233"/>
      <c r="J276" s="234">
        <f>ROUND(I276*H276,2)</f>
        <v>0</v>
      </c>
      <c r="K276" s="235"/>
      <c r="L276" s="44"/>
      <c r="M276" s="236" t="s">
        <v>1</v>
      </c>
      <c r="N276" s="237" t="s">
        <v>41</v>
      </c>
      <c r="O276" s="91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40" t="s">
        <v>288</v>
      </c>
      <c r="AT276" s="240" t="s">
        <v>168</v>
      </c>
      <c r="AU276" s="240" t="s">
        <v>84</v>
      </c>
      <c r="AY276" s="17" t="s">
        <v>166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7" t="s">
        <v>84</v>
      </c>
      <c r="BK276" s="241">
        <f>ROUND(I276*H276,2)</f>
        <v>0</v>
      </c>
      <c r="BL276" s="17" t="s">
        <v>288</v>
      </c>
      <c r="BM276" s="240" t="s">
        <v>1839</v>
      </c>
    </row>
    <row r="277" s="2" customFormat="1" ht="37.8" customHeight="1">
      <c r="A277" s="38"/>
      <c r="B277" s="39"/>
      <c r="C277" s="228" t="s">
        <v>522</v>
      </c>
      <c r="D277" s="228" t="s">
        <v>168</v>
      </c>
      <c r="E277" s="229" t="s">
        <v>1840</v>
      </c>
      <c r="F277" s="230" t="s">
        <v>1841</v>
      </c>
      <c r="G277" s="231" t="s">
        <v>1299</v>
      </c>
      <c r="H277" s="232">
        <v>1</v>
      </c>
      <c r="I277" s="233"/>
      <c r="J277" s="234">
        <f>ROUND(I277*H277,2)</f>
        <v>0</v>
      </c>
      <c r="K277" s="235"/>
      <c r="L277" s="44"/>
      <c r="M277" s="236" t="s">
        <v>1</v>
      </c>
      <c r="N277" s="237" t="s">
        <v>41</v>
      </c>
      <c r="O277" s="91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40" t="s">
        <v>288</v>
      </c>
      <c r="AT277" s="240" t="s">
        <v>168</v>
      </c>
      <c r="AU277" s="240" t="s">
        <v>84</v>
      </c>
      <c r="AY277" s="17" t="s">
        <v>166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7" t="s">
        <v>84</v>
      </c>
      <c r="BK277" s="241">
        <f>ROUND(I277*H277,2)</f>
        <v>0</v>
      </c>
      <c r="BL277" s="17" t="s">
        <v>288</v>
      </c>
      <c r="BM277" s="240" t="s">
        <v>1842</v>
      </c>
    </row>
    <row r="278" s="2" customFormat="1">
      <c r="A278" s="38"/>
      <c r="B278" s="39"/>
      <c r="C278" s="40"/>
      <c r="D278" s="244" t="s">
        <v>1517</v>
      </c>
      <c r="E278" s="40"/>
      <c r="F278" s="292" t="s">
        <v>1681</v>
      </c>
      <c r="G278" s="40"/>
      <c r="H278" s="40"/>
      <c r="I278" s="293"/>
      <c r="J278" s="40"/>
      <c r="K278" s="40"/>
      <c r="L278" s="44"/>
      <c r="M278" s="294"/>
      <c r="N278" s="295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1517</v>
      </c>
      <c r="AU278" s="17" t="s">
        <v>84</v>
      </c>
    </row>
    <row r="279" s="13" customFormat="1">
      <c r="A279" s="13"/>
      <c r="B279" s="242"/>
      <c r="C279" s="243"/>
      <c r="D279" s="244" t="s">
        <v>174</v>
      </c>
      <c r="E279" s="245" t="s">
        <v>1</v>
      </c>
      <c r="F279" s="246" t="s">
        <v>84</v>
      </c>
      <c r="G279" s="243"/>
      <c r="H279" s="247">
        <v>1</v>
      </c>
      <c r="I279" s="248"/>
      <c r="J279" s="243"/>
      <c r="K279" s="243"/>
      <c r="L279" s="249"/>
      <c r="M279" s="250"/>
      <c r="N279" s="251"/>
      <c r="O279" s="251"/>
      <c r="P279" s="251"/>
      <c r="Q279" s="251"/>
      <c r="R279" s="251"/>
      <c r="S279" s="251"/>
      <c r="T279" s="25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3" t="s">
        <v>174</v>
      </c>
      <c r="AU279" s="253" t="s">
        <v>84</v>
      </c>
      <c r="AV279" s="13" t="s">
        <v>86</v>
      </c>
      <c r="AW279" s="13" t="s">
        <v>32</v>
      </c>
      <c r="AX279" s="13" t="s">
        <v>76</v>
      </c>
      <c r="AY279" s="253" t="s">
        <v>166</v>
      </c>
    </row>
    <row r="280" s="14" customFormat="1">
      <c r="A280" s="14"/>
      <c r="B280" s="254"/>
      <c r="C280" s="255"/>
      <c r="D280" s="244" t="s">
        <v>174</v>
      </c>
      <c r="E280" s="256" t="s">
        <v>1</v>
      </c>
      <c r="F280" s="257" t="s">
        <v>182</v>
      </c>
      <c r="G280" s="255"/>
      <c r="H280" s="258">
        <v>1</v>
      </c>
      <c r="I280" s="259"/>
      <c r="J280" s="255"/>
      <c r="K280" s="255"/>
      <c r="L280" s="260"/>
      <c r="M280" s="261"/>
      <c r="N280" s="262"/>
      <c r="O280" s="262"/>
      <c r="P280" s="262"/>
      <c r="Q280" s="262"/>
      <c r="R280" s="262"/>
      <c r="S280" s="262"/>
      <c r="T280" s="26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4" t="s">
        <v>174</v>
      </c>
      <c r="AU280" s="264" t="s">
        <v>84</v>
      </c>
      <c r="AV280" s="14" t="s">
        <v>172</v>
      </c>
      <c r="AW280" s="14" t="s">
        <v>32</v>
      </c>
      <c r="AX280" s="14" t="s">
        <v>84</v>
      </c>
      <c r="AY280" s="264" t="s">
        <v>166</v>
      </c>
    </row>
    <row r="281" s="2" customFormat="1" ht="37.8" customHeight="1">
      <c r="A281" s="38"/>
      <c r="B281" s="39"/>
      <c r="C281" s="228" t="s">
        <v>527</v>
      </c>
      <c r="D281" s="228" t="s">
        <v>168</v>
      </c>
      <c r="E281" s="229" t="s">
        <v>1843</v>
      </c>
      <c r="F281" s="230" t="s">
        <v>1844</v>
      </c>
      <c r="G281" s="231" t="s">
        <v>1299</v>
      </c>
      <c r="H281" s="232">
        <v>1</v>
      </c>
      <c r="I281" s="233"/>
      <c r="J281" s="234">
        <f>ROUND(I281*H281,2)</f>
        <v>0</v>
      </c>
      <c r="K281" s="235"/>
      <c r="L281" s="44"/>
      <c r="M281" s="236" t="s">
        <v>1</v>
      </c>
      <c r="N281" s="237" t="s">
        <v>41</v>
      </c>
      <c r="O281" s="91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40" t="s">
        <v>288</v>
      </c>
      <c r="AT281" s="240" t="s">
        <v>168</v>
      </c>
      <c r="AU281" s="240" t="s">
        <v>84</v>
      </c>
      <c r="AY281" s="17" t="s">
        <v>166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7" t="s">
        <v>84</v>
      </c>
      <c r="BK281" s="241">
        <f>ROUND(I281*H281,2)</f>
        <v>0</v>
      </c>
      <c r="BL281" s="17" t="s">
        <v>288</v>
      </c>
      <c r="BM281" s="240" t="s">
        <v>1845</v>
      </c>
    </row>
    <row r="282" s="2" customFormat="1">
      <c r="A282" s="38"/>
      <c r="B282" s="39"/>
      <c r="C282" s="40"/>
      <c r="D282" s="244" t="s">
        <v>1517</v>
      </c>
      <c r="E282" s="40"/>
      <c r="F282" s="292" t="s">
        <v>1681</v>
      </c>
      <c r="G282" s="40"/>
      <c r="H282" s="40"/>
      <c r="I282" s="293"/>
      <c r="J282" s="40"/>
      <c r="K282" s="40"/>
      <c r="L282" s="44"/>
      <c r="M282" s="294"/>
      <c r="N282" s="295"/>
      <c r="O282" s="91"/>
      <c r="P282" s="91"/>
      <c r="Q282" s="91"/>
      <c r="R282" s="91"/>
      <c r="S282" s="91"/>
      <c r="T282" s="92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1517</v>
      </c>
      <c r="AU282" s="17" t="s">
        <v>84</v>
      </c>
    </row>
    <row r="283" s="13" customFormat="1">
      <c r="A283" s="13"/>
      <c r="B283" s="242"/>
      <c r="C283" s="243"/>
      <c r="D283" s="244" t="s">
        <v>174</v>
      </c>
      <c r="E283" s="245" t="s">
        <v>1</v>
      </c>
      <c r="F283" s="246" t="s">
        <v>84</v>
      </c>
      <c r="G283" s="243"/>
      <c r="H283" s="247">
        <v>1</v>
      </c>
      <c r="I283" s="248"/>
      <c r="J283" s="243"/>
      <c r="K283" s="243"/>
      <c r="L283" s="249"/>
      <c r="M283" s="250"/>
      <c r="N283" s="251"/>
      <c r="O283" s="251"/>
      <c r="P283" s="251"/>
      <c r="Q283" s="251"/>
      <c r="R283" s="251"/>
      <c r="S283" s="251"/>
      <c r="T283" s="25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3" t="s">
        <v>174</v>
      </c>
      <c r="AU283" s="253" t="s">
        <v>84</v>
      </c>
      <c r="AV283" s="13" t="s">
        <v>86</v>
      </c>
      <c r="AW283" s="13" t="s">
        <v>32</v>
      </c>
      <c r="AX283" s="13" t="s">
        <v>76</v>
      </c>
      <c r="AY283" s="253" t="s">
        <v>166</v>
      </c>
    </row>
    <row r="284" s="14" customFormat="1">
      <c r="A284" s="14"/>
      <c r="B284" s="254"/>
      <c r="C284" s="255"/>
      <c r="D284" s="244" t="s">
        <v>174</v>
      </c>
      <c r="E284" s="256" t="s">
        <v>1</v>
      </c>
      <c r="F284" s="257" t="s">
        <v>182</v>
      </c>
      <c r="G284" s="255"/>
      <c r="H284" s="258">
        <v>1</v>
      </c>
      <c r="I284" s="259"/>
      <c r="J284" s="255"/>
      <c r="K284" s="255"/>
      <c r="L284" s="260"/>
      <c r="M284" s="261"/>
      <c r="N284" s="262"/>
      <c r="O284" s="262"/>
      <c r="P284" s="262"/>
      <c r="Q284" s="262"/>
      <c r="R284" s="262"/>
      <c r="S284" s="262"/>
      <c r="T284" s="26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4" t="s">
        <v>174</v>
      </c>
      <c r="AU284" s="264" t="s">
        <v>84</v>
      </c>
      <c r="AV284" s="14" t="s">
        <v>172</v>
      </c>
      <c r="AW284" s="14" t="s">
        <v>32</v>
      </c>
      <c r="AX284" s="14" t="s">
        <v>84</v>
      </c>
      <c r="AY284" s="264" t="s">
        <v>166</v>
      </c>
    </row>
    <row r="285" s="2" customFormat="1" ht="37.8" customHeight="1">
      <c r="A285" s="38"/>
      <c r="B285" s="39"/>
      <c r="C285" s="228" t="s">
        <v>532</v>
      </c>
      <c r="D285" s="228" t="s">
        <v>168</v>
      </c>
      <c r="E285" s="229" t="s">
        <v>1846</v>
      </c>
      <c r="F285" s="230" t="s">
        <v>1847</v>
      </c>
      <c r="G285" s="231" t="s">
        <v>1299</v>
      </c>
      <c r="H285" s="232">
        <v>1</v>
      </c>
      <c r="I285" s="233"/>
      <c r="J285" s="234">
        <f>ROUND(I285*H285,2)</f>
        <v>0</v>
      </c>
      <c r="K285" s="235"/>
      <c r="L285" s="44"/>
      <c r="M285" s="236" t="s">
        <v>1</v>
      </c>
      <c r="N285" s="237" t="s">
        <v>41</v>
      </c>
      <c r="O285" s="91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40" t="s">
        <v>288</v>
      </c>
      <c r="AT285" s="240" t="s">
        <v>168</v>
      </c>
      <c r="AU285" s="240" t="s">
        <v>84</v>
      </c>
      <c r="AY285" s="17" t="s">
        <v>166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7" t="s">
        <v>84</v>
      </c>
      <c r="BK285" s="241">
        <f>ROUND(I285*H285,2)</f>
        <v>0</v>
      </c>
      <c r="BL285" s="17" t="s">
        <v>288</v>
      </c>
      <c r="BM285" s="240" t="s">
        <v>1848</v>
      </c>
    </row>
    <row r="286" s="2" customFormat="1">
      <c r="A286" s="38"/>
      <c r="B286" s="39"/>
      <c r="C286" s="40"/>
      <c r="D286" s="244" t="s">
        <v>1517</v>
      </c>
      <c r="E286" s="40"/>
      <c r="F286" s="292" t="s">
        <v>1681</v>
      </c>
      <c r="G286" s="40"/>
      <c r="H286" s="40"/>
      <c r="I286" s="293"/>
      <c r="J286" s="40"/>
      <c r="K286" s="40"/>
      <c r="L286" s="44"/>
      <c r="M286" s="294"/>
      <c r="N286" s="295"/>
      <c r="O286" s="91"/>
      <c r="P286" s="91"/>
      <c r="Q286" s="91"/>
      <c r="R286" s="91"/>
      <c r="S286" s="91"/>
      <c r="T286" s="92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1517</v>
      </c>
      <c r="AU286" s="17" t="s">
        <v>84</v>
      </c>
    </row>
    <row r="287" s="13" customFormat="1">
      <c r="A287" s="13"/>
      <c r="B287" s="242"/>
      <c r="C287" s="243"/>
      <c r="D287" s="244" t="s">
        <v>174</v>
      </c>
      <c r="E287" s="245" t="s">
        <v>1</v>
      </c>
      <c r="F287" s="246" t="s">
        <v>84</v>
      </c>
      <c r="G287" s="243"/>
      <c r="H287" s="247">
        <v>1</v>
      </c>
      <c r="I287" s="248"/>
      <c r="J287" s="243"/>
      <c r="K287" s="243"/>
      <c r="L287" s="249"/>
      <c r="M287" s="250"/>
      <c r="N287" s="251"/>
      <c r="O287" s="251"/>
      <c r="P287" s="251"/>
      <c r="Q287" s="251"/>
      <c r="R287" s="251"/>
      <c r="S287" s="251"/>
      <c r="T287" s="25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3" t="s">
        <v>174</v>
      </c>
      <c r="AU287" s="253" t="s">
        <v>84</v>
      </c>
      <c r="AV287" s="13" t="s">
        <v>86</v>
      </c>
      <c r="AW287" s="13" t="s">
        <v>32</v>
      </c>
      <c r="AX287" s="13" t="s">
        <v>76</v>
      </c>
      <c r="AY287" s="253" t="s">
        <v>166</v>
      </c>
    </row>
    <row r="288" s="14" customFormat="1">
      <c r="A288" s="14"/>
      <c r="B288" s="254"/>
      <c r="C288" s="255"/>
      <c r="D288" s="244" t="s">
        <v>174</v>
      </c>
      <c r="E288" s="256" t="s">
        <v>1</v>
      </c>
      <c r="F288" s="257" t="s">
        <v>182</v>
      </c>
      <c r="G288" s="255"/>
      <c r="H288" s="258">
        <v>1</v>
      </c>
      <c r="I288" s="259"/>
      <c r="J288" s="255"/>
      <c r="K288" s="255"/>
      <c r="L288" s="260"/>
      <c r="M288" s="261"/>
      <c r="N288" s="262"/>
      <c r="O288" s="262"/>
      <c r="P288" s="262"/>
      <c r="Q288" s="262"/>
      <c r="R288" s="262"/>
      <c r="S288" s="262"/>
      <c r="T288" s="26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4" t="s">
        <v>174</v>
      </c>
      <c r="AU288" s="264" t="s">
        <v>84</v>
      </c>
      <c r="AV288" s="14" t="s">
        <v>172</v>
      </c>
      <c r="AW288" s="14" t="s">
        <v>32</v>
      </c>
      <c r="AX288" s="14" t="s">
        <v>84</v>
      </c>
      <c r="AY288" s="264" t="s">
        <v>166</v>
      </c>
    </row>
    <row r="289" s="2" customFormat="1" ht="37.8" customHeight="1">
      <c r="A289" s="38"/>
      <c r="B289" s="39"/>
      <c r="C289" s="228" t="s">
        <v>537</v>
      </c>
      <c r="D289" s="228" t="s">
        <v>168</v>
      </c>
      <c r="E289" s="229" t="s">
        <v>1849</v>
      </c>
      <c r="F289" s="230" t="s">
        <v>1850</v>
      </c>
      <c r="G289" s="231" t="s">
        <v>1299</v>
      </c>
      <c r="H289" s="232">
        <v>1</v>
      </c>
      <c r="I289" s="233"/>
      <c r="J289" s="234">
        <f>ROUND(I289*H289,2)</f>
        <v>0</v>
      </c>
      <c r="K289" s="235"/>
      <c r="L289" s="44"/>
      <c r="M289" s="236" t="s">
        <v>1</v>
      </c>
      <c r="N289" s="237" t="s">
        <v>41</v>
      </c>
      <c r="O289" s="91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40" t="s">
        <v>288</v>
      </c>
      <c r="AT289" s="240" t="s">
        <v>168</v>
      </c>
      <c r="AU289" s="240" t="s">
        <v>84</v>
      </c>
      <c r="AY289" s="17" t="s">
        <v>166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7" t="s">
        <v>84</v>
      </c>
      <c r="BK289" s="241">
        <f>ROUND(I289*H289,2)</f>
        <v>0</v>
      </c>
      <c r="BL289" s="17" t="s">
        <v>288</v>
      </c>
      <c r="BM289" s="240" t="s">
        <v>1851</v>
      </c>
    </row>
    <row r="290" s="2" customFormat="1">
      <c r="A290" s="38"/>
      <c r="B290" s="39"/>
      <c r="C290" s="40"/>
      <c r="D290" s="244" t="s">
        <v>1517</v>
      </c>
      <c r="E290" s="40"/>
      <c r="F290" s="292" t="s">
        <v>1681</v>
      </c>
      <c r="G290" s="40"/>
      <c r="H290" s="40"/>
      <c r="I290" s="293"/>
      <c r="J290" s="40"/>
      <c r="K290" s="40"/>
      <c r="L290" s="44"/>
      <c r="M290" s="294"/>
      <c r="N290" s="295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1517</v>
      </c>
      <c r="AU290" s="17" t="s">
        <v>84</v>
      </c>
    </row>
    <row r="291" s="13" customFormat="1">
      <c r="A291" s="13"/>
      <c r="B291" s="242"/>
      <c r="C291" s="243"/>
      <c r="D291" s="244" t="s">
        <v>174</v>
      </c>
      <c r="E291" s="245" t="s">
        <v>1</v>
      </c>
      <c r="F291" s="246" t="s">
        <v>84</v>
      </c>
      <c r="G291" s="243"/>
      <c r="H291" s="247">
        <v>1</v>
      </c>
      <c r="I291" s="248"/>
      <c r="J291" s="243"/>
      <c r="K291" s="243"/>
      <c r="L291" s="249"/>
      <c r="M291" s="250"/>
      <c r="N291" s="251"/>
      <c r="O291" s="251"/>
      <c r="P291" s="251"/>
      <c r="Q291" s="251"/>
      <c r="R291" s="251"/>
      <c r="S291" s="251"/>
      <c r="T291" s="25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3" t="s">
        <v>174</v>
      </c>
      <c r="AU291" s="253" t="s">
        <v>84</v>
      </c>
      <c r="AV291" s="13" t="s">
        <v>86</v>
      </c>
      <c r="AW291" s="13" t="s">
        <v>32</v>
      </c>
      <c r="AX291" s="13" t="s">
        <v>76</v>
      </c>
      <c r="AY291" s="253" t="s">
        <v>166</v>
      </c>
    </row>
    <row r="292" s="14" customFormat="1">
      <c r="A292" s="14"/>
      <c r="B292" s="254"/>
      <c r="C292" s="255"/>
      <c r="D292" s="244" t="s">
        <v>174</v>
      </c>
      <c r="E292" s="256" t="s">
        <v>1</v>
      </c>
      <c r="F292" s="257" t="s">
        <v>182</v>
      </c>
      <c r="G292" s="255"/>
      <c r="H292" s="258">
        <v>1</v>
      </c>
      <c r="I292" s="259"/>
      <c r="J292" s="255"/>
      <c r="K292" s="255"/>
      <c r="L292" s="260"/>
      <c r="M292" s="261"/>
      <c r="N292" s="262"/>
      <c r="O292" s="262"/>
      <c r="P292" s="262"/>
      <c r="Q292" s="262"/>
      <c r="R292" s="262"/>
      <c r="S292" s="262"/>
      <c r="T292" s="26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4" t="s">
        <v>174</v>
      </c>
      <c r="AU292" s="264" t="s">
        <v>84</v>
      </c>
      <c r="AV292" s="14" t="s">
        <v>172</v>
      </c>
      <c r="AW292" s="14" t="s">
        <v>32</v>
      </c>
      <c r="AX292" s="14" t="s">
        <v>84</v>
      </c>
      <c r="AY292" s="264" t="s">
        <v>166</v>
      </c>
    </row>
    <row r="293" s="2" customFormat="1" ht="37.8" customHeight="1">
      <c r="A293" s="38"/>
      <c r="B293" s="39"/>
      <c r="C293" s="228" t="s">
        <v>541</v>
      </c>
      <c r="D293" s="228" t="s">
        <v>168</v>
      </c>
      <c r="E293" s="229" t="s">
        <v>1852</v>
      </c>
      <c r="F293" s="230" t="s">
        <v>1853</v>
      </c>
      <c r="G293" s="231" t="s">
        <v>611</v>
      </c>
      <c r="H293" s="286"/>
      <c r="I293" s="233"/>
      <c r="J293" s="234">
        <f>ROUND(I293*H293,2)</f>
        <v>0</v>
      </c>
      <c r="K293" s="235"/>
      <c r="L293" s="44"/>
      <c r="M293" s="236" t="s">
        <v>1</v>
      </c>
      <c r="N293" s="237" t="s">
        <v>41</v>
      </c>
      <c r="O293" s="91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40" t="s">
        <v>288</v>
      </c>
      <c r="AT293" s="240" t="s">
        <v>168</v>
      </c>
      <c r="AU293" s="240" t="s">
        <v>84</v>
      </c>
      <c r="AY293" s="17" t="s">
        <v>166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7" t="s">
        <v>84</v>
      </c>
      <c r="BK293" s="241">
        <f>ROUND(I293*H293,2)</f>
        <v>0</v>
      </c>
      <c r="BL293" s="17" t="s">
        <v>288</v>
      </c>
      <c r="BM293" s="240" t="s">
        <v>1854</v>
      </c>
    </row>
    <row r="294" s="2" customFormat="1" ht="49.05" customHeight="1">
      <c r="A294" s="38"/>
      <c r="B294" s="39"/>
      <c r="C294" s="228" t="s">
        <v>546</v>
      </c>
      <c r="D294" s="228" t="s">
        <v>168</v>
      </c>
      <c r="E294" s="229" t="s">
        <v>1855</v>
      </c>
      <c r="F294" s="230" t="s">
        <v>1856</v>
      </c>
      <c r="G294" s="231" t="s">
        <v>611</v>
      </c>
      <c r="H294" s="286"/>
      <c r="I294" s="233"/>
      <c r="J294" s="234">
        <f>ROUND(I294*H294,2)</f>
        <v>0</v>
      </c>
      <c r="K294" s="235"/>
      <c r="L294" s="44"/>
      <c r="M294" s="236" t="s">
        <v>1</v>
      </c>
      <c r="N294" s="237" t="s">
        <v>41</v>
      </c>
      <c r="O294" s="91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40" t="s">
        <v>288</v>
      </c>
      <c r="AT294" s="240" t="s">
        <v>168</v>
      </c>
      <c r="AU294" s="240" t="s">
        <v>84</v>
      </c>
      <c r="AY294" s="17" t="s">
        <v>166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7" t="s">
        <v>84</v>
      </c>
      <c r="BK294" s="241">
        <f>ROUND(I294*H294,2)</f>
        <v>0</v>
      </c>
      <c r="BL294" s="17" t="s">
        <v>288</v>
      </c>
      <c r="BM294" s="240" t="s">
        <v>1857</v>
      </c>
    </row>
    <row r="295" s="12" customFormat="1" ht="25.92" customHeight="1">
      <c r="A295" s="12"/>
      <c r="B295" s="212"/>
      <c r="C295" s="213"/>
      <c r="D295" s="214" t="s">
        <v>75</v>
      </c>
      <c r="E295" s="215" t="s">
        <v>1858</v>
      </c>
      <c r="F295" s="215" t="s">
        <v>1859</v>
      </c>
      <c r="G295" s="213"/>
      <c r="H295" s="213"/>
      <c r="I295" s="216"/>
      <c r="J295" s="217">
        <f>BK295</f>
        <v>0</v>
      </c>
      <c r="K295" s="213"/>
      <c r="L295" s="218"/>
      <c r="M295" s="219"/>
      <c r="N295" s="220"/>
      <c r="O295" s="220"/>
      <c r="P295" s="221">
        <f>SUM(P296:P328)</f>
        <v>0</v>
      </c>
      <c r="Q295" s="220"/>
      <c r="R295" s="221">
        <f>SUM(R296:R328)</f>
        <v>0.50660000000000005</v>
      </c>
      <c r="S295" s="220"/>
      <c r="T295" s="222">
        <f>SUM(T296:T328)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23" t="s">
        <v>86</v>
      </c>
      <c r="AT295" s="224" t="s">
        <v>75</v>
      </c>
      <c r="AU295" s="224" t="s">
        <v>76</v>
      </c>
      <c r="AY295" s="223" t="s">
        <v>166</v>
      </c>
      <c r="BK295" s="225">
        <f>SUM(BK296:BK328)</f>
        <v>0</v>
      </c>
    </row>
    <row r="296" s="2" customFormat="1" ht="24.15" customHeight="1">
      <c r="A296" s="38"/>
      <c r="B296" s="39"/>
      <c r="C296" s="228" t="s">
        <v>551</v>
      </c>
      <c r="D296" s="228" t="s">
        <v>168</v>
      </c>
      <c r="E296" s="229" t="s">
        <v>1860</v>
      </c>
      <c r="F296" s="230" t="s">
        <v>1861</v>
      </c>
      <c r="G296" s="231" t="s">
        <v>250</v>
      </c>
      <c r="H296" s="232">
        <v>34</v>
      </c>
      <c r="I296" s="233"/>
      <c r="J296" s="234">
        <f>ROUND(I296*H296,2)</f>
        <v>0</v>
      </c>
      <c r="K296" s="235"/>
      <c r="L296" s="44"/>
      <c r="M296" s="236" t="s">
        <v>1</v>
      </c>
      <c r="N296" s="237" t="s">
        <v>41</v>
      </c>
      <c r="O296" s="91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40" t="s">
        <v>288</v>
      </c>
      <c r="AT296" s="240" t="s">
        <v>168</v>
      </c>
      <c r="AU296" s="240" t="s">
        <v>84</v>
      </c>
      <c r="AY296" s="17" t="s">
        <v>166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7" t="s">
        <v>84</v>
      </c>
      <c r="BK296" s="241">
        <f>ROUND(I296*H296,2)</f>
        <v>0</v>
      </c>
      <c r="BL296" s="17" t="s">
        <v>288</v>
      </c>
      <c r="BM296" s="240" t="s">
        <v>1862</v>
      </c>
    </row>
    <row r="297" s="2" customFormat="1" ht="16.5" customHeight="1">
      <c r="A297" s="38"/>
      <c r="B297" s="39"/>
      <c r="C297" s="275" t="s">
        <v>555</v>
      </c>
      <c r="D297" s="275" t="s">
        <v>217</v>
      </c>
      <c r="E297" s="276" t="s">
        <v>1863</v>
      </c>
      <c r="F297" s="277" t="s">
        <v>1864</v>
      </c>
      <c r="G297" s="278" t="s">
        <v>250</v>
      </c>
      <c r="H297" s="279">
        <v>34</v>
      </c>
      <c r="I297" s="280"/>
      <c r="J297" s="281">
        <f>ROUND(I297*H297,2)</f>
        <v>0</v>
      </c>
      <c r="K297" s="282"/>
      <c r="L297" s="283"/>
      <c r="M297" s="284" t="s">
        <v>1</v>
      </c>
      <c r="N297" s="285" t="s">
        <v>41</v>
      </c>
      <c r="O297" s="91"/>
      <c r="P297" s="238">
        <f>O297*H297</f>
        <v>0</v>
      </c>
      <c r="Q297" s="238">
        <v>0.0149</v>
      </c>
      <c r="R297" s="238">
        <f>Q297*H297</f>
        <v>0.50660000000000005</v>
      </c>
      <c r="S297" s="238">
        <v>0</v>
      </c>
      <c r="T297" s="239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40" t="s">
        <v>400</v>
      </c>
      <c r="AT297" s="240" t="s">
        <v>217</v>
      </c>
      <c r="AU297" s="240" t="s">
        <v>84</v>
      </c>
      <c r="AY297" s="17" t="s">
        <v>166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7" t="s">
        <v>84</v>
      </c>
      <c r="BK297" s="241">
        <f>ROUND(I297*H297,2)</f>
        <v>0</v>
      </c>
      <c r="BL297" s="17" t="s">
        <v>288</v>
      </c>
      <c r="BM297" s="240" t="s">
        <v>1865</v>
      </c>
    </row>
    <row r="298" s="2" customFormat="1" ht="24.15" customHeight="1">
      <c r="A298" s="38"/>
      <c r="B298" s="39"/>
      <c r="C298" s="228" t="s">
        <v>561</v>
      </c>
      <c r="D298" s="228" t="s">
        <v>168</v>
      </c>
      <c r="E298" s="229" t="s">
        <v>1866</v>
      </c>
      <c r="F298" s="230" t="s">
        <v>1867</v>
      </c>
      <c r="G298" s="231" t="s">
        <v>250</v>
      </c>
      <c r="H298" s="232">
        <v>114</v>
      </c>
      <c r="I298" s="233"/>
      <c r="J298" s="234">
        <f>ROUND(I298*H298,2)</f>
        <v>0</v>
      </c>
      <c r="K298" s="235"/>
      <c r="L298" s="44"/>
      <c r="M298" s="236" t="s">
        <v>1</v>
      </c>
      <c r="N298" s="237" t="s">
        <v>41</v>
      </c>
      <c r="O298" s="91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40" t="s">
        <v>288</v>
      </c>
      <c r="AT298" s="240" t="s">
        <v>168</v>
      </c>
      <c r="AU298" s="240" t="s">
        <v>84</v>
      </c>
      <c r="AY298" s="17" t="s">
        <v>166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7" t="s">
        <v>84</v>
      </c>
      <c r="BK298" s="241">
        <f>ROUND(I298*H298,2)</f>
        <v>0</v>
      </c>
      <c r="BL298" s="17" t="s">
        <v>288</v>
      </c>
      <c r="BM298" s="240" t="s">
        <v>1868</v>
      </c>
    </row>
    <row r="299" s="2" customFormat="1">
      <c r="A299" s="38"/>
      <c r="B299" s="39"/>
      <c r="C299" s="40"/>
      <c r="D299" s="244" t="s">
        <v>1517</v>
      </c>
      <c r="E299" s="40"/>
      <c r="F299" s="292" t="s">
        <v>1681</v>
      </c>
      <c r="G299" s="40"/>
      <c r="H299" s="40"/>
      <c r="I299" s="293"/>
      <c r="J299" s="40"/>
      <c r="K299" s="40"/>
      <c r="L299" s="44"/>
      <c r="M299" s="294"/>
      <c r="N299" s="295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1517</v>
      </c>
      <c r="AU299" s="17" t="s">
        <v>84</v>
      </c>
    </row>
    <row r="300" s="13" customFormat="1">
      <c r="A300" s="13"/>
      <c r="B300" s="242"/>
      <c r="C300" s="243"/>
      <c r="D300" s="244" t="s">
        <v>174</v>
      </c>
      <c r="E300" s="245" t="s">
        <v>1</v>
      </c>
      <c r="F300" s="246" t="s">
        <v>844</v>
      </c>
      <c r="G300" s="243"/>
      <c r="H300" s="247">
        <v>114</v>
      </c>
      <c r="I300" s="248"/>
      <c r="J300" s="243"/>
      <c r="K300" s="243"/>
      <c r="L300" s="249"/>
      <c r="M300" s="250"/>
      <c r="N300" s="251"/>
      <c r="O300" s="251"/>
      <c r="P300" s="251"/>
      <c r="Q300" s="251"/>
      <c r="R300" s="251"/>
      <c r="S300" s="251"/>
      <c r="T300" s="25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3" t="s">
        <v>174</v>
      </c>
      <c r="AU300" s="253" t="s">
        <v>84</v>
      </c>
      <c r="AV300" s="13" t="s">
        <v>86</v>
      </c>
      <c r="AW300" s="13" t="s">
        <v>32</v>
      </c>
      <c r="AX300" s="13" t="s">
        <v>76</v>
      </c>
      <c r="AY300" s="253" t="s">
        <v>166</v>
      </c>
    </row>
    <row r="301" s="14" customFormat="1">
      <c r="A301" s="14"/>
      <c r="B301" s="254"/>
      <c r="C301" s="255"/>
      <c r="D301" s="244" t="s">
        <v>174</v>
      </c>
      <c r="E301" s="256" t="s">
        <v>1</v>
      </c>
      <c r="F301" s="257" t="s">
        <v>182</v>
      </c>
      <c r="G301" s="255"/>
      <c r="H301" s="258">
        <v>114</v>
      </c>
      <c r="I301" s="259"/>
      <c r="J301" s="255"/>
      <c r="K301" s="255"/>
      <c r="L301" s="260"/>
      <c r="M301" s="261"/>
      <c r="N301" s="262"/>
      <c r="O301" s="262"/>
      <c r="P301" s="262"/>
      <c r="Q301" s="262"/>
      <c r="R301" s="262"/>
      <c r="S301" s="262"/>
      <c r="T301" s="26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4" t="s">
        <v>174</v>
      </c>
      <c r="AU301" s="264" t="s">
        <v>84</v>
      </c>
      <c r="AV301" s="14" t="s">
        <v>172</v>
      </c>
      <c r="AW301" s="14" t="s">
        <v>32</v>
      </c>
      <c r="AX301" s="14" t="s">
        <v>84</v>
      </c>
      <c r="AY301" s="264" t="s">
        <v>166</v>
      </c>
    </row>
    <row r="302" s="2" customFormat="1" ht="21.75" customHeight="1">
      <c r="A302" s="38"/>
      <c r="B302" s="39"/>
      <c r="C302" s="275" t="s">
        <v>565</v>
      </c>
      <c r="D302" s="275" t="s">
        <v>217</v>
      </c>
      <c r="E302" s="276" t="s">
        <v>1869</v>
      </c>
      <c r="F302" s="277" t="s">
        <v>1870</v>
      </c>
      <c r="G302" s="278" t="s">
        <v>250</v>
      </c>
      <c r="H302" s="279">
        <v>136.80000000000001</v>
      </c>
      <c r="I302" s="280"/>
      <c r="J302" s="281">
        <f>ROUND(I302*H302,2)</f>
        <v>0</v>
      </c>
      <c r="K302" s="282"/>
      <c r="L302" s="283"/>
      <c r="M302" s="284" t="s">
        <v>1</v>
      </c>
      <c r="N302" s="285" t="s">
        <v>41</v>
      </c>
      <c r="O302" s="91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40" t="s">
        <v>400</v>
      </c>
      <c r="AT302" s="240" t="s">
        <v>217</v>
      </c>
      <c r="AU302" s="240" t="s">
        <v>84</v>
      </c>
      <c r="AY302" s="17" t="s">
        <v>166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7" t="s">
        <v>84</v>
      </c>
      <c r="BK302" s="241">
        <f>ROUND(I302*H302,2)</f>
        <v>0</v>
      </c>
      <c r="BL302" s="17" t="s">
        <v>288</v>
      </c>
      <c r="BM302" s="240" t="s">
        <v>1871</v>
      </c>
    </row>
    <row r="303" s="2" customFormat="1">
      <c r="A303" s="38"/>
      <c r="B303" s="39"/>
      <c r="C303" s="40"/>
      <c r="D303" s="244" t="s">
        <v>1517</v>
      </c>
      <c r="E303" s="40"/>
      <c r="F303" s="292" t="s">
        <v>1696</v>
      </c>
      <c r="G303" s="40"/>
      <c r="H303" s="40"/>
      <c r="I303" s="293"/>
      <c r="J303" s="40"/>
      <c r="K303" s="40"/>
      <c r="L303" s="44"/>
      <c r="M303" s="294"/>
      <c r="N303" s="295"/>
      <c r="O303" s="91"/>
      <c r="P303" s="91"/>
      <c r="Q303" s="91"/>
      <c r="R303" s="91"/>
      <c r="S303" s="91"/>
      <c r="T303" s="92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1517</v>
      </c>
      <c r="AU303" s="17" t="s">
        <v>84</v>
      </c>
    </row>
    <row r="304" s="13" customFormat="1">
      <c r="A304" s="13"/>
      <c r="B304" s="242"/>
      <c r="C304" s="243"/>
      <c r="D304" s="244" t="s">
        <v>174</v>
      </c>
      <c r="E304" s="245" t="s">
        <v>1</v>
      </c>
      <c r="F304" s="246" t="s">
        <v>1872</v>
      </c>
      <c r="G304" s="243"/>
      <c r="H304" s="247">
        <v>136.80000000000001</v>
      </c>
      <c r="I304" s="248"/>
      <c r="J304" s="243"/>
      <c r="K304" s="243"/>
      <c r="L304" s="249"/>
      <c r="M304" s="250"/>
      <c r="N304" s="251"/>
      <c r="O304" s="251"/>
      <c r="P304" s="251"/>
      <c r="Q304" s="251"/>
      <c r="R304" s="251"/>
      <c r="S304" s="251"/>
      <c r="T304" s="25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3" t="s">
        <v>174</v>
      </c>
      <c r="AU304" s="253" t="s">
        <v>84</v>
      </c>
      <c r="AV304" s="13" t="s">
        <v>86</v>
      </c>
      <c r="AW304" s="13" t="s">
        <v>32</v>
      </c>
      <c r="AX304" s="13" t="s">
        <v>76</v>
      </c>
      <c r="AY304" s="253" t="s">
        <v>166</v>
      </c>
    </row>
    <row r="305" s="14" customFormat="1">
      <c r="A305" s="14"/>
      <c r="B305" s="254"/>
      <c r="C305" s="255"/>
      <c r="D305" s="244" t="s">
        <v>174</v>
      </c>
      <c r="E305" s="256" t="s">
        <v>1</v>
      </c>
      <c r="F305" s="257" t="s">
        <v>182</v>
      </c>
      <c r="G305" s="255"/>
      <c r="H305" s="258">
        <v>136.80000000000001</v>
      </c>
      <c r="I305" s="259"/>
      <c r="J305" s="255"/>
      <c r="K305" s="255"/>
      <c r="L305" s="260"/>
      <c r="M305" s="261"/>
      <c r="N305" s="262"/>
      <c r="O305" s="262"/>
      <c r="P305" s="262"/>
      <c r="Q305" s="262"/>
      <c r="R305" s="262"/>
      <c r="S305" s="262"/>
      <c r="T305" s="26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4" t="s">
        <v>174</v>
      </c>
      <c r="AU305" s="264" t="s">
        <v>84</v>
      </c>
      <c r="AV305" s="14" t="s">
        <v>172</v>
      </c>
      <c r="AW305" s="14" t="s">
        <v>32</v>
      </c>
      <c r="AX305" s="14" t="s">
        <v>84</v>
      </c>
      <c r="AY305" s="264" t="s">
        <v>166</v>
      </c>
    </row>
    <row r="306" s="2" customFormat="1" ht="24.15" customHeight="1">
      <c r="A306" s="38"/>
      <c r="B306" s="39"/>
      <c r="C306" s="228" t="s">
        <v>569</v>
      </c>
      <c r="D306" s="228" t="s">
        <v>168</v>
      </c>
      <c r="E306" s="229" t="s">
        <v>1866</v>
      </c>
      <c r="F306" s="230" t="s">
        <v>1867</v>
      </c>
      <c r="G306" s="231" t="s">
        <v>250</v>
      </c>
      <c r="H306" s="232">
        <v>44</v>
      </c>
      <c r="I306" s="233"/>
      <c r="J306" s="234">
        <f>ROUND(I306*H306,2)</f>
        <v>0</v>
      </c>
      <c r="K306" s="235"/>
      <c r="L306" s="44"/>
      <c r="M306" s="236" t="s">
        <v>1</v>
      </c>
      <c r="N306" s="237" t="s">
        <v>41</v>
      </c>
      <c r="O306" s="91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40" t="s">
        <v>288</v>
      </c>
      <c r="AT306" s="240" t="s">
        <v>168</v>
      </c>
      <c r="AU306" s="240" t="s">
        <v>84</v>
      </c>
      <c r="AY306" s="17" t="s">
        <v>166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7" t="s">
        <v>84</v>
      </c>
      <c r="BK306" s="241">
        <f>ROUND(I306*H306,2)</f>
        <v>0</v>
      </c>
      <c r="BL306" s="17" t="s">
        <v>288</v>
      </c>
      <c r="BM306" s="240" t="s">
        <v>1873</v>
      </c>
    </row>
    <row r="307" s="2" customFormat="1">
      <c r="A307" s="38"/>
      <c r="B307" s="39"/>
      <c r="C307" s="40"/>
      <c r="D307" s="244" t="s">
        <v>1517</v>
      </c>
      <c r="E307" s="40"/>
      <c r="F307" s="292" t="s">
        <v>1681</v>
      </c>
      <c r="G307" s="40"/>
      <c r="H307" s="40"/>
      <c r="I307" s="293"/>
      <c r="J307" s="40"/>
      <c r="K307" s="40"/>
      <c r="L307" s="44"/>
      <c r="M307" s="294"/>
      <c r="N307" s="295"/>
      <c r="O307" s="91"/>
      <c r="P307" s="91"/>
      <c r="Q307" s="91"/>
      <c r="R307" s="91"/>
      <c r="S307" s="91"/>
      <c r="T307" s="92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1517</v>
      </c>
      <c r="AU307" s="17" t="s">
        <v>84</v>
      </c>
    </row>
    <row r="308" s="13" customFormat="1">
      <c r="A308" s="13"/>
      <c r="B308" s="242"/>
      <c r="C308" s="243"/>
      <c r="D308" s="244" t="s">
        <v>174</v>
      </c>
      <c r="E308" s="245" t="s">
        <v>1</v>
      </c>
      <c r="F308" s="246" t="s">
        <v>463</v>
      </c>
      <c r="G308" s="243"/>
      <c r="H308" s="247">
        <v>44</v>
      </c>
      <c r="I308" s="248"/>
      <c r="J308" s="243"/>
      <c r="K308" s="243"/>
      <c r="L308" s="249"/>
      <c r="M308" s="250"/>
      <c r="N308" s="251"/>
      <c r="O308" s="251"/>
      <c r="P308" s="251"/>
      <c r="Q308" s="251"/>
      <c r="R308" s="251"/>
      <c r="S308" s="251"/>
      <c r="T308" s="25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3" t="s">
        <v>174</v>
      </c>
      <c r="AU308" s="253" t="s">
        <v>84</v>
      </c>
      <c r="AV308" s="13" t="s">
        <v>86</v>
      </c>
      <c r="AW308" s="13" t="s">
        <v>32</v>
      </c>
      <c r="AX308" s="13" t="s">
        <v>76</v>
      </c>
      <c r="AY308" s="253" t="s">
        <v>166</v>
      </c>
    </row>
    <row r="309" s="14" customFormat="1">
      <c r="A309" s="14"/>
      <c r="B309" s="254"/>
      <c r="C309" s="255"/>
      <c r="D309" s="244" t="s">
        <v>174</v>
      </c>
      <c r="E309" s="256" t="s">
        <v>1</v>
      </c>
      <c r="F309" s="257" t="s">
        <v>182</v>
      </c>
      <c r="G309" s="255"/>
      <c r="H309" s="258">
        <v>44</v>
      </c>
      <c r="I309" s="259"/>
      <c r="J309" s="255"/>
      <c r="K309" s="255"/>
      <c r="L309" s="260"/>
      <c r="M309" s="261"/>
      <c r="N309" s="262"/>
      <c r="O309" s="262"/>
      <c r="P309" s="262"/>
      <c r="Q309" s="262"/>
      <c r="R309" s="262"/>
      <c r="S309" s="262"/>
      <c r="T309" s="26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4" t="s">
        <v>174</v>
      </c>
      <c r="AU309" s="264" t="s">
        <v>84</v>
      </c>
      <c r="AV309" s="14" t="s">
        <v>172</v>
      </c>
      <c r="AW309" s="14" t="s">
        <v>32</v>
      </c>
      <c r="AX309" s="14" t="s">
        <v>84</v>
      </c>
      <c r="AY309" s="264" t="s">
        <v>166</v>
      </c>
    </row>
    <row r="310" s="2" customFormat="1" ht="24.15" customHeight="1">
      <c r="A310" s="38"/>
      <c r="B310" s="39"/>
      <c r="C310" s="275" t="s">
        <v>574</v>
      </c>
      <c r="D310" s="275" t="s">
        <v>217</v>
      </c>
      <c r="E310" s="276" t="s">
        <v>1874</v>
      </c>
      <c r="F310" s="277" t="s">
        <v>1875</v>
      </c>
      <c r="G310" s="278" t="s">
        <v>250</v>
      </c>
      <c r="H310" s="279">
        <v>52.799999999999997</v>
      </c>
      <c r="I310" s="280"/>
      <c r="J310" s="281">
        <f>ROUND(I310*H310,2)</f>
        <v>0</v>
      </c>
      <c r="K310" s="282"/>
      <c r="L310" s="283"/>
      <c r="M310" s="284" t="s">
        <v>1</v>
      </c>
      <c r="N310" s="285" t="s">
        <v>41</v>
      </c>
      <c r="O310" s="91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40" t="s">
        <v>400</v>
      </c>
      <c r="AT310" s="240" t="s">
        <v>217</v>
      </c>
      <c r="AU310" s="240" t="s">
        <v>84</v>
      </c>
      <c r="AY310" s="17" t="s">
        <v>166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7" t="s">
        <v>84</v>
      </c>
      <c r="BK310" s="241">
        <f>ROUND(I310*H310,2)</f>
        <v>0</v>
      </c>
      <c r="BL310" s="17" t="s">
        <v>288</v>
      </c>
      <c r="BM310" s="240" t="s">
        <v>1876</v>
      </c>
    </row>
    <row r="311" s="2" customFormat="1">
      <c r="A311" s="38"/>
      <c r="B311" s="39"/>
      <c r="C311" s="40"/>
      <c r="D311" s="244" t="s">
        <v>1517</v>
      </c>
      <c r="E311" s="40"/>
      <c r="F311" s="292" t="s">
        <v>1696</v>
      </c>
      <c r="G311" s="40"/>
      <c r="H311" s="40"/>
      <c r="I311" s="293"/>
      <c r="J311" s="40"/>
      <c r="K311" s="40"/>
      <c r="L311" s="44"/>
      <c r="M311" s="294"/>
      <c r="N311" s="295"/>
      <c r="O311" s="91"/>
      <c r="P311" s="91"/>
      <c r="Q311" s="91"/>
      <c r="R311" s="91"/>
      <c r="S311" s="91"/>
      <c r="T311" s="92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1517</v>
      </c>
      <c r="AU311" s="17" t="s">
        <v>84</v>
      </c>
    </row>
    <row r="312" s="13" customFormat="1">
      <c r="A312" s="13"/>
      <c r="B312" s="242"/>
      <c r="C312" s="243"/>
      <c r="D312" s="244" t="s">
        <v>174</v>
      </c>
      <c r="E312" s="245" t="s">
        <v>1</v>
      </c>
      <c r="F312" s="246" t="s">
        <v>1877</v>
      </c>
      <c r="G312" s="243"/>
      <c r="H312" s="247">
        <v>52.799999999999997</v>
      </c>
      <c r="I312" s="248"/>
      <c r="J312" s="243"/>
      <c r="K312" s="243"/>
      <c r="L312" s="249"/>
      <c r="M312" s="250"/>
      <c r="N312" s="251"/>
      <c r="O312" s="251"/>
      <c r="P312" s="251"/>
      <c r="Q312" s="251"/>
      <c r="R312" s="251"/>
      <c r="S312" s="251"/>
      <c r="T312" s="25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3" t="s">
        <v>174</v>
      </c>
      <c r="AU312" s="253" t="s">
        <v>84</v>
      </c>
      <c r="AV312" s="13" t="s">
        <v>86</v>
      </c>
      <c r="AW312" s="13" t="s">
        <v>32</v>
      </c>
      <c r="AX312" s="13" t="s">
        <v>76</v>
      </c>
      <c r="AY312" s="253" t="s">
        <v>166</v>
      </c>
    </row>
    <row r="313" s="14" customFormat="1">
      <c r="A313" s="14"/>
      <c r="B313" s="254"/>
      <c r="C313" s="255"/>
      <c r="D313" s="244" t="s">
        <v>174</v>
      </c>
      <c r="E313" s="256" t="s">
        <v>1</v>
      </c>
      <c r="F313" s="257" t="s">
        <v>182</v>
      </c>
      <c r="G313" s="255"/>
      <c r="H313" s="258">
        <v>52.799999999999997</v>
      </c>
      <c r="I313" s="259"/>
      <c r="J313" s="255"/>
      <c r="K313" s="255"/>
      <c r="L313" s="260"/>
      <c r="M313" s="261"/>
      <c r="N313" s="262"/>
      <c r="O313" s="262"/>
      <c r="P313" s="262"/>
      <c r="Q313" s="262"/>
      <c r="R313" s="262"/>
      <c r="S313" s="262"/>
      <c r="T313" s="26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4" t="s">
        <v>174</v>
      </c>
      <c r="AU313" s="264" t="s">
        <v>84</v>
      </c>
      <c r="AV313" s="14" t="s">
        <v>172</v>
      </c>
      <c r="AW313" s="14" t="s">
        <v>32</v>
      </c>
      <c r="AX313" s="14" t="s">
        <v>84</v>
      </c>
      <c r="AY313" s="264" t="s">
        <v>166</v>
      </c>
    </row>
    <row r="314" s="2" customFormat="1" ht="21.75" customHeight="1">
      <c r="A314" s="38"/>
      <c r="B314" s="39"/>
      <c r="C314" s="228" t="s">
        <v>579</v>
      </c>
      <c r="D314" s="228" t="s">
        <v>168</v>
      </c>
      <c r="E314" s="229" t="s">
        <v>1878</v>
      </c>
      <c r="F314" s="230" t="s">
        <v>1879</v>
      </c>
      <c r="G314" s="231" t="s">
        <v>185</v>
      </c>
      <c r="H314" s="232">
        <v>1</v>
      </c>
      <c r="I314" s="233"/>
      <c r="J314" s="234">
        <f>ROUND(I314*H314,2)</f>
        <v>0</v>
      </c>
      <c r="K314" s="235"/>
      <c r="L314" s="44"/>
      <c r="M314" s="236" t="s">
        <v>1</v>
      </c>
      <c r="N314" s="237" t="s">
        <v>41</v>
      </c>
      <c r="O314" s="91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40" t="s">
        <v>288</v>
      </c>
      <c r="AT314" s="240" t="s">
        <v>168</v>
      </c>
      <c r="AU314" s="240" t="s">
        <v>84</v>
      </c>
      <c r="AY314" s="17" t="s">
        <v>166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7" t="s">
        <v>84</v>
      </c>
      <c r="BK314" s="241">
        <f>ROUND(I314*H314,2)</f>
        <v>0</v>
      </c>
      <c r="BL314" s="17" t="s">
        <v>288</v>
      </c>
      <c r="BM314" s="240" t="s">
        <v>1880</v>
      </c>
    </row>
    <row r="315" s="2" customFormat="1">
      <c r="A315" s="38"/>
      <c r="B315" s="39"/>
      <c r="C315" s="40"/>
      <c r="D315" s="244" t="s">
        <v>1517</v>
      </c>
      <c r="E315" s="40"/>
      <c r="F315" s="292" t="s">
        <v>1681</v>
      </c>
      <c r="G315" s="40"/>
      <c r="H315" s="40"/>
      <c r="I315" s="293"/>
      <c r="J315" s="40"/>
      <c r="K315" s="40"/>
      <c r="L315" s="44"/>
      <c r="M315" s="294"/>
      <c r="N315" s="295"/>
      <c r="O315" s="91"/>
      <c r="P315" s="91"/>
      <c r="Q315" s="91"/>
      <c r="R315" s="91"/>
      <c r="S315" s="91"/>
      <c r="T315" s="92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1517</v>
      </c>
      <c r="AU315" s="17" t="s">
        <v>84</v>
      </c>
    </row>
    <row r="316" s="13" customFormat="1">
      <c r="A316" s="13"/>
      <c r="B316" s="242"/>
      <c r="C316" s="243"/>
      <c r="D316" s="244" t="s">
        <v>174</v>
      </c>
      <c r="E316" s="245" t="s">
        <v>1</v>
      </c>
      <c r="F316" s="246" t="s">
        <v>84</v>
      </c>
      <c r="G316" s="243"/>
      <c r="H316" s="247">
        <v>1</v>
      </c>
      <c r="I316" s="248"/>
      <c r="J316" s="243"/>
      <c r="K316" s="243"/>
      <c r="L316" s="249"/>
      <c r="M316" s="250"/>
      <c r="N316" s="251"/>
      <c r="O316" s="251"/>
      <c r="P316" s="251"/>
      <c r="Q316" s="251"/>
      <c r="R316" s="251"/>
      <c r="S316" s="251"/>
      <c r="T316" s="25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3" t="s">
        <v>174</v>
      </c>
      <c r="AU316" s="253" t="s">
        <v>84</v>
      </c>
      <c r="AV316" s="13" t="s">
        <v>86</v>
      </c>
      <c r="AW316" s="13" t="s">
        <v>32</v>
      </c>
      <c r="AX316" s="13" t="s">
        <v>76</v>
      </c>
      <c r="AY316" s="253" t="s">
        <v>166</v>
      </c>
    </row>
    <row r="317" s="14" customFormat="1">
      <c r="A317" s="14"/>
      <c r="B317" s="254"/>
      <c r="C317" s="255"/>
      <c r="D317" s="244" t="s">
        <v>174</v>
      </c>
      <c r="E317" s="256" t="s">
        <v>1</v>
      </c>
      <c r="F317" s="257" t="s">
        <v>182</v>
      </c>
      <c r="G317" s="255"/>
      <c r="H317" s="258">
        <v>1</v>
      </c>
      <c r="I317" s="259"/>
      <c r="J317" s="255"/>
      <c r="K317" s="255"/>
      <c r="L317" s="260"/>
      <c r="M317" s="261"/>
      <c r="N317" s="262"/>
      <c r="O317" s="262"/>
      <c r="P317" s="262"/>
      <c r="Q317" s="262"/>
      <c r="R317" s="262"/>
      <c r="S317" s="262"/>
      <c r="T317" s="26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4" t="s">
        <v>174</v>
      </c>
      <c r="AU317" s="264" t="s">
        <v>84</v>
      </c>
      <c r="AV317" s="14" t="s">
        <v>172</v>
      </c>
      <c r="AW317" s="14" t="s">
        <v>32</v>
      </c>
      <c r="AX317" s="14" t="s">
        <v>84</v>
      </c>
      <c r="AY317" s="264" t="s">
        <v>166</v>
      </c>
    </row>
    <row r="318" s="2" customFormat="1" ht="24.15" customHeight="1">
      <c r="A318" s="38"/>
      <c r="B318" s="39"/>
      <c r="C318" s="275" t="s">
        <v>584</v>
      </c>
      <c r="D318" s="275" t="s">
        <v>217</v>
      </c>
      <c r="E318" s="276" t="s">
        <v>1881</v>
      </c>
      <c r="F318" s="277" t="s">
        <v>1882</v>
      </c>
      <c r="G318" s="278" t="s">
        <v>185</v>
      </c>
      <c r="H318" s="279">
        <v>1</v>
      </c>
      <c r="I318" s="280"/>
      <c r="J318" s="281">
        <f>ROUND(I318*H318,2)</f>
        <v>0</v>
      </c>
      <c r="K318" s="282"/>
      <c r="L318" s="283"/>
      <c r="M318" s="284" t="s">
        <v>1</v>
      </c>
      <c r="N318" s="285" t="s">
        <v>41</v>
      </c>
      <c r="O318" s="91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40" t="s">
        <v>400</v>
      </c>
      <c r="AT318" s="240" t="s">
        <v>217</v>
      </c>
      <c r="AU318" s="240" t="s">
        <v>84</v>
      </c>
      <c r="AY318" s="17" t="s">
        <v>166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7" t="s">
        <v>84</v>
      </c>
      <c r="BK318" s="241">
        <f>ROUND(I318*H318,2)</f>
        <v>0</v>
      </c>
      <c r="BL318" s="17" t="s">
        <v>288</v>
      </c>
      <c r="BM318" s="240" t="s">
        <v>1883</v>
      </c>
    </row>
    <row r="319" s="2" customFormat="1" ht="37.8" customHeight="1">
      <c r="A319" s="38"/>
      <c r="B319" s="39"/>
      <c r="C319" s="228" t="s">
        <v>591</v>
      </c>
      <c r="D319" s="228" t="s">
        <v>168</v>
      </c>
      <c r="E319" s="229" t="s">
        <v>1884</v>
      </c>
      <c r="F319" s="230" t="s">
        <v>1885</v>
      </c>
      <c r="G319" s="231" t="s">
        <v>185</v>
      </c>
      <c r="H319" s="232">
        <v>20</v>
      </c>
      <c r="I319" s="233"/>
      <c r="J319" s="234">
        <f>ROUND(I319*H319,2)</f>
        <v>0</v>
      </c>
      <c r="K319" s="235"/>
      <c r="L319" s="44"/>
      <c r="M319" s="236" t="s">
        <v>1</v>
      </c>
      <c r="N319" s="237" t="s">
        <v>41</v>
      </c>
      <c r="O319" s="91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40" t="s">
        <v>288</v>
      </c>
      <c r="AT319" s="240" t="s">
        <v>168</v>
      </c>
      <c r="AU319" s="240" t="s">
        <v>84</v>
      </c>
      <c r="AY319" s="17" t="s">
        <v>166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7" t="s">
        <v>84</v>
      </c>
      <c r="BK319" s="241">
        <f>ROUND(I319*H319,2)</f>
        <v>0</v>
      </c>
      <c r="BL319" s="17" t="s">
        <v>288</v>
      </c>
      <c r="BM319" s="240" t="s">
        <v>1886</v>
      </c>
    </row>
    <row r="320" s="2" customFormat="1">
      <c r="A320" s="38"/>
      <c r="B320" s="39"/>
      <c r="C320" s="40"/>
      <c r="D320" s="244" t="s">
        <v>1517</v>
      </c>
      <c r="E320" s="40"/>
      <c r="F320" s="292" t="s">
        <v>1681</v>
      </c>
      <c r="G320" s="40"/>
      <c r="H320" s="40"/>
      <c r="I320" s="293"/>
      <c r="J320" s="40"/>
      <c r="K320" s="40"/>
      <c r="L320" s="44"/>
      <c r="M320" s="294"/>
      <c r="N320" s="295"/>
      <c r="O320" s="91"/>
      <c r="P320" s="91"/>
      <c r="Q320" s="91"/>
      <c r="R320" s="91"/>
      <c r="S320" s="91"/>
      <c r="T320" s="92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1517</v>
      </c>
      <c r="AU320" s="17" t="s">
        <v>84</v>
      </c>
    </row>
    <row r="321" s="13" customFormat="1">
      <c r="A321" s="13"/>
      <c r="B321" s="242"/>
      <c r="C321" s="243"/>
      <c r="D321" s="244" t="s">
        <v>174</v>
      </c>
      <c r="E321" s="245" t="s">
        <v>1</v>
      </c>
      <c r="F321" s="246" t="s">
        <v>305</v>
      </c>
      <c r="G321" s="243"/>
      <c r="H321" s="247">
        <v>20</v>
      </c>
      <c r="I321" s="248"/>
      <c r="J321" s="243"/>
      <c r="K321" s="243"/>
      <c r="L321" s="249"/>
      <c r="M321" s="250"/>
      <c r="N321" s="251"/>
      <c r="O321" s="251"/>
      <c r="P321" s="251"/>
      <c r="Q321" s="251"/>
      <c r="R321" s="251"/>
      <c r="S321" s="251"/>
      <c r="T321" s="25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3" t="s">
        <v>174</v>
      </c>
      <c r="AU321" s="253" t="s">
        <v>84</v>
      </c>
      <c r="AV321" s="13" t="s">
        <v>86</v>
      </c>
      <c r="AW321" s="13" t="s">
        <v>32</v>
      </c>
      <c r="AX321" s="13" t="s">
        <v>76</v>
      </c>
      <c r="AY321" s="253" t="s">
        <v>166</v>
      </c>
    </row>
    <row r="322" s="14" customFormat="1">
      <c r="A322" s="14"/>
      <c r="B322" s="254"/>
      <c r="C322" s="255"/>
      <c r="D322" s="244" t="s">
        <v>174</v>
      </c>
      <c r="E322" s="256" t="s">
        <v>1</v>
      </c>
      <c r="F322" s="257" t="s">
        <v>182</v>
      </c>
      <c r="G322" s="255"/>
      <c r="H322" s="258">
        <v>20</v>
      </c>
      <c r="I322" s="259"/>
      <c r="J322" s="255"/>
      <c r="K322" s="255"/>
      <c r="L322" s="260"/>
      <c r="M322" s="261"/>
      <c r="N322" s="262"/>
      <c r="O322" s="262"/>
      <c r="P322" s="262"/>
      <c r="Q322" s="262"/>
      <c r="R322" s="262"/>
      <c r="S322" s="262"/>
      <c r="T322" s="26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4" t="s">
        <v>174</v>
      </c>
      <c r="AU322" s="264" t="s">
        <v>84</v>
      </c>
      <c r="AV322" s="14" t="s">
        <v>172</v>
      </c>
      <c r="AW322" s="14" t="s">
        <v>32</v>
      </c>
      <c r="AX322" s="14" t="s">
        <v>84</v>
      </c>
      <c r="AY322" s="264" t="s">
        <v>166</v>
      </c>
    </row>
    <row r="323" s="2" customFormat="1" ht="16.5" customHeight="1">
      <c r="A323" s="38"/>
      <c r="B323" s="39"/>
      <c r="C323" s="275" t="s">
        <v>599</v>
      </c>
      <c r="D323" s="275" t="s">
        <v>217</v>
      </c>
      <c r="E323" s="276" t="s">
        <v>1887</v>
      </c>
      <c r="F323" s="277" t="s">
        <v>1888</v>
      </c>
      <c r="G323" s="278" t="s">
        <v>185</v>
      </c>
      <c r="H323" s="279">
        <v>24</v>
      </c>
      <c r="I323" s="280"/>
      <c r="J323" s="281">
        <f>ROUND(I323*H323,2)</f>
        <v>0</v>
      </c>
      <c r="K323" s="282"/>
      <c r="L323" s="283"/>
      <c r="M323" s="284" t="s">
        <v>1</v>
      </c>
      <c r="N323" s="285" t="s">
        <v>41</v>
      </c>
      <c r="O323" s="91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40" t="s">
        <v>400</v>
      </c>
      <c r="AT323" s="240" t="s">
        <v>217</v>
      </c>
      <c r="AU323" s="240" t="s">
        <v>84</v>
      </c>
      <c r="AY323" s="17" t="s">
        <v>166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7" t="s">
        <v>84</v>
      </c>
      <c r="BK323" s="241">
        <f>ROUND(I323*H323,2)</f>
        <v>0</v>
      </c>
      <c r="BL323" s="17" t="s">
        <v>288</v>
      </c>
      <c r="BM323" s="240" t="s">
        <v>1889</v>
      </c>
    </row>
    <row r="324" s="2" customFormat="1" ht="24.15" customHeight="1">
      <c r="A324" s="38"/>
      <c r="B324" s="39"/>
      <c r="C324" s="228" t="s">
        <v>603</v>
      </c>
      <c r="D324" s="228" t="s">
        <v>168</v>
      </c>
      <c r="E324" s="229" t="s">
        <v>1890</v>
      </c>
      <c r="F324" s="230" t="s">
        <v>1891</v>
      </c>
      <c r="G324" s="231" t="s">
        <v>185</v>
      </c>
      <c r="H324" s="232">
        <v>24</v>
      </c>
      <c r="I324" s="233"/>
      <c r="J324" s="234">
        <f>ROUND(I324*H324,2)</f>
        <v>0</v>
      </c>
      <c r="K324" s="235"/>
      <c r="L324" s="44"/>
      <c r="M324" s="236" t="s">
        <v>1</v>
      </c>
      <c r="N324" s="237" t="s">
        <v>41</v>
      </c>
      <c r="O324" s="91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40" t="s">
        <v>288</v>
      </c>
      <c r="AT324" s="240" t="s">
        <v>168</v>
      </c>
      <c r="AU324" s="240" t="s">
        <v>84</v>
      </c>
      <c r="AY324" s="17" t="s">
        <v>166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7" t="s">
        <v>84</v>
      </c>
      <c r="BK324" s="241">
        <f>ROUND(I324*H324,2)</f>
        <v>0</v>
      </c>
      <c r="BL324" s="17" t="s">
        <v>288</v>
      </c>
      <c r="BM324" s="240" t="s">
        <v>1892</v>
      </c>
    </row>
    <row r="325" s="2" customFormat="1" ht="24.15" customHeight="1">
      <c r="A325" s="38"/>
      <c r="B325" s="39"/>
      <c r="C325" s="228" t="s">
        <v>608</v>
      </c>
      <c r="D325" s="228" t="s">
        <v>168</v>
      </c>
      <c r="E325" s="229" t="s">
        <v>1893</v>
      </c>
      <c r="F325" s="230" t="s">
        <v>1894</v>
      </c>
      <c r="G325" s="231" t="s">
        <v>185</v>
      </c>
      <c r="H325" s="232">
        <v>2</v>
      </c>
      <c r="I325" s="233"/>
      <c r="J325" s="234">
        <f>ROUND(I325*H325,2)</f>
        <v>0</v>
      </c>
      <c r="K325" s="235"/>
      <c r="L325" s="44"/>
      <c r="M325" s="236" t="s">
        <v>1</v>
      </c>
      <c r="N325" s="237" t="s">
        <v>41</v>
      </c>
      <c r="O325" s="91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40" t="s">
        <v>288</v>
      </c>
      <c r="AT325" s="240" t="s">
        <v>168</v>
      </c>
      <c r="AU325" s="240" t="s">
        <v>84</v>
      </c>
      <c r="AY325" s="17" t="s">
        <v>166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7" t="s">
        <v>84</v>
      </c>
      <c r="BK325" s="241">
        <f>ROUND(I325*H325,2)</f>
        <v>0</v>
      </c>
      <c r="BL325" s="17" t="s">
        <v>288</v>
      </c>
      <c r="BM325" s="240" t="s">
        <v>1895</v>
      </c>
    </row>
    <row r="326" s="2" customFormat="1" ht="16.5" customHeight="1">
      <c r="A326" s="38"/>
      <c r="B326" s="39"/>
      <c r="C326" s="275" t="s">
        <v>615</v>
      </c>
      <c r="D326" s="275" t="s">
        <v>217</v>
      </c>
      <c r="E326" s="276" t="s">
        <v>1896</v>
      </c>
      <c r="F326" s="277" t="s">
        <v>1897</v>
      </c>
      <c r="G326" s="278" t="s">
        <v>185</v>
      </c>
      <c r="H326" s="279">
        <v>2</v>
      </c>
      <c r="I326" s="280"/>
      <c r="J326" s="281">
        <f>ROUND(I326*H326,2)</f>
        <v>0</v>
      </c>
      <c r="K326" s="282"/>
      <c r="L326" s="283"/>
      <c r="M326" s="284" t="s">
        <v>1</v>
      </c>
      <c r="N326" s="285" t="s">
        <v>41</v>
      </c>
      <c r="O326" s="91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40" t="s">
        <v>400</v>
      </c>
      <c r="AT326" s="240" t="s">
        <v>217</v>
      </c>
      <c r="AU326" s="240" t="s">
        <v>84</v>
      </c>
      <c r="AY326" s="17" t="s">
        <v>166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7" t="s">
        <v>84</v>
      </c>
      <c r="BK326" s="241">
        <f>ROUND(I326*H326,2)</f>
        <v>0</v>
      </c>
      <c r="BL326" s="17" t="s">
        <v>288</v>
      </c>
      <c r="BM326" s="240" t="s">
        <v>1898</v>
      </c>
    </row>
    <row r="327" s="2" customFormat="1" ht="37.8" customHeight="1">
      <c r="A327" s="38"/>
      <c r="B327" s="39"/>
      <c r="C327" s="228" t="s">
        <v>621</v>
      </c>
      <c r="D327" s="228" t="s">
        <v>168</v>
      </c>
      <c r="E327" s="229" t="s">
        <v>1899</v>
      </c>
      <c r="F327" s="230" t="s">
        <v>1900</v>
      </c>
      <c r="G327" s="231" t="s">
        <v>611</v>
      </c>
      <c r="H327" s="286"/>
      <c r="I327" s="233"/>
      <c r="J327" s="234">
        <f>ROUND(I327*H327,2)</f>
        <v>0</v>
      </c>
      <c r="K327" s="235"/>
      <c r="L327" s="44"/>
      <c r="M327" s="236" t="s">
        <v>1</v>
      </c>
      <c r="N327" s="237" t="s">
        <v>41</v>
      </c>
      <c r="O327" s="91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40" t="s">
        <v>288</v>
      </c>
      <c r="AT327" s="240" t="s">
        <v>168</v>
      </c>
      <c r="AU327" s="240" t="s">
        <v>84</v>
      </c>
      <c r="AY327" s="17" t="s">
        <v>166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7" t="s">
        <v>84</v>
      </c>
      <c r="BK327" s="241">
        <f>ROUND(I327*H327,2)</f>
        <v>0</v>
      </c>
      <c r="BL327" s="17" t="s">
        <v>288</v>
      </c>
      <c r="BM327" s="240" t="s">
        <v>1901</v>
      </c>
    </row>
    <row r="328" s="2" customFormat="1" ht="49.05" customHeight="1">
      <c r="A328" s="38"/>
      <c r="B328" s="39"/>
      <c r="C328" s="228" t="s">
        <v>634</v>
      </c>
      <c r="D328" s="228" t="s">
        <v>168</v>
      </c>
      <c r="E328" s="229" t="s">
        <v>1902</v>
      </c>
      <c r="F328" s="230" t="s">
        <v>1903</v>
      </c>
      <c r="G328" s="231" t="s">
        <v>611</v>
      </c>
      <c r="H328" s="286"/>
      <c r="I328" s="233"/>
      <c r="J328" s="234">
        <f>ROUND(I328*H328,2)</f>
        <v>0</v>
      </c>
      <c r="K328" s="235"/>
      <c r="L328" s="44"/>
      <c r="M328" s="236" t="s">
        <v>1</v>
      </c>
      <c r="N328" s="237" t="s">
        <v>41</v>
      </c>
      <c r="O328" s="91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40" t="s">
        <v>288</v>
      </c>
      <c r="AT328" s="240" t="s">
        <v>168</v>
      </c>
      <c r="AU328" s="240" t="s">
        <v>84</v>
      </c>
      <c r="AY328" s="17" t="s">
        <v>166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7" t="s">
        <v>84</v>
      </c>
      <c r="BK328" s="241">
        <f>ROUND(I328*H328,2)</f>
        <v>0</v>
      </c>
      <c r="BL328" s="17" t="s">
        <v>288</v>
      </c>
      <c r="BM328" s="240" t="s">
        <v>1904</v>
      </c>
    </row>
    <row r="329" s="12" customFormat="1" ht="25.92" customHeight="1">
      <c r="A329" s="12"/>
      <c r="B329" s="212"/>
      <c r="C329" s="213"/>
      <c r="D329" s="214" t="s">
        <v>75</v>
      </c>
      <c r="E329" s="215" t="s">
        <v>1905</v>
      </c>
      <c r="F329" s="215" t="s">
        <v>1906</v>
      </c>
      <c r="G329" s="213"/>
      <c r="H329" s="213"/>
      <c r="I329" s="216"/>
      <c r="J329" s="217">
        <f>BK329</f>
        <v>0</v>
      </c>
      <c r="K329" s="213"/>
      <c r="L329" s="218"/>
      <c r="M329" s="219"/>
      <c r="N329" s="220"/>
      <c r="O329" s="220"/>
      <c r="P329" s="221">
        <f>SUM(P330:P331)</f>
        <v>0</v>
      </c>
      <c r="Q329" s="220"/>
      <c r="R329" s="221">
        <f>SUM(R330:R331)</f>
        <v>0</v>
      </c>
      <c r="S329" s="220"/>
      <c r="T329" s="222">
        <f>SUM(T330:T331)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23" t="s">
        <v>118</v>
      </c>
      <c r="AT329" s="224" t="s">
        <v>75</v>
      </c>
      <c r="AU329" s="224" t="s">
        <v>76</v>
      </c>
      <c r="AY329" s="223" t="s">
        <v>166</v>
      </c>
      <c r="BK329" s="225">
        <f>SUM(BK330:BK331)</f>
        <v>0</v>
      </c>
    </row>
    <row r="330" s="2" customFormat="1" ht="16.5" customHeight="1">
      <c r="A330" s="38"/>
      <c r="B330" s="39"/>
      <c r="C330" s="228" t="s">
        <v>638</v>
      </c>
      <c r="D330" s="228" t="s">
        <v>168</v>
      </c>
      <c r="E330" s="229" t="s">
        <v>1907</v>
      </c>
      <c r="F330" s="230" t="s">
        <v>1908</v>
      </c>
      <c r="G330" s="231" t="s">
        <v>185</v>
      </c>
      <c r="H330" s="232">
        <v>1</v>
      </c>
      <c r="I330" s="233"/>
      <c r="J330" s="234">
        <f>ROUND(I330*H330,2)</f>
        <v>0</v>
      </c>
      <c r="K330" s="235"/>
      <c r="L330" s="44"/>
      <c r="M330" s="236" t="s">
        <v>1</v>
      </c>
      <c r="N330" s="237" t="s">
        <v>41</v>
      </c>
      <c r="O330" s="91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40" t="s">
        <v>561</v>
      </c>
      <c r="AT330" s="240" t="s">
        <v>168</v>
      </c>
      <c r="AU330" s="240" t="s">
        <v>84</v>
      </c>
      <c r="AY330" s="17" t="s">
        <v>166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7" t="s">
        <v>84</v>
      </c>
      <c r="BK330" s="241">
        <f>ROUND(I330*H330,2)</f>
        <v>0</v>
      </c>
      <c r="BL330" s="17" t="s">
        <v>561</v>
      </c>
      <c r="BM330" s="240" t="s">
        <v>1909</v>
      </c>
    </row>
    <row r="331" s="2" customFormat="1" ht="24.15" customHeight="1">
      <c r="A331" s="38"/>
      <c r="B331" s="39"/>
      <c r="C331" s="228" t="s">
        <v>643</v>
      </c>
      <c r="D331" s="228" t="s">
        <v>168</v>
      </c>
      <c r="E331" s="229" t="s">
        <v>1910</v>
      </c>
      <c r="F331" s="230" t="s">
        <v>1911</v>
      </c>
      <c r="G331" s="231" t="s">
        <v>1299</v>
      </c>
      <c r="H331" s="232">
        <v>1</v>
      </c>
      <c r="I331" s="233"/>
      <c r="J331" s="234">
        <f>ROUND(I331*H331,2)</f>
        <v>0</v>
      </c>
      <c r="K331" s="235"/>
      <c r="L331" s="44"/>
      <c r="M331" s="236" t="s">
        <v>1</v>
      </c>
      <c r="N331" s="237" t="s">
        <v>41</v>
      </c>
      <c r="O331" s="91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40" t="s">
        <v>561</v>
      </c>
      <c r="AT331" s="240" t="s">
        <v>168</v>
      </c>
      <c r="AU331" s="240" t="s">
        <v>84</v>
      </c>
      <c r="AY331" s="17" t="s">
        <v>166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7" t="s">
        <v>84</v>
      </c>
      <c r="BK331" s="241">
        <f>ROUND(I331*H331,2)</f>
        <v>0</v>
      </c>
      <c r="BL331" s="17" t="s">
        <v>561</v>
      </c>
      <c r="BM331" s="240" t="s">
        <v>1912</v>
      </c>
    </row>
    <row r="332" s="12" customFormat="1" ht="25.92" customHeight="1">
      <c r="A332" s="12"/>
      <c r="B332" s="212"/>
      <c r="C332" s="213"/>
      <c r="D332" s="214" t="s">
        <v>75</v>
      </c>
      <c r="E332" s="215" t="s">
        <v>1174</v>
      </c>
      <c r="F332" s="215" t="s">
        <v>1175</v>
      </c>
      <c r="G332" s="213"/>
      <c r="H332" s="213"/>
      <c r="I332" s="216"/>
      <c r="J332" s="217">
        <f>BK332</f>
        <v>0</v>
      </c>
      <c r="K332" s="213"/>
      <c r="L332" s="218"/>
      <c r="M332" s="219"/>
      <c r="N332" s="220"/>
      <c r="O332" s="220"/>
      <c r="P332" s="221">
        <f>SUM(P333:P335)</f>
        <v>0</v>
      </c>
      <c r="Q332" s="220"/>
      <c r="R332" s="221">
        <f>SUM(R333:R335)</f>
        <v>0</v>
      </c>
      <c r="S332" s="220"/>
      <c r="T332" s="222">
        <f>SUM(T333:T335)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23" t="s">
        <v>172</v>
      </c>
      <c r="AT332" s="224" t="s">
        <v>75</v>
      </c>
      <c r="AU332" s="224" t="s">
        <v>76</v>
      </c>
      <c r="AY332" s="223" t="s">
        <v>166</v>
      </c>
      <c r="BK332" s="225">
        <f>SUM(BK333:BK335)</f>
        <v>0</v>
      </c>
    </row>
    <row r="333" s="2" customFormat="1" ht="24.15" customHeight="1">
      <c r="A333" s="38"/>
      <c r="B333" s="39"/>
      <c r="C333" s="228" t="s">
        <v>648</v>
      </c>
      <c r="D333" s="228" t="s">
        <v>168</v>
      </c>
      <c r="E333" s="229" t="s">
        <v>1495</v>
      </c>
      <c r="F333" s="230" t="s">
        <v>1496</v>
      </c>
      <c r="G333" s="231" t="s">
        <v>1179</v>
      </c>
      <c r="H333" s="232">
        <v>16</v>
      </c>
      <c r="I333" s="233"/>
      <c r="J333" s="234">
        <f>ROUND(I333*H333,2)</f>
        <v>0</v>
      </c>
      <c r="K333" s="235"/>
      <c r="L333" s="44"/>
      <c r="M333" s="236" t="s">
        <v>1</v>
      </c>
      <c r="N333" s="237" t="s">
        <v>41</v>
      </c>
      <c r="O333" s="91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40" t="s">
        <v>1497</v>
      </c>
      <c r="AT333" s="240" t="s">
        <v>168</v>
      </c>
      <c r="AU333" s="240" t="s">
        <v>84</v>
      </c>
      <c r="AY333" s="17" t="s">
        <v>166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7" t="s">
        <v>84</v>
      </c>
      <c r="BK333" s="241">
        <f>ROUND(I333*H333,2)</f>
        <v>0</v>
      </c>
      <c r="BL333" s="17" t="s">
        <v>1497</v>
      </c>
      <c r="BM333" s="240" t="s">
        <v>1913</v>
      </c>
    </row>
    <row r="334" s="2" customFormat="1" ht="24.15" customHeight="1">
      <c r="A334" s="38"/>
      <c r="B334" s="39"/>
      <c r="C334" s="228" t="s">
        <v>653</v>
      </c>
      <c r="D334" s="228" t="s">
        <v>168</v>
      </c>
      <c r="E334" s="229" t="s">
        <v>1914</v>
      </c>
      <c r="F334" s="230" t="s">
        <v>1915</v>
      </c>
      <c r="G334" s="231" t="s">
        <v>1179</v>
      </c>
      <c r="H334" s="232">
        <v>48</v>
      </c>
      <c r="I334" s="233"/>
      <c r="J334" s="234">
        <f>ROUND(I334*H334,2)</f>
        <v>0</v>
      </c>
      <c r="K334" s="235"/>
      <c r="L334" s="44"/>
      <c r="M334" s="236" t="s">
        <v>1</v>
      </c>
      <c r="N334" s="237" t="s">
        <v>41</v>
      </c>
      <c r="O334" s="91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40" t="s">
        <v>1497</v>
      </c>
      <c r="AT334" s="240" t="s">
        <v>168</v>
      </c>
      <c r="AU334" s="240" t="s">
        <v>84</v>
      </c>
      <c r="AY334" s="17" t="s">
        <v>166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7" t="s">
        <v>84</v>
      </c>
      <c r="BK334" s="241">
        <f>ROUND(I334*H334,2)</f>
        <v>0</v>
      </c>
      <c r="BL334" s="17" t="s">
        <v>1497</v>
      </c>
      <c r="BM334" s="240" t="s">
        <v>1916</v>
      </c>
    </row>
    <row r="335" s="2" customFormat="1" ht="24.15" customHeight="1">
      <c r="A335" s="38"/>
      <c r="B335" s="39"/>
      <c r="C335" s="228" t="s">
        <v>657</v>
      </c>
      <c r="D335" s="228" t="s">
        <v>168</v>
      </c>
      <c r="E335" s="229" t="s">
        <v>1917</v>
      </c>
      <c r="F335" s="230" t="s">
        <v>1918</v>
      </c>
      <c r="G335" s="231" t="s">
        <v>1179</v>
      </c>
      <c r="H335" s="232">
        <v>16</v>
      </c>
      <c r="I335" s="233"/>
      <c r="J335" s="234">
        <f>ROUND(I335*H335,2)</f>
        <v>0</v>
      </c>
      <c r="K335" s="235"/>
      <c r="L335" s="44"/>
      <c r="M335" s="287" t="s">
        <v>1</v>
      </c>
      <c r="N335" s="288" t="s">
        <v>41</v>
      </c>
      <c r="O335" s="289"/>
      <c r="P335" s="290">
        <f>O335*H335</f>
        <v>0</v>
      </c>
      <c r="Q335" s="290">
        <v>0</v>
      </c>
      <c r="R335" s="290">
        <f>Q335*H335</f>
        <v>0</v>
      </c>
      <c r="S335" s="290">
        <v>0</v>
      </c>
      <c r="T335" s="291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40" t="s">
        <v>1497</v>
      </c>
      <c r="AT335" s="240" t="s">
        <v>168</v>
      </c>
      <c r="AU335" s="240" t="s">
        <v>84</v>
      </c>
      <c r="AY335" s="17" t="s">
        <v>166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7" t="s">
        <v>84</v>
      </c>
      <c r="BK335" s="241">
        <f>ROUND(I335*H335,2)</f>
        <v>0</v>
      </c>
      <c r="BL335" s="17" t="s">
        <v>1497</v>
      </c>
      <c r="BM335" s="240" t="s">
        <v>1919</v>
      </c>
    </row>
    <row r="336" s="2" customFormat="1" ht="6.96" customHeight="1">
      <c r="A336" s="38"/>
      <c r="B336" s="66"/>
      <c r="C336" s="67"/>
      <c r="D336" s="67"/>
      <c r="E336" s="67"/>
      <c r="F336" s="67"/>
      <c r="G336" s="67"/>
      <c r="H336" s="67"/>
      <c r="I336" s="67"/>
      <c r="J336" s="67"/>
      <c r="K336" s="67"/>
      <c r="L336" s="44"/>
      <c r="M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</row>
  </sheetData>
  <sheetProtection sheet="1" autoFilter="0" formatColumns="0" formatRows="0" objects="1" scenarios="1" spinCount="100000" saltValue="Q0m+gMbEmF02TO11XQSU8HpsGWNXlYgWskGmLkqJ4gMoPv3HjD6dHMdhLGzYPPdas+ffZtf+Ao2YOvyz3sNMRw==" hashValue="AaeArruI2nvvxP5xz7q25ZQWfl92JQVE+lcGCgKOBcK7zrydxBatK8ICIdWmYQirlnHs2AR865vCPzEiEY2ZdQ==" algorithmName="SHA-512" password="CC35"/>
  <autoFilter ref="C128:K33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86</v>
      </c>
    </row>
    <row r="4" s="1" customFormat="1" ht="24.96" customHeight="1">
      <c r="B4" s="20"/>
      <c r="D4" s="149" t="s">
        <v>122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Stav. úpravy pro přesun patologie do suterénu bubovy B a C v areálu nemocnice</v>
      </c>
      <c r="F7" s="151"/>
      <c r="G7" s="151"/>
      <c r="H7" s="151"/>
      <c r="L7" s="20"/>
    </row>
    <row r="8" s="1" customFormat="1" ht="12" customHeight="1">
      <c r="B8" s="20"/>
      <c r="D8" s="151" t="s">
        <v>126</v>
      </c>
      <c r="L8" s="20"/>
    </row>
    <row r="9" s="2" customFormat="1" ht="16.5" customHeight="1">
      <c r="A9" s="38"/>
      <c r="B9" s="44"/>
      <c r="C9" s="38"/>
      <c r="D9" s="38"/>
      <c r="E9" s="152" t="s">
        <v>1182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1183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3" t="s">
        <v>1920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20</v>
      </c>
      <c r="E14" s="38"/>
      <c r="F14" s="141" t="s">
        <v>34</v>
      </c>
      <c r="G14" s="38"/>
      <c r="H14" s="38"/>
      <c r="I14" s="151" t="s">
        <v>22</v>
      </c>
      <c r="J14" s="154" t="str">
        <f>'Rekapitulace stavby'!AN8</f>
        <v>21. 10. 2021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34</v>
      </c>
      <c r="F17" s="38"/>
      <c r="G17" s="38"/>
      <c r="H17" s="38"/>
      <c r="I17" s="151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28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30</v>
      </c>
      <c r="E22" s="38"/>
      <c r="F22" s="38"/>
      <c r="G22" s="38"/>
      <c r="H22" s="38"/>
      <c r="I22" s="151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34</v>
      </c>
      <c r="F23" s="38"/>
      <c r="G23" s="38"/>
      <c r="H23" s="38"/>
      <c r="I23" s="151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33</v>
      </c>
      <c r="E25" s="38"/>
      <c r="F25" s="38"/>
      <c r="G25" s="38"/>
      <c r="H25" s="38"/>
      <c r="I25" s="151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1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36</v>
      </c>
      <c r="E32" s="38"/>
      <c r="F32" s="38"/>
      <c r="G32" s="38"/>
      <c r="H32" s="38"/>
      <c r="I32" s="38"/>
      <c r="J32" s="161">
        <f>ROUND(J127,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38</v>
      </c>
      <c r="G34" s="38"/>
      <c r="H34" s="38"/>
      <c r="I34" s="162" t="s">
        <v>37</v>
      </c>
      <c r="J34" s="162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40</v>
      </c>
      <c r="E35" s="151" t="s">
        <v>41</v>
      </c>
      <c r="F35" s="164">
        <f>ROUND((SUM(BE127:BE274)),  2)</f>
        <v>0</v>
      </c>
      <c r="G35" s="38"/>
      <c r="H35" s="38"/>
      <c r="I35" s="165">
        <v>0.20999999999999999</v>
      </c>
      <c r="J35" s="164">
        <f>ROUND(((SUM(BE127:BE274))*I35),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42</v>
      </c>
      <c r="F36" s="164">
        <f>ROUND((SUM(BF127:BF274)),  2)</f>
        <v>0</v>
      </c>
      <c r="G36" s="38"/>
      <c r="H36" s="38"/>
      <c r="I36" s="165">
        <v>0.14999999999999999</v>
      </c>
      <c r="J36" s="164">
        <f>ROUND(((SUM(BF127:BF274))*I36),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43</v>
      </c>
      <c r="F37" s="164">
        <f>ROUND((SUM(BG127:BG274)),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44</v>
      </c>
      <c r="F38" s="164">
        <f>ROUND((SUM(BH127:BH274)),  2)</f>
        <v>0</v>
      </c>
      <c r="G38" s="38"/>
      <c r="H38" s="38"/>
      <c r="I38" s="165">
        <v>0.14999999999999999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45</v>
      </c>
      <c r="F39" s="164">
        <f>ROUND((SUM(BI127:BI274)),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Stav. úpravy pro přesun patologie do suterénu bubovy B a C v areálu nemocnice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126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4" t="s">
        <v>1182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1183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01b - 4 - VZT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21. 10. 2021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30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129</v>
      </c>
      <c r="D96" s="186"/>
      <c r="E96" s="186"/>
      <c r="F96" s="186"/>
      <c r="G96" s="186"/>
      <c r="H96" s="186"/>
      <c r="I96" s="186"/>
      <c r="J96" s="187" t="s">
        <v>130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131</v>
      </c>
      <c r="D98" s="40"/>
      <c r="E98" s="40"/>
      <c r="F98" s="40"/>
      <c r="G98" s="40"/>
      <c r="H98" s="40"/>
      <c r="I98" s="40"/>
      <c r="J98" s="110">
        <f>J127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132</v>
      </c>
    </row>
    <row r="99" s="9" customFormat="1" ht="24.96" customHeight="1">
      <c r="A99" s="9"/>
      <c r="B99" s="189"/>
      <c r="C99" s="190"/>
      <c r="D99" s="191" t="s">
        <v>1507</v>
      </c>
      <c r="E99" s="192"/>
      <c r="F99" s="192"/>
      <c r="G99" s="192"/>
      <c r="H99" s="192"/>
      <c r="I99" s="192"/>
      <c r="J99" s="193">
        <f>J128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1509</v>
      </c>
      <c r="E100" s="192"/>
      <c r="F100" s="192"/>
      <c r="G100" s="192"/>
      <c r="H100" s="192"/>
      <c r="I100" s="192"/>
      <c r="J100" s="193">
        <f>J137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9"/>
      <c r="C101" s="190"/>
      <c r="D101" s="191" t="s">
        <v>1510</v>
      </c>
      <c r="E101" s="192"/>
      <c r="F101" s="192"/>
      <c r="G101" s="192"/>
      <c r="H101" s="192"/>
      <c r="I101" s="192"/>
      <c r="J101" s="193">
        <f>J146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9"/>
      <c r="C102" s="190"/>
      <c r="D102" s="191" t="s">
        <v>1511</v>
      </c>
      <c r="E102" s="192"/>
      <c r="F102" s="192"/>
      <c r="G102" s="192"/>
      <c r="H102" s="192"/>
      <c r="I102" s="192"/>
      <c r="J102" s="193">
        <f>J161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9"/>
      <c r="C103" s="190"/>
      <c r="D103" s="191" t="s">
        <v>1921</v>
      </c>
      <c r="E103" s="192"/>
      <c r="F103" s="192"/>
      <c r="G103" s="192"/>
      <c r="H103" s="192"/>
      <c r="I103" s="192"/>
      <c r="J103" s="193">
        <f>J164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9"/>
      <c r="C104" s="190"/>
      <c r="D104" s="191" t="s">
        <v>1922</v>
      </c>
      <c r="E104" s="192"/>
      <c r="F104" s="192"/>
      <c r="G104" s="192"/>
      <c r="H104" s="192"/>
      <c r="I104" s="192"/>
      <c r="J104" s="193">
        <f>J177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9"/>
      <c r="C105" s="190"/>
      <c r="D105" s="191" t="s">
        <v>150</v>
      </c>
      <c r="E105" s="192"/>
      <c r="F105" s="192"/>
      <c r="G105" s="192"/>
      <c r="H105" s="192"/>
      <c r="I105" s="192"/>
      <c r="J105" s="193">
        <f>J266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151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6.25" customHeight="1">
      <c r="A115" s="38"/>
      <c r="B115" s="39"/>
      <c r="C115" s="40"/>
      <c r="D115" s="40"/>
      <c r="E115" s="184" t="str">
        <f>E7</f>
        <v>Stav. úpravy pro přesun patologie do suterénu bubovy B a C v areálu nemocnice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" customFormat="1" ht="12" customHeight="1">
      <c r="B116" s="21"/>
      <c r="C116" s="32" t="s">
        <v>126</v>
      </c>
      <c r="D116" s="22"/>
      <c r="E116" s="22"/>
      <c r="F116" s="22"/>
      <c r="G116" s="22"/>
      <c r="H116" s="22"/>
      <c r="I116" s="22"/>
      <c r="J116" s="22"/>
      <c r="K116" s="22"/>
      <c r="L116" s="20"/>
    </row>
    <row r="117" s="2" customFormat="1" ht="16.5" customHeight="1">
      <c r="A117" s="38"/>
      <c r="B117" s="39"/>
      <c r="C117" s="40"/>
      <c r="D117" s="40"/>
      <c r="E117" s="184" t="s">
        <v>1182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1183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E11</f>
        <v>SO 01b - 4 - VZT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F14</f>
        <v xml:space="preserve"> </v>
      </c>
      <c r="G121" s="40"/>
      <c r="H121" s="40"/>
      <c r="I121" s="32" t="s">
        <v>22</v>
      </c>
      <c r="J121" s="79" t="str">
        <f>IF(J14="","",J14)</f>
        <v>21. 10. 2021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E17</f>
        <v xml:space="preserve"> </v>
      </c>
      <c r="G123" s="40"/>
      <c r="H123" s="40"/>
      <c r="I123" s="32" t="s">
        <v>30</v>
      </c>
      <c r="J123" s="36" t="str">
        <f>E23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40"/>
      <c r="E124" s="40"/>
      <c r="F124" s="27" t="str">
        <f>IF(E20="","",E20)</f>
        <v>Vyplň údaj</v>
      </c>
      <c r="G124" s="40"/>
      <c r="H124" s="40"/>
      <c r="I124" s="32" t="s">
        <v>33</v>
      </c>
      <c r="J124" s="36" t="str">
        <f>E26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200"/>
      <c r="B126" s="201"/>
      <c r="C126" s="202" t="s">
        <v>152</v>
      </c>
      <c r="D126" s="203" t="s">
        <v>61</v>
      </c>
      <c r="E126" s="203" t="s">
        <v>57</v>
      </c>
      <c r="F126" s="203" t="s">
        <v>58</v>
      </c>
      <c r="G126" s="203" t="s">
        <v>153</v>
      </c>
      <c r="H126" s="203" t="s">
        <v>154</v>
      </c>
      <c r="I126" s="203" t="s">
        <v>155</v>
      </c>
      <c r="J126" s="204" t="s">
        <v>130</v>
      </c>
      <c r="K126" s="205" t="s">
        <v>156</v>
      </c>
      <c r="L126" s="206"/>
      <c r="M126" s="100" t="s">
        <v>1</v>
      </c>
      <c r="N126" s="101" t="s">
        <v>40</v>
      </c>
      <c r="O126" s="101" t="s">
        <v>157</v>
      </c>
      <c r="P126" s="101" t="s">
        <v>158</v>
      </c>
      <c r="Q126" s="101" t="s">
        <v>159</v>
      </c>
      <c r="R126" s="101" t="s">
        <v>160</v>
      </c>
      <c r="S126" s="101" t="s">
        <v>161</v>
      </c>
      <c r="T126" s="102" t="s">
        <v>162</v>
      </c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</row>
    <row r="127" s="2" customFormat="1" ht="22.8" customHeight="1">
      <c r="A127" s="38"/>
      <c r="B127" s="39"/>
      <c r="C127" s="107" t="s">
        <v>163</v>
      </c>
      <c r="D127" s="40"/>
      <c r="E127" s="40"/>
      <c r="F127" s="40"/>
      <c r="G127" s="40"/>
      <c r="H127" s="40"/>
      <c r="I127" s="40"/>
      <c r="J127" s="207">
        <f>BK127</f>
        <v>0</v>
      </c>
      <c r="K127" s="40"/>
      <c r="L127" s="44"/>
      <c r="M127" s="103"/>
      <c r="N127" s="208"/>
      <c r="O127" s="104"/>
      <c r="P127" s="209">
        <f>P128+P137+P146+P161+P164+P177+P266</f>
        <v>0</v>
      </c>
      <c r="Q127" s="104"/>
      <c r="R127" s="209">
        <f>R128+R137+R146+R161+R164+R177+R266</f>
        <v>0.40451999999999999</v>
      </c>
      <c r="S127" s="104"/>
      <c r="T127" s="210">
        <f>T128+T137+T146+T161+T164+T177+T266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75</v>
      </c>
      <c r="AU127" s="17" t="s">
        <v>132</v>
      </c>
      <c r="BK127" s="211">
        <f>BK128+BK137+BK146+BK161+BK164+BK177+BK266</f>
        <v>0</v>
      </c>
    </row>
    <row r="128" s="12" customFormat="1" ht="25.92" customHeight="1">
      <c r="A128" s="12"/>
      <c r="B128" s="212"/>
      <c r="C128" s="213"/>
      <c r="D128" s="214" t="s">
        <v>75</v>
      </c>
      <c r="E128" s="215" t="s">
        <v>118</v>
      </c>
      <c r="F128" s="215" t="s">
        <v>167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SUM(P129:P136)</f>
        <v>0</v>
      </c>
      <c r="Q128" s="220"/>
      <c r="R128" s="221">
        <f>SUM(R129:R136)</f>
        <v>0</v>
      </c>
      <c r="S128" s="220"/>
      <c r="T128" s="222">
        <f>SUM(T129:T136)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84</v>
      </c>
      <c r="AT128" s="224" t="s">
        <v>75</v>
      </c>
      <c r="AU128" s="224" t="s">
        <v>76</v>
      </c>
      <c r="AY128" s="223" t="s">
        <v>166</v>
      </c>
      <c r="BK128" s="225">
        <f>SUM(BK129:BK136)</f>
        <v>0</v>
      </c>
    </row>
    <row r="129" s="2" customFormat="1" ht="33" customHeight="1">
      <c r="A129" s="38"/>
      <c r="B129" s="39"/>
      <c r="C129" s="228" t="s">
        <v>84</v>
      </c>
      <c r="D129" s="228" t="s">
        <v>168</v>
      </c>
      <c r="E129" s="229" t="s">
        <v>1197</v>
      </c>
      <c r="F129" s="230" t="s">
        <v>1198</v>
      </c>
      <c r="G129" s="231" t="s">
        <v>185</v>
      </c>
      <c r="H129" s="232">
        <v>10</v>
      </c>
      <c r="I129" s="233"/>
      <c r="J129" s="234">
        <f>ROUND(I129*H129,2)</f>
        <v>0</v>
      </c>
      <c r="K129" s="235"/>
      <c r="L129" s="44"/>
      <c r="M129" s="236" t="s">
        <v>1</v>
      </c>
      <c r="N129" s="237" t="s">
        <v>41</v>
      </c>
      <c r="O129" s="91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0" t="s">
        <v>172</v>
      </c>
      <c r="AT129" s="240" t="s">
        <v>168</v>
      </c>
      <c r="AU129" s="240" t="s">
        <v>84</v>
      </c>
      <c r="AY129" s="17" t="s">
        <v>166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7" t="s">
        <v>84</v>
      </c>
      <c r="BK129" s="241">
        <f>ROUND(I129*H129,2)</f>
        <v>0</v>
      </c>
      <c r="BL129" s="17" t="s">
        <v>172</v>
      </c>
      <c r="BM129" s="240" t="s">
        <v>1923</v>
      </c>
    </row>
    <row r="130" s="2" customFormat="1">
      <c r="A130" s="38"/>
      <c r="B130" s="39"/>
      <c r="C130" s="40"/>
      <c r="D130" s="244" t="s">
        <v>1517</v>
      </c>
      <c r="E130" s="40"/>
      <c r="F130" s="292" t="s">
        <v>1518</v>
      </c>
      <c r="G130" s="40"/>
      <c r="H130" s="40"/>
      <c r="I130" s="293"/>
      <c r="J130" s="40"/>
      <c r="K130" s="40"/>
      <c r="L130" s="44"/>
      <c r="M130" s="294"/>
      <c r="N130" s="295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1517</v>
      </c>
      <c r="AU130" s="17" t="s">
        <v>84</v>
      </c>
    </row>
    <row r="131" s="13" customFormat="1">
      <c r="A131" s="13"/>
      <c r="B131" s="242"/>
      <c r="C131" s="243"/>
      <c r="D131" s="244" t="s">
        <v>174</v>
      </c>
      <c r="E131" s="245" t="s">
        <v>1</v>
      </c>
      <c r="F131" s="246" t="s">
        <v>247</v>
      </c>
      <c r="G131" s="243"/>
      <c r="H131" s="247">
        <v>10</v>
      </c>
      <c r="I131" s="248"/>
      <c r="J131" s="243"/>
      <c r="K131" s="243"/>
      <c r="L131" s="249"/>
      <c r="M131" s="250"/>
      <c r="N131" s="251"/>
      <c r="O131" s="251"/>
      <c r="P131" s="251"/>
      <c r="Q131" s="251"/>
      <c r="R131" s="251"/>
      <c r="S131" s="251"/>
      <c r="T131" s="25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3" t="s">
        <v>174</v>
      </c>
      <c r="AU131" s="253" t="s">
        <v>84</v>
      </c>
      <c r="AV131" s="13" t="s">
        <v>86</v>
      </c>
      <c r="AW131" s="13" t="s">
        <v>32</v>
      </c>
      <c r="AX131" s="13" t="s">
        <v>76</v>
      </c>
      <c r="AY131" s="253" t="s">
        <v>166</v>
      </c>
    </row>
    <row r="132" s="14" customFormat="1">
      <c r="A132" s="14"/>
      <c r="B132" s="254"/>
      <c r="C132" s="255"/>
      <c r="D132" s="244" t="s">
        <v>174</v>
      </c>
      <c r="E132" s="256" t="s">
        <v>1</v>
      </c>
      <c r="F132" s="257" t="s">
        <v>182</v>
      </c>
      <c r="G132" s="255"/>
      <c r="H132" s="258">
        <v>10</v>
      </c>
      <c r="I132" s="259"/>
      <c r="J132" s="255"/>
      <c r="K132" s="255"/>
      <c r="L132" s="260"/>
      <c r="M132" s="261"/>
      <c r="N132" s="262"/>
      <c r="O132" s="262"/>
      <c r="P132" s="262"/>
      <c r="Q132" s="262"/>
      <c r="R132" s="262"/>
      <c r="S132" s="262"/>
      <c r="T132" s="26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4" t="s">
        <v>174</v>
      </c>
      <c r="AU132" s="264" t="s">
        <v>84</v>
      </c>
      <c r="AV132" s="14" t="s">
        <v>172</v>
      </c>
      <c r="AW132" s="14" t="s">
        <v>32</v>
      </c>
      <c r="AX132" s="14" t="s">
        <v>84</v>
      </c>
      <c r="AY132" s="264" t="s">
        <v>166</v>
      </c>
    </row>
    <row r="133" s="2" customFormat="1" ht="37.8" customHeight="1">
      <c r="A133" s="38"/>
      <c r="B133" s="39"/>
      <c r="C133" s="228" t="s">
        <v>86</v>
      </c>
      <c r="D133" s="228" t="s">
        <v>168</v>
      </c>
      <c r="E133" s="229" t="s">
        <v>1201</v>
      </c>
      <c r="F133" s="230" t="s">
        <v>1202</v>
      </c>
      <c r="G133" s="231" t="s">
        <v>185</v>
      </c>
      <c r="H133" s="232">
        <v>3</v>
      </c>
      <c r="I133" s="233"/>
      <c r="J133" s="234">
        <f>ROUND(I133*H133,2)</f>
        <v>0</v>
      </c>
      <c r="K133" s="235"/>
      <c r="L133" s="44"/>
      <c r="M133" s="236" t="s">
        <v>1</v>
      </c>
      <c r="N133" s="237" t="s">
        <v>41</v>
      </c>
      <c r="O133" s="91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0" t="s">
        <v>172</v>
      </c>
      <c r="AT133" s="240" t="s">
        <v>168</v>
      </c>
      <c r="AU133" s="240" t="s">
        <v>84</v>
      </c>
      <c r="AY133" s="17" t="s">
        <v>166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7" t="s">
        <v>84</v>
      </c>
      <c r="BK133" s="241">
        <f>ROUND(I133*H133,2)</f>
        <v>0</v>
      </c>
      <c r="BL133" s="17" t="s">
        <v>172</v>
      </c>
      <c r="BM133" s="240" t="s">
        <v>1924</v>
      </c>
    </row>
    <row r="134" s="2" customFormat="1">
      <c r="A134" s="38"/>
      <c r="B134" s="39"/>
      <c r="C134" s="40"/>
      <c r="D134" s="244" t="s">
        <v>1517</v>
      </c>
      <c r="E134" s="40"/>
      <c r="F134" s="292" t="s">
        <v>1520</v>
      </c>
      <c r="G134" s="40"/>
      <c r="H134" s="40"/>
      <c r="I134" s="293"/>
      <c r="J134" s="40"/>
      <c r="K134" s="40"/>
      <c r="L134" s="44"/>
      <c r="M134" s="294"/>
      <c r="N134" s="29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1517</v>
      </c>
      <c r="AU134" s="17" t="s">
        <v>84</v>
      </c>
    </row>
    <row r="135" s="13" customFormat="1">
      <c r="A135" s="13"/>
      <c r="B135" s="242"/>
      <c r="C135" s="243"/>
      <c r="D135" s="244" t="s">
        <v>174</v>
      </c>
      <c r="E135" s="245" t="s">
        <v>1</v>
      </c>
      <c r="F135" s="246" t="s">
        <v>118</v>
      </c>
      <c r="G135" s="243"/>
      <c r="H135" s="247">
        <v>3</v>
      </c>
      <c r="I135" s="248"/>
      <c r="J135" s="243"/>
      <c r="K135" s="243"/>
      <c r="L135" s="249"/>
      <c r="M135" s="250"/>
      <c r="N135" s="251"/>
      <c r="O135" s="251"/>
      <c r="P135" s="251"/>
      <c r="Q135" s="251"/>
      <c r="R135" s="251"/>
      <c r="S135" s="251"/>
      <c r="T135" s="25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3" t="s">
        <v>174</v>
      </c>
      <c r="AU135" s="253" t="s">
        <v>84</v>
      </c>
      <c r="AV135" s="13" t="s">
        <v>86</v>
      </c>
      <c r="AW135" s="13" t="s">
        <v>32</v>
      </c>
      <c r="AX135" s="13" t="s">
        <v>76</v>
      </c>
      <c r="AY135" s="253" t="s">
        <v>166</v>
      </c>
    </row>
    <row r="136" s="14" customFormat="1">
      <c r="A136" s="14"/>
      <c r="B136" s="254"/>
      <c r="C136" s="255"/>
      <c r="D136" s="244" t="s">
        <v>174</v>
      </c>
      <c r="E136" s="256" t="s">
        <v>1</v>
      </c>
      <c r="F136" s="257" t="s">
        <v>182</v>
      </c>
      <c r="G136" s="255"/>
      <c r="H136" s="258">
        <v>3</v>
      </c>
      <c r="I136" s="259"/>
      <c r="J136" s="255"/>
      <c r="K136" s="255"/>
      <c r="L136" s="260"/>
      <c r="M136" s="261"/>
      <c r="N136" s="262"/>
      <c r="O136" s="262"/>
      <c r="P136" s="262"/>
      <c r="Q136" s="262"/>
      <c r="R136" s="262"/>
      <c r="S136" s="262"/>
      <c r="T136" s="26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4" t="s">
        <v>174</v>
      </c>
      <c r="AU136" s="264" t="s">
        <v>84</v>
      </c>
      <c r="AV136" s="14" t="s">
        <v>172</v>
      </c>
      <c r="AW136" s="14" t="s">
        <v>32</v>
      </c>
      <c r="AX136" s="14" t="s">
        <v>84</v>
      </c>
      <c r="AY136" s="264" t="s">
        <v>166</v>
      </c>
    </row>
    <row r="137" s="12" customFormat="1" ht="25.92" customHeight="1">
      <c r="A137" s="12"/>
      <c r="B137" s="212"/>
      <c r="C137" s="213"/>
      <c r="D137" s="214" t="s">
        <v>75</v>
      </c>
      <c r="E137" s="215" t="s">
        <v>236</v>
      </c>
      <c r="F137" s="215" t="s">
        <v>1249</v>
      </c>
      <c r="G137" s="213"/>
      <c r="H137" s="213"/>
      <c r="I137" s="216"/>
      <c r="J137" s="217">
        <f>BK137</f>
        <v>0</v>
      </c>
      <c r="K137" s="213"/>
      <c r="L137" s="218"/>
      <c r="M137" s="219"/>
      <c r="N137" s="220"/>
      <c r="O137" s="220"/>
      <c r="P137" s="221">
        <f>SUM(P138:P145)</f>
        <v>0</v>
      </c>
      <c r="Q137" s="220"/>
      <c r="R137" s="221">
        <f>SUM(R138:R145)</f>
        <v>0</v>
      </c>
      <c r="S137" s="220"/>
      <c r="T137" s="222">
        <f>SUM(T138:T145)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84</v>
      </c>
      <c r="AT137" s="224" t="s">
        <v>75</v>
      </c>
      <c r="AU137" s="224" t="s">
        <v>76</v>
      </c>
      <c r="AY137" s="223" t="s">
        <v>166</v>
      </c>
      <c r="BK137" s="225">
        <f>SUM(BK138:BK145)</f>
        <v>0</v>
      </c>
    </row>
    <row r="138" s="2" customFormat="1" ht="55.5" customHeight="1">
      <c r="A138" s="38"/>
      <c r="B138" s="39"/>
      <c r="C138" s="228" t="s">
        <v>118</v>
      </c>
      <c r="D138" s="228" t="s">
        <v>168</v>
      </c>
      <c r="E138" s="229" t="s">
        <v>1266</v>
      </c>
      <c r="F138" s="230" t="s">
        <v>1267</v>
      </c>
      <c r="G138" s="231" t="s">
        <v>185</v>
      </c>
      <c r="H138" s="232">
        <v>10</v>
      </c>
      <c r="I138" s="233"/>
      <c r="J138" s="234">
        <f>ROUND(I138*H138,2)</f>
        <v>0</v>
      </c>
      <c r="K138" s="235"/>
      <c r="L138" s="44"/>
      <c r="M138" s="236" t="s">
        <v>1</v>
      </c>
      <c r="N138" s="237" t="s">
        <v>41</v>
      </c>
      <c r="O138" s="91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0" t="s">
        <v>172</v>
      </c>
      <c r="AT138" s="240" t="s">
        <v>168</v>
      </c>
      <c r="AU138" s="240" t="s">
        <v>84</v>
      </c>
      <c r="AY138" s="17" t="s">
        <v>166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7" t="s">
        <v>84</v>
      </c>
      <c r="BK138" s="241">
        <f>ROUND(I138*H138,2)</f>
        <v>0</v>
      </c>
      <c r="BL138" s="17" t="s">
        <v>172</v>
      </c>
      <c r="BM138" s="240" t="s">
        <v>1925</v>
      </c>
    </row>
    <row r="139" s="2" customFormat="1">
      <c r="A139" s="38"/>
      <c r="B139" s="39"/>
      <c r="C139" s="40"/>
      <c r="D139" s="244" t="s">
        <v>1517</v>
      </c>
      <c r="E139" s="40"/>
      <c r="F139" s="292" t="s">
        <v>1926</v>
      </c>
      <c r="G139" s="40"/>
      <c r="H139" s="40"/>
      <c r="I139" s="293"/>
      <c r="J139" s="40"/>
      <c r="K139" s="40"/>
      <c r="L139" s="44"/>
      <c r="M139" s="294"/>
      <c r="N139" s="295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1517</v>
      </c>
      <c r="AU139" s="17" t="s">
        <v>84</v>
      </c>
    </row>
    <row r="140" s="13" customFormat="1">
      <c r="A140" s="13"/>
      <c r="B140" s="242"/>
      <c r="C140" s="243"/>
      <c r="D140" s="244" t="s">
        <v>174</v>
      </c>
      <c r="E140" s="245" t="s">
        <v>1</v>
      </c>
      <c r="F140" s="246" t="s">
        <v>247</v>
      </c>
      <c r="G140" s="243"/>
      <c r="H140" s="247">
        <v>10</v>
      </c>
      <c r="I140" s="248"/>
      <c r="J140" s="243"/>
      <c r="K140" s="243"/>
      <c r="L140" s="249"/>
      <c r="M140" s="250"/>
      <c r="N140" s="251"/>
      <c r="O140" s="251"/>
      <c r="P140" s="251"/>
      <c r="Q140" s="251"/>
      <c r="R140" s="251"/>
      <c r="S140" s="251"/>
      <c r="T140" s="25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3" t="s">
        <v>174</v>
      </c>
      <c r="AU140" s="253" t="s">
        <v>84</v>
      </c>
      <c r="AV140" s="13" t="s">
        <v>86</v>
      </c>
      <c r="AW140" s="13" t="s">
        <v>32</v>
      </c>
      <c r="AX140" s="13" t="s">
        <v>76</v>
      </c>
      <c r="AY140" s="253" t="s">
        <v>166</v>
      </c>
    </row>
    <row r="141" s="14" customFormat="1">
      <c r="A141" s="14"/>
      <c r="B141" s="254"/>
      <c r="C141" s="255"/>
      <c r="D141" s="244" t="s">
        <v>174</v>
      </c>
      <c r="E141" s="256" t="s">
        <v>1</v>
      </c>
      <c r="F141" s="257" t="s">
        <v>182</v>
      </c>
      <c r="G141" s="255"/>
      <c r="H141" s="258">
        <v>10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4" t="s">
        <v>174</v>
      </c>
      <c r="AU141" s="264" t="s">
        <v>84</v>
      </c>
      <c r="AV141" s="14" t="s">
        <v>172</v>
      </c>
      <c r="AW141" s="14" t="s">
        <v>32</v>
      </c>
      <c r="AX141" s="14" t="s">
        <v>84</v>
      </c>
      <c r="AY141" s="264" t="s">
        <v>166</v>
      </c>
    </row>
    <row r="142" s="2" customFormat="1" ht="55.5" customHeight="1">
      <c r="A142" s="38"/>
      <c r="B142" s="39"/>
      <c r="C142" s="228" t="s">
        <v>172</v>
      </c>
      <c r="D142" s="228" t="s">
        <v>168</v>
      </c>
      <c r="E142" s="229" t="s">
        <v>1270</v>
      </c>
      <c r="F142" s="230" t="s">
        <v>1271</v>
      </c>
      <c r="G142" s="231" t="s">
        <v>185</v>
      </c>
      <c r="H142" s="232">
        <v>3</v>
      </c>
      <c r="I142" s="233"/>
      <c r="J142" s="234">
        <f>ROUND(I142*H142,2)</f>
        <v>0</v>
      </c>
      <c r="K142" s="235"/>
      <c r="L142" s="44"/>
      <c r="M142" s="236" t="s">
        <v>1</v>
      </c>
      <c r="N142" s="237" t="s">
        <v>41</v>
      </c>
      <c r="O142" s="91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172</v>
      </c>
      <c r="AT142" s="240" t="s">
        <v>168</v>
      </c>
      <c r="AU142" s="240" t="s">
        <v>84</v>
      </c>
      <c r="AY142" s="17" t="s">
        <v>166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84</v>
      </c>
      <c r="BK142" s="241">
        <f>ROUND(I142*H142,2)</f>
        <v>0</v>
      </c>
      <c r="BL142" s="17" t="s">
        <v>172</v>
      </c>
      <c r="BM142" s="240" t="s">
        <v>1927</v>
      </c>
    </row>
    <row r="143" s="2" customFormat="1">
      <c r="A143" s="38"/>
      <c r="B143" s="39"/>
      <c r="C143" s="40"/>
      <c r="D143" s="244" t="s">
        <v>1517</v>
      </c>
      <c r="E143" s="40"/>
      <c r="F143" s="292" t="s">
        <v>1928</v>
      </c>
      <c r="G143" s="40"/>
      <c r="H143" s="40"/>
      <c r="I143" s="293"/>
      <c r="J143" s="40"/>
      <c r="K143" s="40"/>
      <c r="L143" s="44"/>
      <c r="M143" s="294"/>
      <c r="N143" s="29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1517</v>
      </c>
      <c r="AU143" s="17" t="s">
        <v>84</v>
      </c>
    </row>
    <row r="144" s="13" customFormat="1">
      <c r="A144" s="13"/>
      <c r="B144" s="242"/>
      <c r="C144" s="243"/>
      <c r="D144" s="244" t="s">
        <v>174</v>
      </c>
      <c r="E144" s="245" t="s">
        <v>1</v>
      </c>
      <c r="F144" s="246" t="s">
        <v>118</v>
      </c>
      <c r="G144" s="243"/>
      <c r="H144" s="247">
        <v>3</v>
      </c>
      <c r="I144" s="248"/>
      <c r="J144" s="243"/>
      <c r="K144" s="243"/>
      <c r="L144" s="249"/>
      <c r="M144" s="250"/>
      <c r="N144" s="251"/>
      <c r="O144" s="251"/>
      <c r="P144" s="251"/>
      <c r="Q144" s="251"/>
      <c r="R144" s="251"/>
      <c r="S144" s="251"/>
      <c r="T144" s="25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3" t="s">
        <v>174</v>
      </c>
      <c r="AU144" s="253" t="s">
        <v>84</v>
      </c>
      <c r="AV144" s="13" t="s">
        <v>86</v>
      </c>
      <c r="AW144" s="13" t="s">
        <v>32</v>
      </c>
      <c r="AX144" s="13" t="s">
        <v>76</v>
      </c>
      <c r="AY144" s="253" t="s">
        <v>166</v>
      </c>
    </row>
    <row r="145" s="14" customFormat="1">
      <c r="A145" s="14"/>
      <c r="B145" s="254"/>
      <c r="C145" s="255"/>
      <c r="D145" s="244" t="s">
        <v>174</v>
      </c>
      <c r="E145" s="256" t="s">
        <v>1</v>
      </c>
      <c r="F145" s="257" t="s">
        <v>182</v>
      </c>
      <c r="G145" s="255"/>
      <c r="H145" s="258">
        <v>3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4" t="s">
        <v>174</v>
      </c>
      <c r="AU145" s="264" t="s">
        <v>84</v>
      </c>
      <c r="AV145" s="14" t="s">
        <v>172</v>
      </c>
      <c r="AW145" s="14" t="s">
        <v>32</v>
      </c>
      <c r="AX145" s="14" t="s">
        <v>84</v>
      </c>
      <c r="AY145" s="264" t="s">
        <v>166</v>
      </c>
    </row>
    <row r="146" s="12" customFormat="1" ht="25.92" customHeight="1">
      <c r="A146" s="12"/>
      <c r="B146" s="212"/>
      <c r="C146" s="213"/>
      <c r="D146" s="214" t="s">
        <v>75</v>
      </c>
      <c r="E146" s="215" t="s">
        <v>559</v>
      </c>
      <c r="F146" s="215" t="s">
        <v>1285</v>
      </c>
      <c r="G146" s="213"/>
      <c r="H146" s="213"/>
      <c r="I146" s="216"/>
      <c r="J146" s="217">
        <f>BK146</f>
        <v>0</v>
      </c>
      <c r="K146" s="213"/>
      <c r="L146" s="218"/>
      <c r="M146" s="219"/>
      <c r="N146" s="220"/>
      <c r="O146" s="220"/>
      <c r="P146" s="221">
        <f>SUM(P147:P160)</f>
        <v>0</v>
      </c>
      <c r="Q146" s="220"/>
      <c r="R146" s="221">
        <f>SUM(R147:R160)</f>
        <v>0</v>
      </c>
      <c r="S146" s="220"/>
      <c r="T146" s="222">
        <f>SUM(T147:T160)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3" t="s">
        <v>84</v>
      </c>
      <c r="AT146" s="224" t="s">
        <v>75</v>
      </c>
      <c r="AU146" s="224" t="s">
        <v>76</v>
      </c>
      <c r="AY146" s="223" t="s">
        <v>166</v>
      </c>
      <c r="BK146" s="225">
        <f>SUM(BK147:BK160)</f>
        <v>0</v>
      </c>
    </row>
    <row r="147" s="2" customFormat="1" ht="37.8" customHeight="1">
      <c r="A147" s="38"/>
      <c r="B147" s="39"/>
      <c r="C147" s="228" t="s">
        <v>202</v>
      </c>
      <c r="D147" s="228" t="s">
        <v>168</v>
      </c>
      <c r="E147" s="229" t="s">
        <v>562</v>
      </c>
      <c r="F147" s="230" t="s">
        <v>563</v>
      </c>
      <c r="G147" s="231" t="s">
        <v>205</v>
      </c>
      <c r="H147" s="232">
        <v>0.075999999999999998</v>
      </c>
      <c r="I147" s="233"/>
      <c r="J147" s="234">
        <f>ROUND(I147*H147,2)</f>
        <v>0</v>
      </c>
      <c r="K147" s="235"/>
      <c r="L147" s="44"/>
      <c r="M147" s="236" t="s">
        <v>1</v>
      </c>
      <c r="N147" s="237" t="s">
        <v>41</v>
      </c>
      <c r="O147" s="91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172</v>
      </c>
      <c r="AT147" s="240" t="s">
        <v>168</v>
      </c>
      <c r="AU147" s="240" t="s">
        <v>84</v>
      </c>
      <c r="AY147" s="17" t="s">
        <v>166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84</v>
      </c>
      <c r="BK147" s="241">
        <f>ROUND(I147*H147,2)</f>
        <v>0</v>
      </c>
      <c r="BL147" s="17" t="s">
        <v>172</v>
      </c>
      <c r="BM147" s="240" t="s">
        <v>1929</v>
      </c>
    </row>
    <row r="148" s="2" customFormat="1">
      <c r="A148" s="38"/>
      <c r="B148" s="39"/>
      <c r="C148" s="40"/>
      <c r="D148" s="244" t="s">
        <v>1517</v>
      </c>
      <c r="E148" s="40"/>
      <c r="F148" s="292" t="s">
        <v>1533</v>
      </c>
      <c r="G148" s="40"/>
      <c r="H148" s="40"/>
      <c r="I148" s="293"/>
      <c r="J148" s="40"/>
      <c r="K148" s="40"/>
      <c r="L148" s="44"/>
      <c r="M148" s="294"/>
      <c r="N148" s="29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1517</v>
      </c>
      <c r="AU148" s="17" t="s">
        <v>84</v>
      </c>
    </row>
    <row r="149" s="2" customFormat="1" ht="62.7" customHeight="1">
      <c r="A149" s="38"/>
      <c r="B149" s="39"/>
      <c r="C149" s="228" t="s">
        <v>216</v>
      </c>
      <c r="D149" s="228" t="s">
        <v>168</v>
      </c>
      <c r="E149" s="229" t="s">
        <v>1287</v>
      </c>
      <c r="F149" s="230" t="s">
        <v>1288</v>
      </c>
      <c r="G149" s="231" t="s">
        <v>205</v>
      </c>
      <c r="H149" s="232">
        <v>0.38</v>
      </c>
      <c r="I149" s="233"/>
      <c r="J149" s="234">
        <f>ROUND(I149*H149,2)</f>
        <v>0</v>
      </c>
      <c r="K149" s="235"/>
      <c r="L149" s="44"/>
      <c r="M149" s="236" t="s">
        <v>1</v>
      </c>
      <c r="N149" s="237" t="s">
        <v>41</v>
      </c>
      <c r="O149" s="91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172</v>
      </c>
      <c r="AT149" s="240" t="s">
        <v>168</v>
      </c>
      <c r="AU149" s="240" t="s">
        <v>84</v>
      </c>
      <c r="AY149" s="17" t="s">
        <v>166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84</v>
      </c>
      <c r="BK149" s="241">
        <f>ROUND(I149*H149,2)</f>
        <v>0</v>
      </c>
      <c r="BL149" s="17" t="s">
        <v>172</v>
      </c>
      <c r="BM149" s="240" t="s">
        <v>1930</v>
      </c>
    </row>
    <row r="150" s="2" customFormat="1">
      <c r="A150" s="38"/>
      <c r="B150" s="39"/>
      <c r="C150" s="40"/>
      <c r="D150" s="244" t="s">
        <v>1517</v>
      </c>
      <c r="E150" s="40"/>
      <c r="F150" s="292" t="s">
        <v>1535</v>
      </c>
      <c r="G150" s="40"/>
      <c r="H150" s="40"/>
      <c r="I150" s="293"/>
      <c r="J150" s="40"/>
      <c r="K150" s="40"/>
      <c r="L150" s="44"/>
      <c r="M150" s="294"/>
      <c r="N150" s="295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1517</v>
      </c>
      <c r="AU150" s="17" t="s">
        <v>84</v>
      </c>
    </row>
    <row r="151" s="13" customFormat="1">
      <c r="A151" s="13"/>
      <c r="B151" s="242"/>
      <c r="C151" s="243"/>
      <c r="D151" s="244" t="s">
        <v>174</v>
      </c>
      <c r="E151" s="245" t="s">
        <v>1</v>
      </c>
      <c r="F151" s="246" t="s">
        <v>1931</v>
      </c>
      <c r="G151" s="243"/>
      <c r="H151" s="247">
        <v>0.38</v>
      </c>
      <c r="I151" s="248"/>
      <c r="J151" s="243"/>
      <c r="K151" s="243"/>
      <c r="L151" s="249"/>
      <c r="M151" s="250"/>
      <c r="N151" s="251"/>
      <c r="O151" s="251"/>
      <c r="P151" s="251"/>
      <c r="Q151" s="251"/>
      <c r="R151" s="251"/>
      <c r="S151" s="251"/>
      <c r="T151" s="25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3" t="s">
        <v>174</v>
      </c>
      <c r="AU151" s="253" t="s">
        <v>84</v>
      </c>
      <c r="AV151" s="13" t="s">
        <v>86</v>
      </c>
      <c r="AW151" s="13" t="s">
        <v>32</v>
      </c>
      <c r="AX151" s="13" t="s">
        <v>76</v>
      </c>
      <c r="AY151" s="253" t="s">
        <v>166</v>
      </c>
    </row>
    <row r="152" s="14" customFormat="1">
      <c r="A152" s="14"/>
      <c r="B152" s="254"/>
      <c r="C152" s="255"/>
      <c r="D152" s="244" t="s">
        <v>174</v>
      </c>
      <c r="E152" s="256" t="s">
        <v>1</v>
      </c>
      <c r="F152" s="257" t="s">
        <v>182</v>
      </c>
      <c r="G152" s="255"/>
      <c r="H152" s="258">
        <v>0.38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4" t="s">
        <v>174</v>
      </c>
      <c r="AU152" s="264" t="s">
        <v>84</v>
      </c>
      <c r="AV152" s="14" t="s">
        <v>172</v>
      </c>
      <c r="AW152" s="14" t="s">
        <v>32</v>
      </c>
      <c r="AX152" s="14" t="s">
        <v>84</v>
      </c>
      <c r="AY152" s="264" t="s">
        <v>166</v>
      </c>
    </row>
    <row r="153" s="2" customFormat="1" ht="33" customHeight="1">
      <c r="A153" s="38"/>
      <c r="B153" s="39"/>
      <c r="C153" s="228" t="s">
        <v>223</v>
      </c>
      <c r="D153" s="228" t="s">
        <v>168</v>
      </c>
      <c r="E153" s="229" t="s">
        <v>1291</v>
      </c>
      <c r="F153" s="230" t="s">
        <v>1292</v>
      </c>
      <c r="G153" s="231" t="s">
        <v>205</v>
      </c>
      <c r="H153" s="232">
        <v>0.075999999999999998</v>
      </c>
      <c r="I153" s="233"/>
      <c r="J153" s="234">
        <f>ROUND(I153*H153,2)</f>
        <v>0</v>
      </c>
      <c r="K153" s="235"/>
      <c r="L153" s="44"/>
      <c r="M153" s="236" t="s">
        <v>1</v>
      </c>
      <c r="N153" s="237" t="s">
        <v>41</v>
      </c>
      <c r="O153" s="91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172</v>
      </c>
      <c r="AT153" s="240" t="s">
        <v>168</v>
      </c>
      <c r="AU153" s="240" t="s">
        <v>84</v>
      </c>
      <c r="AY153" s="17" t="s">
        <v>166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84</v>
      </c>
      <c r="BK153" s="241">
        <f>ROUND(I153*H153,2)</f>
        <v>0</v>
      </c>
      <c r="BL153" s="17" t="s">
        <v>172</v>
      </c>
      <c r="BM153" s="240" t="s">
        <v>1932</v>
      </c>
    </row>
    <row r="154" s="2" customFormat="1">
      <c r="A154" s="38"/>
      <c r="B154" s="39"/>
      <c r="C154" s="40"/>
      <c r="D154" s="244" t="s">
        <v>1517</v>
      </c>
      <c r="E154" s="40"/>
      <c r="F154" s="292" t="s">
        <v>1538</v>
      </c>
      <c r="G154" s="40"/>
      <c r="H154" s="40"/>
      <c r="I154" s="293"/>
      <c r="J154" s="40"/>
      <c r="K154" s="40"/>
      <c r="L154" s="44"/>
      <c r="M154" s="294"/>
      <c r="N154" s="295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1517</v>
      </c>
      <c r="AU154" s="17" t="s">
        <v>84</v>
      </c>
    </row>
    <row r="155" s="2" customFormat="1" ht="44.25" customHeight="1">
      <c r="A155" s="38"/>
      <c r="B155" s="39"/>
      <c r="C155" s="228" t="s">
        <v>220</v>
      </c>
      <c r="D155" s="228" t="s">
        <v>168</v>
      </c>
      <c r="E155" s="229" t="s">
        <v>570</v>
      </c>
      <c r="F155" s="230" t="s">
        <v>571</v>
      </c>
      <c r="G155" s="231" t="s">
        <v>205</v>
      </c>
      <c r="H155" s="232">
        <v>1.8240000000000001</v>
      </c>
      <c r="I155" s="233"/>
      <c r="J155" s="234">
        <f>ROUND(I155*H155,2)</f>
        <v>0</v>
      </c>
      <c r="K155" s="235"/>
      <c r="L155" s="44"/>
      <c r="M155" s="236" t="s">
        <v>1</v>
      </c>
      <c r="N155" s="237" t="s">
        <v>41</v>
      </c>
      <c r="O155" s="91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172</v>
      </c>
      <c r="AT155" s="240" t="s">
        <v>168</v>
      </c>
      <c r="AU155" s="240" t="s">
        <v>84</v>
      </c>
      <c r="AY155" s="17" t="s">
        <v>166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84</v>
      </c>
      <c r="BK155" s="241">
        <f>ROUND(I155*H155,2)</f>
        <v>0</v>
      </c>
      <c r="BL155" s="17" t="s">
        <v>172</v>
      </c>
      <c r="BM155" s="240" t="s">
        <v>1933</v>
      </c>
    </row>
    <row r="156" s="2" customFormat="1">
      <c r="A156" s="38"/>
      <c r="B156" s="39"/>
      <c r="C156" s="40"/>
      <c r="D156" s="244" t="s">
        <v>1517</v>
      </c>
      <c r="E156" s="40"/>
      <c r="F156" s="292" t="s">
        <v>1540</v>
      </c>
      <c r="G156" s="40"/>
      <c r="H156" s="40"/>
      <c r="I156" s="293"/>
      <c r="J156" s="40"/>
      <c r="K156" s="40"/>
      <c r="L156" s="44"/>
      <c r="M156" s="294"/>
      <c r="N156" s="295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1517</v>
      </c>
      <c r="AU156" s="17" t="s">
        <v>84</v>
      </c>
    </row>
    <row r="157" s="13" customFormat="1">
      <c r="A157" s="13"/>
      <c r="B157" s="242"/>
      <c r="C157" s="243"/>
      <c r="D157" s="244" t="s">
        <v>174</v>
      </c>
      <c r="E157" s="245" t="s">
        <v>1</v>
      </c>
      <c r="F157" s="246" t="s">
        <v>1934</v>
      </c>
      <c r="G157" s="243"/>
      <c r="H157" s="247">
        <v>1.8240000000000001</v>
      </c>
      <c r="I157" s="248"/>
      <c r="J157" s="243"/>
      <c r="K157" s="243"/>
      <c r="L157" s="249"/>
      <c r="M157" s="250"/>
      <c r="N157" s="251"/>
      <c r="O157" s="251"/>
      <c r="P157" s="251"/>
      <c r="Q157" s="251"/>
      <c r="R157" s="251"/>
      <c r="S157" s="251"/>
      <c r="T157" s="25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3" t="s">
        <v>174</v>
      </c>
      <c r="AU157" s="253" t="s">
        <v>84</v>
      </c>
      <c r="AV157" s="13" t="s">
        <v>86</v>
      </c>
      <c r="AW157" s="13" t="s">
        <v>32</v>
      </c>
      <c r="AX157" s="13" t="s">
        <v>76</v>
      </c>
      <c r="AY157" s="253" t="s">
        <v>166</v>
      </c>
    </row>
    <row r="158" s="14" customFormat="1">
      <c r="A158" s="14"/>
      <c r="B158" s="254"/>
      <c r="C158" s="255"/>
      <c r="D158" s="244" t="s">
        <v>174</v>
      </c>
      <c r="E158" s="256" t="s">
        <v>1</v>
      </c>
      <c r="F158" s="257" t="s">
        <v>182</v>
      </c>
      <c r="G158" s="255"/>
      <c r="H158" s="258">
        <v>1.8240000000000001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4" t="s">
        <v>174</v>
      </c>
      <c r="AU158" s="264" t="s">
        <v>84</v>
      </c>
      <c r="AV158" s="14" t="s">
        <v>172</v>
      </c>
      <c r="AW158" s="14" t="s">
        <v>32</v>
      </c>
      <c r="AX158" s="14" t="s">
        <v>84</v>
      </c>
      <c r="AY158" s="264" t="s">
        <v>166</v>
      </c>
    </row>
    <row r="159" s="2" customFormat="1" ht="44.25" customHeight="1">
      <c r="A159" s="38"/>
      <c r="B159" s="39"/>
      <c r="C159" s="228" t="s">
        <v>236</v>
      </c>
      <c r="D159" s="228" t="s">
        <v>168</v>
      </c>
      <c r="E159" s="229" t="s">
        <v>585</v>
      </c>
      <c r="F159" s="230" t="s">
        <v>586</v>
      </c>
      <c r="G159" s="231" t="s">
        <v>205</v>
      </c>
      <c r="H159" s="232">
        <v>0.075999999999999998</v>
      </c>
      <c r="I159" s="233"/>
      <c r="J159" s="234">
        <f>ROUND(I159*H159,2)</f>
        <v>0</v>
      </c>
      <c r="K159" s="235"/>
      <c r="L159" s="44"/>
      <c r="M159" s="236" t="s">
        <v>1</v>
      </c>
      <c r="N159" s="237" t="s">
        <v>41</v>
      </c>
      <c r="O159" s="91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172</v>
      </c>
      <c r="AT159" s="240" t="s">
        <v>168</v>
      </c>
      <c r="AU159" s="240" t="s">
        <v>84</v>
      </c>
      <c r="AY159" s="17" t="s">
        <v>166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84</v>
      </c>
      <c r="BK159" s="241">
        <f>ROUND(I159*H159,2)</f>
        <v>0</v>
      </c>
      <c r="BL159" s="17" t="s">
        <v>172</v>
      </c>
      <c r="BM159" s="240" t="s">
        <v>1935</v>
      </c>
    </row>
    <row r="160" s="2" customFormat="1">
      <c r="A160" s="38"/>
      <c r="B160" s="39"/>
      <c r="C160" s="40"/>
      <c r="D160" s="244" t="s">
        <v>1517</v>
      </c>
      <c r="E160" s="40"/>
      <c r="F160" s="292" t="s">
        <v>1543</v>
      </c>
      <c r="G160" s="40"/>
      <c r="H160" s="40"/>
      <c r="I160" s="293"/>
      <c r="J160" s="40"/>
      <c r="K160" s="40"/>
      <c r="L160" s="44"/>
      <c r="M160" s="294"/>
      <c r="N160" s="295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1517</v>
      </c>
      <c r="AU160" s="17" t="s">
        <v>84</v>
      </c>
    </row>
    <row r="161" s="12" customFormat="1" ht="25.92" customHeight="1">
      <c r="A161" s="12"/>
      <c r="B161" s="212"/>
      <c r="C161" s="213"/>
      <c r="D161" s="214" t="s">
        <v>75</v>
      </c>
      <c r="E161" s="215" t="s">
        <v>589</v>
      </c>
      <c r="F161" s="215" t="s">
        <v>1301</v>
      </c>
      <c r="G161" s="213"/>
      <c r="H161" s="213"/>
      <c r="I161" s="216"/>
      <c r="J161" s="217">
        <f>BK161</f>
        <v>0</v>
      </c>
      <c r="K161" s="213"/>
      <c r="L161" s="218"/>
      <c r="M161" s="219"/>
      <c r="N161" s="220"/>
      <c r="O161" s="220"/>
      <c r="P161" s="221">
        <f>SUM(P162:P163)</f>
        <v>0</v>
      </c>
      <c r="Q161" s="220"/>
      <c r="R161" s="221">
        <f>SUM(R162:R163)</f>
        <v>0</v>
      </c>
      <c r="S161" s="220"/>
      <c r="T161" s="222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3" t="s">
        <v>84</v>
      </c>
      <c r="AT161" s="224" t="s">
        <v>75</v>
      </c>
      <c r="AU161" s="224" t="s">
        <v>76</v>
      </c>
      <c r="AY161" s="223" t="s">
        <v>166</v>
      </c>
      <c r="BK161" s="225">
        <f>SUM(BK162:BK163)</f>
        <v>0</v>
      </c>
    </row>
    <row r="162" s="2" customFormat="1" ht="55.5" customHeight="1">
      <c r="A162" s="38"/>
      <c r="B162" s="39"/>
      <c r="C162" s="228" t="s">
        <v>247</v>
      </c>
      <c r="D162" s="228" t="s">
        <v>168</v>
      </c>
      <c r="E162" s="229" t="s">
        <v>592</v>
      </c>
      <c r="F162" s="230" t="s">
        <v>593</v>
      </c>
      <c r="G162" s="231" t="s">
        <v>205</v>
      </c>
      <c r="H162" s="232">
        <v>0.183</v>
      </c>
      <c r="I162" s="233"/>
      <c r="J162" s="234">
        <f>ROUND(I162*H162,2)</f>
        <v>0</v>
      </c>
      <c r="K162" s="235"/>
      <c r="L162" s="44"/>
      <c r="M162" s="236" t="s">
        <v>1</v>
      </c>
      <c r="N162" s="237" t="s">
        <v>41</v>
      </c>
      <c r="O162" s="91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172</v>
      </c>
      <c r="AT162" s="240" t="s">
        <v>168</v>
      </c>
      <c r="AU162" s="240" t="s">
        <v>84</v>
      </c>
      <c r="AY162" s="17" t="s">
        <v>166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84</v>
      </c>
      <c r="BK162" s="241">
        <f>ROUND(I162*H162,2)</f>
        <v>0</v>
      </c>
      <c r="BL162" s="17" t="s">
        <v>172</v>
      </c>
      <c r="BM162" s="240" t="s">
        <v>1936</v>
      </c>
    </row>
    <row r="163" s="2" customFormat="1">
      <c r="A163" s="38"/>
      <c r="B163" s="39"/>
      <c r="C163" s="40"/>
      <c r="D163" s="244" t="s">
        <v>1517</v>
      </c>
      <c r="E163" s="40"/>
      <c r="F163" s="292" t="s">
        <v>1547</v>
      </c>
      <c r="G163" s="40"/>
      <c r="H163" s="40"/>
      <c r="I163" s="293"/>
      <c r="J163" s="40"/>
      <c r="K163" s="40"/>
      <c r="L163" s="44"/>
      <c r="M163" s="294"/>
      <c r="N163" s="295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1517</v>
      </c>
      <c r="AU163" s="17" t="s">
        <v>84</v>
      </c>
    </row>
    <row r="164" s="12" customFormat="1" ht="25.92" customHeight="1">
      <c r="A164" s="12"/>
      <c r="B164" s="212"/>
      <c r="C164" s="213"/>
      <c r="D164" s="214" t="s">
        <v>75</v>
      </c>
      <c r="E164" s="215" t="s">
        <v>597</v>
      </c>
      <c r="F164" s="215" t="s">
        <v>598</v>
      </c>
      <c r="G164" s="213"/>
      <c r="H164" s="213"/>
      <c r="I164" s="216"/>
      <c r="J164" s="217">
        <f>BK164</f>
        <v>0</v>
      </c>
      <c r="K164" s="213"/>
      <c r="L164" s="218"/>
      <c r="M164" s="219"/>
      <c r="N164" s="220"/>
      <c r="O164" s="220"/>
      <c r="P164" s="221">
        <f>SUM(P165:P176)</f>
        <v>0</v>
      </c>
      <c r="Q164" s="220"/>
      <c r="R164" s="221">
        <f>SUM(R165:R176)</f>
        <v>0</v>
      </c>
      <c r="S164" s="220"/>
      <c r="T164" s="222">
        <f>SUM(T165:T176)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86</v>
      </c>
      <c r="AT164" s="224" t="s">
        <v>75</v>
      </c>
      <c r="AU164" s="224" t="s">
        <v>76</v>
      </c>
      <c r="AY164" s="223" t="s">
        <v>166</v>
      </c>
      <c r="BK164" s="225">
        <f>SUM(BK165:BK176)</f>
        <v>0</v>
      </c>
    </row>
    <row r="165" s="2" customFormat="1" ht="49.05" customHeight="1">
      <c r="A165" s="38"/>
      <c r="B165" s="39"/>
      <c r="C165" s="228" t="s">
        <v>254</v>
      </c>
      <c r="D165" s="228" t="s">
        <v>168</v>
      </c>
      <c r="E165" s="229" t="s">
        <v>1937</v>
      </c>
      <c r="F165" s="230" t="s">
        <v>1938</v>
      </c>
      <c r="G165" s="231" t="s">
        <v>229</v>
      </c>
      <c r="H165" s="232">
        <v>8.5</v>
      </c>
      <c r="I165" s="233"/>
      <c r="J165" s="234">
        <f>ROUND(I165*H165,2)</f>
        <v>0</v>
      </c>
      <c r="K165" s="235"/>
      <c r="L165" s="44"/>
      <c r="M165" s="236" t="s">
        <v>1</v>
      </c>
      <c r="N165" s="237" t="s">
        <v>41</v>
      </c>
      <c r="O165" s="91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0" t="s">
        <v>288</v>
      </c>
      <c r="AT165" s="240" t="s">
        <v>168</v>
      </c>
      <c r="AU165" s="240" t="s">
        <v>84</v>
      </c>
      <c r="AY165" s="17" t="s">
        <v>166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7" t="s">
        <v>84</v>
      </c>
      <c r="BK165" s="241">
        <f>ROUND(I165*H165,2)</f>
        <v>0</v>
      </c>
      <c r="BL165" s="17" t="s">
        <v>288</v>
      </c>
      <c r="BM165" s="240" t="s">
        <v>1939</v>
      </c>
    </row>
    <row r="166" s="2" customFormat="1">
      <c r="A166" s="38"/>
      <c r="B166" s="39"/>
      <c r="C166" s="40"/>
      <c r="D166" s="244" t="s">
        <v>1517</v>
      </c>
      <c r="E166" s="40"/>
      <c r="F166" s="292" t="s">
        <v>1940</v>
      </c>
      <c r="G166" s="40"/>
      <c r="H166" s="40"/>
      <c r="I166" s="293"/>
      <c r="J166" s="40"/>
      <c r="K166" s="40"/>
      <c r="L166" s="44"/>
      <c r="M166" s="294"/>
      <c r="N166" s="295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1517</v>
      </c>
      <c r="AU166" s="17" t="s">
        <v>84</v>
      </c>
    </row>
    <row r="167" s="13" customFormat="1">
      <c r="A167" s="13"/>
      <c r="B167" s="242"/>
      <c r="C167" s="243"/>
      <c r="D167" s="244" t="s">
        <v>174</v>
      </c>
      <c r="E167" s="245" t="s">
        <v>1</v>
      </c>
      <c r="F167" s="246" t="s">
        <v>1941</v>
      </c>
      <c r="G167" s="243"/>
      <c r="H167" s="247">
        <v>8.5</v>
      </c>
      <c r="I167" s="248"/>
      <c r="J167" s="243"/>
      <c r="K167" s="243"/>
      <c r="L167" s="249"/>
      <c r="M167" s="250"/>
      <c r="N167" s="251"/>
      <c r="O167" s="251"/>
      <c r="P167" s="251"/>
      <c r="Q167" s="251"/>
      <c r="R167" s="251"/>
      <c r="S167" s="251"/>
      <c r="T167" s="25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3" t="s">
        <v>174</v>
      </c>
      <c r="AU167" s="253" t="s">
        <v>84</v>
      </c>
      <c r="AV167" s="13" t="s">
        <v>86</v>
      </c>
      <c r="AW167" s="13" t="s">
        <v>32</v>
      </c>
      <c r="AX167" s="13" t="s">
        <v>76</v>
      </c>
      <c r="AY167" s="253" t="s">
        <v>166</v>
      </c>
    </row>
    <row r="168" s="14" customFormat="1">
      <c r="A168" s="14"/>
      <c r="B168" s="254"/>
      <c r="C168" s="255"/>
      <c r="D168" s="244" t="s">
        <v>174</v>
      </c>
      <c r="E168" s="256" t="s">
        <v>1</v>
      </c>
      <c r="F168" s="257" t="s">
        <v>182</v>
      </c>
      <c r="G168" s="255"/>
      <c r="H168" s="258">
        <v>8.5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4" t="s">
        <v>174</v>
      </c>
      <c r="AU168" s="264" t="s">
        <v>84</v>
      </c>
      <c r="AV168" s="14" t="s">
        <v>172</v>
      </c>
      <c r="AW168" s="14" t="s">
        <v>32</v>
      </c>
      <c r="AX168" s="14" t="s">
        <v>84</v>
      </c>
      <c r="AY168" s="264" t="s">
        <v>166</v>
      </c>
    </row>
    <row r="169" s="2" customFormat="1" ht="24.15" customHeight="1">
      <c r="A169" s="38"/>
      <c r="B169" s="39"/>
      <c r="C169" s="275" t="s">
        <v>260</v>
      </c>
      <c r="D169" s="275" t="s">
        <v>217</v>
      </c>
      <c r="E169" s="276" t="s">
        <v>1942</v>
      </c>
      <c r="F169" s="277" t="s">
        <v>1943</v>
      </c>
      <c r="G169" s="278" t="s">
        <v>229</v>
      </c>
      <c r="H169" s="279">
        <v>9.7750000000000004</v>
      </c>
      <c r="I169" s="280"/>
      <c r="J169" s="281">
        <f>ROUND(I169*H169,2)</f>
        <v>0</v>
      </c>
      <c r="K169" s="282"/>
      <c r="L169" s="283"/>
      <c r="M169" s="284" t="s">
        <v>1</v>
      </c>
      <c r="N169" s="285" t="s">
        <v>41</v>
      </c>
      <c r="O169" s="91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400</v>
      </c>
      <c r="AT169" s="240" t="s">
        <v>217</v>
      </c>
      <c r="AU169" s="240" t="s">
        <v>84</v>
      </c>
      <c r="AY169" s="17" t="s">
        <v>166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84</v>
      </c>
      <c r="BK169" s="241">
        <f>ROUND(I169*H169,2)</f>
        <v>0</v>
      </c>
      <c r="BL169" s="17" t="s">
        <v>288</v>
      </c>
      <c r="BM169" s="240" t="s">
        <v>1944</v>
      </c>
    </row>
    <row r="170" s="2" customFormat="1">
      <c r="A170" s="38"/>
      <c r="B170" s="39"/>
      <c r="C170" s="40"/>
      <c r="D170" s="244" t="s">
        <v>1517</v>
      </c>
      <c r="E170" s="40"/>
      <c r="F170" s="292" t="s">
        <v>1945</v>
      </c>
      <c r="G170" s="40"/>
      <c r="H170" s="40"/>
      <c r="I170" s="293"/>
      <c r="J170" s="40"/>
      <c r="K170" s="40"/>
      <c r="L170" s="44"/>
      <c r="M170" s="294"/>
      <c r="N170" s="295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1517</v>
      </c>
      <c r="AU170" s="17" t="s">
        <v>84</v>
      </c>
    </row>
    <row r="171" s="13" customFormat="1">
      <c r="A171" s="13"/>
      <c r="B171" s="242"/>
      <c r="C171" s="243"/>
      <c r="D171" s="244" t="s">
        <v>174</v>
      </c>
      <c r="E171" s="245" t="s">
        <v>1</v>
      </c>
      <c r="F171" s="246" t="s">
        <v>1946</v>
      </c>
      <c r="G171" s="243"/>
      <c r="H171" s="247">
        <v>9.7750000000000004</v>
      </c>
      <c r="I171" s="248"/>
      <c r="J171" s="243"/>
      <c r="K171" s="243"/>
      <c r="L171" s="249"/>
      <c r="M171" s="250"/>
      <c r="N171" s="251"/>
      <c r="O171" s="251"/>
      <c r="P171" s="251"/>
      <c r="Q171" s="251"/>
      <c r="R171" s="251"/>
      <c r="S171" s="251"/>
      <c r="T171" s="25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3" t="s">
        <v>174</v>
      </c>
      <c r="AU171" s="253" t="s">
        <v>84</v>
      </c>
      <c r="AV171" s="13" t="s">
        <v>86</v>
      </c>
      <c r="AW171" s="13" t="s">
        <v>32</v>
      </c>
      <c r="AX171" s="13" t="s">
        <v>76</v>
      </c>
      <c r="AY171" s="253" t="s">
        <v>166</v>
      </c>
    </row>
    <row r="172" s="14" customFormat="1">
      <c r="A172" s="14"/>
      <c r="B172" s="254"/>
      <c r="C172" s="255"/>
      <c r="D172" s="244" t="s">
        <v>174</v>
      </c>
      <c r="E172" s="256" t="s">
        <v>1</v>
      </c>
      <c r="F172" s="257" t="s">
        <v>182</v>
      </c>
      <c r="G172" s="255"/>
      <c r="H172" s="258">
        <v>9.7750000000000004</v>
      </c>
      <c r="I172" s="259"/>
      <c r="J172" s="255"/>
      <c r="K172" s="255"/>
      <c r="L172" s="260"/>
      <c r="M172" s="261"/>
      <c r="N172" s="262"/>
      <c r="O172" s="262"/>
      <c r="P172" s="262"/>
      <c r="Q172" s="262"/>
      <c r="R172" s="262"/>
      <c r="S172" s="262"/>
      <c r="T172" s="26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4" t="s">
        <v>174</v>
      </c>
      <c r="AU172" s="264" t="s">
        <v>84</v>
      </c>
      <c r="AV172" s="14" t="s">
        <v>172</v>
      </c>
      <c r="AW172" s="14" t="s">
        <v>32</v>
      </c>
      <c r="AX172" s="14" t="s">
        <v>84</v>
      </c>
      <c r="AY172" s="264" t="s">
        <v>166</v>
      </c>
    </row>
    <row r="173" s="2" customFormat="1" ht="49.05" customHeight="1">
      <c r="A173" s="38"/>
      <c r="B173" s="39"/>
      <c r="C173" s="228" t="s">
        <v>265</v>
      </c>
      <c r="D173" s="228" t="s">
        <v>168</v>
      </c>
      <c r="E173" s="229" t="s">
        <v>1947</v>
      </c>
      <c r="F173" s="230" t="s">
        <v>1948</v>
      </c>
      <c r="G173" s="231" t="s">
        <v>205</v>
      </c>
      <c r="H173" s="232">
        <v>0.037999999999999999</v>
      </c>
      <c r="I173" s="233"/>
      <c r="J173" s="234">
        <f>ROUND(I173*H173,2)</f>
        <v>0</v>
      </c>
      <c r="K173" s="235"/>
      <c r="L173" s="44"/>
      <c r="M173" s="236" t="s">
        <v>1</v>
      </c>
      <c r="N173" s="237" t="s">
        <v>41</v>
      </c>
      <c r="O173" s="91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288</v>
      </c>
      <c r="AT173" s="240" t="s">
        <v>168</v>
      </c>
      <c r="AU173" s="240" t="s">
        <v>84</v>
      </c>
      <c r="AY173" s="17" t="s">
        <v>166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84</v>
      </c>
      <c r="BK173" s="241">
        <f>ROUND(I173*H173,2)</f>
        <v>0</v>
      </c>
      <c r="BL173" s="17" t="s">
        <v>288</v>
      </c>
      <c r="BM173" s="240" t="s">
        <v>1949</v>
      </c>
    </row>
    <row r="174" s="2" customFormat="1">
      <c r="A174" s="38"/>
      <c r="B174" s="39"/>
      <c r="C174" s="40"/>
      <c r="D174" s="244" t="s">
        <v>1517</v>
      </c>
      <c r="E174" s="40"/>
      <c r="F174" s="292" t="s">
        <v>1950</v>
      </c>
      <c r="G174" s="40"/>
      <c r="H174" s="40"/>
      <c r="I174" s="293"/>
      <c r="J174" s="40"/>
      <c r="K174" s="40"/>
      <c r="L174" s="44"/>
      <c r="M174" s="294"/>
      <c r="N174" s="295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1517</v>
      </c>
      <c r="AU174" s="17" t="s">
        <v>84</v>
      </c>
    </row>
    <row r="175" s="2" customFormat="1" ht="44.25" customHeight="1">
      <c r="A175" s="38"/>
      <c r="B175" s="39"/>
      <c r="C175" s="228" t="s">
        <v>277</v>
      </c>
      <c r="D175" s="228" t="s">
        <v>168</v>
      </c>
      <c r="E175" s="229" t="s">
        <v>609</v>
      </c>
      <c r="F175" s="230" t="s">
        <v>1951</v>
      </c>
      <c r="G175" s="231" t="s">
        <v>611</v>
      </c>
      <c r="H175" s="286"/>
      <c r="I175" s="233"/>
      <c r="J175" s="234">
        <f>ROUND(I175*H175,2)</f>
        <v>0</v>
      </c>
      <c r="K175" s="235"/>
      <c r="L175" s="44"/>
      <c r="M175" s="236" t="s">
        <v>1</v>
      </c>
      <c r="N175" s="237" t="s">
        <v>41</v>
      </c>
      <c r="O175" s="91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288</v>
      </c>
      <c r="AT175" s="240" t="s">
        <v>168</v>
      </c>
      <c r="AU175" s="240" t="s">
        <v>84</v>
      </c>
      <c r="AY175" s="17" t="s">
        <v>166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7" t="s">
        <v>84</v>
      </c>
      <c r="BK175" s="241">
        <f>ROUND(I175*H175,2)</f>
        <v>0</v>
      </c>
      <c r="BL175" s="17" t="s">
        <v>288</v>
      </c>
      <c r="BM175" s="240" t="s">
        <v>1952</v>
      </c>
    </row>
    <row r="176" s="2" customFormat="1">
      <c r="A176" s="38"/>
      <c r="B176" s="39"/>
      <c r="C176" s="40"/>
      <c r="D176" s="244" t="s">
        <v>1517</v>
      </c>
      <c r="E176" s="40"/>
      <c r="F176" s="292" t="s">
        <v>1953</v>
      </c>
      <c r="G176" s="40"/>
      <c r="H176" s="40"/>
      <c r="I176" s="293"/>
      <c r="J176" s="40"/>
      <c r="K176" s="40"/>
      <c r="L176" s="44"/>
      <c r="M176" s="294"/>
      <c r="N176" s="295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1517</v>
      </c>
      <c r="AU176" s="17" t="s">
        <v>84</v>
      </c>
    </row>
    <row r="177" s="12" customFormat="1" ht="25.92" customHeight="1">
      <c r="A177" s="12"/>
      <c r="B177" s="212"/>
      <c r="C177" s="213"/>
      <c r="D177" s="214" t="s">
        <v>75</v>
      </c>
      <c r="E177" s="215" t="s">
        <v>1954</v>
      </c>
      <c r="F177" s="215" t="s">
        <v>1955</v>
      </c>
      <c r="G177" s="213"/>
      <c r="H177" s="213"/>
      <c r="I177" s="216"/>
      <c r="J177" s="217">
        <f>BK177</f>
        <v>0</v>
      </c>
      <c r="K177" s="213"/>
      <c r="L177" s="218"/>
      <c r="M177" s="219"/>
      <c r="N177" s="220"/>
      <c r="O177" s="220"/>
      <c r="P177" s="221">
        <f>SUM(P178:P265)</f>
        <v>0</v>
      </c>
      <c r="Q177" s="220"/>
      <c r="R177" s="221">
        <f>SUM(R178:R265)</f>
        <v>0.40451999999999999</v>
      </c>
      <c r="S177" s="220"/>
      <c r="T177" s="222">
        <f>SUM(T178:T265)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3" t="s">
        <v>86</v>
      </c>
      <c r="AT177" s="224" t="s">
        <v>75</v>
      </c>
      <c r="AU177" s="224" t="s">
        <v>76</v>
      </c>
      <c r="AY177" s="223" t="s">
        <v>166</v>
      </c>
      <c r="BK177" s="225">
        <f>SUM(BK178:BK265)</f>
        <v>0</v>
      </c>
    </row>
    <row r="178" s="2" customFormat="1" ht="24.15" customHeight="1">
      <c r="A178" s="38"/>
      <c r="B178" s="39"/>
      <c r="C178" s="228" t="s">
        <v>8</v>
      </c>
      <c r="D178" s="228" t="s">
        <v>168</v>
      </c>
      <c r="E178" s="229" t="s">
        <v>1956</v>
      </c>
      <c r="F178" s="230" t="s">
        <v>1957</v>
      </c>
      <c r="G178" s="231" t="s">
        <v>185</v>
      </c>
      <c r="H178" s="232">
        <v>13</v>
      </c>
      <c r="I178" s="233"/>
      <c r="J178" s="234">
        <f>ROUND(I178*H178,2)</f>
        <v>0</v>
      </c>
      <c r="K178" s="235"/>
      <c r="L178" s="44"/>
      <c r="M178" s="236" t="s">
        <v>1</v>
      </c>
      <c r="N178" s="237" t="s">
        <v>41</v>
      </c>
      <c r="O178" s="91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288</v>
      </c>
      <c r="AT178" s="240" t="s">
        <v>168</v>
      </c>
      <c r="AU178" s="240" t="s">
        <v>84</v>
      </c>
      <c r="AY178" s="17" t="s">
        <v>166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84</v>
      </c>
      <c r="BK178" s="241">
        <f>ROUND(I178*H178,2)</f>
        <v>0</v>
      </c>
      <c r="BL178" s="17" t="s">
        <v>288</v>
      </c>
      <c r="BM178" s="240" t="s">
        <v>1958</v>
      </c>
    </row>
    <row r="179" s="2" customFormat="1">
      <c r="A179" s="38"/>
      <c r="B179" s="39"/>
      <c r="C179" s="40"/>
      <c r="D179" s="244" t="s">
        <v>1517</v>
      </c>
      <c r="E179" s="40"/>
      <c r="F179" s="292" t="s">
        <v>1959</v>
      </c>
      <c r="G179" s="40"/>
      <c r="H179" s="40"/>
      <c r="I179" s="293"/>
      <c r="J179" s="40"/>
      <c r="K179" s="40"/>
      <c r="L179" s="44"/>
      <c r="M179" s="294"/>
      <c r="N179" s="295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1517</v>
      </c>
      <c r="AU179" s="17" t="s">
        <v>84</v>
      </c>
    </row>
    <row r="180" s="13" customFormat="1">
      <c r="A180" s="13"/>
      <c r="B180" s="242"/>
      <c r="C180" s="243"/>
      <c r="D180" s="244" t="s">
        <v>174</v>
      </c>
      <c r="E180" s="245" t="s">
        <v>1</v>
      </c>
      <c r="F180" s="246" t="s">
        <v>265</v>
      </c>
      <c r="G180" s="243"/>
      <c r="H180" s="247">
        <v>13</v>
      </c>
      <c r="I180" s="248"/>
      <c r="J180" s="243"/>
      <c r="K180" s="243"/>
      <c r="L180" s="249"/>
      <c r="M180" s="250"/>
      <c r="N180" s="251"/>
      <c r="O180" s="251"/>
      <c r="P180" s="251"/>
      <c r="Q180" s="251"/>
      <c r="R180" s="251"/>
      <c r="S180" s="251"/>
      <c r="T180" s="25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3" t="s">
        <v>174</v>
      </c>
      <c r="AU180" s="253" t="s">
        <v>84</v>
      </c>
      <c r="AV180" s="13" t="s">
        <v>86</v>
      </c>
      <c r="AW180" s="13" t="s">
        <v>32</v>
      </c>
      <c r="AX180" s="13" t="s">
        <v>76</v>
      </c>
      <c r="AY180" s="253" t="s">
        <v>166</v>
      </c>
    </row>
    <row r="181" s="14" customFormat="1">
      <c r="A181" s="14"/>
      <c r="B181" s="254"/>
      <c r="C181" s="255"/>
      <c r="D181" s="244" t="s">
        <v>174</v>
      </c>
      <c r="E181" s="256" t="s">
        <v>1</v>
      </c>
      <c r="F181" s="257" t="s">
        <v>182</v>
      </c>
      <c r="G181" s="255"/>
      <c r="H181" s="258">
        <v>13</v>
      </c>
      <c r="I181" s="259"/>
      <c r="J181" s="255"/>
      <c r="K181" s="255"/>
      <c r="L181" s="260"/>
      <c r="M181" s="261"/>
      <c r="N181" s="262"/>
      <c r="O181" s="262"/>
      <c r="P181" s="262"/>
      <c r="Q181" s="262"/>
      <c r="R181" s="262"/>
      <c r="S181" s="262"/>
      <c r="T181" s="26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4" t="s">
        <v>174</v>
      </c>
      <c r="AU181" s="264" t="s">
        <v>84</v>
      </c>
      <c r="AV181" s="14" t="s">
        <v>172</v>
      </c>
      <c r="AW181" s="14" t="s">
        <v>32</v>
      </c>
      <c r="AX181" s="14" t="s">
        <v>84</v>
      </c>
      <c r="AY181" s="264" t="s">
        <v>166</v>
      </c>
    </row>
    <row r="182" s="2" customFormat="1" ht="55.5" customHeight="1">
      <c r="A182" s="38"/>
      <c r="B182" s="39"/>
      <c r="C182" s="275" t="s">
        <v>288</v>
      </c>
      <c r="D182" s="275" t="s">
        <v>217</v>
      </c>
      <c r="E182" s="276" t="s">
        <v>1960</v>
      </c>
      <c r="F182" s="277" t="s">
        <v>1961</v>
      </c>
      <c r="G182" s="278" t="s">
        <v>185</v>
      </c>
      <c r="H182" s="279">
        <v>13</v>
      </c>
      <c r="I182" s="280"/>
      <c r="J182" s="281">
        <f>ROUND(I182*H182,2)</f>
        <v>0</v>
      </c>
      <c r="K182" s="282"/>
      <c r="L182" s="283"/>
      <c r="M182" s="284" t="s">
        <v>1</v>
      </c>
      <c r="N182" s="285" t="s">
        <v>41</v>
      </c>
      <c r="O182" s="91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400</v>
      </c>
      <c r="AT182" s="240" t="s">
        <v>217</v>
      </c>
      <c r="AU182" s="240" t="s">
        <v>84</v>
      </c>
      <c r="AY182" s="17" t="s">
        <v>166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84</v>
      </c>
      <c r="BK182" s="241">
        <f>ROUND(I182*H182,2)</f>
        <v>0</v>
      </c>
      <c r="BL182" s="17" t="s">
        <v>288</v>
      </c>
      <c r="BM182" s="240" t="s">
        <v>1962</v>
      </c>
    </row>
    <row r="183" s="2" customFormat="1">
      <c r="A183" s="38"/>
      <c r="B183" s="39"/>
      <c r="C183" s="40"/>
      <c r="D183" s="244" t="s">
        <v>1517</v>
      </c>
      <c r="E183" s="40"/>
      <c r="F183" s="292" t="s">
        <v>1963</v>
      </c>
      <c r="G183" s="40"/>
      <c r="H183" s="40"/>
      <c r="I183" s="293"/>
      <c r="J183" s="40"/>
      <c r="K183" s="40"/>
      <c r="L183" s="44"/>
      <c r="M183" s="294"/>
      <c r="N183" s="295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1517</v>
      </c>
      <c r="AU183" s="17" t="s">
        <v>84</v>
      </c>
    </row>
    <row r="184" s="13" customFormat="1">
      <c r="A184" s="13"/>
      <c r="B184" s="242"/>
      <c r="C184" s="243"/>
      <c r="D184" s="244" t="s">
        <v>174</v>
      </c>
      <c r="E184" s="245" t="s">
        <v>1</v>
      </c>
      <c r="F184" s="246" t="s">
        <v>265</v>
      </c>
      <c r="G184" s="243"/>
      <c r="H184" s="247">
        <v>13</v>
      </c>
      <c r="I184" s="248"/>
      <c r="J184" s="243"/>
      <c r="K184" s="243"/>
      <c r="L184" s="249"/>
      <c r="M184" s="250"/>
      <c r="N184" s="251"/>
      <c r="O184" s="251"/>
      <c r="P184" s="251"/>
      <c r="Q184" s="251"/>
      <c r="R184" s="251"/>
      <c r="S184" s="251"/>
      <c r="T184" s="25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3" t="s">
        <v>174</v>
      </c>
      <c r="AU184" s="253" t="s">
        <v>84</v>
      </c>
      <c r="AV184" s="13" t="s">
        <v>86</v>
      </c>
      <c r="AW184" s="13" t="s">
        <v>32</v>
      </c>
      <c r="AX184" s="13" t="s">
        <v>76</v>
      </c>
      <c r="AY184" s="253" t="s">
        <v>166</v>
      </c>
    </row>
    <row r="185" s="14" customFormat="1">
      <c r="A185" s="14"/>
      <c r="B185" s="254"/>
      <c r="C185" s="255"/>
      <c r="D185" s="244" t="s">
        <v>174</v>
      </c>
      <c r="E185" s="256" t="s">
        <v>1</v>
      </c>
      <c r="F185" s="257" t="s">
        <v>182</v>
      </c>
      <c r="G185" s="255"/>
      <c r="H185" s="258">
        <v>13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4" t="s">
        <v>174</v>
      </c>
      <c r="AU185" s="264" t="s">
        <v>84</v>
      </c>
      <c r="AV185" s="14" t="s">
        <v>172</v>
      </c>
      <c r="AW185" s="14" t="s">
        <v>32</v>
      </c>
      <c r="AX185" s="14" t="s">
        <v>84</v>
      </c>
      <c r="AY185" s="264" t="s">
        <v>166</v>
      </c>
    </row>
    <row r="186" s="2" customFormat="1" ht="24.15" customHeight="1">
      <c r="A186" s="38"/>
      <c r="B186" s="39"/>
      <c r="C186" s="228" t="s">
        <v>292</v>
      </c>
      <c r="D186" s="228" t="s">
        <v>168</v>
      </c>
      <c r="E186" s="229" t="s">
        <v>1964</v>
      </c>
      <c r="F186" s="230" t="s">
        <v>1965</v>
      </c>
      <c r="G186" s="231" t="s">
        <v>185</v>
      </c>
      <c r="H186" s="232">
        <v>17</v>
      </c>
      <c r="I186" s="233"/>
      <c r="J186" s="234">
        <f>ROUND(I186*H186,2)</f>
        <v>0</v>
      </c>
      <c r="K186" s="235"/>
      <c r="L186" s="44"/>
      <c r="M186" s="236" t="s">
        <v>1</v>
      </c>
      <c r="N186" s="237" t="s">
        <v>41</v>
      </c>
      <c r="O186" s="91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288</v>
      </c>
      <c r="AT186" s="240" t="s">
        <v>168</v>
      </c>
      <c r="AU186" s="240" t="s">
        <v>84</v>
      </c>
      <c r="AY186" s="17" t="s">
        <v>166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84</v>
      </c>
      <c r="BK186" s="241">
        <f>ROUND(I186*H186,2)</f>
        <v>0</v>
      </c>
      <c r="BL186" s="17" t="s">
        <v>288</v>
      </c>
      <c r="BM186" s="240" t="s">
        <v>1966</v>
      </c>
    </row>
    <row r="187" s="2" customFormat="1">
      <c r="A187" s="38"/>
      <c r="B187" s="39"/>
      <c r="C187" s="40"/>
      <c r="D187" s="244" t="s">
        <v>1517</v>
      </c>
      <c r="E187" s="40"/>
      <c r="F187" s="292" t="s">
        <v>1967</v>
      </c>
      <c r="G187" s="40"/>
      <c r="H187" s="40"/>
      <c r="I187" s="293"/>
      <c r="J187" s="40"/>
      <c r="K187" s="40"/>
      <c r="L187" s="44"/>
      <c r="M187" s="294"/>
      <c r="N187" s="295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1517</v>
      </c>
      <c r="AU187" s="17" t="s">
        <v>84</v>
      </c>
    </row>
    <row r="188" s="2" customFormat="1" ht="33" customHeight="1">
      <c r="A188" s="38"/>
      <c r="B188" s="39"/>
      <c r="C188" s="275" t="s">
        <v>296</v>
      </c>
      <c r="D188" s="275" t="s">
        <v>217</v>
      </c>
      <c r="E188" s="276" t="s">
        <v>1968</v>
      </c>
      <c r="F188" s="277" t="s">
        <v>1969</v>
      </c>
      <c r="G188" s="278" t="s">
        <v>250</v>
      </c>
      <c r="H188" s="279">
        <v>20.800000000000001</v>
      </c>
      <c r="I188" s="280"/>
      <c r="J188" s="281">
        <f>ROUND(I188*H188,2)</f>
        <v>0</v>
      </c>
      <c r="K188" s="282"/>
      <c r="L188" s="283"/>
      <c r="M188" s="284" t="s">
        <v>1</v>
      </c>
      <c r="N188" s="285" t="s">
        <v>41</v>
      </c>
      <c r="O188" s="91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0" t="s">
        <v>400</v>
      </c>
      <c r="AT188" s="240" t="s">
        <v>217</v>
      </c>
      <c r="AU188" s="240" t="s">
        <v>84</v>
      </c>
      <c r="AY188" s="17" t="s">
        <v>166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7" t="s">
        <v>84</v>
      </c>
      <c r="BK188" s="241">
        <f>ROUND(I188*H188,2)</f>
        <v>0</v>
      </c>
      <c r="BL188" s="17" t="s">
        <v>288</v>
      </c>
      <c r="BM188" s="240" t="s">
        <v>1970</v>
      </c>
    </row>
    <row r="189" s="2" customFormat="1">
      <c r="A189" s="38"/>
      <c r="B189" s="39"/>
      <c r="C189" s="40"/>
      <c r="D189" s="244" t="s">
        <v>1517</v>
      </c>
      <c r="E189" s="40"/>
      <c r="F189" s="292" t="s">
        <v>1971</v>
      </c>
      <c r="G189" s="40"/>
      <c r="H189" s="40"/>
      <c r="I189" s="293"/>
      <c r="J189" s="40"/>
      <c r="K189" s="40"/>
      <c r="L189" s="44"/>
      <c r="M189" s="294"/>
      <c r="N189" s="295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1517</v>
      </c>
      <c r="AU189" s="17" t="s">
        <v>84</v>
      </c>
    </row>
    <row r="190" s="2" customFormat="1" ht="24.15" customHeight="1">
      <c r="A190" s="38"/>
      <c r="B190" s="39"/>
      <c r="C190" s="228" t="s">
        <v>300</v>
      </c>
      <c r="D190" s="228" t="s">
        <v>168</v>
      </c>
      <c r="E190" s="229" t="s">
        <v>1972</v>
      </c>
      <c r="F190" s="230" t="s">
        <v>1973</v>
      </c>
      <c r="G190" s="231" t="s">
        <v>185</v>
      </c>
      <c r="H190" s="232">
        <v>13</v>
      </c>
      <c r="I190" s="233"/>
      <c r="J190" s="234">
        <f>ROUND(I190*H190,2)</f>
        <v>0</v>
      </c>
      <c r="K190" s="235"/>
      <c r="L190" s="44"/>
      <c r="M190" s="236" t="s">
        <v>1</v>
      </c>
      <c r="N190" s="237" t="s">
        <v>41</v>
      </c>
      <c r="O190" s="91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0" t="s">
        <v>288</v>
      </c>
      <c r="AT190" s="240" t="s">
        <v>168</v>
      </c>
      <c r="AU190" s="240" t="s">
        <v>84</v>
      </c>
      <c r="AY190" s="17" t="s">
        <v>166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7" t="s">
        <v>84</v>
      </c>
      <c r="BK190" s="241">
        <f>ROUND(I190*H190,2)</f>
        <v>0</v>
      </c>
      <c r="BL190" s="17" t="s">
        <v>288</v>
      </c>
      <c r="BM190" s="240" t="s">
        <v>1974</v>
      </c>
    </row>
    <row r="191" s="2" customFormat="1">
      <c r="A191" s="38"/>
      <c r="B191" s="39"/>
      <c r="C191" s="40"/>
      <c r="D191" s="244" t="s">
        <v>1517</v>
      </c>
      <c r="E191" s="40"/>
      <c r="F191" s="292" t="s">
        <v>1975</v>
      </c>
      <c r="G191" s="40"/>
      <c r="H191" s="40"/>
      <c r="I191" s="293"/>
      <c r="J191" s="40"/>
      <c r="K191" s="40"/>
      <c r="L191" s="44"/>
      <c r="M191" s="294"/>
      <c r="N191" s="295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1517</v>
      </c>
      <c r="AU191" s="17" t="s">
        <v>84</v>
      </c>
    </row>
    <row r="192" s="13" customFormat="1">
      <c r="A192" s="13"/>
      <c r="B192" s="242"/>
      <c r="C192" s="243"/>
      <c r="D192" s="244" t="s">
        <v>174</v>
      </c>
      <c r="E192" s="245" t="s">
        <v>1</v>
      </c>
      <c r="F192" s="246" t="s">
        <v>265</v>
      </c>
      <c r="G192" s="243"/>
      <c r="H192" s="247">
        <v>13</v>
      </c>
      <c r="I192" s="248"/>
      <c r="J192" s="243"/>
      <c r="K192" s="243"/>
      <c r="L192" s="249"/>
      <c r="M192" s="250"/>
      <c r="N192" s="251"/>
      <c r="O192" s="251"/>
      <c r="P192" s="251"/>
      <c r="Q192" s="251"/>
      <c r="R192" s="251"/>
      <c r="S192" s="251"/>
      <c r="T192" s="25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3" t="s">
        <v>174</v>
      </c>
      <c r="AU192" s="253" t="s">
        <v>84</v>
      </c>
      <c r="AV192" s="13" t="s">
        <v>86</v>
      </c>
      <c r="AW192" s="13" t="s">
        <v>32</v>
      </c>
      <c r="AX192" s="13" t="s">
        <v>76</v>
      </c>
      <c r="AY192" s="253" t="s">
        <v>166</v>
      </c>
    </row>
    <row r="193" s="14" customFormat="1">
      <c r="A193" s="14"/>
      <c r="B193" s="254"/>
      <c r="C193" s="255"/>
      <c r="D193" s="244" t="s">
        <v>174</v>
      </c>
      <c r="E193" s="256" t="s">
        <v>1</v>
      </c>
      <c r="F193" s="257" t="s">
        <v>182</v>
      </c>
      <c r="G193" s="255"/>
      <c r="H193" s="258">
        <v>13</v>
      </c>
      <c r="I193" s="259"/>
      <c r="J193" s="255"/>
      <c r="K193" s="255"/>
      <c r="L193" s="260"/>
      <c r="M193" s="261"/>
      <c r="N193" s="262"/>
      <c r="O193" s="262"/>
      <c r="P193" s="262"/>
      <c r="Q193" s="262"/>
      <c r="R193" s="262"/>
      <c r="S193" s="262"/>
      <c r="T193" s="26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4" t="s">
        <v>174</v>
      </c>
      <c r="AU193" s="264" t="s">
        <v>84</v>
      </c>
      <c r="AV193" s="14" t="s">
        <v>172</v>
      </c>
      <c r="AW193" s="14" t="s">
        <v>32</v>
      </c>
      <c r="AX193" s="14" t="s">
        <v>84</v>
      </c>
      <c r="AY193" s="264" t="s">
        <v>166</v>
      </c>
    </row>
    <row r="194" s="2" customFormat="1" ht="24.15" customHeight="1">
      <c r="A194" s="38"/>
      <c r="B194" s="39"/>
      <c r="C194" s="275" t="s">
        <v>305</v>
      </c>
      <c r="D194" s="275" t="s">
        <v>217</v>
      </c>
      <c r="E194" s="276" t="s">
        <v>1976</v>
      </c>
      <c r="F194" s="277" t="s">
        <v>1977</v>
      </c>
      <c r="G194" s="278" t="s">
        <v>185</v>
      </c>
      <c r="H194" s="279">
        <v>13</v>
      </c>
      <c r="I194" s="280"/>
      <c r="J194" s="281">
        <f>ROUND(I194*H194,2)</f>
        <v>0</v>
      </c>
      <c r="K194" s="282"/>
      <c r="L194" s="283"/>
      <c r="M194" s="284" t="s">
        <v>1</v>
      </c>
      <c r="N194" s="285" t="s">
        <v>41</v>
      </c>
      <c r="O194" s="91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0" t="s">
        <v>400</v>
      </c>
      <c r="AT194" s="240" t="s">
        <v>217</v>
      </c>
      <c r="AU194" s="240" t="s">
        <v>84</v>
      </c>
      <c r="AY194" s="17" t="s">
        <v>166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7" t="s">
        <v>84</v>
      </c>
      <c r="BK194" s="241">
        <f>ROUND(I194*H194,2)</f>
        <v>0</v>
      </c>
      <c r="BL194" s="17" t="s">
        <v>288</v>
      </c>
      <c r="BM194" s="240" t="s">
        <v>1978</v>
      </c>
    </row>
    <row r="195" s="2" customFormat="1">
      <c r="A195" s="38"/>
      <c r="B195" s="39"/>
      <c r="C195" s="40"/>
      <c r="D195" s="244" t="s">
        <v>1517</v>
      </c>
      <c r="E195" s="40"/>
      <c r="F195" s="292" t="s">
        <v>1979</v>
      </c>
      <c r="G195" s="40"/>
      <c r="H195" s="40"/>
      <c r="I195" s="293"/>
      <c r="J195" s="40"/>
      <c r="K195" s="40"/>
      <c r="L195" s="44"/>
      <c r="M195" s="294"/>
      <c r="N195" s="295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1517</v>
      </c>
      <c r="AU195" s="17" t="s">
        <v>84</v>
      </c>
    </row>
    <row r="196" s="13" customFormat="1">
      <c r="A196" s="13"/>
      <c r="B196" s="242"/>
      <c r="C196" s="243"/>
      <c r="D196" s="244" t="s">
        <v>174</v>
      </c>
      <c r="E196" s="245" t="s">
        <v>1</v>
      </c>
      <c r="F196" s="246" t="s">
        <v>265</v>
      </c>
      <c r="G196" s="243"/>
      <c r="H196" s="247">
        <v>13</v>
      </c>
      <c r="I196" s="248"/>
      <c r="J196" s="243"/>
      <c r="K196" s="243"/>
      <c r="L196" s="249"/>
      <c r="M196" s="250"/>
      <c r="N196" s="251"/>
      <c r="O196" s="251"/>
      <c r="P196" s="251"/>
      <c r="Q196" s="251"/>
      <c r="R196" s="251"/>
      <c r="S196" s="251"/>
      <c r="T196" s="25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3" t="s">
        <v>174</v>
      </c>
      <c r="AU196" s="253" t="s">
        <v>84</v>
      </c>
      <c r="AV196" s="13" t="s">
        <v>86</v>
      </c>
      <c r="AW196" s="13" t="s">
        <v>32</v>
      </c>
      <c r="AX196" s="13" t="s">
        <v>76</v>
      </c>
      <c r="AY196" s="253" t="s">
        <v>166</v>
      </c>
    </row>
    <row r="197" s="14" customFormat="1">
      <c r="A197" s="14"/>
      <c r="B197" s="254"/>
      <c r="C197" s="255"/>
      <c r="D197" s="244" t="s">
        <v>174</v>
      </c>
      <c r="E197" s="256" t="s">
        <v>1</v>
      </c>
      <c r="F197" s="257" t="s">
        <v>182</v>
      </c>
      <c r="G197" s="255"/>
      <c r="H197" s="258">
        <v>13</v>
      </c>
      <c r="I197" s="259"/>
      <c r="J197" s="255"/>
      <c r="K197" s="255"/>
      <c r="L197" s="260"/>
      <c r="M197" s="261"/>
      <c r="N197" s="262"/>
      <c r="O197" s="262"/>
      <c r="P197" s="262"/>
      <c r="Q197" s="262"/>
      <c r="R197" s="262"/>
      <c r="S197" s="262"/>
      <c r="T197" s="26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4" t="s">
        <v>174</v>
      </c>
      <c r="AU197" s="264" t="s">
        <v>84</v>
      </c>
      <c r="AV197" s="14" t="s">
        <v>172</v>
      </c>
      <c r="AW197" s="14" t="s">
        <v>32</v>
      </c>
      <c r="AX197" s="14" t="s">
        <v>84</v>
      </c>
      <c r="AY197" s="264" t="s">
        <v>166</v>
      </c>
    </row>
    <row r="198" s="2" customFormat="1" ht="37.8" customHeight="1">
      <c r="A198" s="38"/>
      <c r="B198" s="39"/>
      <c r="C198" s="228" t="s">
        <v>7</v>
      </c>
      <c r="D198" s="228" t="s">
        <v>168</v>
      </c>
      <c r="E198" s="229" t="s">
        <v>1980</v>
      </c>
      <c r="F198" s="230" t="s">
        <v>1981</v>
      </c>
      <c r="G198" s="231" t="s">
        <v>185</v>
      </c>
      <c r="H198" s="232">
        <v>4</v>
      </c>
      <c r="I198" s="233"/>
      <c r="J198" s="234">
        <f>ROUND(I198*H198,2)</f>
        <v>0</v>
      </c>
      <c r="K198" s="235"/>
      <c r="L198" s="44"/>
      <c r="M198" s="236" t="s">
        <v>1</v>
      </c>
      <c r="N198" s="237" t="s">
        <v>41</v>
      </c>
      <c r="O198" s="91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0" t="s">
        <v>288</v>
      </c>
      <c r="AT198" s="240" t="s">
        <v>168</v>
      </c>
      <c r="AU198" s="240" t="s">
        <v>84</v>
      </c>
      <c r="AY198" s="17" t="s">
        <v>166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7" t="s">
        <v>84</v>
      </c>
      <c r="BK198" s="241">
        <f>ROUND(I198*H198,2)</f>
        <v>0</v>
      </c>
      <c r="BL198" s="17" t="s">
        <v>288</v>
      </c>
      <c r="BM198" s="240" t="s">
        <v>1982</v>
      </c>
    </row>
    <row r="199" s="2" customFormat="1">
      <c r="A199" s="38"/>
      <c r="B199" s="39"/>
      <c r="C199" s="40"/>
      <c r="D199" s="244" t="s">
        <v>1517</v>
      </c>
      <c r="E199" s="40"/>
      <c r="F199" s="292" t="s">
        <v>1983</v>
      </c>
      <c r="G199" s="40"/>
      <c r="H199" s="40"/>
      <c r="I199" s="293"/>
      <c r="J199" s="40"/>
      <c r="K199" s="40"/>
      <c r="L199" s="44"/>
      <c r="M199" s="294"/>
      <c r="N199" s="295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1517</v>
      </c>
      <c r="AU199" s="17" t="s">
        <v>84</v>
      </c>
    </row>
    <row r="200" s="13" customFormat="1">
      <c r="A200" s="13"/>
      <c r="B200" s="242"/>
      <c r="C200" s="243"/>
      <c r="D200" s="244" t="s">
        <v>174</v>
      </c>
      <c r="E200" s="245" t="s">
        <v>1</v>
      </c>
      <c r="F200" s="246" t="s">
        <v>172</v>
      </c>
      <c r="G200" s="243"/>
      <c r="H200" s="247">
        <v>4</v>
      </c>
      <c r="I200" s="248"/>
      <c r="J200" s="243"/>
      <c r="K200" s="243"/>
      <c r="L200" s="249"/>
      <c r="M200" s="250"/>
      <c r="N200" s="251"/>
      <c r="O200" s="251"/>
      <c r="P200" s="251"/>
      <c r="Q200" s="251"/>
      <c r="R200" s="251"/>
      <c r="S200" s="251"/>
      <c r="T200" s="25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3" t="s">
        <v>174</v>
      </c>
      <c r="AU200" s="253" t="s">
        <v>84</v>
      </c>
      <c r="AV200" s="13" t="s">
        <v>86</v>
      </c>
      <c r="AW200" s="13" t="s">
        <v>32</v>
      </c>
      <c r="AX200" s="13" t="s">
        <v>76</v>
      </c>
      <c r="AY200" s="253" t="s">
        <v>166</v>
      </c>
    </row>
    <row r="201" s="14" customFormat="1">
      <c r="A201" s="14"/>
      <c r="B201" s="254"/>
      <c r="C201" s="255"/>
      <c r="D201" s="244" t="s">
        <v>174</v>
      </c>
      <c r="E201" s="256" t="s">
        <v>1</v>
      </c>
      <c r="F201" s="257" t="s">
        <v>182</v>
      </c>
      <c r="G201" s="255"/>
      <c r="H201" s="258">
        <v>4</v>
      </c>
      <c r="I201" s="259"/>
      <c r="J201" s="255"/>
      <c r="K201" s="255"/>
      <c r="L201" s="260"/>
      <c r="M201" s="261"/>
      <c r="N201" s="262"/>
      <c r="O201" s="262"/>
      <c r="P201" s="262"/>
      <c r="Q201" s="262"/>
      <c r="R201" s="262"/>
      <c r="S201" s="262"/>
      <c r="T201" s="26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4" t="s">
        <v>174</v>
      </c>
      <c r="AU201" s="264" t="s">
        <v>84</v>
      </c>
      <c r="AV201" s="14" t="s">
        <v>172</v>
      </c>
      <c r="AW201" s="14" t="s">
        <v>32</v>
      </c>
      <c r="AX201" s="14" t="s">
        <v>84</v>
      </c>
      <c r="AY201" s="264" t="s">
        <v>166</v>
      </c>
    </row>
    <row r="202" s="2" customFormat="1" ht="24.15" customHeight="1">
      <c r="A202" s="38"/>
      <c r="B202" s="39"/>
      <c r="C202" s="275" t="s">
        <v>316</v>
      </c>
      <c r="D202" s="275" t="s">
        <v>217</v>
      </c>
      <c r="E202" s="276" t="s">
        <v>1984</v>
      </c>
      <c r="F202" s="277" t="s">
        <v>1985</v>
      </c>
      <c r="G202" s="278" t="s">
        <v>185</v>
      </c>
      <c r="H202" s="279">
        <v>4</v>
      </c>
      <c r="I202" s="280"/>
      <c r="J202" s="281">
        <f>ROUND(I202*H202,2)</f>
        <v>0</v>
      </c>
      <c r="K202" s="282"/>
      <c r="L202" s="283"/>
      <c r="M202" s="284" t="s">
        <v>1</v>
      </c>
      <c r="N202" s="285" t="s">
        <v>41</v>
      </c>
      <c r="O202" s="91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0" t="s">
        <v>400</v>
      </c>
      <c r="AT202" s="240" t="s">
        <v>217</v>
      </c>
      <c r="AU202" s="240" t="s">
        <v>84</v>
      </c>
      <c r="AY202" s="17" t="s">
        <v>166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7" t="s">
        <v>84</v>
      </c>
      <c r="BK202" s="241">
        <f>ROUND(I202*H202,2)</f>
        <v>0</v>
      </c>
      <c r="BL202" s="17" t="s">
        <v>288</v>
      </c>
      <c r="BM202" s="240" t="s">
        <v>1986</v>
      </c>
    </row>
    <row r="203" s="2" customFormat="1">
      <c r="A203" s="38"/>
      <c r="B203" s="39"/>
      <c r="C203" s="40"/>
      <c r="D203" s="244" t="s">
        <v>1517</v>
      </c>
      <c r="E203" s="40"/>
      <c r="F203" s="292" t="s">
        <v>1987</v>
      </c>
      <c r="G203" s="40"/>
      <c r="H203" s="40"/>
      <c r="I203" s="293"/>
      <c r="J203" s="40"/>
      <c r="K203" s="40"/>
      <c r="L203" s="44"/>
      <c r="M203" s="294"/>
      <c r="N203" s="295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1517</v>
      </c>
      <c r="AU203" s="17" t="s">
        <v>84</v>
      </c>
    </row>
    <row r="204" s="2" customFormat="1" ht="37.8" customHeight="1">
      <c r="A204" s="38"/>
      <c r="B204" s="39"/>
      <c r="C204" s="228" t="s">
        <v>332</v>
      </c>
      <c r="D204" s="228" t="s">
        <v>168</v>
      </c>
      <c r="E204" s="229" t="s">
        <v>1980</v>
      </c>
      <c r="F204" s="230" t="s">
        <v>1981</v>
      </c>
      <c r="G204" s="231" t="s">
        <v>185</v>
      </c>
      <c r="H204" s="232">
        <v>4</v>
      </c>
      <c r="I204" s="233"/>
      <c r="J204" s="234">
        <f>ROUND(I204*H204,2)</f>
        <v>0</v>
      </c>
      <c r="K204" s="235"/>
      <c r="L204" s="44"/>
      <c r="M204" s="236" t="s">
        <v>1</v>
      </c>
      <c r="N204" s="237" t="s">
        <v>41</v>
      </c>
      <c r="O204" s="91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0" t="s">
        <v>288</v>
      </c>
      <c r="AT204" s="240" t="s">
        <v>168</v>
      </c>
      <c r="AU204" s="240" t="s">
        <v>84</v>
      </c>
      <c r="AY204" s="17" t="s">
        <v>166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7" t="s">
        <v>84</v>
      </c>
      <c r="BK204" s="241">
        <f>ROUND(I204*H204,2)</f>
        <v>0</v>
      </c>
      <c r="BL204" s="17" t="s">
        <v>288</v>
      </c>
      <c r="BM204" s="240" t="s">
        <v>1988</v>
      </c>
    </row>
    <row r="205" s="2" customFormat="1">
      <c r="A205" s="38"/>
      <c r="B205" s="39"/>
      <c r="C205" s="40"/>
      <c r="D205" s="244" t="s">
        <v>1517</v>
      </c>
      <c r="E205" s="40"/>
      <c r="F205" s="292" t="s">
        <v>1989</v>
      </c>
      <c r="G205" s="40"/>
      <c r="H205" s="40"/>
      <c r="I205" s="293"/>
      <c r="J205" s="40"/>
      <c r="K205" s="40"/>
      <c r="L205" s="44"/>
      <c r="M205" s="294"/>
      <c r="N205" s="295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1517</v>
      </c>
      <c r="AU205" s="17" t="s">
        <v>84</v>
      </c>
    </row>
    <row r="206" s="2" customFormat="1" ht="24.15" customHeight="1">
      <c r="A206" s="38"/>
      <c r="B206" s="39"/>
      <c r="C206" s="228" t="s">
        <v>339</v>
      </c>
      <c r="D206" s="228" t="s">
        <v>168</v>
      </c>
      <c r="E206" s="229" t="s">
        <v>1990</v>
      </c>
      <c r="F206" s="230" t="s">
        <v>1991</v>
      </c>
      <c r="G206" s="231" t="s">
        <v>250</v>
      </c>
      <c r="H206" s="232">
        <v>37.5</v>
      </c>
      <c r="I206" s="233"/>
      <c r="J206" s="234">
        <f>ROUND(I206*H206,2)</f>
        <v>0</v>
      </c>
      <c r="K206" s="235"/>
      <c r="L206" s="44"/>
      <c r="M206" s="236" t="s">
        <v>1</v>
      </c>
      <c r="N206" s="237" t="s">
        <v>41</v>
      </c>
      <c r="O206" s="91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0" t="s">
        <v>288</v>
      </c>
      <c r="AT206" s="240" t="s">
        <v>168</v>
      </c>
      <c r="AU206" s="240" t="s">
        <v>84</v>
      </c>
      <c r="AY206" s="17" t="s">
        <v>166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7" t="s">
        <v>84</v>
      </c>
      <c r="BK206" s="241">
        <f>ROUND(I206*H206,2)</f>
        <v>0</v>
      </c>
      <c r="BL206" s="17" t="s">
        <v>288</v>
      </c>
      <c r="BM206" s="240" t="s">
        <v>1992</v>
      </c>
    </row>
    <row r="207" s="2" customFormat="1">
      <c r="A207" s="38"/>
      <c r="B207" s="39"/>
      <c r="C207" s="40"/>
      <c r="D207" s="244" t="s">
        <v>1517</v>
      </c>
      <c r="E207" s="40"/>
      <c r="F207" s="292" t="s">
        <v>1993</v>
      </c>
      <c r="G207" s="40"/>
      <c r="H207" s="40"/>
      <c r="I207" s="293"/>
      <c r="J207" s="40"/>
      <c r="K207" s="40"/>
      <c r="L207" s="44"/>
      <c r="M207" s="294"/>
      <c r="N207" s="295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1517</v>
      </c>
      <c r="AU207" s="17" t="s">
        <v>84</v>
      </c>
    </row>
    <row r="208" s="2" customFormat="1" ht="24.15" customHeight="1">
      <c r="A208" s="38"/>
      <c r="B208" s="39"/>
      <c r="C208" s="275" t="s">
        <v>344</v>
      </c>
      <c r="D208" s="275" t="s">
        <v>217</v>
      </c>
      <c r="E208" s="276" t="s">
        <v>1994</v>
      </c>
      <c r="F208" s="277" t="s">
        <v>1995</v>
      </c>
      <c r="G208" s="278" t="s">
        <v>185</v>
      </c>
      <c r="H208" s="279">
        <v>17</v>
      </c>
      <c r="I208" s="280"/>
      <c r="J208" s="281">
        <f>ROUND(I208*H208,2)</f>
        <v>0</v>
      </c>
      <c r="K208" s="282"/>
      <c r="L208" s="283"/>
      <c r="M208" s="284" t="s">
        <v>1</v>
      </c>
      <c r="N208" s="285" t="s">
        <v>41</v>
      </c>
      <c r="O208" s="91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0" t="s">
        <v>400</v>
      </c>
      <c r="AT208" s="240" t="s">
        <v>217</v>
      </c>
      <c r="AU208" s="240" t="s">
        <v>84</v>
      </c>
      <c r="AY208" s="17" t="s">
        <v>166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7" t="s">
        <v>84</v>
      </c>
      <c r="BK208" s="241">
        <f>ROUND(I208*H208,2)</f>
        <v>0</v>
      </c>
      <c r="BL208" s="17" t="s">
        <v>288</v>
      </c>
      <c r="BM208" s="240" t="s">
        <v>1996</v>
      </c>
    </row>
    <row r="209" s="2" customFormat="1">
      <c r="A209" s="38"/>
      <c r="B209" s="39"/>
      <c r="C209" s="40"/>
      <c r="D209" s="244" t="s">
        <v>1517</v>
      </c>
      <c r="E209" s="40"/>
      <c r="F209" s="292" t="s">
        <v>1997</v>
      </c>
      <c r="G209" s="40"/>
      <c r="H209" s="40"/>
      <c r="I209" s="293"/>
      <c r="J209" s="40"/>
      <c r="K209" s="40"/>
      <c r="L209" s="44"/>
      <c r="M209" s="294"/>
      <c r="N209" s="295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1517</v>
      </c>
      <c r="AU209" s="17" t="s">
        <v>84</v>
      </c>
    </row>
    <row r="210" s="2" customFormat="1" ht="16.5" customHeight="1">
      <c r="A210" s="38"/>
      <c r="B210" s="39"/>
      <c r="C210" s="275" t="s">
        <v>349</v>
      </c>
      <c r="D210" s="275" t="s">
        <v>217</v>
      </c>
      <c r="E210" s="276" t="s">
        <v>1998</v>
      </c>
      <c r="F210" s="277" t="s">
        <v>1999</v>
      </c>
      <c r="G210" s="278" t="s">
        <v>250</v>
      </c>
      <c r="H210" s="279">
        <v>37.5</v>
      </c>
      <c r="I210" s="280"/>
      <c r="J210" s="281">
        <f>ROUND(I210*H210,2)</f>
        <v>0</v>
      </c>
      <c r="K210" s="282"/>
      <c r="L210" s="283"/>
      <c r="M210" s="284" t="s">
        <v>1</v>
      </c>
      <c r="N210" s="285" t="s">
        <v>41</v>
      </c>
      <c r="O210" s="91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0" t="s">
        <v>400</v>
      </c>
      <c r="AT210" s="240" t="s">
        <v>217</v>
      </c>
      <c r="AU210" s="240" t="s">
        <v>84</v>
      </c>
      <c r="AY210" s="17" t="s">
        <v>166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7" t="s">
        <v>84</v>
      </c>
      <c r="BK210" s="241">
        <f>ROUND(I210*H210,2)</f>
        <v>0</v>
      </c>
      <c r="BL210" s="17" t="s">
        <v>288</v>
      </c>
      <c r="BM210" s="240" t="s">
        <v>2000</v>
      </c>
    </row>
    <row r="211" s="2" customFormat="1">
      <c r="A211" s="38"/>
      <c r="B211" s="39"/>
      <c r="C211" s="40"/>
      <c r="D211" s="244" t="s">
        <v>1517</v>
      </c>
      <c r="E211" s="40"/>
      <c r="F211" s="292" t="s">
        <v>2001</v>
      </c>
      <c r="G211" s="40"/>
      <c r="H211" s="40"/>
      <c r="I211" s="293"/>
      <c r="J211" s="40"/>
      <c r="K211" s="40"/>
      <c r="L211" s="44"/>
      <c r="M211" s="294"/>
      <c r="N211" s="295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1517</v>
      </c>
      <c r="AU211" s="17" t="s">
        <v>84</v>
      </c>
    </row>
    <row r="212" s="2" customFormat="1" ht="24.15" customHeight="1">
      <c r="A212" s="38"/>
      <c r="B212" s="39"/>
      <c r="C212" s="228" t="s">
        <v>372</v>
      </c>
      <c r="D212" s="228" t="s">
        <v>168</v>
      </c>
      <c r="E212" s="229" t="s">
        <v>2002</v>
      </c>
      <c r="F212" s="230" t="s">
        <v>2003</v>
      </c>
      <c r="G212" s="231" t="s">
        <v>250</v>
      </c>
      <c r="H212" s="232">
        <v>3</v>
      </c>
      <c r="I212" s="233"/>
      <c r="J212" s="234">
        <f>ROUND(I212*H212,2)</f>
        <v>0</v>
      </c>
      <c r="K212" s="235"/>
      <c r="L212" s="44"/>
      <c r="M212" s="236" t="s">
        <v>1</v>
      </c>
      <c r="N212" s="237" t="s">
        <v>41</v>
      </c>
      <c r="O212" s="91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0" t="s">
        <v>288</v>
      </c>
      <c r="AT212" s="240" t="s">
        <v>168</v>
      </c>
      <c r="AU212" s="240" t="s">
        <v>84</v>
      </c>
      <c r="AY212" s="17" t="s">
        <v>166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7" t="s">
        <v>84</v>
      </c>
      <c r="BK212" s="241">
        <f>ROUND(I212*H212,2)</f>
        <v>0</v>
      </c>
      <c r="BL212" s="17" t="s">
        <v>288</v>
      </c>
      <c r="BM212" s="240" t="s">
        <v>2004</v>
      </c>
    </row>
    <row r="213" s="2" customFormat="1">
      <c r="A213" s="38"/>
      <c r="B213" s="39"/>
      <c r="C213" s="40"/>
      <c r="D213" s="244" t="s">
        <v>1517</v>
      </c>
      <c r="E213" s="40"/>
      <c r="F213" s="292" t="s">
        <v>2005</v>
      </c>
      <c r="G213" s="40"/>
      <c r="H213" s="40"/>
      <c r="I213" s="293"/>
      <c r="J213" s="40"/>
      <c r="K213" s="40"/>
      <c r="L213" s="44"/>
      <c r="M213" s="294"/>
      <c r="N213" s="295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1517</v>
      </c>
      <c r="AU213" s="17" t="s">
        <v>84</v>
      </c>
    </row>
    <row r="214" s="2" customFormat="1" ht="16.5" customHeight="1">
      <c r="A214" s="38"/>
      <c r="B214" s="39"/>
      <c r="C214" s="275" t="s">
        <v>377</v>
      </c>
      <c r="D214" s="275" t="s">
        <v>217</v>
      </c>
      <c r="E214" s="276" t="s">
        <v>2006</v>
      </c>
      <c r="F214" s="277" t="s">
        <v>2007</v>
      </c>
      <c r="G214" s="278" t="s">
        <v>250</v>
      </c>
      <c r="H214" s="279">
        <v>3</v>
      </c>
      <c r="I214" s="280"/>
      <c r="J214" s="281">
        <f>ROUND(I214*H214,2)</f>
        <v>0</v>
      </c>
      <c r="K214" s="282"/>
      <c r="L214" s="283"/>
      <c r="M214" s="284" t="s">
        <v>1</v>
      </c>
      <c r="N214" s="285" t="s">
        <v>41</v>
      </c>
      <c r="O214" s="91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0" t="s">
        <v>400</v>
      </c>
      <c r="AT214" s="240" t="s">
        <v>217</v>
      </c>
      <c r="AU214" s="240" t="s">
        <v>84</v>
      </c>
      <c r="AY214" s="17" t="s">
        <v>166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7" t="s">
        <v>84</v>
      </c>
      <c r="BK214" s="241">
        <f>ROUND(I214*H214,2)</f>
        <v>0</v>
      </c>
      <c r="BL214" s="17" t="s">
        <v>288</v>
      </c>
      <c r="BM214" s="240" t="s">
        <v>2008</v>
      </c>
    </row>
    <row r="215" s="2" customFormat="1">
      <c r="A215" s="38"/>
      <c r="B215" s="39"/>
      <c r="C215" s="40"/>
      <c r="D215" s="244" t="s">
        <v>1517</v>
      </c>
      <c r="E215" s="40"/>
      <c r="F215" s="292" t="s">
        <v>2009</v>
      </c>
      <c r="G215" s="40"/>
      <c r="H215" s="40"/>
      <c r="I215" s="293"/>
      <c r="J215" s="40"/>
      <c r="K215" s="40"/>
      <c r="L215" s="44"/>
      <c r="M215" s="294"/>
      <c r="N215" s="295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1517</v>
      </c>
      <c r="AU215" s="17" t="s">
        <v>84</v>
      </c>
    </row>
    <row r="216" s="2" customFormat="1" ht="24.15" customHeight="1">
      <c r="A216" s="38"/>
      <c r="B216" s="39"/>
      <c r="C216" s="228" t="s">
        <v>384</v>
      </c>
      <c r="D216" s="228" t="s">
        <v>168</v>
      </c>
      <c r="E216" s="229" t="s">
        <v>2010</v>
      </c>
      <c r="F216" s="230" t="s">
        <v>2011</v>
      </c>
      <c r="G216" s="231" t="s">
        <v>250</v>
      </c>
      <c r="H216" s="232">
        <v>82</v>
      </c>
      <c r="I216" s="233"/>
      <c r="J216" s="234">
        <f>ROUND(I216*H216,2)</f>
        <v>0</v>
      </c>
      <c r="K216" s="235"/>
      <c r="L216" s="44"/>
      <c r="M216" s="236" t="s">
        <v>1</v>
      </c>
      <c r="N216" s="237" t="s">
        <v>41</v>
      </c>
      <c r="O216" s="91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0" t="s">
        <v>288</v>
      </c>
      <c r="AT216" s="240" t="s">
        <v>168</v>
      </c>
      <c r="AU216" s="240" t="s">
        <v>84</v>
      </c>
      <c r="AY216" s="17" t="s">
        <v>166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7" t="s">
        <v>84</v>
      </c>
      <c r="BK216" s="241">
        <f>ROUND(I216*H216,2)</f>
        <v>0</v>
      </c>
      <c r="BL216" s="17" t="s">
        <v>288</v>
      </c>
      <c r="BM216" s="240" t="s">
        <v>2012</v>
      </c>
    </row>
    <row r="217" s="2" customFormat="1">
      <c r="A217" s="38"/>
      <c r="B217" s="39"/>
      <c r="C217" s="40"/>
      <c r="D217" s="244" t="s">
        <v>1517</v>
      </c>
      <c r="E217" s="40"/>
      <c r="F217" s="292" t="s">
        <v>2013</v>
      </c>
      <c r="G217" s="40"/>
      <c r="H217" s="40"/>
      <c r="I217" s="293"/>
      <c r="J217" s="40"/>
      <c r="K217" s="40"/>
      <c r="L217" s="44"/>
      <c r="M217" s="294"/>
      <c r="N217" s="295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1517</v>
      </c>
      <c r="AU217" s="17" t="s">
        <v>84</v>
      </c>
    </row>
    <row r="218" s="2" customFormat="1" ht="24.15" customHeight="1">
      <c r="A218" s="38"/>
      <c r="B218" s="39"/>
      <c r="C218" s="275" t="s">
        <v>389</v>
      </c>
      <c r="D218" s="275" t="s">
        <v>217</v>
      </c>
      <c r="E218" s="276" t="s">
        <v>2014</v>
      </c>
      <c r="F218" s="277" t="s">
        <v>2015</v>
      </c>
      <c r="G218" s="278" t="s">
        <v>185</v>
      </c>
      <c r="H218" s="279">
        <v>4</v>
      </c>
      <c r="I218" s="280"/>
      <c r="J218" s="281">
        <f>ROUND(I218*H218,2)</f>
        <v>0</v>
      </c>
      <c r="K218" s="282"/>
      <c r="L218" s="283"/>
      <c r="M218" s="284" t="s">
        <v>1</v>
      </c>
      <c r="N218" s="285" t="s">
        <v>41</v>
      </c>
      <c r="O218" s="91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40" t="s">
        <v>400</v>
      </c>
      <c r="AT218" s="240" t="s">
        <v>217</v>
      </c>
      <c r="AU218" s="240" t="s">
        <v>84</v>
      </c>
      <c r="AY218" s="17" t="s">
        <v>166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7" t="s">
        <v>84</v>
      </c>
      <c r="BK218" s="241">
        <f>ROUND(I218*H218,2)</f>
        <v>0</v>
      </c>
      <c r="BL218" s="17" t="s">
        <v>288</v>
      </c>
      <c r="BM218" s="240" t="s">
        <v>2016</v>
      </c>
    </row>
    <row r="219" s="2" customFormat="1">
      <c r="A219" s="38"/>
      <c r="B219" s="39"/>
      <c r="C219" s="40"/>
      <c r="D219" s="244" t="s">
        <v>1517</v>
      </c>
      <c r="E219" s="40"/>
      <c r="F219" s="292" t="s">
        <v>2017</v>
      </c>
      <c r="G219" s="40"/>
      <c r="H219" s="40"/>
      <c r="I219" s="293"/>
      <c r="J219" s="40"/>
      <c r="K219" s="40"/>
      <c r="L219" s="44"/>
      <c r="M219" s="294"/>
      <c r="N219" s="295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1517</v>
      </c>
      <c r="AU219" s="17" t="s">
        <v>84</v>
      </c>
    </row>
    <row r="220" s="2" customFormat="1" ht="16.5" customHeight="1">
      <c r="A220" s="38"/>
      <c r="B220" s="39"/>
      <c r="C220" s="275" t="s">
        <v>395</v>
      </c>
      <c r="D220" s="275" t="s">
        <v>217</v>
      </c>
      <c r="E220" s="276" t="s">
        <v>2018</v>
      </c>
      <c r="F220" s="277" t="s">
        <v>2019</v>
      </c>
      <c r="G220" s="278" t="s">
        <v>250</v>
      </c>
      <c r="H220" s="279">
        <v>98.400000000000006</v>
      </c>
      <c r="I220" s="280"/>
      <c r="J220" s="281">
        <f>ROUND(I220*H220,2)</f>
        <v>0</v>
      </c>
      <c r="K220" s="282"/>
      <c r="L220" s="283"/>
      <c r="M220" s="284" t="s">
        <v>1</v>
      </c>
      <c r="N220" s="285" t="s">
        <v>41</v>
      </c>
      <c r="O220" s="91"/>
      <c r="P220" s="238">
        <f>O220*H220</f>
        <v>0</v>
      </c>
      <c r="Q220" s="238">
        <v>0.0028</v>
      </c>
      <c r="R220" s="238">
        <f>Q220*H220</f>
        <v>0.27551999999999999</v>
      </c>
      <c r="S220" s="238">
        <v>0</v>
      </c>
      <c r="T220" s="239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0" t="s">
        <v>400</v>
      </c>
      <c r="AT220" s="240" t="s">
        <v>217</v>
      </c>
      <c r="AU220" s="240" t="s">
        <v>84</v>
      </c>
      <c r="AY220" s="17" t="s">
        <v>166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7" t="s">
        <v>84</v>
      </c>
      <c r="BK220" s="241">
        <f>ROUND(I220*H220,2)</f>
        <v>0</v>
      </c>
      <c r="BL220" s="17" t="s">
        <v>288</v>
      </c>
      <c r="BM220" s="240" t="s">
        <v>2020</v>
      </c>
    </row>
    <row r="221" s="2" customFormat="1">
      <c r="A221" s="38"/>
      <c r="B221" s="39"/>
      <c r="C221" s="40"/>
      <c r="D221" s="244" t="s">
        <v>1517</v>
      </c>
      <c r="E221" s="40"/>
      <c r="F221" s="292" t="s">
        <v>2021</v>
      </c>
      <c r="G221" s="40"/>
      <c r="H221" s="40"/>
      <c r="I221" s="293"/>
      <c r="J221" s="40"/>
      <c r="K221" s="40"/>
      <c r="L221" s="44"/>
      <c r="M221" s="294"/>
      <c r="N221" s="295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1517</v>
      </c>
      <c r="AU221" s="17" t="s">
        <v>84</v>
      </c>
    </row>
    <row r="222" s="13" customFormat="1">
      <c r="A222" s="13"/>
      <c r="B222" s="242"/>
      <c r="C222" s="243"/>
      <c r="D222" s="244" t="s">
        <v>174</v>
      </c>
      <c r="E222" s="245" t="s">
        <v>1</v>
      </c>
      <c r="F222" s="246" t="s">
        <v>2022</v>
      </c>
      <c r="G222" s="243"/>
      <c r="H222" s="247">
        <v>98.400000000000006</v>
      </c>
      <c r="I222" s="248"/>
      <c r="J222" s="243"/>
      <c r="K222" s="243"/>
      <c r="L222" s="249"/>
      <c r="M222" s="250"/>
      <c r="N222" s="251"/>
      <c r="O222" s="251"/>
      <c r="P222" s="251"/>
      <c r="Q222" s="251"/>
      <c r="R222" s="251"/>
      <c r="S222" s="251"/>
      <c r="T222" s="25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3" t="s">
        <v>174</v>
      </c>
      <c r="AU222" s="253" t="s">
        <v>84</v>
      </c>
      <c r="AV222" s="13" t="s">
        <v>86</v>
      </c>
      <c r="AW222" s="13" t="s">
        <v>32</v>
      </c>
      <c r="AX222" s="13" t="s">
        <v>76</v>
      </c>
      <c r="AY222" s="253" t="s">
        <v>166</v>
      </c>
    </row>
    <row r="223" s="14" customFormat="1">
      <c r="A223" s="14"/>
      <c r="B223" s="254"/>
      <c r="C223" s="255"/>
      <c r="D223" s="244" t="s">
        <v>174</v>
      </c>
      <c r="E223" s="256" t="s">
        <v>1</v>
      </c>
      <c r="F223" s="257" t="s">
        <v>182</v>
      </c>
      <c r="G223" s="255"/>
      <c r="H223" s="258">
        <v>98.400000000000006</v>
      </c>
      <c r="I223" s="259"/>
      <c r="J223" s="255"/>
      <c r="K223" s="255"/>
      <c r="L223" s="260"/>
      <c r="M223" s="261"/>
      <c r="N223" s="262"/>
      <c r="O223" s="262"/>
      <c r="P223" s="262"/>
      <c r="Q223" s="262"/>
      <c r="R223" s="262"/>
      <c r="S223" s="262"/>
      <c r="T223" s="26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4" t="s">
        <v>174</v>
      </c>
      <c r="AU223" s="264" t="s">
        <v>84</v>
      </c>
      <c r="AV223" s="14" t="s">
        <v>172</v>
      </c>
      <c r="AW223" s="14" t="s">
        <v>32</v>
      </c>
      <c r="AX223" s="14" t="s">
        <v>84</v>
      </c>
      <c r="AY223" s="264" t="s">
        <v>166</v>
      </c>
    </row>
    <row r="224" s="2" customFormat="1" ht="24.15" customHeight="1">
      <c r="A224" s="38"/>
      <c r="B224" s="39"/>
      <c r="C224" s="228" t="s">
        <v>400</v>
      </c>
      <c r="D224" s="228" t="s">
        <v>168</v>
      </c>
      <c r="E224" s="229" t="s">
        <v>2023</v>
      </c>
      <c r="F224" s="230" t="s">
        <v>2024</v>
      </c>
      <c r="G224" s="231" t="s">
        <v>250</v>
      </c>
      <c r="H224" s="232">
        <v>24</v>
      </c>
      <c r="I224" s="233"/>
      <c r="J224" s="234">
        <f>ROUND(I224*H224,2)</f>
        <v>0</v>
      </c>
      <c r="K224" s="235"/>
      <c r="L224" s="44"/>
      <c r="M224" s="236" t="s">
        <v>1</v>
      </c>
      <c r="N224" s="237" t="s">
        <v>41</v>
      </c>
      <c r="O224" s="91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0" t="s">
        <v>288</v>
      </c>
      <c r="AT224" s="240" t="s">
        <v>168</v>
      </c>
      <c r="AU224" s="240" t="s">
        <v>84</v>
      </c>
      <c r="AY224" s="17" t="s">
        <v>166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7" t="s">
        <v>84</v>
      </c>
      <c r="BK224" s="241">
        <f>ROUND(I224*H224,2)</f>
        <v>0</v>
      </c>
      <c r="BL224" s="17" t="s">
        <v>288</v>
      </c>
      <c r="BM224" s="240" t="s">
        <v>2025</v>
      </c>
    </row>
    <row r="225" s="2" customFormat="1">
      <c r="A225" s="38"/>
      <c r="B225" s="39"/>
      <c r="C225" s="40"/>
      <c r="D225" s="244" t="s">
        <v>1517</v>
      </c>
      <c r="E225" s="40"/>
      <c r="F225" s="292" t="s">
        <v>2026</v>
      </c>
      <c r="G225" s="40"/>
      <c r="H225" s="40"/>
      <c r="I225" s="293"/>
      <c r="J225" s="40"/>
      <c r="K225" s="40"/>
      <c r="L225" s="44"/>
      <c r="M225" s="294"/>
      <c r="N225" s="295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1517</v>
      </c>
      <c r="AU225" s="17" t="s">
        <v>84</v>
      </c>
    </row>
    <row r="226" s="2" customFormat="1" ht="16.5" customHeight="1">
      <c r="A226" s="38"/>
      <c r="B226" s="39"/>
      <c r="C226" s="275" t="s">
        <v>406</v>
      </c>
      <c r="D226" s="275" t="s">
        <v>217</v>
      </c>
      <c r="E226" s="276" t="s">
        <v>2027</v>
      </c>
      <c r="F226" s="277" t="s">
        <v>2028</v>
      </c>
      <c r="G226" s="278" t="s">
        <v>250</v>
      </c>
      <c r="H226" s="279">
        <v>30</v>
      </c>
      <c r="I226" s="280"/>
      <c r="J226" s="281">
        <f>ROUND(I226*H226,2)</f>
        <v>0</v>
      </c>
      <c r="K226" s="282"/>
      <c r="L226" s="283"/>
      <c r="M226" s="284" t="s">
        <v>1</v>
      </c>
      <c r="N226" s="285" t="s">
        <v>41</v>
      </c>
      <c r="O226" s="91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0" t="s">
        <v>400</v>
      </c>
      <c r="AT226" s="240" t="s">
        <v>217</v>
      </c>
      <c r="AU226" s="240" t="s">
        <v>84</v>
      </c>
      <c r="AY226" s="17" t="s">
        <v>166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7" t="s">
        <v>84</v>
      </c>
      <c r="BK226" s="241">
        <f>ROUND(I226*H226,2)</f>
        <v>0</v>
      </c>
      <c r="BL226" s="17" t="s">
        <v>288</v>
      </c>
      <c r="BM226" s="240" t="s">
        <v>2029</v>
      </c>
    </row>
    <row r="227" s="2" customFormat="1">
      <c r="A227" s="38"/>
      <c r="B227" s="39"/>
      <c r="C227" s="40"/>
      <c r="D227" s="244" t="s">
        <v>1517</v>
      </c>
      <c r="E227" s="40"/>
      <c r="F227" s="292" t="s">
        <v>2030</v>
      </c>
      <c r="G227" s="40"/>
      <c r="H227" s="40"/>
      <c r="I227" s="293"/>
      <c r="J227" s="40"/>
      <c r="K227" s="40"/>
      <c r="L227" s="44"/>
      <c r="M227" s="294"/>
      <c r="N227" s="295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1517</v>
      </c>
      <c r="AU227" s="17" t="s">
        <v>84</v>
      </c>
    </row>
    <row r="228" s="13" customFormat="1">
      <c r="A228" s="13"/>
      <c r="B228" s="242"/>
      <c r="C228" s="243"/>
      <c r="D228" s="244" t="s">
        <v>174</v>
      </c>
      <c r="E228" s="245" t="s">
        <v>1</v>
      </c>
      <c r="F228" s="246" t="s">
        <v>2031</v>
      </c>
      <c r="G228" s="243"/>
      <c r="H228" s="247">
        <v>30</v>
      </c>
      <c r="I228" s="248"/>
      <c r="J228" s="243"/>
      <c r="K228" s="243"/>
      <c r="L228" s="249"/>
      <c r="M228" s="250"/>
      <c r="N228" s="251"/>
      <c r="O228" s="251"/>
      <c r="P228" s="251"/>
      <c r="Q228" s="251"/>
      <c r="R228" s="251"/>
      <c r="S228" s="251"/>
      <c r="T228" s="25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3" t="s">
        <v>174</v>
      </c>
      <c r="AU228" s="253" t="s">
        <v>84</v>
      </c>
      <c r="AV228" s="13" t="s">
        <v>86</v>
      </c>
      <c r="AW228" s="13" t="s">
        <v>32</v>
      </c>
      <c r="AX228" s="13" t="s">
        <v>76</v>
      </c>
      <c r="AY228" s="253" t="s">
        <v>166</v>
      </c>
    </row>
    <row r="229" s="14" customFormat="1">
      <c r="A229" s="14"/>
      <c r="B229" s="254"/>
      <c r="C229" s="255"/>
      <c r="D229" s="244" t="s">
        <v>174</v>
      </c>
      <c r="E229" s="256" t="s">
        <v>1</v>
      </c>
      <c r="F229" s="257" t="s">
        <v>182</v>
      </c>
      <c r="G229" s="255"/>
      <c r="H229" s="258">
        <v>30</v>
      </c>
      <c r="I229" s="259"/>
      <c r="J229" s="255"/>
      <c r="K229" s="255"/>
      <c r="L229" s="260"/>
      <c r="M229" s="261"/>
      <c r="N229" s="262"/>
      <c r="O229" s="262"/>
      <c r="P229" s="262"/>
      <c r="Q229" s="262"/>
      <c r="R229" s="262"/>
      <c r="S229" s="262"/>
      <c r="T229" s="26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4" t="s">
        <v>174</v>
      </c>
      <c r="AU229" s="264" t="s">
        <v>84</v>
      </c>
      <c r="AV229" s="14" t="s">
        <v>172</v>
      </c>
      <c r="AW229" s="14" t="s">
        <v>32</v>
      </c>
      <c r="AX229" s="14" t="s">
        <v>84</v>
      </c>
      <c r="AY229" s="264" t="s">
        <v>166</v>
      </c>
    </row>
    <row r="230" s="2" customFormat="1" ht="24.15" customHeight="1">
      <c r="A230" s="38"/>
      <c r="B230" s="39"/>
      <c r="C230" s="228" t="s">
        <v>411</v>
      </c>
      <c r="D230" s="228" t="s">
        <v>168</v>
      </c>
      <c r="E230" s="229" t="s">
        <v>2032</v>
      </c>
      <c r="F230" s="230" t="s">
        <v>2033</v>
      </c>
      <c r="G230" s="231" t="s">
        <v>250</v>
      </c>
      <c r="H230" s="232">
        <v>80</v>
      </c>
      <c r="I230" s="233"/>
      <c r="J230" s="234">
        <f>ROUND(I230*H230,2)</f>
        <v>0</v>
      </c>
      <c r="K230" s="235"/>
      <c r="L230" s="44"/>
      <c r="M230" s="236" t="s">
        <v>1</v>
      </c>
      <c r="N230" s="237" t="s">
        <v>41</v>
      </c>
      <c r="O230" s="91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0" t="s">
        <v>288</v>
      </c>
      <c r="AT230" s="240" t="s">
        <v>168</v>
      </c>
      <c r="AU230" s="240" t="s">
        <v>84</v>
      </c>
      <c r="AY230" s="17" t="s">
        <v>166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7" t="s">
        <v>84</v>
      </c>
      <c r="BK230" s="241">
        <f>ROUND(I230*H230,2)</f>
        <v>0</v>
      </c>
      <c r="BL230" s="17" t="s">
        <v>288</v>
      </c>
      <c r="BM230" s="240" t="s">
        <v>2034</v>
      </c>
    </row>
    <row r="231" s="2" customFormat="1">
      <c r="A231" s="38"/>
      <c r="B231" s="39"/>
      <c r="C231" s="40"/>
      <c r="D231" s="244" t="s">
        <v>1517</v>
      </c>
      <c r="E231" s="40"/>
      <c r="F231" s="292" t="s">
        <v>2035</v>
      </c>
      <c r="G231" s="40"/>
      <c r="H231" s="40"/>
      <c r="I231" s="293"/>
      <c r="J231" s="40"/>
      <c r="K231" s="40"/>
      <c r="L231" s="44"/>
      <c r="M231" s="294"/>
      <c r="N231" s="295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1517</v>
      </c>
      <c r="AU231" s="17" t="s">
        <v>84</v>
      </c>
    </row>
    <row r="232" s="13" customFormat="1">
      <c r="A232" s="13"/>
      <c r="B232" s="242"/>
      <c r="C232" s="243"/>
      <c r="D232" s="244" t="s">
        <v>174</v>
      </c>
      <c r="E232" s="245" t="s">
        <v>1</v>
      </c>
      <c r="F232" s="246" t="s">
        <v>653</v>
      </c>
      <c r="G232" s="243"/>
      <c r="H232" s="247">
        <v>80</v>
      </c>
      <c r="I232" s="248"/>
      <c r="J232" s="243"/>
      <c r="K232" s="243"/>
      <c r="L232" s="249"/>
      <c r="M232" s="250"/>
      <c r="N232" s="251"/>
      <c r="O232" s="251"/>
      <c r="P232" s="251"/>
      <c r="Q232" s="251"/>
      <c r="R232" s="251"/>
      <c r="S232" s="251"/>
      <c r="T232" s="25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3" t="s">
        <v>174</v>
      </c>
      <c r="AU232" s="253" t="s">
        <v>84</v>
      </c>
      <c r="AV232" s="13" t="s">
        <v>86</v>
      </c>
      <c r="AW232" s="13" t="s">
        <v>32</v>
      </c>
      <c r="AX232" s="13" t="s">
        <v>76</v>
      </c>
      <c r="AY232" s="253" t="s">
        <v>166</v>
      </c>
    </row>
    <row r="233" s="14" customFormat="1">
      <c r="A233" s="14"/>
      <c r="B233" s="254"/>
      <c r="C233" s="255"/>
      <c r="D233" s="244" t="s">
        <v>174</v>
      </c>
      <c r="E233" s="256" t="s">
        <v>1</v>
      </c>
      <c r="F233" s="257" t="s">
        <v>182</v>
      </c>
      <c r="G233" s="255"/>
      <c r="H233" s="258">
        <v>80</v>
      </c>
      <c r="I233" s="259"/>
      <c r="J233" s="255"/>
      <c r="K233" s="255"/>
      <c r="L233" s="260"/>
      <c r="M233" s="261"/>
      <c r="N233" s="262"/>
      <c r="O233" s="262"/>
      <c r="P233" s="262"/>
      <c r="Q233" s="262"/>
      <c r="R233" s="262"/>
      <c r="S233" s="262"/>
      <c r="T233" s="26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4" t="s">
        <v>174</v>
      </c>
      <c r="AU233" s="264" t="s">
        <v>84</v>
      </c>
      <c r="AV233" s="14" t="s">
        <v>172</v>
      </c>
      <c r="AW233" s="14" t="s">
        <v>32</v>
      </c>
      <c r="AX233" s="14" t="s">
        <v>84</v>
      </c>
      <c r="AY233" s="264" t="s">
        <v>166</v>
      </c>
    </row>
    <row r="234" s="2" customFormat="1" ht="49.05" customHeight="1">
      <c r="A234" s="38"/>
      <c r="B234" s="39"/>
      <c r="C234" s="275" t="s">
        <v>416</v>
      </c>
      <c r="D234" s="275" t="s">
        <v>217</v>
      </c>
      <c r="E234" s="276" t="s">
        <v>2036</v>
      </c>
      <c r="F234" s="277" t="s">
        <v>2037</v>
      </c>
      <c r="G234" s="278" t="s">
        <v>250</v>
      </c>
      <c r="H234" s="279">
        <v>88</v>
      </c>
      <c r="I234" s="280"/>
      <c r="J234" s="281">
        <f>ROUND(I234*H234,2)</f>
        <v>0</v>
      </c>
      <c r="K234" s="282"/>
      <c r="L234" s="283"/>
      <c r="M234" s="284" t="s">
        <v>1</v>
      </c>
      <c r="N234" s="285" t="s">
        <v>41</v>
      </c>
      <c r="O234" s="91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40" t="s">
        <v>400</v>
      </c>
      <c r="AT234" s="240" t="s">
        <v>217</v>
      </c>
      <c r="AU234" s="240" t="s">
        <v>84</v>
      </c>
      <c r="AY234" s="17" t="s">
        <v>166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7" t="s">
        <v>84</v>
      </c>
      <c r="BK234" s="241">
        <f>ROUND(I234*H234,2)</f>
        <v>0</v>
      </c>
      <c r="BL234" s="17" t="s">
        <v>288</v>
      </c>
      <c r="BM234" s="240" t="s">
        <v>2038</v>
      </c>
    </row>
    <row r="235" s="2" customFormat="1">
      <c r="A235" s="38"/>
      <c r="B235" s="39"/>
      <c r="C235" s="40"/>
      <c r="D235" s="244" t="s">
        <v>1517</v>
      </c>
      <c r="E235" s="40"/>
      <c r="F235" s="292" t="s">
        <v>2039</v>
      </c>
      <c r="G235" s="40"/>
      <c r="H235" s="40"/>
      <c r="I235" s="293"/>
      <c r="J235" s="40"/>
      <c r="K235" s="40"/>
      <c r="L235" s="44"/>
      <c r="M235" s="294"/>
      <c r="N235" s="295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1517</v>
      </c>
      <c r="AU235" s="17" t="s">
        <v>84</v>
      </c>
    </row>
    <row r="236" s="13" customFormat="1">
      <c r="A236" s="13"/>
      <c r="B236" s="242"/>
      <c r="C236" s="243"/>
      <c r="D236" s="244" t="s">
        <v>174</v>
      </c>
      <c r="E236" s="245" t="s">
        <v>1</v>
      </c>
      <c r="F236" s="246" t="s">
        <v>2040</v>
      </c>
      <c r="G236" s="243"/>
      <c r="H236" s="247">
        <v>88</v>
      </c>
      <c r="I236" s="248"/>
      <c r="J236" s="243"/>
      <c r="K236" s="243"/>
      <c r="L236" s="249"/>
      <c r="M236" s="250"/>
      <c r="N236" s="251"/>
      <c r="O236" s="251"/>
      <c r="P236" s="251"/>
      <c r="Q236" s="251"/>
      <c r="R236" s="251"/>
      <c r="S236" s="251"/>
      <c r="T236" s="25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3" t="s">
        <v>174</v>
      </c>
      <c r="AU236" s="253" t="s">
        <v>84</v>
      </c>
      <c r="AV236" s="13" t="s">
        <v>86</v>
      </c>
      <c r="AW236" s="13" t="s">
        <v>32</v>
      </c>
      <c r="AX236" s="13" t="s">
        <v>76</v>
      </c>
      <c r="AY236" s="253" t="s">
        <v>166</v>
      </c>
    </row>
    <row r="237" s="14" customFormat="1">
      <c r="A237" s="14"/>
      <c r="B237" s="254"/>
      <c r="C237" s="255"/>
      <c r="D237" s="244" t="s">
        <v>174</v>
      </c>
      <c r="E237" s="256" t="s">
        <v>1</v>
      </c>
      <c r="F237" s="257" t="s">
        <v>182</v>
      </c>
      <c r="G237" s="255"/>
      <c r="H237" s="258">
        <v>88</v>
      </c>
      <c r="I237" s="259"/>
      <c r="J237" s="255"/>
      <c r="K237" s="255"/>
      <c r="L237" s="260"/>
      <c r="M237" s="261"/>
      <c r="N237" s="262"/>
      <c r="O237" s="262"/>
      <c r="P237" s="262"/>
      <c r="Q237" s="262"/>
      <c r="R237" s="262"/>
      <c r="S237" s="262"/>
      <c r="T237" s="26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4" t="s">
        <v>174</v>
      </c>
      <c r="AU237" s="264" t="s">
        <v>84</v>
      </c>
      <c r="AV237" s="14" t="s">
        <v>172</v>
      </c>
      <c r="AW237" s="14" t="s">
        <v>32</v>
      </c>
      <c r="AX237" s="14" t="s">
        <v>84</v>
      </c>
      <c r="AY237" s="264" t="s">
        <v>166</v>
      </c>
    </row>
    <row r="238" s="2" customFormat="1" ht="21.75" customHeight="1">
      <c r="A238" s="38"/>
      <c r="B238" s="39"/>
      <c r="C238" s="275" t="s">
        <v>420</v>
      </c>
      <c r="D238" s="275" t="s">
        <v>217</v>
      </c>
      <c r="E238" s="276" t="s">
        <v>2041</v>
      </c>
      <c r="F238" s="277" t="s">
        <v>2042</v>
      </c>
      <c r="G238" s="278" t="s">
        <v>229</v>
      </c>
      <c r="H238" s="279">
        <v>9</v>
      </c>
      <c r="I238" s="280"/>
      <c r="J238" s="281">
        <f>ROUND(I238*H238,2)</f>
        <v>0</v>
      </c>
      <c r="K238" s="282"/>
      <c r="L238" s="283"/>
      <c r="M238" s="284" t="s">
        <v>1</v>
      </c>
      <c r="N238" s="285" t="s">
        <v>41</v>
      </c>
      <c r="O238" s="91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40" t="s">
        <v>400</v>
      </c>
      <c r="AT238" s="240" t="s">
        <v>217</v>
      </c>
      <c r="AU238" s="240" t="s">
        <v>84</v>
      </c>
      <c r="AY238" s="17" t="s">
        <v>166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7" t="s">
        <v>84</v>
      </c>
      <c r="BK238" s="241">
        <f>ROUND(I238*H238,2)</f>
        <v>0</v>
      </c>
      <c r="BL238" s="17" t="s">
        <v>288</v>
      </c>
      <c r="BM238" s="240" t="s">
        <v>2043</v>
      </c>
    </row>
    <row r="239" s="2" customFormat="1">
      <c r="A239" s="38"/>
      <c r="B239" s="39"/>
      <c r="C239" s="40"/>
      <c r="D239" s="244" t="s">
        <v>1517</v>
      </c>
      <c r="E239" s="40"/>
      <c r="F239" s="292" t="s">
        <v>2044</v>
      </c>
      <c r="G239" s="40"/>
      <c r="H239" s="40"/>
      <c r="I239" s="293"/>
      <c r="J239" s="40"/>
      <c r="K239" s="40"/>
      <c r="L239" s="44"/>
      <c r="M239" s="294"/>
      <c r="N239" s="295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1517</v>
      </c>
      <c r="AU239" s="17" t="s">
        <v>84</v>
      </c>
    </row>
    <row r="240" s="13" customFormat="1">
      <c r="A240" s="13"/>
      <c r="B240" s="242"/>
      <c r="C240" s="243"/>
      <c r="D240" s="244" t="s">
        <v>174</v>
      </c>
      <c r="E240" s="245" t="s">
        <v>1</v>
      </c>
      <c r="F240" s="246" t="s">
        <v>2045</v>
      </c>
      <c r="G240" s="243"/>
      <c r="H240" s="247">
        <v>9</v>
      </c>
      <c r="I240" s="248"/>
      <c r="J240" s="243"/>
      <c r="K240" s="243"/>
      <c r="L240" s="249"/>
      <c r="M240" s="250"/>
      <c r="N240" s="251"/>
      <c r="O240" s="251"/>
      <c r="P240" s="251"/>
      <c r="Q240" s="251"/>
      <c r="R240" s="251"/>
      <c r="S240" s="251"/>
      <c r="T240" s="25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3" t="s">
        <v>174</v>
      </c>
      <c r="AU240" s="253" t="s">
        <v>84</v>
      </c>
      <c r="AV240" s="13" t="s">
        <v>86</v>
      </c>
      <c r="AW240" s="13" t="s">
        <v>32</v>
      </c>
      <c r="AX240" s="13" t="s">
        <v>76</v>
      </c>
      <c r="AY240" s="253" t="s">
        <v>166</v>
      </c>
    </row>
    <row r="241" s="14" customFormat="1">
      <c r="A241" s="14"/>
      <c r="B241" s="254"/>
      <c r="C241" s="255"/>
      <c r="D241" s="244" t="s">
        <v>174</v>
      </c>
      <c r="E241" s="256" t="s">
        <v>1</v>
      </c>
      <c r="F241" s="257" t="s">
        <v>182</v>
      </c>
      <c r="G241" s="255"/>
      <c r="H241" s="258">
        <v>9</v>
      </c>
      <c r="I241" s="259"/>
      <c r="J241" s="255"/>
      <c r="K241" s="255"/>
      <c r="L241" s="260"/>
      <c r="M241" s="261"/>
      <c r="N241" s="262"/>
      <c r="O241" s="262"/>
      <c r="P241" s="262"/>
      <c r="Q241" s="262"/>
      <c r="R241" s="262"/>
      <c r="S241" s="262"/>
      <c r="T241" s="26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4" t="s">
        <v>174</v>
      </c>
      <c r="AU241" s="264" t="s">
        <v>84</v>
      </c>
      <c r="AV241" s="14" t="s">
        <v>172</v>
      </c>
      <c r="AW241" s="14" t="s">
        <v>32</v>
      </c>
      <c r="AX241" s="14" t="s">
        <v>84</v>
      </c>
      <c r="AY241" s="264" t="s">
        <v>166</v>
      </c>
    </row>
    <row r="242" s="2" customFormat="1" ht="24.15" customHeight="1">
      <c r="A242" s="38"/>
      <c r="B242" s="39"/>
      <c r="C242" s="228" t="s">
        <v>433</v>
      </c>
      <c r="D242" s="228" t="s">
        <v>168</v>
      </c>
      <c r="E242" s="229" t="s">
        <v>2046</v>
      </c>
      <c r="F242" s="230" t="s">
        <v>2047</v>
      </c>
      <c r="G242" s="231" t="s">
        <v>250</v>
      </c>
      <c r="H242" s="232">
        <v>80</v>
      </c>
      <c r="I242" s="233"/>
      <c r="J242" s="234">
        <f>ROUND(I242*H242,2)</f>
        <v>0</v>
      </c>
      <c r="K242" s="235"/>
      <c r="L242" s="44"/>
      <c r="M242" s="236" t="s">
        <v>1</v>
      </c>
      <c r="N242" s="237" t="s">
        <v>41</v>
      </c>
      <c r="O242" s="91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40" t="s">
        <v>288</v>
      </c>
      <c r="AT242" s="240" t="s">
        <v>168</v>
      </c>
      <c r="AU242" s="240" t="s">
        <v>84</v>
      </c>
      <c r="AY242" s="17" t="s">
        <v>166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7" t="s">
        <v>84</v>
      </c>
      <c r="BK242" s="241">
        <f>ROUND(I242*H242,2)</f>
        <v>0</v>
      </c>
      <c r="BL242" s="17" t="s">
        <v>288</v>
      </c>
      <c r="BM242" s="240" t="s">
        <v>2048</v>
      </c>
    </row>
    <row r="243" s="2" customFormat="1">
      <c r="A243" s="38"/>
      <c r="B243" s="39"/>
      <c r="C243" s="40"/>
      <c r="D243" s="244" t="s">
        <v>1517</v>
      </c>
      <c r="E243" s="40"/>
      <c r="F243" s="292" t="s">
        <v>2049</v>
      </c>
      <c r="G243" s="40"/>
      <c r="H243" s="40"/>
      <c r="I243" s="293"/>
      <c r="J243" s="40"/>
      <c r="K243" s="40"/>
      <c r="L243" s="44"/>
      <c r="M243" s="294"/>
      <c r="N243" s="295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1517</v>
      </c>
      <c r="AU243" s="17" t="s">
        <v>84</v>
      </c>
    </row>
    <row r="244" s="13" customFormat="1">
      <c r="A244" s="13"/>
      <c r="B244" s="242"/>
      <c r="C244" s="243"/>
      <c r="D244" s="244" t="s">
        <v>174</v>
      </c>
      <c r="E244" s="245" t="s">
        <v>1</v>
      </c>
      <c r="F244" s="246" t="s">
        <v>653</v>
      </c>
      <c r="G244" s="243"/>
      <c r="H244" s="247">
        <v>80</v>
      </c>
      <c r="I244" s="248"/>
      <c r="J244" s="243"/>
      <c r="K244" s="243"/>
      <c r="L244" s="249"/>
      <c r="M244" s="250"/>
      <c r="N244" s="251"/>
      <c r="O244" s="251"/>
      <c r="P244" s="251"/>
      <c r="Q244" s="251"/>
      <c r="R244" s="251"/>
      <c r="S244" s="251"/>
      <c r="T244" s="25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3" t="s">
        <v>174</v>
      </c>
      <c r="AU244" s="253" t="s">
        <v>84</v>
      </c>
      <c r="AV244" s="13" t="s">
        <v>86</v>
      </c>
      <c r="AW244" s="13" t="s">
        <v>32</v>
      </c>
      <c r="AX244" s="13" t="s">
        <v>76</v>
      </c>
      <c r="AY244" s="253" t="s">
        <v>166</v>
      </c>
    </row>
    <row r="245" s="14" customFormat="1">
      <c r="A245" s="14"/>
      <c r="B245" s="254"/>
      <c r="C245" s="255"/>
      <c r="D245" s="244" t="s">
        <v>174</v>
      </c>
      <c r="E245" s="256" t="s">
        <v>1</v>
      </c>
      <c r="F245" s="257" t="s">
        <v>182</v>
      </c>
      <c r="G245" s="255"/>
      <c r="H245" s="258">
        <v>80</v>
      </c>
      <c r="I245" s="259"/>
      <c r="J245" s="255"/>
      <c r="K245" s="255"/>
      <c r="L245" s="260"/>
      <c r="M245" s="261"/>
      <c r="N245" s="262"/>
      <c r="O245" s="262"/>
      <c r="P245" s="262"/>
      <c r="Q245" s="262"/>
      <c r="R245" s="262"/>
      <c r="S245" s="262"/>
      <c r="T245" s="26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4" t="s">
        <v>174</v>
      </c>
      <c r="AU245" s="264" t="s">
        <v>84</v>
      </c>
      <c r="AV245" s="14" t="s">
        <v>172</v>
      </c>
      <c r="AW245" s="14" t="s">
        <v>32</v>
      </c>
      <c r="AX245" s="14" t="s">
        <v>84</v>
      </c>
      <c r="AY245" s="264" t="s">
        <v>166</v>
      </c>
    </row>
    <row r="246" s="2" customFormat="1" ht="37.8" customHeight="1">
      <c r="A246" s="38"/>
      <c r="B246" s="39"/>
      <c r="C246" s="228" t="s">
        <v>437</v>
      </c>
      <c r="D246" s="228" t="s">
        <v>168</v>
      </c>
      <c r="E246" s="229" t="s">
        <v>2050</v>
      </c>
      <c r="F246" s="230" t="s">
        <v>2051</v>
      </c>
      <c r="G246" s="231" t="s">
        <v>185</v>
      </c>
      <c r="H246" s="232">
        <v>3</v>
      </c>
      <c r="I246" s="233"/>
      <c r="J246" s="234">
        <f>ROUND(I246*H246,2)</f>
        <v>0</v>
      </c>
      <c r="K246" s="235"/>
      <c r="L246" s="44"/>
      <c r="M246" s="236" t="s">
        <v>1</v>
      </c>
      <c r="N246" s="237" t="s">
        <v>41</v>
      </c>
      <c r="O246" s="91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40" t="s">
        <v>288</v>
      </c>
      <c r="AT246" s="240" t="s">
        <v>168</v>
      </c>
      <c r="AU246" s="240" t="s">
        <v>84</v>
      </c>
      <c r="AY246" s="17" t="s">
        <v>166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7" t="s">
        <v>84</v>
      </c>
      <c r="BK246" s="241">
        <f>ROUND(I246*H246,2)</f>
        <v>0</v>
      </c>
      <c r="BL246" s="17" t="s">
        <v>288</v>
      </c>
      <c r="BM246" s="240" t="s">
        <v>2052</v>
      </c>
    </row>
    <row r="247" s="2" customFormat="1">
      <c r="A247" s="38"/>
      <c r="B247" s="39"/>
      <c r="C247" s="40"/>
      <c r="D247" s="244" t="s">
        <v>1517</v>
      </c>
      <c r="E247" s="40"/>
      <c r="F247" s="292" t="s">
        <v>2053</v>
      </c>
      <c r="G247" s="40"/>
      <c r="H247" s="40"/>
      <c r="I247" s="293"/>
      <c r="J247" s="40"/>
      <c r="K247" s="40"/>
      <c r="L247" s="44"/>
      <c r="M247" s="294"/>
      <c r="N247" s="295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1517</v>
      </c>
      <c r="AU247" s="17" t="s">
        <v>84</v>
      </c>
    </row>
    <row r="248" s="2" customFormat="1" ht="33" customHeight="1">
      <c r="A248" s="38"/>
      <c r="B248" s="39"/>
      <c r="C248" s="228" t="s">
        <v>441</v>
      </c>
      <c r="D248" s="228" t="s">
        <v>168</v>
      </c>
      <c r="E248" s="229" t="s">
        <v>2054</v>
      </c>
      <c r="F248" s="230" t="s">
        <v>2055</v>
      </c>
      <c r="G248" s="231" t="s">
        <v>185</v>
      </c>
      <c r="H248" s="232">
        <v>1</v>
      </c>
      <c r="I248" s="233"/>
      <c r="J248" s="234">
        <f>ROUND(I248*H248,2)</f>
        <v>0</v>
      </c>
      <c r="K248" s="235"/>
      <c r="L248" s="44"/>
      <c r="M248" s="236" t="s">
        <v>1</v>
      </c>
      <c r="N248" s="237" t="s">
        <v>41</v>
      </c>
      <c r="O248" s="91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40" t="s">
        <v>288</v>
      </c>
      <c r="AT248" s="240" t="s">
        <v>168</v>
      </c>
      <c r="AU248" s="240" t="s">
        <v>84</v>
      </c>
      <c r="AY248" s="17" t="s">
        <v>166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7" t="s">
        <v>84</v>
      </c>
      <c r="BK248" s="241">
        <f>ROUND(I248*H248,2)</f>
        <v>0</v>
      </c>
      <c r="BL248" s="17" t="s">
        <v>288</v>
      </c>
      <c r="BM248" s="240" t="s">
        <v>2056</v>
      </c>
    </row>
    <row r="249" s="2" customFormat="1">
      <c r="A249" s="38"/>
      <c r="B249" s="39"/>
      <c r="C249" s="40"/>
      <c r="D249" s="244" t="s">
        <v>1517</v>
      </c>
      <c r="E249" s="40"/>
      <c r="F249" s="292" t="s">
        <v>2057</v>
      </c>
      <c r="G249" s="40"/>
      <c r="H249" s="40"/>
      <c r="I249" s="293"/>
      <c r="J249" s="40"/>
      <c r="K249" s="40"/>
      <c r="L249" s="44"/>
      <c r="M249" s="294"/>
      <c r="N249" s="295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1517</v>
      </c>
      <c r="AU249" s="17" t="s">
        <v>84</v>
      </c>
    </row>
    <row r="250" s="2" customFormat="1" ht="33" customHeight="1">
      <c r="A250" s="38"/>
      <c r="B250" s="39"/>
      <c r="C250" s="228" t="s">
        <v>445</v>
      </c>
      <c r="D250" s="228" t="s">
        <v>168</v>
      </c>
      <c r="E250" s="229" t="s">
        <v>2058</v>
      </c>
      <c r="F250" s="230" t="s">
        <v>2059</v>
      </c>
      <c r="G250" s="231" t="s">
        <v>185</v>
      </c>
      <c r="H250" s="232">
        <v>1</v>
      </c>
      <c r="I250" s="233"/>
      <c r="J250" s="234">
        <f>ROUND(I250*H250,2)</f>
        <v>0</v>
      </c>
      <c r="K250" s="235"/>
      <c r="L250" s="44"/>
      <c r="M250" s="236" t="s">
        <v>1</v>
      </c>
      <c r="N250" s="237" t="s">
        <v>41</v>
      </c>
      <c r="O250" s="91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40" t="s">
        <v>288</v>
      </c>
      <c r="AT250" s="240" t="s">
        <v>168</v>
      </c>
      <c r="AU250" s="240" t="s">
        <v>84</v>
      </c>
      <c r="AY250" s="17" t="s">
        <v>166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7" t="s">
        <v>84</v>
      </c>
      <c r="BK250" s="241">
        <f>ROUND(I250*H250,2)</f>
        <v>0</v>
      </c>
      <c r="BL250" s="17" t="s">
        <v>288</v>
      </c>
      <c r="BM250" s="240" t="s">
        <v>2060</v>
      </c>
    </row>
    <row r="251" s="2" customFormat="1">
      <c r="A251" s="38"/>
      <c r="B251" s="39"/>
      <c r="C251" s="40"/>
      <c r="D251" s="244" t="s">
        <v>1517</v>
      </c>
      <c r="E251" s="40"/>
      <c r="F251" s="292" t="s">
        <v>2061</v>
      </c>
      <c r="G251" s="40"/>
      <c r="H251" s="40"/>
      <c r="I251" s="293"/>
      <c r="J251" s="40"/>
      <c r="K251" s="40"/>
      <c r="L251" s="44"/>
      <c r="M251" s="294"/>
      <c r="N251" s="295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1517</v>
      </c>
      <c r="AU251" s="17" t="s">
        <v>84</v>
      </c>
    </row>
    <row r="252" s="2" customFormat="1" ht="24.15" customHeight="1">
      <c r="A252" s="38"/>
      <c r="B252" s="39"/>
      <c r="C252" s="275" t="s">
        <v>449</v>
      </c>
      <c r="D252" s="275" t="s">
        <v>217</v>
      </c>
      <c r="E252" s="276" t="s">
        <v>2062</v>
      </c>
      <c r="F252" s="277" t="s">
        <v>2063</v>
      </c>
      <c r="G252" s="278" t="s">
        <v>185</v>
      </c>
      <c r="H252" s="279">
        <v>1</v>
      </c>
      <c r="I252" s="280"/>
      <c r="J252" s="281">
        <f>ROUND(I252*H252,2)</f>
        <v>0</v>
      </c>
      <c r="K252" s="282"/>
      <c r="L252" s="283"/>
      <c r="M252" s="284" t="s">
        <v>1</v>
      </c>
      <c r="N252" s="285" t="s">
        <v>41</v>
      </c>
      <c r="O252" s="91"/>
      <c r="P252" s="238">
        <f>O252*H252</f>
        <v>0</v>
      </c>
      <c r="Q252" s="238">
        <v>0.106</v>
      </c>
      <c r="R252" s="238">
        <f>Q252*H252</f>
        <v>0.106</v>
      </c>
      <c r="S252" s="238">
        <v>0</v>
      </c>
      <c r="T252" s="239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40" t="s">
        <v>400</v>
      </c>
      <c r="AT252" s="240" t="s">
        <v>217</v>
      </c>
      <c r="AU252" s="240" t="s">
        <v>84</v>
      </c>
      <c r="AY252" s="17" t="s">
        <v>166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7" t="s">
        <v>84</v>
      </c>
      <c r="BK252" s="241">
        <f>ROUND(I252*H252,2)</f>
        <v>0</v>
      </c>
      <c r="BL252" s="17" t="s">
        <v>288</v>
      </c>
      <c r="BM252" s="240" t="s">
        <v>2064</v>
      </c>
    </row>
    <row r="253" s="2" customFormat="1">
      <c r="A253" s="38"/>
      <c r="B253" s="39"/>
      <c r="C253" s="40"/>
      <c r="D253" s="244" t="s">
        <v>1517</v>
      </c>
      <c r="E253" s="40"/>
      <c r="F253" s="292" t="s">
        <v>2065</v>
      </c>
      <c r="G253" s="40"/>
      <c r="H253" s="40"/>
      <c r="I253" s="293"/>
      <c r="J253" s="40"/>
      <c r="K253" s="40"/>
      <c r="L253" s="44"/>
      <c r="M253" s="294"/>
      <c r="N253" s="295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1517</v>
      </c>
      <c r="AU253" s="17" t="s">
        <v>84</v>
      </c>
    </row>
    <row r="254" s="13" customFormat="1">
      <c r="A254" s="13"/>
      <c r="B254" s="242"/>
      <c r="C254" s="243"/>
      <c r="D254" s="244" t="s">
        <v>174</v>
      </c>
      <c r="E254" s="245" t="s">
        <v>1</v>
      </c>
      <c r="F254" s="246" t="s">
        <v>84</v>
      </c>
      <c r="G254" s="243"/>
      <c r="H254" s="247">
        <v>1</v>
      </c>
      <c r="I254" s="248"/>
      <c r="J254" s="243"/>
      <c r="K254" s="243"/>
      <c r="L254" s="249"/>
      <c r="M254" s="250"/>
      <c r="N254" s="251"/>
      <c r="O254" s="251"/>
      <c r="P254" s="251"/>
      <c r="Q254" s="251"/>
      <c r="R254" s="251"/>
      <c r="S254" s="251"/>
      <c r="T254" s="25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3" t="s">
        <v>174</v>
      </c>
      <c r="AU254" s="253" t="s">
        <v>84</v>
      </c>
      <c r="AV254" s="13" t="s">
        <v>86</v>
      </c>
      <c r="AW254" s="13" t="s">
        <v>32</v>
      </c>
      <c r="AX254" s="13" t="s">
        <v>76</v>
      </c>
      <c r="AY254" s="253" t="s">
        <v>166</v>
      </c>
    </row>
    <row r="255" s="14" customFormat="1">
      <c r="A255" s="14"/>
      <c r="B255" s="254"/>
      <c r="C255" s="255"/>
      <c r="D255" s="244" t="s">
        <v>174</v>
      </c>
      <c r="E255" s="256" t="s">
        <v>1</v>
      </c>
      <c r="F255" s="257" t="s">
        <v>182</v>
      </c>
      <c r="G255" s="255"/>
      <c r="H255" s="258">
        <v>1</v>
      </c>
      <c r="I255" s="259"/>
      <c r="J255" s="255"/>
      <c r="K255" s="255"/>
      <c r="L255" s="260"/>
      <c r="M255" s="261"/>
      <c r="N255" s="262"/>
      <c r="O255" s="262"/>
      <c r="P255" s="262"/>
      <c r="Q255" s="262"/>
      <c r="R255" s="262"/>
      <c r="S255" s="262"/>
      <c r="T255" s="26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4" t="s">
        <v>174</v>
      </c>
      <c r="AU255" s="264" t="s">
        <v>84</v>
      </c>
      <c r="AV255" s="14" t="s">
        <v>172</v>
      </c>
      <c r="AW255" s="14" t="s">
        <v>32</v>
      </c>
      <c r="AX255" s="14" t="s">
        <v>84</v>
      </c>
      <c r="AY255" s="264" t="s">
        <v>166</v>
      </c>
    </row>
    <row r="256" s="2" customFormat="1" ht="24.15" customHeight="1">
      <c r="A256" s="38"/>
      <c r="B256" s="39"/>
      <c r="C256" s="275" t="s">
        <v>453</v>
      </c>
      <c r="D256" s="275" t="s">
        <v>217</v>
      </c>
      <c r="E256" s="276" t="s">
        <v>2066</v>
      </c>
      <c r="F256" s="277" t="s">
        <v>2063</v>
      </c>
      <c r="G256" s="278" t="s">
        <v>185</v>
      </c>
      <c r="H256" s="279">
        <v>1</v>
      </c>
      <c r="I256" s="280"/>
      <c r="J256" s="281">
        <f>ROUND(I256*H256,2)</f>
        <v>0</v>
      </c>
      <c r="K256" s="282"/>
      <c r="L256" s="283"/>
      <c r="M256" s="284" t="s">
        <v>1</v>
      </c>
      <c r="N256" s="285" t="s">
        <v>41</v>
      </c>
      <c r="O256" s="91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40" t="s">
        <v>400</v>
      </c>
      <c r="AT256" s="240" t="s">
        <v>217</v>
      </c>
      <c r="AU256" s="240" t="s">
        <v>84</v>
      </c>
      <c r="AY256" s="17" t="s">
        <v>166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7" t="s">
        <v>84</v>
      </c>
      <c r="BK256" s="241">
        <f>ROUND(I256*H256,2)</f>
        <v>0</v>
      </c>
      <c r="BL256" s="17" t="s">
        <v>288</v>
      </c>
      <c r="BM256" s="240" t="s">
        <v>2067</v>
      </c>
    </row>
    <row r="257" s="2" customFormat="1">
      <c r="A257" s="38"/>
      <c r="B257" s="39"/>
      <c r="C257" s="40"/>
      <c r="D257" s="244" t="s">
        <v>1517</v>
      </c>
      <c r="E257" s="40"/>
      <c r="F257" s="292" t="s">
        <v>2068</v>
      </c>
      <c r="G257" s="40"/>
      <c r="H257" s="40"/>
      <c r="I257" s="293"/>
      <c r="J257" s="40"/>
      <c r="K257" s="40"/>
      <c r="L257" s="44"/>
      <c r="M257" s="294"/>
      <c r="N257" s="295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1517</v>
      </c>
      <c r="AU257" s="17" t="s">
        <v>84</v>
      </c>
    </row>
    <row r="258" s="13" customFormat="1">
      <c r="A258" s="13"/>
      <c r="B258" s="242"/>
      <c r="C258" s="243"/>
      <c r="D258" s="244" t="s">
        <v>174</v>
      </c>
      <c r="E258" s="245" t="s">
        <v>1</v>
      </c>
      <c r="F258" s="246" t="s">
        <v>84</v>
      </c>
      <c r="G258" s="243"/>
      <c r="H258" s="247">
        <v>1</v>
      </c>
      <c r="I258" s="248"/>
      <c r="J258" s="243"/>
      <c r="K258" s="243"/>
      <c r="L258" s="249"/>
      <c r="M258" s="250"/>
      <c r="N258" s="251"/>
      <c r="O258" s="251"/>
      <c r="P258" s="251"/>
      <c r="Q258" s="251"/>
      <c r="R258" s="251"/>
      <c r="S258" s="251"/>
      <c r="T258" s="25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3" t="s">
        <v>174</v>
      </c>
      <c r="AU258" s="253" t="s">
        <v>84</v>
      </c>
      <c r="AV258" s="13" t="s">
        <v>86</v>
      </c>
      <c r="AW258" s="13" t="s">
        <v>32</v>
      </c>
      <c r="AX258" s="13" t="s">
        <v>76</v>
      </c>
      <c r="AY258" s="253" t="s">
        <v>166</v>
      </c>
    </row>
    <row r="259" s="14" customFormat="1">
      <c r="A259" s="14"/>
      <c r="B259" s="254"/>
      <c r="C259" s="255"/>
      <c r="D259" s="244" t="s">
        <v>174</v>
      </c>
      <c r="E259" s="256" t="s">
        <v>1</v>
      </c>
      <c r="F259" s="257" t="s">
        <v>182</v>
      </c>
      <c r="G259" s="255"/>
      <c r="H259" s="258">
        <v>1</v>
      </c>
      <c r="I259" s="259"/>
      <c r="J259" s="255"/>
      <c r="K259" s="255"/>
      <c r="L259" s="260"/>
      <c r="M259" s="261"/>
      <c r="N259" s="262"/>
      <c r="O259" s="262"/>
      <c r="P259" s="262"/>
      <c r="Q259" s="262"/>
      <c r="R259" s="262"/>
      <c r="S259" s="262"/>
      <c r="T259" s="26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4" t="s">
        <v>174</v>
      </c>
      <c r="AU259" s="264" t="s">
        <v>84</v>
      </c>
      <c r="AV259" s="14" t="s">
        <v>172</v>
      </c>
      <c r="AW259" s="14" t="s">
        <v>32</v>
      </c>
      <c r="AX259" s="14" t="s">
        <v>84</v>
      </c>
      <c r="AY259" s="264" t="s">
        <v>166</v>
      </c>
    </row>
    <row r="260" s="2" customFormat="1" ht="44.25" customHeight="1">
      <c r="A260" s="38"/>
      <c r="B260" s="39"/>
      <c r="C260" s="228" t="s">
        <v>457</v>
      </c>
      <c r="D260" s="228" t="s">
        <v>168</v>
      </c>
      <c r="E260" s="229" t="s">
        <v>2069</v>
      </c>
      <c r="F260" s="230" t="s">
        <v>2070</v>
      </c>
      <c r="G260" s="231" t="s">
        <v>611</v>
      </c>
      <c r="H260" s="286"/>
      <c r="I260" s="233"/>
      <c r="J260" s="234">
        <f>ROUND(I260*H260,2)</f>
        <v>0</v>
      </c>
      <c r="K260" s="235"/>
      <c r="L260" s="44"/>
      <c r="M260" s="236" t="s">
        <v>1</v>
      </c>
      <c r="N260" s="237" t="s">
        <v>41</v>
      </c>
      <c r="O260" s="91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40" t="s">
        <v>288</v>
      </c>
      <c r="AT260" s="240" t="s">
        <v>168</v>
      </c>
      <c r="AU260" s="240" t="s">
        <v>84</v>
      </c>
      <c r="AY260" s="17" t="s">
        <v>166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7" t="s">
        <v>84</v>
      </c>
      <c r="BK260" s="241">
        <f>ROUND(I260*H260,2)</f>
        <v>0</v>
      </c>
      <c r="BL260" s="17" t="s">
        <v>288</v>
      </c>
      <c r="BM260" s="240" t="s">
        <v>2071</v>
      </c>
    </row>
    <row r="261" s="2" customFormat="1">
      <c r="A261" s="38"/>
      <c r="B261" s="39"/>
      <c r="C261" s="40"/>
      <c r="D261" s="244" t="s">
        <v>1517</v>
      </c>
      <c r="E261" s="40"/>
      <c r="F261" s="292" t="s">
        <v>2072</v>
      </c>
      <c r="G261" s="40"/>
      <c r="H261" s="40"/>
      <c r="I261" s="293"/>
      <c r="J261" s="40"/>
      <c r="K261" s="40"/>
      <c r="L261" s="44"/>
      <c r="M261" s="294"/>
      <c r="N261" s="295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1517</v>
      </c>
      <c r="AU261" s="17" t="s">
        <v>84</v>
      </c>
    </row>
    <row r="262" s="2" customFormat="1" ht="49.05" customHeight="1">
      <c r="A262" s="38"/>
      <c r="B262" s="39"/>
      <c r="C262" s="228" t="s">
        <v>463</v>
      </c>
      <c r="D262" s="228" t="s">
        <v>168</v>
      </c>
      <c r="E262" s="229" t="s">
        <v>2073</v>
      </c>
      <c r="F262" s="230" t="s">
        <v>2074</v>
      </c>
      <c r="G262" s="231" t="s">
        <v>611</v>
      </c>
      <c r="H262" s="286"/>
      <c r="I262" s="233"/>
      <c r="J262" s="234">
        <f>ROUND(I262*H262,2)</f>
        <v>0</v>
      </c>
      <c r="K262" s="235"/>
      <c r="L262" s="44"/>
      <c r="M262" s="236" t="s">
        <v>1</v>
      </c>
      <c r="N262" s="237" t="s">
        <v>41</v>
      </c>
      <c r="O262" s="91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40" t="s">
        <v>288</v>
      </c>
      <c r="AT262" s="240" t="s">
        <v>168</v>
      </c>
      <c r="AU262" s="240" t="s">
        <v>84</v>
      </c>
      <c r="AY262" s="17" t="s">
        <v>166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7" t="s">
        <v>84</v>
      </c>
      <c r="BK262" s="241">
        <f>ROUND(I262*H262,2)</f>
        <v>0</v>
      </c>
      <c r="BL262" s="17" t="s">
        <v>288</v>
      </c>
      <c r="BM262" s="240" t="s">
        <v>2075</v>
      </c>
    </row>
    <row r="263" s="2" customFormat="1">
      <c r="A263" s="38"/>
      <c r="B263" s="39"/>
      <c r="C263" s="40"/>
      <c r="D263" s="244" t="s">
        <v>1517</v>
      </c>
      <c r="E263" s="40"/>
      <c r="F263" s="292" t="s">
        <v>2076</v>
      </c>
      <c r="G263" s="40"/>
      <c r="H263" s="40"/>
      <c r="I263" s="293"/>
      <c r="J263" s="40"/>
      <c r="K263" s="40"/>
      <c r="L263" s="44"/>
      <c r="M263" s="294"/>
      <c r="N263" s="295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1517</v>
      </c>
      <c r="AU263" s="17" t="s">
        <v>84</v>
      </c>
    </row>
    <row r="264" s="2" customFormat="1" ht="16.5" customHeight="1">
      <c r="A264" s="38"/>
      <c r="B264" s="39"/>
      <c r="C264" s="275" t="s">
        <v>467</v>
      </c>
      <c r="D264" s="275" t="s">
        <v>217</v>
      </c>
      <c r="E264" s="276" t="s">
        <v>2077</v>
      </c>
      <c r="F264" s="277" t="s">
        <v>2078</v>
      </c>
      <c r="G264" s="278" t="s">
        <v>185</v>
      </c>
      <c r="H264" s="279">
        <v>100</v>
      </c>
      <c r="I264" s="280"/>
      <c r="J264" s="281">
        <f>ROUND(I264*H264,2)</f>
        <v>0</v>
      </c>
      <c r="K264" s="282"/>
      <c r="L264" s="283"/>
      <c r="M264" s="284" t="s">
        <v>1</v>
      </c>
      <c r="N264" s="285" t="s">
        <v>41</v>
      </c>
      <c r="O264" s="91"/>
      <c r="P264" s="238">
        <f>O264*H264</f>
        <v>0</v>
      </c>
      <c r="Q264" s="238">
        <v>0.00023000000000000001</v>
      </c>
      <c r="R264" s="238">
        <f>Q264*H264</f>
        <v>0.023</v>
      </c>
      <c r="S264" s="238">
        <v>0</v>
      </c>
      <c r="T264" s="239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40" t="s">
        <v>400</v>
      </c>
      <c r="AT264" s="240" t="s">
        <v>217</v>
      </c>
      <c r="AU264" s="240" t="s">
        <v>84</v>
      </c>
      <c r="AY264" s="17" t="s">
        <v>166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7" t="s">
        <v>84</v>
      </c>
      <c r="BK264" s="241">
        <f>ROUND(I264*H264,2)</f>
        <v>0</v>
      </c>
      <c r="BL264" s="17" t="s">
        <v>288</v>
      </c>
      <c r="BM264" s="240" t="s">
        <v>2079</v>
      </c>
    </row>
    <row r="265" s="2" customFormat="1">
      <c r="A265" s="38"/>
      <c r="B265" s="39"/>
      <c r="C265" s="40"/>
      <c r="D265" s="244" t="s">
        <v>1517</v>
      </c>
      <c r="E265" s="40"/>
      <c r="F265" s="292" t="s">
        <v>2080</v>
      </c>
      <c r="G265" s="40"/>
      <c r="H265" s="40"/>
      <c r="I265" s="293"/>
      <c r="J265" s="40"/>
      <c r="K265" s="40"/>
      <c r="L265" s="44"/>
      <c r="M265" s="294"/>
      <c r="N265" s="295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1517</v>
      </c>
      <c r="AU265" s="17" t="s">
        <v>84</v>
      </c>
    </row>
    <row r="266" s="12" customFormat="1" ht="25.92" customHeight="1">
      <c r="A266" s="12"/>
      <c r="B266" s="212"/>
      <c r="C266" s="213"/>
      <c r="D266" s="214" t="s">
        <v>75</v>
      </c>
      <c r="E266" s="215" t="s">
        <v>1174</v>
      </c>
      <c r="F266" s="215" t="s">
        <v>1175</v>
      </c>
      <c r="G266" s="213"/>
      <c r="H266" s="213"/>
      <c r="I266" s="216"/>
      <c r="J266" s="217">
        <f>BK266</f>
        <v>0</v>
      </c>
      <c r="K266" s="213"/>
      <c r="L266" s="218"/>
      <c r="M266" s="219"/>
      <c r="N266" s="220"/>
      <c r="O266" s="220"/>
      <c r="P266" s="221">
        <f>SUM(P267:P274)</f>
        <v>0</v>
      </c>
      <c r="Q266" s="220"/>
      <c r="R266" s="221">
        <f>SUM(R267:R274)</f>
        <v>0</v>
      </c>
      <c r="S266" s="220"/>
      <c r="T266" s="222">
        <f>SUM(T267:T274)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3" t="s">
        <v>172</v>
      </c>
      <c r="AT266" s="224" t="s">
        <v>75</v>
      </c>
      <c r="AU266" s="224" t="s">
        <v>76</v>
      </c>
      <c r="AY266" s="223" t="s">
        <v>166</v>
      </c>
      <c r="BK266" s="225">
        <f>SUM(BK267:BK274)</f>
        <v>0</v>
      </c>
    </row>
    <row r="267" s="2" customFormat="1" ht="24.15" customHeight="1">
      <c r="A267" s="38"/>
      <c r="B267" s="39"/>
      <c r="C267" s="228" t="s">
        <v>471</v>
      </c>
      <c r="D267" s="228" t="s">
        <v>168</v>
      </c>
      <c r="E267" s="229" t="s">
        <v>1495</v>
      </c>
      <c r="F267" s="230" t="s">
        <v>1496</v>
      </c>
      <c r="G267" s="231" t="s">
        <v>1179</v>
      </c>
      <c r="H267" s="232">
        <v>36</v>
      </c>
      <c r="I267" s="233"/>
      <c r="J267" s="234">
        <f>ROUND(I267*H267,2)</f>
        <v>0</v>
      </c>
      <c r="K267" s="235"/>
      <c r="L267" s="44"/>
      <c r="M267" s="236" t="s">
        <v>1</v>
      </c>
      <c r="N267" s="237" t="s">
        <v>41</v>
      </c>
      <c r="O267" s="91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40" t="s">
        <v>1497</v>
      </c>
      <c r="AT267" s="240" t="s">
        <v>168</v>
      </c>
      <c r="AU267" s="240" t="s">
        <v>84</v>
      </c>
      <c r="AY267" s="17" t="s">
        <v>166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7" t="s">
        <v>84</v>
      </c>
      <c r="BK267" s="241">
        <f>ROUND(I267*H267,2)</f>
        <v>0</v>
      </c>
      <c r="BL267" s="17" t="s">
        <v>1497</v>
      </c>
      <c r="BM267" s="240" t="s">
        <v>2081</v>
      </c>
    </row>
    <row r="268" s="2" customFormat="1">
      <c r="A268" s="38"/>
      <c r="B268" s="39"/>
      <c r="C268" s="40"/>
      <c r="D268" s="244" t="s">
        <v>1517</v>
      </c>
      <c r="E268" s="40"/>
      <c r="F268" s="292" t="s">
        <v>2082</v>
      </c>
      <c r="G268" s="40"/>
      <c r="H268" s="40"/>
      <c r="I268" s="293"/>
      <c r="J268" s="40"/>
      <c r="K268" s="40"/>
      <c r="L268" s="44"/>
      <c r="M268" s="294"/>
      <c r="N268" s="295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1517</v>
      </c>
      <c r="AU268" s="17" t="s">
        <v>84</v>
      </c>
    </row>
    <row r="269" s="13" customFormat="1">
      <c r="A269" s="13"/>
      <c r="B269" s="242"/>
      <c r="C269" s="243"/>
      <c r="D269" s="244" t="s">
        <v>174</v>
      </c>
      <c r="E269" s="245" t="s">
        <v>1</v>
      </c>
      <c r="F269" s="246" t="s">
        <v>420</v>
      </c>
      <c r="G269" s="243"/>
      <c r="H269" s="247">
        <v>36</v>
      </c>
      <c r="I269" s="248"/>
      <c r="J269" s="243"/>
      <c r="K269" s="243"/>
      <c r="L269" s="249"/>
      <c r="M269" s="250"/>
      <c r="N269" s="251"/>
      <c r="O269" s="251"/>
      <c r="P269" s="251"/>
      <c r="Q269" s="251"/>
      <c r="R269" s="251"/>
      <c r="S269" s="251"/>
      <c r="T269" s="25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3" t="s">
        <v>174</v>
      </c>
      <c r="AU269" s="253" t="s">
        <v>84</v>
      </c>
      <c r="AV269" s="13" t="s">
        <v>86</v>
      </c>
      <c r="AW269" s="13" t="s">
        <v>32</v>
      </c>
      <c r="AX269" s="13" t="s">
        <v>76</v>
      </c>
      <c r="AY269" s="253" t="s">
        <v>166</v>
      </c>
    </row>
    <row r="270" s="14" customFormat="1">
      <c r="A270" s="14"/>
      <c r="B270" s="254"/>
      <c r="C270" s="255"/>
      <c r="D270" s="244" t="s">
        <v>174</v>
      </c>
      <c r="E270" s="256" t="s">
        <v>1</v>
      </c>
      <c r="F270" s="257" t="s">
        <v>182</v>
      </c>
      <c r="G270" s="255"/>
      <c r="H270" s="258">
        <v>36</v>
      </c>
      <c r="I270" s="259"/>
      <c r="J270" s="255"/>
      <c r="K270" s="255"/>
      <c r="L270" s="260"/>
      <c r="M270" s="261"/>
      <c r="N270" s="262"/>
      <c r="O270" s="262"/>
      <c r="P270" s="262"/>
      <c r="Q270" s="262"/>
      <c r="R270" s="262"/>
      <c r="S270" s="262"/>
      <c r="T270" s="26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4" t="s">
        <v>174</v>
      </c>
      <c r="AU270" s="264" t="s">
        <v>84</v>
      </c>
      <c r="AV270" s="14" t="s">
        <v>172</v>
      </c>
      <c r="AW270" s="14" t="s">
        <v>32</v>
      </c>
      <c r="AX270" s="14" t="s">
        <v>84</v>
      </c>
      <c r="AY270" s="264" t="s">
        <v>166</v>
      </c>
    </row>
    <row r="271" s="2" customFormat="1" ht="37.8" customHeight="1">
      <c r="A271" s="38"/>
      <c r="B271" s="39"/>
      <c r="C271" s="228" t="s">
        <v>477</v>
      </c>
      <c r="D271" s="228" t="s">
        <v>168</v>
      </c>
      <c r="E271" s="229" t="s">
        <v>2083</v>
      </c>
      <c r="F271" s="230" t="s">
        <v>2084</v>
      </c>
      <c r="G271" s="231" t="s">
        <v>1179</v>
      </c>
      <c r="H271" s="232">
        <v>36</v>
      </c>
      <c r="I271" s="233"/>
      <c r="J271" s="234">
        <f>ROUND(I271*H271,2)</f>
        <v>0</v>
      </c>
      <c r="K271" s="235"/>
      <c r="L271" s="44"/>
      <c r="M271" s="236" t="s">
        <v>1</v>
      </c>
      <c r="N271" s="237" t="s">
        <v>41</v>
      </c>
      <c r="O271" s="91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40" t="s">
        <v>1497</v>
      </c>
      <c r="AT271" s="240" t="s">
        <v>168</v>
      </c>
      <c r="AU271" s="240" t="s">
        <v>84</v>
      </c>
      <c r="AY271" s="17" t="s">
        <v>166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7" t="s">
        <v>84</v>
      </c>
      <c r="BK271" s="241">
        <f>ROUND(I271*H271,2)</f>
        <v>0</v>
      </c>
      <c r="BL271" s="17" t="s">
        <v>1497</v>
      </c>
      <c r="BM271" s="240" t="s">
        <v>2085</v>
      </c>
    </row>
    <row r="272" s="2" customFormat="1">
      <c r="A272" s="38"/>
      <c r="B272" s="39"/>
      <c r="C272" s="40"/>
      <c r="D272" s="244" t="s">
        <v>1517</v>
      </c>
      <c r="E272" s="40"/>
      <c r="F272" s="292" t="s">
        <v>2086</v>
      </c>
      <c r="G272" s="40"/>
      <c r="H272" s="40"/>
      <c r="I272" s="293"/>
      <c r="J272" s="40"/>
      <c r="K272" s="40"/>
      <c r="L272" s="44"/>
      <c r="M272" s="294"/>
      <c r="N272" s="295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1517</v>
      </c>
      <c r="AU272" s="17" t="s">
        <v>84</v>
      </c>
    </row>
    <row r="273" s="13" customFormat="1">
      <c r="A273" s="13"/>
      <c r="B273" s="242"/>
      <c r="C273" s="243"/>
      <c r="D273" s="244" t="s">
        <v>174</v>
      </c>
      <c r="E273" s="245" t="s">
        <v>1</v>
      </c>
      <c r="F273" s="246" t="s">
        <v>420</v>
      </c>
      <c r="G273" s="243"/>
      <c r="H273" s="247">
        <v>36</v>
      </c>
      <c r="I273" s="248"/>
      <c r="J273" s="243"/>
      <c r="K273" s="243"/>
      <c r="L273" s="249"/>
      <c r="M273" s="250"/>
      <c r="N273" s="251"/>
      <c r="O273" s="251"/>
      <c r="P273" s="251"/>
      <c r="Q273" s="251"/>
      <c r="R273" s="251"/>
      <c r="S273" s="251"/>
      <c r="T273" s="25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3" t="s">
        <v>174</v>
      </c>
      <c r="AU273" s="253" t="s">
        <v>84</v>
      </c>
      <c r="AV273" s="13" t="s">
        <v>86</v>
      </c>
      <c r="AW273" s="13" t="s">
        <v>32</v>
      </c>
      <c r="AX273" s="13" t="s">
        <v>76</v>
      </c>
      <c r="AY273" s="253" t="s">
        <v>166</v>
      </c>
    </row>
    <row r="274" s="14" customFormat="1">
      <c r="A274" s="14"/>
      <c r="B274" s="254"/>
      <c r="C274" s="255"/>
      <c r="D274" s="244" t="s">
        <v>174</v>
      </c>
      <c r="E274" s="256" t="s">
        <v>1</v>
      </c>
      <c r="F274" s="257" t="s">
        <v>182</v>
      </c>
      <c r="G274" s="255"/>
      <c r="H274" s="258">
        <v>36</v>
      </c>
      <c r="I274" s="259"/>
      <c r="J274" s="255"/>
      <c r="K274" s="255"/>
      <c r="L274" s="260"/>
      <c r="M274" s="299"/>
      <c r="N274" s="300"/>
      <c r="O274" s="300"/>
      <c r="P274" s="300"/>
      <c r="Q274" s="300"/>
      <c r="R274" s="300"/>
      <c r="S274" s="300"/>
      <c r="T274" s="301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4" t="s">
        <v>174</v>
      </c>
      <c r="AU274" s="264" t="s">
        <v>84</v>
      </c>
      <c r="AV274" s="14" t="s">
        <v>172</v>
      </c>
      <c r="AW274" s="14" t="s">
        <v>32</v>
      </c>
      <c r="AX274" s="14" t="s">
        <v>84</v>
      </c>
      <c r="AY274" s="264" t="s">
        <v>166</v>
      </c>
    </row>
    <row r="275" s="2" customFormat="1" ht="6.96" customHeight="1">
      <c r="A275" s="38"/>
      <c r="B275" s="66"/>
      <c r="C275" s="67"/>
      <c r="D275" s="67"/>
      <c r="E275" s="67"/>
      <c r="F275" s="67"/>
      <c r="G275" s="67"/>
      <c r="H275" s="67"/>
      <c r="I275" s="67"/>
      <c r="J275" s="67"/>
      <c r="K275" s="67"/>
      <c r="L275" s="44"/>
      <c r="M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</row>
  </sheetData>
  <sheetProtection sheet="1" autoFilter="0" formatColumns="0" formatRows="0" objects="1" scenarios="1" spinCount="100000" saltValue="K/amM6Jbtngf7g9bU4/iAS39Yw2ODD7OGSk9ueaJa9RnEWL2bga01h1kiYPsvTl2D5z63jQrGdng4dI8ISbPJg==" hashValue="cYtE4qcbr/JgAs8mVjS9MBd04trSZWkzNT1p0trIbM3gPey+hJCtn6uBLhCy+UmQ7Wa77YXPUyWlOyuMb/ax7g==" algorithmName="SHA-512" password="CC35"/>
  <autoFilter ref="C126:K27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86</v>
      </c>
    </row>
    <row r="4" s="1" customFormat="1" ht="24.96" customHeight="1">
      <c r="B4" s="20"/>
      <c r="D4" s="149" t="s">
        <v>122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Stav. úpravy pro přesun patologie do suterénu bubovy B a C v areálu nemocnice</v>
      </c>
      <c r="F7" s="151"/>
      <c r="G7" s="151"/>
      <c r="H7" s="151"/>
      <c r="L7" s="20"/>
    </row>
    <row r="8" s="1" customFormat="1" ht="12" customHeight="1">
      <c r="B8" s="20"/>
      <c r="D8" s="151" t="s">
        <v>126</v>
      </c>
      <c r="L8" s="20"/>
    </row>
    <row r="9" s="2" customFormat="1" ht="16.5" customHeight="1">
      <c r="A9" s="38"/>
      <c r="B9" s="44"/>
      <c r="C9" s="38"/>
      <c r="D9" s="38"/>
      <c r="E9" s="152" t="s">
        <v>1182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1183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3" t="s">
        <v>2087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20</v>
      </c>
      <c r="E14" s="38"/>
      <c r="F14" s="141" t="s">
        <v>34</v>
      </c>
      <c r="G14" s="38"/>
      <c r="H14" s="38"/>
      <c r="I14" s="151" t="s">
        <v>22</v>
      </c>
      <c r="J14" s="154" t="str">
        <f>'Rekapitulace stavby'!AN8</f>
        <v>21. 10. 2021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34</v>
      </c>
      <c r="F17" s="38"/>
      <c r="G17" s="38"/>
      <c r="H17" s="38"/>
      <c r="I17" s="151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28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30</v>
      </c>
      <c r="E22" s="38"/>
      <c r="F22" s="38"/>
      <c r="G22" s="38"/>
      <c r="H22" s="38"/>
      <c r="I22" s="151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34</v>
      </c>
      <c r="F23" s="38"/>
      <c r="G23" s="38"/>
      <c r="H23" s="38"/>
      <c r="I23" s="151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33</v>
      </c>
      <c r="E25" s="38"/>
      <c r="F25" s="38"/>
      <c r="G25" s="38"/>
      <c r="H25" s="38"/>
      <c r="I25" s="151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1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36</v>
      </c>
      <c r="E32" s="38"/>
      <c r="F32" s="38"/>
      <c r="G32" s="38"/>
      <c r="H32" s="38"/>
      <c r="I32" s="38"/>
      <c r="J32" s="161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38</v>
      </c>
      <c r="G34" s="38"/>
      <c r="H34" s="38"/>
      <c r="I34" s="162" t="s">
        <v>37</v>
      </c>
      <c r="J34" s="162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40</v>
      </c>
      <c r="E35" s="151" t="s">
        <v>41</v>
      </c>
      <c r="F35" s="164">
        <f>ROUND((SUM(BE122:BE172)),  2)</f>
        <v>0</v>
      </c>
      <c r="G35" s="38"/>
      <c r="H35" s="38"/>
      <c r="I35" s="165">
        <v>0.20999999999999999</v>
      </c>
      <c r="J35" s="164">
        <f>ROUND(((SUM(BE122:BE172))*I35),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42</v>
      </c>
      <c r="F36" s="164">
        <f>ROUND((SUM(BF122:BF172)),  2)</f>
        <v>0</v>
      </c>
      <c r="G36" s="38"/>
      <c r="H36" s="38"/>
      <c r="I36" s="165">
        <v>0.14999999999999999</v>
      </c>
      <c r="J36" s="164">
        <f>ROUND(((SUM(BF122:BF172))*I36),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43</v>
      </c>
      <c r="F37" s="164">
        <f>ROUND((SUM(BG122:BG172)),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44</v>
      </c>
      <c r="F38" s="164">
        <f>ROUND((SUM(BH122:BH172)),  2)</f>
        <v>0</v>
      </c>
      <c r="G38" s="38"/>
      <c r="H38" s="38"/>
      <c r="I38" s="165">
        <v>0.14999999999999999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45</v>
      </c>
      <c r="F39" s="164">
        <f>ROUND((SUM(BI122:BI172)),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Stav. úpravy pro přesun patologie do suterénu bubovy B a C v areálu nemocnice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126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4" t="s">
        <v>1182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1183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01b - 5 - Interiérové vybavení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21. 10. 2021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30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129</v>
      </c>
      <c r="D96" s="186"/>
      <c r="E96" s="186"/>
      <c r="F96" s="186"/>
      <c r="G96" s="186"/>
      <c r="H96" s="186"/>
      <c r="I96" s="186"/>
      <c r="J96" s="187" t="s">
        <v>130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131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132</v>
      </c>
    </row>
    <row r="99" s="9" customFormat="1" ht="24.96" customHeight="1">
      <c r="A99" s="9"/>
      <c r="B99" s="189"/>
      <c r="C99" s="190"/>
      <c r="D99" s="191" t="s">
        <v>2088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2089</v>
      </c>
      <c r="E100" s="192"/>
      <c r="F100" s="192"/>
      <c r="G100" s="192"/>
      <c r="H100" s="192"/>
      <c r="I100" s="192"/>
      <c r="J100" s="193">
        <f>J150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151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6.25" customHeight="1">
      <c r="A110" s="38"/>
      <c r="B110" s="39"/>
      <c r="C110" s="40"/>
      <c r="D110" s="40"/>
      <c r="E110" s="184" t="str">
        <f>E7</f>
        <v>Stav. úpravy pro přesun patologie do suterénu bubovy B a C v areálu nemocnice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126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4" t="s">
        <v>1182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1183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SO 01b - 5 - Interiérové vybavení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 xml:space="preserve"> </v>
      </c>
      <c r="G116" s="40"/>
      <c r="H116" s="40"/>
      <c r="I116" s="32" t="s">
        <v>22</v>
      </c>
      <c r="J116" s="79" t="str">
        <f>IF(J14="","",J14)</f>
        <v>21. 10. 2021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 xml:space="preserve"> </v>
      </c>
      <c r="G118" s="40"/>
      <c r="H118" s="40"/>
      <c r="I118" s="32" t="s">
        <v>30</v>
      </c>
      <c r="J118" s="36" t="str">
        <f>E23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40"/>
      <c r="E119" s="40"/>
      <c r="F119" s="27" t="str">
        <f>IF(E20="","",E20)</f>
        <v>Vyplň údaj</v>
      </c>
      <c r="G119" s="40"/>
      <c r="H119" s="40"/>
      <c r="I119" s="32" t="s">
        <v>33</v>
      </c>
      <c r="J119" s="36" t="str">
        <f>E26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200"/>
      <c r="B121" s="201"/>
      <c r="C121" s="202" t="s">
        <v>152</v>
      </c>
      <c r="D121" s="203" t="s">
        <v>61</v>
      </c>
      <c r="E121" s="203" t="s">
        <v>57</v>
      </c>
      <c r="F121" s="203" t="s">
        <v>58</v>
      </c>
      <c r="G121" s="203" t="s">
        <v>153</v>
      </c>
      <c r="H121" s="203" t="s">
        <v>154</v>
      </c>
      <c r="I121" s="203" t="s">
        <v>155</v>
      </c>
      <c r="J121" s="204" t="s">
        <v>130</v>
      </c>
      <c r="K121" s="205" t="s">
        <v>156</v>
      </c>
      <c r="L121" s="206"/>
      <c r="M121" s="100" t="s">
        <v>1</v>
      </c>
      <c r="N121" s="101" t="s">
        <v>40</v>
      </c>
      <c r="O121" s="101" t="s">
        <v>157</v>
      </c>
      <c r="P121" s="101" t="s">
        <v>158</v>
      </c>
      <c r="Q121" s="101" t="s">
        <v>159</v>
      </c>
      <c r="R121" s="101" t="s">
        <v>160</v>
      </c>
      <c r="S121" s="101" t="s">
        <v>161</v>
      </c>
      <c r="T121" s="102" t="s">
        <v>162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8"/>
      <c r="B122" s="39"/>
      <c r="C122" s="107" t="s">
        <v>163</v>
      </c>
      <c r="D122" s="40"/>
      <c r="E122" s="40"/>
      <c r="F122" s="40"/>
      <c r="G122" s="40"/>
      <c r="H122" s="40"/>
      <c r="I122" s="40"/>
      <c r="J122" s="207">
        <f>BK122</f>
        <v>0</v>
      </c>
      <c r="K122" s="40"/>
      <c r="L122" s="44"/>
      <c r="M122" s="103"/>
      <c r="N122" s="208"/>
      <c r="O122" s="104"/>
      <c r="P122" s="209">
        <f>P123+P150</f>
        <v>0</v>
      </c>
      <c r="Q122" s="104"/>
      <c r="R122" s="209">
        <f>R123+R150</f>
        <v>0</v>
      </c>
      <c r="S122" s="104"/>
      <c r="T122" s="210">
        <f>T123+T150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132</v>
      </c>
      <c r="BK122" s="211">
        <f>BK123+BK150</f>
        <v>0</v>
      </c>
    </row>
    <row r="123" s="12" customFormat="1" ht="25.92" customHeight="1">
      <c r="A123" s="12"/>
      <c r="B123" s="212"/>
      <c r="C123" s="213"/>
      <c r="D123" s="214" t="s">
        <v>75</v>
      </c>
      <c r="E123" s="215" t="s">
        <v>661</v>
      </c>
      <c r="F123" s="215" t="s">
        <v>662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SUM(P124:P149)</f>
        <v>0</v>
      </c>
      <c r="Q123" s="220"/>
      <c r="R123" s="221">
        <f>SUM(R124:R149)</f>
        <v>0</v>
      </c>
      <c r="S123" s="220"/>
      <c r="T123" s="222">
        <f>SUM(T124:T149)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86</v>
      </c>
      <c r="AT123" s="224" t="s">
        <v>75</v>
      </c>
      <c r="AU123" s="224" t="s">
        <v>76</v>
      </c>
      <c r="AY123" s="223" t="s">
        <v>166</v>
      </c>
      <c r="BK123" s="225">
        <f>SUM(BK124:BK149)</f>
        <v>0</v>
      </c>
    </row>
    <row r="124" s="2" customFormat="1" ht="66.75" customHeight="1">
      <c r="A124" s="38"/>
      <c r="B124" s="39"/>
      <c r="C124" s="228" t="s">
        <v>84</v>
      </c>
      <c r="D124" s="228" t="s">
        <v>168</v>
      </c>
      <c r="E124" s="229" t="s">
        <v>2090</v>
      </c>
      <c r="F124" s="230" t="s">
        <v>2091</v>
      </c>
      <c r="G124" s="231" t="s">
        <v>1299</v>
      </c>
      <c r="H124" s="232">
        <v>2</v>
      </c>
      <c r="I124" s="233"/>
      <c r="J124" s="234">
        <f>ROUND(I124*H124,2)</f>
        <v>0</v>
      </c>
      <c r="K124" s="235"/>
      <c r="L124" s="44"/>
      <c r="M124" s="236" t="s">
        <v>1</v>
      </c>
      <c r="N124" s="237" t="s">
        <v>41</v>
      </c>
      <c r="O124" s="91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40" t="s">
        <v>288</v>
      </c>
      <c r="AT124" s="240" t="s">
        <v>168</v>
      </c>
      <c r="AU124" s="240" t="s">
        <v>84</v>
      </c>
      <c r="AY124" s="17" t="s">
        <v>166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7" t="s">
        <v>84</v>
      </c>
      <c r="BK124" s="241">
        <f>ROUND(I124*H124,2)</f>
        <v>0</v>
      </c>
      <c r="BL124" s="17" t="s">
        <v>288</v>
      </c>
      <c r="BM124" s="240" t="s">
        <v>2092</v>
      </c>
    </row>
    <row r="125" s="2" customFormat="1">
      <c r="A125" s="38"/>
      <c r="B125" s="39"/>
      <c r="C125" s="40"/>
      <c r="D125" s="244" t="s">
        <v>1517</v>
      </c>
      <c r="E125" s="40"/>
      <c r="F125" s="292" t="s">
        <v>2093</v>
      </c>
      <c r="G125" s="40"/>
      <c r="H125" s="40"/>
      <c r="I125" s="293"/>
      <c r="J125" s="40"/>
      <c r="K125" s="40"/>
      <c r="L125" s="44"/>
      <c r="M125" s="294"/>
      <c r="N125" s="295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1517</v>
      </c>
      <c r="AU125" s="17" t="s">
        <v>84</v>
      </c>
    </row>
    <row r="126" s="2" customFormat="1" ht="66.75" customHeight="1">
      <c r="A126" s="38"/>
      <c r="B126" s="39"/>
      <c r="C126" s="228" t="s">
        <v>86</v>
      </c>
      <c r="D126" s="228" t="s">
        <v>168</v>
      </c>
      <c r="E126" s="229" t="s">
        <v>2094</v>
      </c>
      <c r="F126" s="230" t="s">
        <v>2095</v>
      </c>
      <c r="G126" s="231" t="s">
        <v>1299</v>
      </c>
      <c r="H126" s="232">
        <v>2</v>
      </c>
      <c r="I126" s="233"/>
      <c r="J126" s="234">
        <f>ROUND(I126*H126,2)</f>
        <v>0</v>
      </c>
      <c r="K126" s="235"/>
      <c r="L126" s="44"/>
      <c r="M126" s="236" t="s">
        <v>1</v>
      </c>
      <c r="N126" s="237" t="s">
        <v>41</v>
      </c>
      <c r="O126" s="91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40" t="s">
        <v>288</v>
      </c>
      <c r="AT126" s="240" t="s">
        <v>168</v>
      </c>
      <c r="AU126" s="240" t="s">
        <v>84</v>
      </c>
      <c r="AY126" s="17" t="s">
        <v>166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7" t="s">
        <v>84</v>
      </c>
      <c r="BK126" s="241">
        <f>ROUND(I126*H126,2)</f>
        <v>0</v>
      </c>
      <c r="BL126" s="17" t="s">
        <v>288</v>
      </c>
      <c r="BM126" s="240" t="s">
        <v>2096</v>
      </c>
    </row>
    <row r="127" s="2" customFormat="1">
      <c r="A127" s="38"/>
      <c r="B127" s="39"/>
      <c r="C127" s="40"/>
      <c r="D127" s="244" t="s">
        <v>1517</v>
      </c>
      <c r="E127" s="40"/>
      <c r="F127" s="292" t="s">
        <v>2097</v>
      </c>
      <c r="G127" s="40"/>
      <c r="H127" s="40"/>
      <c r="I127" s="293"/>
      <c r="J127" s="40"/>
      <c r="K127" s="40"/>
      <c r="L127" s="44"/>
      <c r="M127" s="294"/>
      <c r="N127" s="295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1517</v>
      </c>
      <c r="AU127" s="17" t="s">
        <v>84</v>
      </c>
    </row>
    <row r="128" s="2" customFormat="1" ht="66.75" customHeight="1">
      <c r="A128" s="38"/>
      <c r="B128" s="39"/>
      <c r="C128" s="228" t="s">
        <v>118</v>
      </c>
      <c r="D128" s="228" t="s">
        <v>168</v>
      </c>
      <c r="E128" s="229" t="s">
        <v>2098</v>
      </c>
      <c r="F128" s="230" t="s">
        <v>2099</v>
      </c>
      <c r="G128" s="231" t="s">
        <v>1299</v>
      </c>
      <c r="H128" s="232">
        <v>1</v>
      </c>
      <c r="I128" s="233"/>
      <c r="J128" s="234">
        <f>ROUND(I128*H128,2)</f>
        <v>0</v>
      </c>
      <c r="K128" s="235"/>
      <c r="L128" s="44"/>
      <c r="M128" s="236" t="s">
        <v>1</v>
      </c>
      <c r="N128" s="237" t="s">
        <v>41</v>
      </c>
      <c r="O128" s="91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0" t="s">
        <v>288</v>
      </c>
      <c r="AT128" s="240" t="s">
        <v>168</v>
      </c>
      <c r="AU128" s="240" t="s">
        <v>84</v>
      </c>
      <c r="AY128" s="17" t="s">
        <v>166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7" t="s">
        <v>84</v>
      </c>
      <c r="BK128" s="241">
        <f>ROUND(I128*H128,2)</f>
        <v>0</v>
      </c>
      <c r="BL128" s="17" t="s">
        <v>288</v>
      </c>
      <c r="BM128" s="240" t="s">
        <v>2100</v>
      </c>
    </row>
    <row r="129" s="2" customFormat="1">
      <c r="A129" s="38"/>
      <c r="B129" s="39"/>
      <c r="C129" s="40"/>
      <c r="D129" s="244" t="s">
        <v>1517</v>
      </c>
      <c r="E129" s="40"/>
      <c r="F129" s="292" t="s">
        <v>2101</v>
      </c>
      <c r="G129" s="40"/>
      <c r="H129" s="40"/>
      <c r="I129" s="293"/>
      <c r="J129" s="40"/>
      <c r="K129" s="40"/>
      <c r="L129" s="44"/>
      <c r="M129" s="294"/>
      <c r="N129" s="29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1517</v>
      </c>
      <c r="AU129" s="17" t="s">
        <v>84</v>
      </c>
    </row>
    <row r="130" s="2" customFormat="1" ht="66.75" customHeight="1">
      <c r="A130" s="38"/>
      <c r="B130" s="39"/>
      <c r="C130" s="228" t="s">
        <v>172</v>
      </c>
      <c r="D130" s="228" t="s">
        <v>168</v>
      </c>
      <c r="E130" s="229" t="s">
        <v>2102</v>
      </c>
      <c r="F130" s="230" t="s">
        <v>2103</v>
      </c>
      <c r="G130" s="231" t="s">
        <v>1299</v>
      </c>
      <c r="H130" s="232">
        <v>1</v>
      </c>
      <c r="I130" s="233"/>
      <c r="J130" s="234">
        <f>ROUND(I130*H130,2)</f>
        <v>0</v>
      </c>
      <c r="K130" s="235"/>
      <c r="L130" s="44"/>
      <c r="M130" s="236" t="s">
        <v>1</v>
      </c>
      <c r="N130" s="237" t="s">
        <v>41</v>
      </c>
      <c r="O130" s="91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0" t="s">
        <v>288</v>
      </c>
      <c r="AT130" s="240" t="s">
        <v>168</v>
      </c>
      <c r="AU130" s="240" t="s">
        <v>84</v>
      </c>
      <c r="AY130" s="17" t="s">
        <v>166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7" t="s">
        <v>84</v>
      </c>
      <c r="BK130" s="241">
        <f>ROUND(I130*H130,2)</f>
        <v>0</v>
      </c>
      <c r="BL130" s="17" t="s">
        <v>288</v>
      </c>
      <c r="BM130" s="240" t="s">
        <v>2104</v>
      </c>
    </row>
    <row r="131" s="2" customFormat="1">
      <c r="A131" s="38"/>
      <c r="B131" s="39"/>
      <c r="C131" s="40"/>
      <c r="D131" s="244" t="s">
        <v>1517</v>
      </c>
      <c r="E131" s="40"/>
      <c r="F131" s="292" t="s">
        <v>2105</v>
      </c>
      <c r="G131" s="40"/>
      <c r="H131" s="40"/>
      <c r="I131" s="293"/>
      <c r="J131" s="40"/>
      <c r="K131" s="40"/>
      <c r="L131" s="44"/>
      <c r="M131" s="294"/>
      <c r="N131" s="295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1517</v>
      </c>
      <c r="AU131" s="17" t="s">
        <v>84</v>
      </c>
    </row>
    <row r="132" s="2" customFormat="1" ht="66.75" customHeight="1">
      <c r="A132" s="38"/>
      <c r="B132" s="39"/>
      <c r="C132" s="228" t="s">
        <v>202</v>
      </c>
      <c r="D132" s="228" t="s">
        <v>168</v>
      </c>
      <c r="E132" s="229" t="s">
        <v>2106</v>
      </c>
      <c r="F132" s="230" t="s">
        <v>2107</v>
      </c>
      <c r="G132" s="231" t="s">
        <v>1299</v>
      </c>
      <c r="H132" s="232">
        <v>2</v>
      </c>
      <c r="I132" s="233"/>
      <c r="J132" s="234">
        <f>ROUND(I132*H132,2)</f>
        <v>0</v>
      </c>
      <c r="K132" s="235"/>
      <c r="L132" s="44"/>
      <c r="M132" s="236" t="s">
        <v>1</v>
      </c>
      <c r="N132" s="237" t="s">
        <v>41</v>
      </c>
      <c r="O132" s="91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0" t="s">
        <v>288</v>
      </c>
      <c r="AT132" s="240" t="s">
        <v>168</v>
      </c>
      <c r="AU132" s="240" t="s">
        <v>84</v>
      </c>
      <c r="AY132" s="17" t="s">
        <v>166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7" t="s">
        <v>84</v>
      </c>
      <c r="BK132" s="241">
        <f>ROUND(I132*H132,2)</f>
        <v>0</v>
      </c>
      <c r="BL132" s="17" t="s">
        <v>288</v>
      </c>
      <c r="BM132" s="240" t="s">
        <v>2108</v>
      </c>
    </row>
    <row r="133" s="2" customFormat="1">
      <c r="A133" s="38"/>
      <c r="B133" s="39"/>
      <c r="C133" s="40"/>
      <c r="D133" s="244" t="s">
        <v>1517</v>
      </c>
      <c r="E133" s="40"/>
      <c r="F133" s="292" t="s">
        <v>2093</v>
      </c>
      <c r="G133" s="40"/>
      <c r="H133" s="40"/>
      <c r="I133" s="293"/>
      <c r="J133" s="40"/>
      <c r="K133" s="40"/>
      <c r="L133" s="44"/>
      <c r="M133" s="294"/>
      <c r="N133" s="295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1517</v>
      </c>
      <c r="AU133" s="17" t="s">
        <v>84</v>
      </c>
    </row>
    <row r="134" s="2" customFormat="1" ht="76.35" customHeight="1">
      <c r="A134" s="38"/>
      <c r="B134" s="39"/>
      <c r="C134" s="228" t="s">
        <v>216</v>
      </c>
      <c r="D134" s="228" t="s">
        <v>168</v>
      </c>
      <c r="E134" s="229" t="s">
        <v>2109</v>
      </c>
      <c r="F134" s="230" t="s">
        <v>2110</v>
      </c>
      <c r="G134" s="231" t="s">
        <v>1299</v>
      </c>
      <c r="H134" s="232">
        <v>3</v>
      </c>
      <c r="I134" s="233"/>
      <c r="J134" s="234">
        <f>ROUND(I134*H134,2)</f>
        <v>0</v>
      </c>
      <c r="K134" s="235"/>
      <c r="L134" s="44"/>
      <c r="M134" s="236" t="s">
        <v>1</v>
      </c>
      <c r="N134" s="237" t="s">
        <v>41</v>
      </c>
      <c r="O134" s="91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0" t="s">
        <v>288</v>
      </c>
      <c r="AT134" s="240" t="s">
        <v>168</v>
      </c>
      <c r="AU134" s="240" t="s">
        <v>84</v>
      </c>
      <c r="AY134" s="17" t="s">
        <v>166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7" t="s">
        <v>84</v>
      </c>
      <c r="BK134" s="241">
        <f>ROUND(I134*H134,2)</f>
        <v>0</v>
      </c>
      <c r="BL134" s="17" t="s">
        <v>288</v>
      </c>
      <c r="BM134" s="240" t="s">
        <v>2111</v>
      </c>
    </row>
    <row r="135" s="2" customFormat="1">
      <c r="A135" s="38"/>
      <c r="B135" s="39"/>
      <c r="C135" s="40"/>
      <c r="D135" s="244" t="s">
        <v>1517</v>
      </c>
      <c r="E135" s="40"/>
      <c r="F135" s="292" t="s">
        <v>2112</v>
      </c>
      <c r="G135" s="40"/>
      <c r="H135" s="40"/>
      <c r="I135" s="293"/>
      <c r="J135" s="40"/>
      <c r="K135" s="40"/>
      <c r="L135" s="44"/>
      <c r="M135" s="294"/>
      <c r="N135" s="295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1517</v>
      </c>
      <c r="AU135" s="17" t="s">
        <v>84</v>
      </c>
    </row>
    <row r="136" s="2" customFormat="1" ht="76.35" customHeight="1">
      <c r="A136" s="38"/>
      <c r="B136" s="39"/>
      <c r="C136" s="228" t="s">
        <v>223</v>
      </c>
      <c r="D136" s="228" t="s">
        <v>168</v>
      </c>
      <c r="E136" s="229" t="s">
        <v>2113</v>
      </c>
      <c r="F136" s="230" t="s">
        <v>2114</v>
      </c>
      <c r="G136" s="231" t="s">
        <v>1299</v>
      </c>
      <c r="H136" s="232">
        <v>1</v>
      </c>
      <c r="I136" s="233"/>
      <c r="J136" s="234">
        <f>ROUND(I136*H136,2)</f>
        <v>0</v>
      </c>
      <c r="K136" s="235"/>
      <c r="L136" s="44"/>
      <c r="M136" s="236" t="s">
        <v>1</v>
      </c>
      <c r="N136" s="237" t="s">
        <v>41</v>
      </c>
      <c r="O136" s="91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0" t="s">
        <v>288</v>
      </c>
      <c r="AT136" s="240" t="s">
        <v>168</v>
      </c>
      <c r="AU136" s="240" t="s">
        <v>84</v>
      </c>
      <c r="AY136" s="17" t="s">
        <v>166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7" t="s">
        <v>84</v>
      </c>
      <c r="BK136" s="241">
        <f>ROUND(I136*H136,2)</f>
        <v>0</v>
      </c>
      <c r="BL136" s="17" t="s">
        <v>288</v>
      </c>
      <c r="BM136" s="240" t="s">
        <v>2115</v>
      </c>
    </row>
    <row r="137" s="2" customFormat="1">
      <c r="A137" s="38"/>
      <c r="B137" s="39"/>
      <c r="C137" s="40"/>
      <c r="D137" s="244" t="s">
        <v>1517</v>
      </c>
      <c r="E137" s="40"/>
      <c r="F137" s="292" t="s">
        <v>2116</v>
      </c>
      <c r="G137" s="40"/>
      <c r="H137" s="40"/>
      <c r="I137" s="293"/>
      <c r="J137" s="40"/>
      <c r="K137" s="40"/>
      <c r="L137" s="44"/>
      <c r="M137" s="294"/>
      <c r="N137" s="29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1517</v>
      </c>
      <c r="AU137" s="17" t="s">
        <v>84</v>
      </c>
    </row>
    <row r="138" s="2" customFormat="1" ht="66.75" customHeight="1">
      <c r="A138" s="38"/>
      <c r="B138" s="39"/>
      <c r="C138" s="228" t="s">
        <v>220</v>
      </c>
      <c r="D138" s="228" t="s">
        <v>168</v>
      </c>
      <c r="E138" s="229" t="s">
        <v>2117</v>
      </c>
      <c r="F138" s="230" t="s">
        <v>2118</v>
      </c>
      <c r="G138" s="231" t="s">
        <v>1299</v>
      </c>
      <c r="H138" s="232">
        <v>2</v>
      </c>
      <c r="I138" s="233"/>
      <c r="J138" s="234">
        <f>ROUND(I138*H138,2)</f>
        <v>0</v>
      </c>
      <c r="K138" s="235"/>
      <c r="L138" s="44"/>
      <c r="M138" s="236" t="s">
        <v>1</v>
      </c>
      <c r="N138" s="237" t="s">
        <v>41</v>
      </c>
      <c r="O138" s="91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0" t="s">
        <v>288</v>
      </c>
      <c r="AT138" s="240" t="s">
        <v>168</v>
      </c>
      <c r="AU138" s="240" t="s">
        <v>84</v>
      </c>
      <c r="AY138" s="17" t="s">
        <v>166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7" t="s">
        <v>84</v>
      </c>
      <c r="BK138" s="241">
        <f>ROUND(I138*H138,2)</f>
        <v>0</v>
      </c>
      <c r="BL138" s="17" t="s">
        <v>288</v>
      </c>
      <c r="BM138" s="240" t="s">
        <v>2119</v>
      </c>
    </row>
    <row r="139" s="2" customFormat="1">
      <c r="A139" s="38"/>
      <c r="B139" s="39"/>
      <c r="C139" s="40"/>
      <c r="D139" s="244" t="s">
        <v>1517</v>
      </c>
      <c r="E139" s="40"/>
      <c r="F139" s="292" t="s">
        <v>2120</v>
      </c>
      <c r="G139" s="40"/>
      <c r="H139" s="40"/>
      <c r="I139" s="293"/>
      <c r="J139" s="40"/>
      <c r="K139" s="40"/>
      <c r="L139" s="44"/>
      <c r="M139" s="294"/>
      <c r="N139" s="295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1517</v>
      </c>
      <c r="AU139" s="17" t="s">
        <v>84</v>
      </c>
    </row>
    <row r="140" s="2" customFormat="1" ht="66.75" customHeight="1">
      <c r="A140" s="38"/>
      <c r="B140" s="39"/>
      <c r="C140" s="228" t="s">
        <v>236</v>
      </c>
      <c r="D140" s="228" t="s">
        <v>168</v>
      </c>
      <c r="E140" s="229" t="s">
        <v>2121</v>
      </c>
      <c r="F140" s="230" t="s">
        <v>2122</v>
      </c>
      <c r="G140" s="231" t="s">
        <v>1299</v>
      </c>
      <c r="H140" s="232">
        <v>1</v>
      </c>
      <c r="I140" s="233"/>
      <c r="J140" s="234">
        <f>ROUND(I140*H140,2)</f>
        <v>0</v>
      </c>
      <c r="K140" s="235"/>
      <c r="L140" s="44"/>
      <c r="M140" s="236" t="s">
        <v>1</v>
      </c>
      <c r="N140" s="237" t="s">
        <v>41</v>
      </c>
      <c r="O140" s="91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0" t="s">
        <v>288</v>
      </c>
      <c r="AT140" s="240" t="s">
        <v>168</v>
      </c>
      <c r="AU140" s="240" t="s">
        <v>84</v>
      </c>
      <c r="AY140" s="17" t="s">
        <v>166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7" t="s">
        <v>84</v>
      </c>
      <c r="BK140" s="241">
        <f>ROUND(I140*H140,2)</f>
        <v>0</v>
      </c>
      <c r="BL140" s="17" t="s">
        <v>288</v>
      </c>
      <c r="BM140" s="240" t="s">
        <v>2123</v>
      </c>
    </row>
    <row r="141" s="2" customFormat="1">
      <c r="A141" s="38"/>
      <c r="B141" s="39"/>
      <c r="C141" s="40"/>
      <c r="D141" s="244" t="s">
        <v>1517</v>
      </c>
      <c r="E141" s="40"/>
      <c r="F141" s="292" t="s">
        <v>2124</v>
      </c>
      <c r="G141" s="40"/>
      <c r="H141" s="40"/>
      <c r="I141" s="293"/>
      <c r="J141" s="40"/>
      <c r="K141" s="40"/>
      <c r="L141" s="44"/>
      <c r="M141" s="294"/>
      <c r="N141" s="29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1517</v>
      </c>
      <c r="AU141" s="17" t="s">
        <v>84</v>
      </c>
    </row>
    <row r="142" s="2" customFormat="1" ht="66.75" customHeight="1">
      <c r="A142" s="38"/>
      <c r="B142" s="39"/>
      <c r="C142" s="228" t="s">
        <v>247</v>
      </c>
      <c r="D142" s="228" t="s">
        <v>168</v>
      </c>
      <c r="E142" s="229" t="s">
        <v>2125</v>
      </c>
      <c r="F142" s="230" t="s">
        <v>2126</v>
      </c>
      <c r="G142" s="231" t="s">
        <v>1299</v>
      </c>
      <c r="H142" s="232">
        <v>1</v>
      </c>
      <c r="I142" s="233"/>
      <c r="J142" s="234">
        <f>ROUND(I142*H142,2)</f>
        <v>0</v>
      </c>
      <c r="K142" s="235"/>
      <c r="L142" s="44"/>
      <c r="M142" s="236" t="s">
        <v>1</v>
      </c>
      <c r="N142" s="237" t="s">
        <v>41</v>
      </c>
      <c r="O142" s="91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288</v>
      </c>
      <c r="AT142" s="240" t="s">
        <v>168</v>
      </c>
      <c r="AU142" s="240" t="s">
        <v>84</v>
      </c>
      <c r="AY142" s="17" t="s">
        <v>166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84</v>
      </c>
      <c r="BK142" s="241">
        <f>ROUND(I142*H142,2)</f>
        <v>0</v>
      </c>
      <c r="BL142" s="17" t="s">
        <v>288</v>
      </c>
      <c r="BM142" s="240" t="s">
        <v>2127</v>
      </c>
    </row>
    <row r="143" s="2" customFormat="1">
      <c r="A143" s="38"/>
      <c r="B143" s="39"/>
      <c r="C143" s="40"/>
      <c r="D143" s="244" t="s">
        <v>1517</v>
      </c>
      <c r="E143" s="40"/>
      <c r="F143" s="292" t="s">
        <v>2128</v>
      </c>
      <c r="G143" s="40"/>
      <c r="H143" s="40"/>
      <c r="I143" s="293"/>
      <c r="J143" s="40"/>
      <c r="K143" s="40"/>
      <c r="L143" s="44"/>
      <c r="M143" s="294"/>
      <c r="N143" s="29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1517</v>
      </c>
      <c r="AU143" s="17" t="s">
        <v>84</v>
      </c>
    </row>
    <row r="144" s="2" customFormat="1" ht="66.75" customHeight="1">
      <c r="A144" s="38"/>
      <c r="B144" s="39"/>
      <c r="C144" s="228" t="s">
        <v>254</v>
      </c>
      <c r="D144" s="228" t="s">
        <v>168</v>
      </c>
      <c r="E144" s="229" t="s">
        <v>2129</v>
      </c>
      <c r="F144" s="230" t="s">
        <v>2130</v>
      </c>
      <c r="G144" s="231" t="s">
        <v>1299</v>
      </c>
      <c r="H144" s="232">
        <v>1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41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288</v>
      </c>
      <c r="AT144" s="240" t="s">
        <v>168</v>
      </c>
      <c r="AU144" s="240" t="s">
        <v>84</v>
      </c>
      <c r="AY144" s="17" t="s">
        <v>166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84</v>
      </c>
      <c r="BK144" s="241">
        <f>ROUND(I144*H144,2)</f>
        <v>0</v>
      </c>
      <c r="BL144" s="17" t="s">
        <v>288</v>
      </c>
      <c r="BM144" s="240" t="s">
        <v>2131</v>
      </c>
    </row>
    <row r="145" s="2" customFormat="1">
      <c r="A145" s="38"/>
      <c r="B145" s="39"/>
      <c r="C145" s="40"/>
      <c r="D145" s="244" t="s">
        <v>1517</v>
      </c>
      <c r="E145" s="40"/>
      <c r="F145" s="292" t="s">
        <v>2132</v>
      </c>
      <c r="G145" s="40"/>
      <c r="H145" s="40"/>
      <c r="I145" s="293"/>
      <c r="J145" s="40"/>
      <c r="K145" s="40"/>
      <c r="L145" s="44"/>
      <c r="M145" s="294"/>
      <c r="N145" s="295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1517</v>
      </c>
      <c r="AU145" s="17" t="s">
        <v>84</v>
      </c>
    </row>
    <row r="146" s="2" customFormat="1" ht="66.75" customHeight="1">
      <c r="A146" s="38"/>
      <c r="B146" s="39"/>
      <c r="C146" s="228" t="s">
        <v>260</v>
      </c>
      <c r="D146" s="228" t="s">
        <v>168</v>
      </c>
      <c r="E146" s="229" t="s">
        <v>2133</v>
      </c>
      <c r="F146" s="230" t="s">
        <v>2134</v>
      </c>
      <c r="G146" s="231" t="s">
        <v>1299</v>
      </c>
      <c r="H146" s="232">
        <v>1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41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288</v>
      </c>
      <c r="AT146" s="240" t="s">
        <v>168</v>
      </c>
      <c r="AU146" s="240" t="s">
        <v>84</v>
      </c>
      <c r="AY146" s="17" t="s">
        <v>166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84</v>
      </c>
      <c r="BK146" s="241">
        <f>ROUND(I146*H146,2)</f>
        <v>0</v>
      </c>
      <c r="BL146" s="17" t="s">
        <v>288</v>
      </c>
      <c r="BM146" s="240" t="s">
        <v>2135</v>
      </c>
    </row>
    <row r="147" s="2" customFormat="1">
      <c r="A147" s="38"/>
      <c r="B147" s="39"/>
      <c r="C147" s="40"/>
      <c r="D147" s="244" t="s">
        <v>1517</v>
      </c>
      <c r="E147" s="40"/>
      <c r="F147" s="292" t="s">
        <v>2136</v>
      </c>
      <c r="G147" s="40"/>
      <c r="H147" s="40"/>
      <c r="I147" s="293"/>
      <c r="J147" s="40"/>
      <c r="K147" s="40"/>
      <c r="L147" s="44"/>
      <c r="M147" s="294"/>
      <c r="N147" s="295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1517</v>
      </c>
      <c r="AU147" s="17" t="s">
        <v>84</v>
      </c>
    </row>
    <row r="148" s="2" customFormat="1" ht="66.75" customHeight="1">
      <c r="A148" s="38"/>
      <c r="B148" s="39"/>
      <c r="C148" s="228" t="s">
        <v>265</v>
      </c>
      <c r="D148" s="228" t="s">
        <v>168</v>
      </c>
      <c r="E148" s="229" t="s">
        <v>2137</v>
      </c>
      <c r="F148" s="230" t="s">
        <v>2138</v>
      </c>
      <c r="G148" s="231" t="s">
        <v>1299</v>
      </c>
      <c r="H148" s="232">
        <v>1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41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288</v>
      </c>
      <c r="AT148" s="240" t="s">
        <v>168</v>
      </c>
      <c r="AU148" s="240" t="s">
        <v>84</v>
      </c>
      <c r="AY148" s="17" t="s">
        <v>166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84</v>
      </c>
      <c r="BK148" s="241">
        <f>ROUND(I148*H148,2)</f>
        <v>0</v>
      </c>
      <c r="BL148" s="17" t="s">
        <v>288</v>
      </c>
      <c r="BM148" s="240" t="s">
        <v>2139</v>
      </c>
    </row>
    <row r="149" s="2" customFormat="1">
      <c r="A149" s="38"/>
      <c r="B149" s="39"/>
      <c r="C149" s="40"/>
      <c r="D149" s="244" t="s">
        <v>1517</v>
      </c>
      <c r="E149" s="40"/>
      <c r="F149" s="292" t="s">
        <v>2140</v>
      </c>
      <c r="G149" s="40"/>
      <c r="H149" s="40"/>
      <c r="I149" s="293"/>
      <c r="J149" s="40"/>
      <c r="K149" s="40"/>
      <c r="L149" s="44"/>
      <c r="M149" s="294"/>
      <c r="N149" s="295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1517</v>
      </c>
      <c r="AU149" s="17" t="s">
        <v>84</v>
      </c>
    </row>
    <row r="150" s="12" customFormat="1" ht="25.92" customHeight="1">
      <c r="A150" s="12"/>
      <c r="B150" s="212"/>
      <c r="C150" s="213"/>
      <c r="D150" s="214" t="s">
        <v>75</v>
      </c>
      <c r="E150" s="215" t="s">
        <v>751</v>
      </c>
      <c r="F150" s="215" t="s">
        <v>752</v>
      </c>
      <c r="G150" s="213"/>
      <c r="H150" s="213"/>
      <c r="I150" s="216"/>
      <c r="J150" s="217">
        <f>BK150</f>
        <v>0</v>
      </c>
      <c r="K150" s="213"/>
      <c r="L150" s="218"/>
      <c r="M150" s="219"/>
      <c r="N150" s="220"/>
      <c r="O150" s="220"/>
      <c r="P150" s="221">
        <f>SUM(P151:P172)</f>
        <v>0</v>
      </c>
      <c r="Q150" s="220"/>
      <c r="R150" s="221">
        <f>SUM(R151:R172)</f>
        <v>0</v>
      </c>
      <c r="S150" s="220"/>
      <c r="T150" s="222">
        <f>SUM(T151:T172)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3" t="s">
        <v>86</v>
      </c>
      <c r="AT150" s="224" t="s">
        <v>75</v>
      </c>
      <c r="AU150" s="224" t="s">
        <v>76</v>
      </c>
      <c r="AY150" s="223" t="s">
        <v>166</v>
      </c>
      <c r="BK150" s="225">
        <f>SUM(BK151:BK172)</f>
        <v>0</v>
      </c>
    </row>
    <row r="151" s="2" customFormat="1" ht="49.05" customHeight="1">
      <c r="A151" s="38"/>
      <c r="B151" s="39"/>
      <c r="C151" s="228" t="s">
        <v>277</v>
      </c>
      <c r="D151" s="228" t="s">
        <v>168</v>
      </c>
      <c r="E151" s="229" t="s">
        <v>2141</v>
      </c>
      <c r="F151" s="230" t="s">
        <v>2142</v>
      </c>
      <c r="G151" s="231" t="s">
        <v>1299</v>
      </c>
      <c r="H151" s="232">
        <v>6</v>
      </c>
      <c r="I151" s="233"/>
      <c r="J151" s="234">
        <f>ROUND(I151*H151,2)</f>
        <v>0</v>
      </c>
      <c r="K151" s="235"/>
      <c r="L151" s="44"/>
      <c r="M151" s="236" t="s">
        <v>1</v>
      </c>
      <c r="N151" s="237" t="s">
        <v>41</v>
      </c>
      <c r="O151" s="91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288</v>
      </c>
      <c r="AT151" s="240" t="s">
        <v>168</v>
      </c>
      <c r="AU151" s="240" t="s">
        <v>84</v>
      </c>
      <c r="AY151" s="17" t="s">
        <v>166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84</v>
      </c>
      <c r="BK151" s="241">
        <f>ROUND(I151*H151,2)</f>
        <v>0</v>
      </c>
      <c r="BL151" s="17" t="s">
        <v>288</v>
      </c>
      <c r="BM151" s="240" t="s">
        <v>2143</v>
      </c>
    </row>
    <row r="152" s="2" customFormat="1">
      <c r="A152" s="38"/>
      <c r="B152" s="39"/>
      <c r="C152" s="40"/>
      <c r="D152" s="244" t="s">
        <v>1517</v>
      </c>
      <c r="E152" s="40"/>
      <c r="F152" s="292" t="s">
        <v>2144</v>
      </c>
      <c r="G152" s="40"/>
      <c r="H152" s="40"/>
      <c r="I152" s="293"/>
      <c r="J152" s="40"/>
      <c r="K152" s="40"/>
      <c r="L152" s="44"/>
      <c r="M152" s="294"/>
      <c r="N152" s="295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1517</v>
      </c>
      <c r="AU152" s="17" t="s">
        <v>84</v>
      </c>
    </row>
    <row r="153" s="2" customFormat="1" ht="55.5" customHeight="1">
      <c r="A153" s="38"/>
      <c r="B153" s="39"/>
      <c r="C153" s="228" t="s">
        <v>8</v>
      </c>
      <c r="D153" s="228" t="s">
        <v>168</v>
      </c>
      <c r="E153" s="229" t="s">
        <v>2145</v>
      </c>
      <c r="F153" s="230" t="s">
        <v>2146</v>
      </c>
      <c r="G153" s="231" t="s">
        <v>1299</v>
      </c>
      <c r="H153" s="232">
        <v>13</v>
      </c>
      <c r="I153" s="233"/>
      <c r="J153" s="234">
        <f>ROUND(I153*H153,2)</f>
        <v>0</v>
      </c>
      <c r="K153" s="235"/>
      <c r="L153" s="44"/>
      <c r="M153" s="236" t="s">
        <v>1</v>
      </c>
      <c r="N153" s="237" t="s">
        <v>41</v>
      </c>
      <c r="O153" s="91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288</v>
      </c>
      <c r="AT153" s="240" t="s">
        <v>168</v>
      </c>
      <c r="AU153" s="240" t="s">
        <v>84</v>
      </c>
      <c r="AY153" s="17" t="s">
        <v>166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84</v>
      </c>
      <c r="BK153" s="241">
        <f>ROUND(I153*H153,2)</f>
        <v>0</v>
      </c>
      <c r="BL153" s="17" t="s">
        <v>288</v>
      </c>
      <c r="BM153" s="240" t="s">
        <v>2147</v>
      </c>
    </row>
    <row r="154" s="2" customFormat="1">
      <c r="A154" s="38"/>
      <c r="B154" s="39"/>
      <c r="C154" s="40"/>
      <c r="D154" s="244" t="s">
        <v>1517</v>
      </c>
      <c r="E154" s="40"/>
      <c r="F154" s="292" t="s">
        <v>2148</v>
      </c>
      <c r="G154" s="40"/>
      <c r="H154" s="40"/>
      <c r="I154" s="293"/>
      <c r="J154" s="40"/>
      <c r="K154" s="40"/>
      <c r="L154" s="44"/>
      <c r="M154" s="294"/>
      <c r="N154" s="295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1517</v>
      </c>
      <c r="AU154" s="17" t="s">
        <v>84</v>
      </c>
    </row>
    <row r="155" s="2" customFormat="1" ht="49.05" customHeight="1">
      <c r="A155" s="38"/>
      <c r="B155" s="39"/>
      <c r="C155" s="228" t="s">
        <v>288</v>
      </c>
      <c r="D155" s="228" t="s">
        <v>168</v>
      </c>
      <c r="E155" s="229" t="s">
        <v>2149</v>
      </c>
      <c r="F155" s="230" t="s">
        <v>2150</v>
      </c>
      <c r="G155" s="231" t="s">
        <v>1299</v>
      </c>
      <c r="H155" s="232">
        <v>1</v>
      </c>
      <c r="I155" s="233"/>
      <c r="J155" s="234">
        <f>ROUND(I155*H155,2)</f>
        <v>0</v>
      </c>
      <c r="K155" s="235"/>
      <c r="L155" s="44"/>
      <c r="M155" s="236" t="s">
        <v>1</v>
      </c>
      <c r="N155" s="237" t="s">
        <v>41</v>
      </c>
      <c r="O155" s="91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288</v>
      </c>
      <c r="AT155" s="240" t="s">
        <v>168</v>
      </c>
      <c r="AU155" s="240" t="s">
        <v>84</v>
      </c>
      <c r="AY155" s="17" t="s">
        <v>166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84</v>
      </c>
      <c r="BK155" s="241">
        <f>ROUND(I155*H155,2)</f>
        <v>0</v>
      </c>
      <c r="BL155" s="17" t="s">
        <v>288</v>
      </c>
      <c r="BM155" s="240" t="s">
        <v>2151</v>
      </c>
    </row>
    <row r="156" s="2" customFormat="1">
      <c r="A156" s="38"/>
      <c r="B156" s="39"/>
      <c r="C156" s="40"/>
      <c r="D156" s="244" t="s">
        <v>1517</v>
      </c>
      <c r="E156" s="40"/>
      <c r="F156" s="292" t="s">
        <v>2152</v>
      </c>
      <c r="G156" s="40"/>
      <c r="H156" s="40"/>
      <c r="I156" s="293"/>
      <c r="J156" s="40"/>
      <c r="K156" s="40"/>
      <c r="L156" s="44"/>
      <c r="M156" s="294"/>
      <c r="N156" s="295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1517</v>
      </c>
      <c r="AU156" s="17" t="s">
        <v>84</v>
      </c>
    </row>
    <row r="157" s="2" customFormat="1" ht="49.05" customHeight="1">
      <c r="A157" s="38"/>
      <c r="B157" s="39"/>
      <c r="C157" s="228" t="s">
        <v>292</v>
      </c>
      <c r="D157" s="228" t="s">
        <v>168</v>
      </c>
      <c r="E157" s="229" t="s">
        <v>2153</v>
      </c>
      <c r="F157" s="230" t="s">
        <v>2154</v>
      </c>
      <c r="G157" s="231" t="s">
        <v>1299</v>
      </c>
      <c r="H157" s="232">
        <v>2</v>
      </c>
      <c r="I157" s="233"/>
      <c r="J157" s="234">
        <f>ROUND(I157*H157,2)</f>
        <v>0</v>
      </c>
      <c r="K157" s="235"/>
      <c r="L157" s="44"/>
      <c r="M157" s="236" t="s">
        <v>1</v>
      </c>
      <c r="N157" s="237" t="s">
        <v>41</v>
      </c>
      <c r="O157" s="91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288</v>
      </c>
      <c r="AT157" s="240" t="s">
        <v>168</v>
      </c>
      <c r="AU157" s="240" t="s">
        <v>84</v>
      </c>
      <c r="AY157" s="17" t="s">
        <v>166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84</v>
      </c>
      <c r="BK157" s="241">
        <f>ROUND(I157*H157,2)</f>
        <v>0</v>
      </c>
      <c r="BL157" s="17" t="s">
        <v>288</v>
      </c>
      <c r="BM157" s="240" t="s">
        <v>2155</v>
      </c>
    </row>
    <row r="158" s="2" customFormat="1">
      <c r="A158" s="38"/>
      <c r="B158" s="39"/>
      <c r="C158" s="40"/>
      <c r="D158" s="244" t="s">
        <v>1517</v>
      </c>
      <c r="E158" s="40"/>
      <c r="F158" s="292" t="s">
        <v>2156</v>
      </c>
      <c r="G158" s="40"/>
      <c r="H158" s="40"/>
      <c r="I158" s="293"/>
      <c r="J158" s="40"/>
      <c r="K158" s="40"/>
      <c r="L158" s="44"/>
      <c r="M158" s="294"/>
      <c r="N158" s="295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1517</v>
      </c>
      <c r="AU158" s="17" t="s">
        <v>84</v>
      </c>
    </row>
    <row r="159" s="2" customFormat="1" ht="49.05" customHeight="1">
      <c r="A159" s="38"/>
      <c r="B159" s="39"/>
      <c r="C159" s="228" t="s">
        <v>296</v>
      </c>
      <c r="D159" s="228" t="s">
        <v>168</v>
      </c>
      <c r="E159" s="229" t="s">
        <v>2157</v>
      </c>
      <c r="F159" s="230" t="s">
        <v>2158</v>
      </c>
      <c r="G159" s="231" t="s">
        <v>1299</v>
      </c>
      <c r="H159" s="232">
        <v>2</v>
      </c>
      <c r="I159" s="233"/>
      <c r="J159" s="234">
        <f>ROUND(I159*H159,2)</f>
        <v>0</v>
      </c>
      <c r="K159" s="235"/>
      <c r="L159" s="44"/>
      <c r="M159" s="236" t="s">
        <v>1</v>
      </c>
      <c r="N159" s="237" t="s">
        <v>41</v>
      </c>
      <c r="O159" s="91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288</v>
      </c>
      <c r="AT159" s="240" t="s">
        <v>168</v>
      </c>
      <c r="AU159" s="240" t="s">
        <v>84</v>
      </c>
      <c r="AY159" s="17" t="s">
        <v>166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84</v>
      </c>
      <c r="BK159" s="241">
        <f>ROUND(I159*H159,2)</f>
        <v>0</v>
      </c>
      <c r="BL159" s="17" t="s">
        <v>288</v>
      </c>
      <c r="BM159" s="240" t="s">
        <v>2159</v>
      </c>
    </row>
    <row r="160" s="2" customFormat="1">
      <c r="A160" s="38"/>
      <c r="B160" s="39"/>
      <c r="C160" s="40"/>
      <c r="D160" s="244" t="s">
        <v>1517</v>
      </c>
      <c r="E160" s="40"/>
      <c r="F160" s="292" t="s">
        <v>2160</v>
      </c>
      <c r="G160" s="40"/>
      <c r="H160" s="40"/>
      <c r="I160" s="293"/>
      <c r="J160" s="40"/>
      <c r="K160" s="40"/>
      <c r="L160" s="44"/>
      <c r="M160" s="294"/>
      <c r="N160" s="295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1517</v>
      </c>
      <c r="AU160" s="17" t="s">
        <v>84</v>
      </c>
    </row>
    <row r="161" s="2" customFormat="1" ht="16.5" customHeight="1">
      <c r="A161" s="38"/>
      <c r="B161" s="39"/>
      <c r="C161" s="228" t="s">
        <v>300</v>
      </c>
      <c r="D161" s="228" t="s">
        <v>168</v>
      </c>
      <c r="E161" s="229" t="s">
        <v>2161</v>
      </c>
      <c r="F161" s="230" t="s">
        <v>2162</v>
      </c>
      <c r="G161" s="231" t="s">
        <v>2163</v>
      </c>
      <c r="H161" s="232">
        <v>2</v>
      </c>
      <c r="I161" s="233"/>
      <c r="J161" s="234">
        <f>ROUND(I161*H161,2)</f>
        <v>0</v>
      </c>
      <c r="K161" s="235"/>
      <c r="L161" s="44"/>
      <c r="M161" s="236" t="s">
        <v>1</v>
      </c>
      <c r="N161" s="237" t="s">
        <v>41</v>
      </c>
      <c r="O161" s="91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288</v>
      </c>
      <c r="AT161" s="240" t="s">
        <v>168</v>
      </c>
      <c r="AU161" s="240" t="s">
        <v>84</v>
      </c>
      <c r="AY161" s="17" t="s">
        <v>166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84</v>
      </c>
      <c r="BK161" s="241">
        <f>ROUND(I161*H161,2)</f>
        <v>0</v>
      </c>
      <c r="BL161" s="17" t="s">
        <v>288</v>
      </c>
      <c r="BM161" s="240" t="s">
        <v>2164</v>
      </c>
    </row>
    <row r="162" s="2" customFormat="1">
      <c r="A162" s="38"/>
      <c r="B162" s="39"/>
      <c r="C162" s="40"/>
      <c r="D162" s="244" t="s">
        <v>1517</v>
      </c>
      <c r="E162" s="40"/>
      <c r="F162" s="292" t="s">
        <v>2165</v>
      </c>
      <c r="G162" s="40"/>
      <c r="H162" s="40"/>
      <c r="I162" s="293"/>
      <c r="J162" s="40"/>
      <c r="K162" s="40"/>
      <c r="L162" s="44"/>
      <c r="M162" s="294"/>
      <c r="N162" s="295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1517</v>
      </c>
      <c r="AU162" s="17" t="s">
        <v>84</v>
      </c>
    </row>
    <row r="163" s="2" customFormat="1" ht="16.5" customHeight="1">
      <c r="A163" s="38"/>
      <c r="B163" s="39"/>
      <c r="C163" s="228" t="s">
        <v>305</v>
      </c>
      <c r="D163" s="228" t="s">
        <v>168</v>
      </c>
      <c r="E163" s="229" t="s">
        <v>2166</v>
      </c>
      <c r="F163" s="230" t="s">
        <v>2167</v>
      </c>
      <c r="G163" s="231" t="s">
        <v>2163</v>
      </c>
      <c r="H163" s="232">
        <v>1</v>
      </c>
      <c r="I163" s="233"/>
      <c r="J163" s="234">
        <f>ROUND(I163*H163,2)</f>
        <v>0</v>
      </c>
      <c r="K163" s="235"/>
      <c r="L163" s="44"/>
      <c r="M163" s="236" t="s">
        <v>1</v>
      </c>
      <c r="N163" s="237" t="s">
        <v>41</v>
      </c>
      <c r="O163" s="91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0" t="s">
        <v>288</v>
      </c>
      <c r="AT163" s="240" t="s">
        <v>168</v>
      </c>
      <c r="AU163" s="240" t="s">
        <v>84</v>
      </c>
      <c r="AY163" s="17" t="s">
        <v>166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84</v>
      </c>
      <c r="BK163" s="241">
        <f>ROUND(I163*H163,2)</f>
        <v>0</v>
      </c>
      <c r="BL163" s="17" t="s">
        <v>288</v>
      </c>
      <c r="BM163" s="240" t="s">
        <v>2168</v>
      </c>
    </row>
    <row r="164" s="2" customFormat="1">
      <c r="A164" s="38"/>
      <c r="B164" s="39"/>
      <c r="C164" s="40"/>
      <c r="D164" s="244" t="s">
        <v>1517</v>
      </c>
      <c r="E164" s="40"/>
      <c r="F164" s="292" t="s">
        <v>2165</v>
      </c>
      <c r="G164" s="40"/>
      <c r="H164" s="40"/>
      <c r="I164" s="293"/>
      <c r="J164" s="40"/>
      <c r="K164" s="40"/>
      <c r="L164" s="44"/>
      <c r="M164" s="294"/>
      <c r="N164" s="295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1517</v>
      </c>
      <c r="AU164" s="17" t="s">
        <v>84</v>
      </c>
    </row>
    <row r="165" s="2" customFormat="1" ht="16.5" customHeight="1">
      <c r="A165" s="38"/>
      <c r="B165" s="39"/>
      <c r="C165" s="228" t="s">
        <v>7</v>
      </c>
      <c r="D165" s="228" t="s">
        <v>168</v>
      </c>
      <c r="E165" s="229" t="s">
        <v>2169</v>
      </c>
      <c r="F165" s="230" t="s">
        <v>2170</v>
      </c>
      <c r="G165" s="231" t="s">
        <v>2163</v>
      </c>
      <c r="H165" s="232">
        <v>1</v>
      </c>
      <c r="I165" s="233"/>
      <c r="J165" s="234">
        <f>ROUND(I165*H165,2)</f>
        <v>0</v>
      </c>
      <c r="K165" s="235"/>
      <c r="L165" s="44"/>
      <c r="M165" s="236" t="s">
        <v>1</v>
      </c>
      <c r="N165" s="237" t="s">
        <v>41</v>
      </c>
      <c r="O165" s="91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0" t="s">
        <v>288</v>
      </c>
      <c r="AT165" s="240" t="s">
        <v>168</v>
      </c>
      <c r="AU165" s="240" t="s">
        <v>84</v>
      </c>
      <c r="AY165" s="17" t="s">
        <v>166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7" t="s">
        <v>84</v>
      </c>
      <c r="BK165" s="241">
        <f>ROUND(I165*H165,2)</f>
        <v>0</v>
      </c>
      <c r="BL165" s="17" t="s">
        <v>288</v>
      </c>
      <c r="BM165" s="240" t="s">
        <v>2171</v>
      </c>
    </row>
    <row r="166" s="2" customFormat="1">
      <c r="A166" s="38"/>
      <c r="B166" s="39"/>
      <c r="C166" s="40"/>
      <c r="D166" s="244" t="s">
        <v>1517</v>
      </c>
      <c r="E166" s="40"/>
      <c r="F166" s="292" t="s">
        <v>2165</v>
      </c>
      <c r="G166" s="40"/>
      <c r="H166" s="40"/>
      <c r="I166" s="293"/>
      <c r="J166" s="40"/>
      <c r="K166" s="40"/>
      <c r="L166" s="44"/>
      <c r="M166" s="294"/>
      <c r="N166" s="295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1517</v>
      </c>
      <c r="AU166" s="17" t="s">
        <v>84</v>
      </c>
    </row>
    <row r="167" s="2" customFormat="1" ht="16.5" customHeight="1">
      <c r="A167" s="38"/>
      <c r="B167" s="39"/>
      <c r="C167" s="228" t="s">
        <v>316</v>
      </c>
      <c r="D167" s="228" t="s">
        <v>168</v>
      </c>
      <c r="E167" s="229" t="s">
        <v>2172</v>
      </c>
      <c r="F167" s="230" t="s">
        <v>2173</v>
      </c>
      <c r="G167" s="231" t="s">
        <v>2163</v>
      </c>
      <c r="H167" s="232">
        <v>1</v>
      </c>
      <c r="I167" s="233"/>
      <c r="J167" s="234">
        <f>ROUND(I167*H167,2)</f>
        <v>0</v>
      </c>
      <c r="K167" s="235"/>
      <c r="L167" s="44"/>
      <c r="M167" s="236" t="s">
        <v>1</v>
      </c>
      <c r="N167" s="237" t="s">
        <v>41</v>
      </c>
      <c r="O167" s="91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0" t="s">
        <v>288</v>
      </c>
      <c r="AT167" s="240" t="s">
        <v>168</v>
      </c>
      <c r="AU167" s="240" t="s">
        <v>84</v>
      </c>
      <c r="AY167" s="17" t="s">
        <v>166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7" t="s">
        <v>84</v>
      </c>
      <c r="BK167" s="241">
        <f>ROUND(I167*H167,2)</f>
        <v>0</v>
      </c>
      <c r="BL167" s="17" t="s">
        <v>288</v>
      </c>
      <c r="BM167" s="240" t="s">
        <v>2174</v>
      </c>
    </row>
    <row r="168" s="2" customFormat="1">
      <c r="A168" s="38"/>
      <c r="B168" s="39"/>
      <c r="C168" s="40"/>
      <c r="D168" s="244" t="s">
        <v>1517</v>
      </c>
      <c r="E168" s="40"/>
      <c r="F168" s="292" t="s">
        <v>2165</v>
      </c>
      <c r="G168" s="40"/>
      <c r="H168" s="40"/>
      <c r="I168" s="293"/>
      <c r="J168" s="40"/>
      <c r="K168" s="40"/>
      <c r="L168" s="44"/>
      <c r="M168" s="294"/>
      <c r="N168" s="295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1517</v>
      </c>
      <c r="AU168" s="17" t="s">
        <v>84</v>
      </c>
    </row>
    <row r="169" s="2" customFormat="1" ht="44.25" customHeight="1">
      <c r="A169" s="38"/>
      <c r="B169" s="39"/>
      <c r="C169" s="228" t="s">
        <v>332</v>
      </c>
      <c r="D169" s="228" t="s">
        <v>168</v>
      </c>
      <c r="E169" s="229" t="s">
        <v>84</v>
      </c>
      <c r="F169" s="230" t="s">
        <v>2175</v>
      </c>
      <c r="G169" s="231" t="s">
        <v>611</v>
      </c>
      <c r="H169" s="286"/>
      <c r="I169" s="233"/>
      <c r="J169" s="234">
        <f>ROUND(I169*H169,2)</f>
        <v>0</v>
      </c>
      <c r="K169" s="235"/>
      <c r="L169" s="44"/>
      <c r="M169" s="236" t="s">
        <v>1</v>
      </c>
      <c r="N169" s="237" t="s">
        <v>41</v>
      </c>
      <c r="O169" s="91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288</v>
      </c>
      <c r="AT169" s="240" t="s">
        <v>168</v>
      </c>
      <c r="AU169" s="240" t="s">
        <v>84</v>
      </c>
      <c r="AY169" s="17" t="s">
        <v>166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84</v>
      </c>
      <c r="BK169" s="241">
        <f>ROUND(I169*H169,2)</f>
        <v>0</v>
      </c>
      <c r="BL169" s="17" t="s">
        <v>288</v>
      </c>
      <c r="BM169" s="240" t="s">
        <v>2176</v>
      </c>
    </row>
    <row r="170" s="2" customFormat="1">
      <c r="A170" s="38"/>
      <c r="B170" s="39"/>
      <c r="C170" s="40"/>
      <c r="D170" s="244" t="s">
        <v>1517</v>
      </c>
      <c r="E170" s="40"/>
      <c r="F170" s="292" t="s">
        <v>2177</v>
      </c>
      <c r="G170" s="40"/>
      <c r="H170" s="40"/>
      <c r="I170" s="293"/>
      <c r="J170" s="40"/>
      <c r="K170" s="40"/>
      <c r="L170" s="44"/>
      <c r="M170" s="294"/>
      <c r="N170" s="295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1517</v>
      </c>
      <c r="AU170" s="17" t="s">
        <v>84</v>
      </c>
    </row>
    <row r="171" s="2" customFormat="1" ht="49.05" customHeight="1">
      <c r="A171" s="38"/>
      <c r="B171" s="39"/>
      <c r="C171" s="228" t="s">
        <v>339</v>
      </c>
      <c r="D171" s="228" t="s">
        <v>168</v>
      </c>
      <c r="E171" s="229" t="s">
        <v>2178</v>
      </c>
      <c r="F171" s="230" t="s">
        <v>2179</v>
      </c>
      <c r="G171" s="231" t="s">
        <v>611</v>
      </c>
      <c r="H171" s="286"/>
      <c r="I171" s="233"/>
      <c r="J171" s="234">
        <f>ROUND(I171*H171,2)</f>
        <v>0</v>
      </c>
      <c r="K171" s="235"/>
      <c r="L171" s="44"/>
      <c r="M171" s="236" t="s">
        <v>1</v>
      </c>
      <c r="N171" s="237" t="s">
        <v>41</v>
      </c>
      <c r="O171" s="91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0" t="s">
        <v>288</v>
      </c>
      <c r="AT171" s="240" t="s">
        <v>168</v>
      </c>
      <c r="AU171" s="240" t="s">
        <v>84</v>
      </c>
      <c r="AY171" s="17" t="s">
        <v>166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7" t="s">
        <v>84</v>
      </c>
      <c r="BK171" s="241">
        <f>ROUND(I171*H171,2)</f>
        <v>0</v>
      </c>
      <c r="BL171" s="17" t="s">
        <v>288</v>
      </c>
      <c r="BM171" s="240" t="s">
        <v>2180</v>
      </c>
    </row>
    <row r="172" s="2" customFormat="1">
      <c r="A172" s="38"/>
      <c r="B172" s="39"/>
      <c r="C172" s="40"/>
      <c r="D172" s="244" t="s">
        <v>1517</v>
      </c>
      <c r="E172" s="40"/>
      <c r="F172" s="292" t="s">
        <v>2181</v>
      </c>
      <c r="G172" s="40"/>
      <c r="H172" s="40"/>
      <c r="I172" s="293"/>
      <c r="J172" s="40"/>
      <c r="K172" s="40"/>
      <c r="L172" s="44"/>
      <c r="M172" s="296"/>
      <c r="N172" s="297"/>
      <c r="O172" s="289"/>
      <c r="P172" s="289"/>
      <c r="Q172" s="289"/>
      <c r="R172" s="289"/>
      <c r="S172" s="289"/>
      <c r="T172" s="29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1517</v>
      </c>
      <c r="AU172" s="17" t="s">
        <v>84</v>
      </c>
    </row>
    <row r="173" s="2" customFormat="1" ht="6.96" customHeight="1">
      <c r="A173" s="38"/>
      <c r="B173" s="66"/>
      <c r="C173" s="67"/>
      <c r="D173" s="67"/>
      <c r="E173" s="67"/>
      <c r="F173" s="67"/>
      <c r="G173" s="67"/>
      <c r="H173" s="67"/>
      <c r="I173" s="67"/>
      <c r="J173" s="67"/>
      <c r="K173" s="67"/>
      <c r="L173" s="44"/>
      <c r="M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</row>
  </sheetData>
  <sheetProtection sheet="1" autoFilter="0" formatColumns="0" formatRows="0" objects="1" scenarios="1" spinCount="100000" saltValue="WSPvLh3xI+hWxdy+8Kap3HlZjAaK88Hdhvbe3r0WJknFfC+TzwtBGWy8iunJanjx1q/HE49phre1dEU0gL2Paw==" hashValue="L2yx5/sZ8tiZ6zHYHhTl8TFXAaayzt5sMnlhZklbNe6qPAT/S6G7CUmXVtOoP0UdiqtUUtG/pFAH1LMxruXg/A==" algorithmName="SHA-512" password="CC35"/>
  <autoFilter ref="C121:K17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86</v>
      </c>
    </row>
    <row r="4" s="1" customFormat="1" ht="24.96" customHeight="1">
      <c r="B4" s="20"/>
      <c r="D4" s="149" t="s">
        <v>122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Stav. úpravy pro přesun patologie do suterénu bubovy B a C v areálu nemocnice</v>
      </c>
      <c r="F7" s="151"/>
      <c r="G7" s="151"/>
      <c r="H7" s="151"/>
      <c r="L7" s="20"/>
    </row>
    <row r="8" s="2" customFormat="1" ht="12" customHeight="1">
      <c r="A8" s="38"/>
      <c r="B8" s="44"/>
      <c r="C8" s="38"/>
      <c r="D8" s="151" t="s">
        <v>126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3" t="s">
        <v>2182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1" t="s">
        <v>18</v>
      </c>
      <c r="E11" s="38"/>
      <c r="F11" s="141" t="s">
        <v>1</v>
      </c>
      <c r="G11" s="38"/>
      <c r="H11" s="38"/>
      <c r="I11" s="151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20</v>
      </c>
      <c r="E12" s="38"/>
      <c r="F12" s="141" t="s">
        <v>21</v>
      </c>
      <c r="G12" s="38"/>
      <c r="H12" s="38"/>
      <c r="I12" s="151" t="s">
        <v>22</v>
      </c>
      <c r="J12" s="154" t="str">
        <f>'Rekapitulace stavby'!AN8</f>
        <v>21. 10. 2021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24</v>
      </c>
      <c r="E14" s="38"/>
      <c r="F14" s="38"/>
      <c r="G14" s="38"/>
      <c r="H14" s="38"/>
      <c r="I14" s="151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1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1" t="s">
        <v>28</v>
      </c>
      <c r="E17" s="38"/>
      <c r="F17" s="38"/>
      <c r="G17" s="38"/>
      <c r="H17" s="38"/>
      <c r="I17" s="15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1" t="s">
        <v>30</v>
      </c>
      <c r="E20" s="38"/>
      <c r="F20" s="38"/>
      <c r="G20" s="38"/>
      <c r="H20" s="38"/>
      <c r="I20" s="151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1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1" t="s">
        <v>33</v>
      </c>
      <c r="E23" s="38"/>
      <c r="F23" s="38"/>
      <c r="G23" s="38"/>
      <c r="H23" s="38"/>
      <c r="I23" s="151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1" t="s">
        <v>27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9"/>
      <c r="E29" s="159"/>
      <c r="F29" s="159"/>
      <c r="G29" s="159"/>
      <c r="H29" s="159"/>
      <c r="I29" s="159"/>
      <c r="J29" s="159"/>
      <c r="K29" s="15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0" t="s">
        <v>36</v>
      </c>
      <c r="E30" s="38"/>
      <c r="F30" s="38"/>
      <c r="G30" s="38"/>
      <c r="H30" s="38"/>
      <c r="I30" s="38"/>
      <c r="J30" s="161">
        <f>ROUND(J132,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2" t="s">
        <v>38</v>
      </c>
      <c r="G32" s="38"/>
      <c r="H32" s="38"/>
      <c r="I32" s="162" t="s">
        <v>37</v>
      </c>
      <c r="J32" s="16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3" t="s">
        <v>40</v>
      </c>
      <c r="E33" s="151" t="s">
        <v>41</v>
      </c>
      <c r="F33" s="164">
        <f>ROUND((SUM(BE132:BE309)),  2)</f>
        <v>0</v>
      </c>
      <c r="G33" s="38"/>
      <c r="H33" s="38"/>
      <c r="I33" s="165">
        <v>0.20999999999999999</v>
      </c>
      <c r="J33" s="164">
        <f>ROUND(((SUM(BE132:BE309))*I33),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1" t="s">
        <v>42</v>
      </c>
      <c r="F34" s="164">
        <f>ROUND((SUM(BF132:BF309)),  2)</f>
        <v>0</v>
      </c>
      <c r="G34" s="38"/>
      <c r="H34" s="38"/>
      <c r="I34" s="165">
        <v>0.14999999999999999</v>
      </c>
      <c r="J34" s="164">
        <f>ROUND(((SUM(BF132:BF309))*I34),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1" t="s">
        <v>43</v>
      </c>
      <c r="F35" s="164">
        <f>ROUND((SUM(BG132:BG309)),  2)</f>
        <v>0</v>
      </c>
      <c r="G35" s="38"/>
      <c r="H35" s="38"/>
      <c r="I35" s="165">
        <v>0.20999999999999999</v>
      </c>
      <c r="J35" s="16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1" t="s">
        <v>44</v>
      </c>
      <c r="F36" s="164">
        <f>ROUND((SUM(BH132:BH309)),  2)</f>
        <v>0</v>
      </c>
      <c r="G36" s="38"/>
      <c r="H36" s="38"/>
      <c r="I36" s="165">
        <v>0.14999999999999999</v>
      </c>
      <c r="J36" s="16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45</v>
      </c>
      <c r="F37" s="164">
        <f>ROUND((SUM(BI132:BI309)),  2)</f>
        <v>0</v>
      </c>
      <c r="G37" s="38"/>
      <c r="H37" s="38"/>
      <c r="I37" s="165">
        <v>0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6"/>
      <c r="D39" s="167" t="s">
        <v>46</v>
      </c>
      <c r="E39" s="168"/>
      <c r="F39" s="168"/>
      <c r="G39" s="169" t="s">
        <v>47</v>
      </c>
      <c r="H39" s="170" t="s">
        <v>48</v>
      </c>
      <c r="I39" s="168"/>
      <c r="J39" s="171">
        <f>SUM(J30:J37)</f>
        <v>0</v>
      </c>
      <c r="K39" s="17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Stav. úpravy pro přesun patologie do suterénu bubovy B a C v areálu nemocnice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126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02 - Přístřešek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Nymburk</v>
      </c>
      <c r="G89" s="40"/>
      <c r="H89" s="40"/>
      <c r="I89" s="32" t="s">
        <v>22</v>
      </c>
      <c r="J89" s="79" t="str">
        <f>IF(J12="","",J12)</f>
        <v>21. 10. 2021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Nemocnice Nymburk a.s.</v>
      </c>
      <c r="G91" s="40"/>
      <c r="H91" s="40"/>
      <c r="I91" s="32" t="s">
        <v>30</v>
      </c>
      <c r="J91" s="36" t="str">
        <f>E21</f>
        <v>Ing. arch. Pavel Petrák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5" t="s">
        <v>129</v>
      </c>
      <c r="D94" s="186"/>
      <c r="E94" s="186"/>
      <c r="F94" s="186"/>
      <c r="G94" s="186"/>
      <c r="H94" s="186"/>
      <c r="I94" s="186"/>
      <c r="J94" s="187" t="s">
        <v>130</v>
      </c>
      <c r="K94" s="18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8" t="s">
        <v>131</v>
      </c>
      <c r="D96" s="40"/>
      <c r="E96" s="40"/>
      <c r="F96" s="40"/>
      <c r="G96" s="40"/>
      <c r="H96" s="40"/>
      <c r="I96" s="40"/>
      <c r="J96" s="110">
        <f>J132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132</v>
      </c>
    </row>
    <row r="97" s="9" customFormat="1" ht="24.96" customHeight="1">
      <c r="A97" s="9"/>
      <c r="B97" s="189"/>
      <c r="C97" s="190"/>
      <c r="D97" s="191" t="s">
        <v>1185</v>
      </c>
      <c r="E97" s="192"/>
      <c r="F97" s="192"/>
      <c r="G97" s="192"/>
      <c r="H97" s="192"/>
      <c r="I97" s="192"/>
      <c r="J97" s="193">
        <f>J133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3"/>
      <c r="D98" s="196" t="s">
        <v>2183</v>
      </c>
      <c r="E98" s="197"/>
      <c r="F98" s="197"/>
      <c r="G98" s="197"/>
      <c r="H98" s="197"/>
      <c r="I98" s="197"/>
      <c r="J98" s="198">
        <f>J134</f>
        <v>0</v>
      </c>
      <c r="K98" s="133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3"/>
      <c r="D99" s="196" t="s">
        <v>2184</v>
      </c>
      <c r="E99" s="197"/>
      <c r="F99" s="197"/>
      <c r="G99" s="197"/>
      <c r="H99" s="197"/>
      <c r="I99" s="197"/>
      <c r="J99" s="198">
        <f>J167</f>
        <v>0</v>
      </c>
      <c r="K99" s="133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3"/>
      <c r="D100" s="196" t="s">
        <v>134</v>
      </c>
      <c r="E100" s="197"/>
      <c r="F100" s="197"/>
      <c r="G100" s="197"/>
      <c r="H100" s="197"/>
      <c r="I100" s="197"/>
      <c r="J100" s="198">
        <f>J182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2185</v>
      </c>
      <c r="E101" s="197"/>
      <c r="F101" s="197"/>
      <c r="G101" s="197"/>
      <c r="H101" s="197"/>
      <c r="I101" s="197"/>
      <c r="J101" s="198">
        <f>J193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3"/>
      <c r="D102" s="196" t="s">
        <v>2186</v>
      </c>
      <c r="E102" s="197"/>
      <c r="F102" s="197"/>
      <c r="G102" s="197"/>
      <c r="H102" s="197"/>
      <c r="I102" s="197"/>
      <c r="J102" s="198">
        <f>J211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135</v>
      </c>
      <c r="E103" s="197"/>
      <c r="F103" s="197"/>
      <c r="G103" s="197"/>
      <c r="H103" s="197"/>
      <c r="I103" s="197"/>
      <c r="J103" s="198">
        <f>J218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1187</v>
      </c>
      <c r="E104" s="197"/>
      <c r="F104" s="197"/>
      <c r="G104" s="197"/>
      <c r="H104" s="197"/>
      <c r="I104" s="197"/>
      <c r="J104" s="198">
        <f>J237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3"/>
      <c r="D105" s="196" t="s">
        <v>1189</v>
      </c>
      <c r="E105" s="197"/>
      <c r="F105" s="197"/>
      <c r="G105" s="197"/>
      <c r="H105" s="197"/>
      <c r="I105" s="197"/>
      <c r="J105" s="198">
        <f>J251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9"/>
      <c r="C106" s="190"/>
      <c r="D106" s="191" t="s">
        <v>139</v>
      </c>
      <c r="E106" s="192"/>
      <c r="F106" s="192"/>
      <c r="G106" s="192"/>
      <c r="H106" s="192"/>
      <c r="I106" s="192"/>
      <c r="J106" s="193">
        <f>J253</f>
        <v>0</v>
      </c>
      <c r="K106" s="190"/>
      <c r="L106" s="19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5"/>
      <c r="C107" s="133"/>
      <c r="D107" s="196" t="s">
        <v>2187</v>
      </c>
      <c r="E107" s="197"/>
      <c r="F107" s="197"/>
      <c r="G107" s="197"/>
      <c r="H107" s="197"/>
      <c r="I107" s="197"/>
      <c r="J107" s="198">
        <f>J254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1190</v>
      </c>
      <c r="E108" s="197"/>
      <c r="F108" s="197"/>
      <c r="G108" s="197"/>
      <c r="H108" s="197"/>
      <c r="I108" s="197"/>
      <c r="J108" s="198">
        <f>J270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2188</v>
      </c>
      <c r="E109" s="197"/>
      <c r="F109" s="197"/>
      <c r="G109" s="197"/>
      <c r="H109" s="197"/>
      <c r="I109" s="197"/>
      <c r="J109" s="198">
        <f>J272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2189</v>
      </c>
      <c r="E110" s="197"/>
      <c r="F110" s="197"/>
      <c r="G110" s="197"/>
      <c r="H110" s="197"/>
      <c r="I110" s="197"/>
      <c r="J110" s="198">
        <f>J290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143</v>
      </c>
      <c r="E111" s="197"/>
      <c r="F111" s="197"/>
      <c r="G111" s="197"/>
      <c r="H111" s="197"/>
      <c r="I111" s="197"/>
      <c r="J111" s="198">
        <f>J301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89"/>
      <c r="C112" s="190"/>
      <c r="D112" s="191" t="s">
        <v>2190</v>
      </c>
      <c r="E112" s="192"/>
      <c r="F112" s="192"/>
      <c r="G112" s="192"/>
      <c r="H112" s="192"/>
      <c r="I112" s="192"/>
      <c r="J112" s="193">
        <f>J308</f>
        <v>0</v>
      </c>
      <c r="K112" s="190"/>
      <c r="L112" s="194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66"/>
      <c r="C114" s="67"/>
      <c r="D114" s="67"/>
      <c r="E114" s="67"/>
      <c r="F114" s="67"/>
      <c r="G114" s="67"/>
      <c r="H114" s="67"/>
      <c r="I114" s="67"/>
      <c r="J114" s="67"/>
      <c r="K114" s="67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8" s="2" customFormat="1" ht="6.96" customHeight="1">
      <c r="A118" s="38"/>
      <c r="B118" s="68"/>
      <c r="C118" s="69"/>
      <c r="D118" s="69"/>
      <c r="E118" s="69"/>
      <c r="F118" s="69"/>
      <c r="G118" s="69"/>
      <c r="H118" s="69"/>
      <c r="I118" s="69"/>
      <c r="J118" s="69"/>
      <c r="K118" s="69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4.96" customHeight="1">
      <c r="A119" s="38"/>
      <c r="B119" s="39"/>
      <c r="C119" s="23" t="s">
        <v>151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16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6.25" customHeight="1">
      <c r="A122" s="38"/>
      <c r="B122" s="39"/>
      <c r="C122" s="40"/>
      <c r="D122" s="40"/>
      <c r="E122" s="184" t="str">
        <f>E7</f>
        <v>Stav. úpravy pro přesun patologie do suterénu bubovy B a C v areálu nemocnice</v>
      </c>
      <c r="F122" s="32"/>
      <c r="G122" s="32"/>
      <c r="H122" s="32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126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40"/>
      <c r="D124" s="40"/>
      <c r="E124" s="76" t="str">
        <f>E9</f>
        <v>SO 02 - Přístřešek</v>
      </c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20</v>
      </c>
      <c r="D126" s="40"/>
      <c r="E126" s="40"/>
      <c r="F126" s="27" t="str">
        <f>F12</f>
        <v>Nymburk</v>
      </c>
      <c r="G126" s="40"/>
      <c r="H126" s="40"/>
      <c r="I126" s="32" t="s">
        <v>22</v>
      </c>
      <c r="J126" s="79" t="str">
        <f>IF(J12="","",J12)</f>
        <v>21. 10. 2021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25.65" customHeight="1">
      <c r="A128" s="38"/>
      <c r="B128" s="39"/>
      <c r="C128" s="32" t="s">
        <v>24</v>
      </c>
      <c r="D128" s="40"/>
      <c r="E128" s="40"/>
      <c r="F128" s="27" t="str">
        <f>E15</f>
        <v>Nemocnice Nymburk a.s.</v>
      </c>
      <c r="G128" s="40"/>
      <c r="H128" s="40"/>
      <c r="I128" s="32" t="s">
        <v>30</v>
      </c>
      <c r="J128" s="36" t="str">
        <f>E21</f>
        <v>Ing. arch. Pavel Petrák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28</v>
      </c>
      <c r="D129" s="40"/>
      <c r="E129" s="40"/>
      <c r="F129" s="27" t="str">
        <f>IF(E18="","",E18)</f>
        <v>Vyplň údaj</v>
      </c>
      <c r="G129" s="40"/>
      <c r="H129" s="40"/>
      <c r="I129" s="32" t="s">
        <v>33</v>
      </c>
      <c r="J129" s="36" t="str">
        <f>E24</f>
        <v xml:space="preserve"> 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200"/>
      <c r="B131" s="201"/>
      <c r="C131" s="202" t="s">
        <v>152</v>
      </c>
      <c r="D131" s="203" t="s">
        <v>61</v>
      </c>
      <c r="E131" s="203" t="s">
        <v>57</v>
      </c>
      <c r="F131" s="203" t="s">
        <v>58</v>
      </c>
      <c r="G131" s="203" t="s">
        <v>153</v>
      </c>
      <c r="H131" s="203" t="s">
        <v>154</v>
      </c>
      <c r="I131" s="203" t="s">
        <v>155</v>
      </c>
      <c r="J131" s="204" t="s">
        <v>130</v>
      </c>
      <c r="K131" s="205" t="s">
        <v>156</v>
      </c>
      <c r="L131" s="206"/>
      <c r="M131" s="100" t="s">
        <v>1</v>
      </c>
      <c r="N131" s="101" t="s">
        <v>40</v>
      </c>
      <c r="O131" s="101" t="s">
        <v>157</v>
      </c>
      <c r="P131" s="101" t="s">
        <v>158</v>
      </c>
      <c r="Q131" s="101" t="s">
        <v>159</v>
      </c>
      <c r="R131" s="101" t="s">
        <v>160</v>
      </c>
      <c r="S131" s="101" t="s">
        <v>161</v>
      </c>
      <c r="T131" s="102" t="s">
        <v>162</v>
      </c>
      <c r="U131" s="200"/>
      <c r="V131" s="200"/>
      <c r="W131" s="200"/>
      <c r="X131" s="200"/>
      <c r="Y131" s="200"/>
      <c r="Z131" s="200"/>
      <c r="AA131" s="200"/>
      <c r="AB131" s="200"/>
      <c r="AC131" s="200"/>
      <c r="AD131" s="200"/>
      <c r="AE131" s="200"/>
    </row>
    <row r="132" s="2" customFormat="1" ht="22.8" customHeight="1">
      <c r="A132" s="38"/>
      <c r="B132" s="39"/>
      <c r="C132" s="107" t="s">
        <v>163</v>
      </c>
      <c r="D132" s="40"/>
      <c r="E132" s="40"/>
      <c r="F132" s="40"/>
      <c r="G132" s="40"/>
      <c r="H132" s="40"/>
      <c r="I132" s="40"/>
      <c r="J132" s="207">
        <f>BK132</f>
        <v>0</v>
      </c>
      <c r="K132" s="40"/>
      <c r="L132" s="44"/>
      <c r="M132" s="103"/>
      <c r="N132" s="208"/>
      <c r="O132" s="104"/>
      <c r="P132" s="209">
        <f>P133+P253+P308</f>
        <v>0</v>
      </c>
      <c r="Q132" s="104"/>
      <c r="R132" s="209">
        <f>R133+R253+R308</f>
        <v>56.509497839999987</v>
      </c>
      <c r="S132" s="104"/>
      <c r="T132" s="210">
        <f>T133+T253+T308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75</v>
      </c>
      <c r="AU132" s="17" t="s">
        <v>132</v>
      </c>
      <c r="BK132" s="211">
        <f>BK133+BK253+BK308</f>
        <v>0</v>
      </c>
    </row>
    <row r="133" s="12" customFormat="1" ht="25.92" customHeight="1">
      <c r="A133" s="12"/>
      <c r="B133" s="212"/>
      <c r="C133" s="213"/>
      <c r="D133" s="214" t="s">
        <v>75</v>
      </c>
      <c r="E133" s="215" t="s">
        <v>164</v>
      </c>
      <c r="F133" s="215" t="s">
        <v>1196</v>
      </c>
      <c r="G133" s="213"/>
      <c r="H133" s="213"/>
      <c r="I133" s="216"/>
      <c r="J133" s="217">
        <f>BK133</f>
        <v>0</v>
      </c>
      <c r="K133" s="213"/>
      <c r="L133" s="218"/>
      <c r="M133" s="219"/>
      <c r="N133" s="220"/>
      <c r="O133" s="220"/>
      <c r="P133" s="221">
        <f>P134+P167+P182+P193+P211+P218+P237+P251</f>
        <v>0</v>
      </c>
      <c r="Q133" s="220"/>
      <c r="R133" s="221">
        <f>R134+R167+R182+R193+R211+R218+R237+R251</f>
        <v>55.259965799999989</v>
      </c>
      <c r="S133" s="220"/>
      <c r="T133" s="222">
        <f>T134+T167+T182+T193+T211+T218+T237+T251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84</v>
      </c>
      <c r="AT133" s="224" t="s">
        <v>75</v>
      </c>
      <c r="AU133" s="224" t="s">
        <v>76</v>
      </c>
      <c r="AY133" s="223" t="s">
        <v>166</v>
      </c>
      <c r="BK133" s="225">
        <f>BK134+BK167+BK182+BK193+BK211+BK218+BK237+BK251</f>
        <v>0</v>
      </c>
    </row>
    <row r="134" s="12" customFormat="1" ht="22.8" customHeight="1">
      <c r="A134" s="12"/>
      <c r="B134" s="212"/>
      <c r="C134" s="213"/>
      <c r="D134" s="214" t="s">
        <v>75</v>
      </c>
      <c r="E134" s="226" t="s">
        <v>84</v>
      </c>
      <c r="F134" s="226" t="s">
        <v>2191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SUM(P135:P166)</f>
        <v>0</v>
      </c>
      <c r="Q134" s="220"/>
      <c r="R134" s="221">
        <f>SUM(R135:R166)</f>
        <v>0</v>
      </c>
      <c r="S134" s="220"/>
      <c r="T134" s="222">
        <f>SUM(T135:T166)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84</v>
      </c>
      <c r="AT134" s="224" t="s">
        <v>75</v>
      </c>
      <c r="AU134" s="224" t="s">
        <v>84</v>
      </c>
      <c r="AY134" s="223" t="s">
        <v>166</v>
      </c>
      <c r="BK134" s="225">
        <f>SUM(BK135:BK166)</f>
        <v>0</v>
      </c>
    </row>
    <row r="135" s="2" customFormat="1" ht="24.15" customHeight="1">
      <c r="A135" s="38"/>
      <c r="B135" s="39"/>
      <c r="C135" s="228" t="s">
        <v>84</v>
      </c>
      <c r="D135" s="228" t="s">
        <v>168</v>
      </c>
      <c r="E135" s="229" t="s">
        <v>2192</v>
      </c>
      <c r="F135" s="230" t="s">
        <v>2193</v>
      </c>
      <c r="G135" s="231" t="s">
        <v>171</v>
      </c>
      <c r="H135" s="232">
        <v>3.7629999999999999</v>
      </c>
      <c r="I135" s="233"/>
      <c r="J135" s="234">
        <f>ROUND(I135*H135,2)</f>
        <v>0</v>
      </c>
      <c r="K135" s="235"/>
      <c r="L135" s="44"/>
      <c r="M135" s="236" t="s">
        <v>1</v>
      </c>
      <c r="N135" s="237" t="s">
        <v>41</v>
      </c>
      <c r="O135" s="91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0" t="s">
        <v>172</v>
      </c>
      <c r="AT135" s="240" t="s">
        <v>168</v>
      </c>
      <c r="AU135" s="240" t="s">
        <v>86</v>
      </c>
      <c r="AY135" s="17" t="s">
        <v>166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7" t="s">
        <v>84</v>
      </c>
      <c r="BK135" s="241">
        <f>ROUND(I135*H135,2)</f>
        <v>0</v>
      </c>
      <c r="BL135" s="17" t="s">
        <v>172</v>
      </c>
      <c r="BM135" s="240" t="s">
        <v>2194</v>
      </c>
    </row>
    <row r="136" s="13" customFormat="1">
      <c r="A136" s="13"/>
      <c r="B136" s="242"/>
      <c r="C136" s="243"/>
      <c r="D136" s="244" t="s">
        <v>174</v>
      </c>
      <c r="E136" s="245" t="s">
        <v>1</v>
      </c>
      <c r="F136" s="246" t="s">
        <v>2195</v>
      </c>
      <c r="G136" s="243"/>
      <c r="H136" s="247">
        <v>3.7629999999999999</v>
      </c>
      <c r="I136" s="248"/>
      <c r="J136" s="243"/>
      <c r="K136" s="243"/>
      <c r="L136" s="249"/>
      <c r="M136" s="250"/>
      <c r="N136" s="251"/>
      <c r="O136" s="251"/>
      <c r="P136" s="251"/>
      <c r="Q136" s="251"/>
      <c r="R136" s="251"/>
      <c r="S136" s="251"/>
      <c r="T136" s="25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3" t="s">
        <v>174</v>
      </c>
      <c r="AU136" s="253" t="s">
        <v>86</v>
      </c>
      <c r="AV136" s="13" t="s">
        <v>86</v>
      </c>
      <c r="AW136" s="13" t="s">
        <v>32</v>
      </c>
      <c r="AX136" s="13" t="s">
        <v>76</v>
      </c>
      <c r="AY136" s="253" t="s">
        <v>166</v>
      </c>
    </row>
    <row r="137" s="14" customFormat="1">
      <c r="A137" s="14"/>
      <c r="B137" s="254"/>
      <c r="C137" s="255"/>
      <c r="D137" s="244" t="s">
        <v>174</v>
      </c>
      <c r="E137" s="256" t="s">
        <v>1</v>
      </c>
      <c r="F137" s="257" t="s">
        <v>182</v>
      </c>
      <c r="G137" s="255"/>
      <c r="H137" s="258">
        <v>3.7629999999999999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4" t="s">
        <v>174</v>
      </c>
      <c r="AU137" s="264" t="s">
        <v>86</v>
      </c>
      <c r="AV137" s="14" t="s">
        <v>172</v>
      </c>
      <c r="AW137" s="14" t="s">
        <v>32</v>
      </c>
      <c r="AX137" s="14" t="s">
        <v>84</v>
      </c>
      <c r="AY137" s="264" t="s">
        <v>166</v>
      </c>
    </row>
    <row r="138" s="2" customFormat="1" ht="24.15" customHeight="1">
      <c r="A138" s="38"/>
      <c r="B138" s="39"/>
      <c r="C138" s="228" t="s">
        <v>86</v>
      </c>
      <c r="D138" s="228" t="s">
        <v>168</v>
      </c>
      <c r="E138" s="229" t="s">
        <v>2196</v>
      </c>
      <c r="F138" s="230" t="s">
        <v>2197</v>
      </c>
      <c r="G138" s="231" t="s">
        <v>171</v>
      </c>
      <c r="H138" s="232">
        <v>53.165999999999997</v>
      </c>
      <c r="I138" s="233"/>
      <c r="J138" s="234">
        <f>ROUND(I138*H138,2)</f>
        <v>0</v>
      </c>
      <c r="K138" s="235"/>
      <c r="L138" s="44"/>
      <c r="M138" s="236" t="s">
        <v>1</v>
      </c>
      <c r="N138" s="237" t="s">
        <v>41</v>
      </c>
      <c r="O138" s="91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0" t="s">
        <v>172</v>
      </c>
      <c r="AT138" s="240" t="s">
        <v>168</v>
      </c>
      <c r="AU138" s="240" t="s">
        <v>86</v>
      </c>
      <c r="AY138" s="17" t="s">
        <v>166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7" t="s">
        <v>84</v>
      </c>
      <c r="BK138" s="241">
        <f>ROUND(I138*H138,2)</f>
        <v>0</v>
      </c>
      <c r="BL138" s="17" t="s">
        <v>172</v>
      </c>
      <c r="BM138" s="240" t="s">
        <v>2198</v>
      </c>
    </row>
    <row r="139" s="13" customFormat="1">
      <c r="A139" s="13"/>
      <c r="B139" s="242"/>
      <c r="C139" s="243"/>
      <c r="D139" s="244" t="s">
        <v>174</v>
      </c>
      <c r="E139" s="245" t="s">
        <v>1</v>
      </c>
      <c r="F139" s="246" t="s">
        <v>2199</v>
      </c>
      <c r="G139" s="243"/>
      <c r="H139" s="247">
        <v>47.863</v>
      </c>
      <c r="I139" s="248"/>
      <c r="J139" s="243"/>
      <c r="K139" s="243"/>
      <c r="L139" s="249"/>
      <c r="M139" s="250"/>
      <c r="N139" s="251"/>
      <c r="O139" s="251"/>
      <c r="P139" s="251"/>
      <c r="Q139" s="251"/>
      <c r="R139" s="251"/>
      <c r="S139" s="251"/>
      <c r="T139" s="25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3" t="s">
        <v>174</v>
      </c>
      <c r="AU139" s="253" t="s">
        <v>86</v>
      </c>
      <c r="AV139" s="13" t="s">
        <v>86</v>
      </c>
      <c r="AW139" s="13" t="s">
        <v>32</v>
      </c>
      <c r="AX139" s="13" t="s">
        <v>76</v>
      </c>
      <c r="AY139" s="253" t="s">
        <v>166</v>
      </c>
    </row>
    <row r="140" s="13" customFormat="1">
      <c r="A140" s="13"/>
      <c r="B140" s="242"/>
      <c r="C140" s="243"/>
      <c r="D140" s="244" t="s">
        <v>174</v>
      </c>
      <c r="E140" s="245" t="s">
        <v>1</v>
      </c>
      <c r="F140" s="246" t="s">
        <v>2200</v>
      </c>
      <c r="G140" s="243"/>
      <c r="H140" s="247">
        <v>1.6599999999999999</v>
      </c>
      <c r="I140" s="248"/>
      <c r="J140" s="243"/>
      <c r="K140" s="243"/>
      <c r="L140" s="249"/>
      <c r="M140" s="250"/>
      <c r="N140" s="251"/>
      <c r="O140" s="251"/>
      <c r="P140" s="251"/>
      <c r="Q140" s="251"/>
      <c r="R140" s="251"/>
      <c r="S140" s="251"/>
      <c r="T140" s="25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3" t="s">
        <v>174</v>
      </c>
      <c r="AU140" s="253" t="s">
        <v>86</v>
      </c>
      <c r="AV140" s="13" t="s">
        <v>86</v>
      </c>
      <c r="AW140" s="13" t="s">
        <v>32</v>
      </c>
      <c r="AX140" s="13" t="s">
        <v>76</v>
      </c>
      <c r="AY140" s="253" t="s">
        <v>166</v>
      </c>
    </row>
    <row r="141" s="13" customFormat="1">
      <c r="A141" s="13"/>
      <c r="B141" s="242"/>
      <c r="C141" s="243"/>
      <c r="D141" s="244" t="s">
        <v>174</v>
      </c>
      <c r="E141" s="245" t="s">
        <v>1</v>
      </c>
      <c r="F141" s="246" t="s">
        <v>2201</v>
      </c>
      <c r="G141" s="243"/>
      <c r="H141" s="247">
        <v>7.4059999999999997</v>
      </c>
      <c r="I141" s="248"/>
      <c r="J141" s="243"/>
      <c r="K141" s="243"/>
      <c r="L141" s="249"/>
      <c r="M141" s="250"/>
      <c r="N141" s="251"/>
      <c r="O141" s="251"/>
      <c r="P141" s="251"/>
      <c r="Q141" s="251"/>
      <c r="R141" s="251"/>
      <c r="S141" s="251"/>
      <c r="T141" s="25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3" t="s">
        <v>174</v>
      </c>
      <c r="AU141" s="253" t="s">
        <v>86</v>
      </c>
      <c r="AV141" s="13" t="s">
        <v>86</v>
      </c>
      <c r="AW141" s="13" t="s">
        <v>32</v>
      </c>
      <c r="AX141" s="13" t="s">
        <v>76</v>
      </c>
      <c r="AY141" s="253" t="s">
        <v>166</v>
      </c>
    </row>
    <row r="142" s="13" customFormat="1">
      <c r="A142" s="13"/>
      <c r="B142" s="242"/>
      <c r="C142" s="243"/>
      <c r="D142" s="244" t="s">
        <v>174</v>
      </c>
      <c r="E142" s="245" t="s">
        <v>1</v>
      </c>
      <c r="F142" s="246" t="s">
        <v>2202</v>
      </c>
      <c r="G142" s="243"/>
      <c r="H142" s="247">
        <v>-3.7629999999999999</v>
      </c>
      <c r="I142" s="248"/>
      <c r="J142" s="243"/>
      <c r="K142" s="243"/>
      <c r="L142" s="249"/>
      <c r="M142" s="250"/>
      <c r="N142" s="251"/>
      <c r="O142" s="251"/>
      <c r="P142" s="251"/>
      <c r="Q142" s="251"/>
      <c r="R142" s="251"/>
      <c r="S142" s="251"/>
      <c r="T142" s="25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3" t="s">
        <v>174</v>
      </c>
      <c r="AU142" s="253" t="s">
        <v>86</v>
      </c>
      <c r="AV142" s="13" t="s">
        <v>86</v>
      </c>
      <c r="AW142" s="13" t="s">
        <v>32</v>
      </c>
      <c r="AX142" s="13" t="s">
        <v>76</v>
      </c>
      <c r="AY142" s="253" t="s">
        <v>166</v>
      </c>
    </row>
    <row r="143" s="14" customFormat="1">
      <c r="A143" s="14"/>
      <c r="B143" s="254"/>
      <c r="C143" s="255"/>
      <c r="D143" s="244" t="s">
        <v>174</v>
      </c>
      <c r="E143" s="256" t="s">
        <v>1</v>
      </c>
      <c r="F143" s="257" t="s">
        <v>182</v>
      </c>
      <c r="G143" s="255"/>
      <c r="H143" s="258">
        <v>53.165999999999997</v>
      </c>
      <c r="I143" s="259"/>
      <c r="J143" s="255"/>
      <c r="K143" s="255"/>
      <c r="L143" s="260"/>
      <c r="M143" s="261"/>
      <c r="N143" s="262"/>
      <c r="O143" s="262"/>
      <c r="P143" s="262"/>
      <c r="Q143" s="262"/>
      <c r="R143" s="262"/>
      <c r="S143" s="262"/>
      <c r="T143" s="26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4" t="s">
        <v>174</v>
      </c>
      <c r="AU143" s="264" t="s">
        <v>86</v>
      </c>
      <c r="AV143" s="14" t="s">
        <v>172</v>
      </c>
      <c r="AW143" s="14" t="s">
        <v>32</v>
      </c>
      <c r="AX143" s="14" t="s">
        <v>84</v>
      </c>
      <c r="AY143" s="264" t="s">
        <v>166</v>
      </c>
    </row>
    <row r="144" s="2" customFormat="1" ht="24.15" customHeight="1">
      <c r="A144" s="38"/>
      <c r="B144" s="39"/>
      <c r="C144" s="228" t="s">
        <v>118</v>
      </c>
      <c r="D144" s="228" t="s">
        <v>168</v>
      </c>
      <c r="E144" s="229" t="s">
        <v>2203</v>
      </c>
      <c r="F144" s="230" t="s">
        <v>2204</v>
      </c>
      <c r="G144" s="231" t="s">
        <v>171</v>
      </c>
      <c r="H144" s="232">
        <v>0.47999999999999998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41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172</v>
      </c>
      <c r="AT144" s="240" t="s">
        <v>168</v>
      </c>
      <c r="AU144" s="240" t="s">
        <v>86</v>
      </c>
      <c r="AY144" s="17" t="s">
        <v>166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84</v>
      </c>
      <c r="BK144" s="241">
        <f>ROUND(I144*H144,2)</f>
        <v>0</v>
      </c>
      <c r="BL144" s="17" t="s">
        <v>172</v>
      </c>
      <c r="BM144" s="240" t="s">
        <v>2205</v>
      </c>
    </row>
    <row r="145" s="13" customFormat="1">
      <c r="A145" s="13"/>
      <c r="B145" s="242"/>
      <c r="C145" s="243"/>
      <c r="D145" s="244" t="s">
        <v>174</v>
      </c>
      <c r="E145" s="245" t="s">
        <v>1</v>
      </c>
      <c r="F145" s="246" t="s">
        <v>2206</v>
      </c>
      <c r="G145" s="243"/>
      <c r="H145" s="247">
        <v>0.47999999999999998</v>
      </c>
      <c r="I145" s="248"/>
      <c r="J145" s="243"/>
      <c r="K145" s="243"/>
      <c r="L145" s="249"/>
      <c r="M145" s="250"/>
      <c r="N145" s="251"/>
      <c r="O145" s="251"/>
      <c r="P145" s="251"/>
      <c r="Q145" s="251"/>
      <c r="R145" s="251"/>
      <c r="S145" s="251"/>
      <c r="T145" s="25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3" t="s">
        <v>174</v>
      </c>
      <c r="AU145" s="253" t="s">
        <v>86</v>
      </c>
      <c r="AV145" s="13" t="s">
        <v>86</v>
      </c>
      <c r="AW145" s="13" t="s">
        <v>32</v>
      </c>
      <c r="AX145" s="13" t="s">
        <v>84</v>
      </c>
      <c r="AY145" s="253" t="s">
        <v>166</v>
      </c>
    </row>
    <row r="146" s="2" customFormat="1" ht="33" customHeight="1">
      <c r="A146" s="38"/>
      <c r="B146" s="39"/>
      <c r="C146" s="228" t="s">
        <v>172</v>
      </c>
      <c r="D146" s="228" t="s">
        <v>168</v>
      </c>
      <c r="E146" s="229" t="s">
        <v>2207</v>
      </c>
      <c r="F146" s="230" t="s">
        <v>2208</v>
      </c>
      <c r="G146" s="231" t="s">
        <v>171</v>
      </c>
      <c r="H146" s="232">
        <v>3.984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41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172</v>
      </c>
      <c r="AT146" s="240" t="s">
        <v>168</v>
      </c>
      <c r="AU146" s="240" t="s">
        <v>86</v>
      </c>
      <c r="AY146" s="17" t="s">
        <v>166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84</v>
      </c>
      <c r="BK146" s="241">
        <f>ROUND(I146*H146,2)</f>
        <v>0</v>
      </c>
      <c r="BL146" s="17" t="s">
        <v>172</v>
      </c>
      <c r="BM146" s="240" t="s">
        <v>2209</v>
      </c>
    </row>
    <row r="147" s="13" customFormat="1">
      <c r="A147" s="13"/>
      <c r="B147" s="242"/>
      <c r="C147" s="243"/>
      <c r="D147" s="244" t="s">
        <v>174</v>
      </c>
      <c r="E147" s="245" t="s">
        <v>1</v>
      </c>
      <c r="F147" s="246" t="s">
        <v>2210</v>
      </c>
      <c r="G147" s="243"/>
      <c r="H147" s="247">
        <v>0.54000000000000004</v>
      </c>
      <c r="I147" s="248"/>
      <c r="J147" s="243"/>
      <c r="K147" s="243"/>
      <c r="L147" s="249"/>
      <c r="M147" s="250"/>
      <c r="N147" s="251"/>
      <c r="O147" s="251"/>
      <c r="P147" s="251"/>
      <c r="Q147" s="251"/>
      <c r="R147" s="251"/>
      <c r="S147" s="251"/>
      <c r="T147" s="25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3" t="s">
        <v>174</v>
      </c>
      <c r="AU147" s="253" t="s">
        <v>86</v>
      </c>
      <c r="AV147" s="13" t="s">
        <v>86</v>
      </c>
      <c r="AW147" s="13" t="s">
        <v>32</v>
      </c>
      <c r="AX147" s="13" t="s">
        <v>76</v>
      </c>
      <c r="AY147" s="253" t="s">
        <v>166</v>
      </c>
    </row>
    <row r="148" s="13" customFormat="1">
      <c r="A148" s="13"/>
      <c r="B148" s="242"/>
      <c r="C148" s="243"/>
      <c r="D148" s="244" t="s">
        <v>174</v>
      </c>
      <c r="E148" s="245" t="s">
        <v>1</v>
      </c>
      <c r="F148" s="246" t="s">
        <v>2211</v>
      </c>
      <c r="G148" s="243"/>
      <c r="H148" s="247">
        <v>0.83999999999999997</v>
      </c>
      <c r="I148" s="248"/>
      <c r="J148" s="243"/>
      <c r="K148" s="243"/>
      <c r="L148" s="249"/>
      <c r="M148" s="250"/>
      <c r="N148" s="251"/>
      <c r="O148" s="251"/>
      <c r="P148" s="251"/>
      <c r="Q148" s="251"/>
      <c r="R148" s="251"/>
      <c r="S148" s="251"/>
      <c r="T148" s="25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3" t="s">
        <v>174</v>
      </c>
      <c r="AU148" s="253" t="s">
        <v>86</v>
      </c>
      <c r="AV148" s="13" t="s">
        <v>86</v>
      </c>
      <c r="AW148" s="13" t="s">
        <v>32</v>
      </c>
      <c r="AX148" s="13" t="s">
        <v>76</v>
      </c>
      <c r="AY148" s="253" t="s">
        <v>166</v>
      </c>
    </row>
    <row r="149" s="13" customFormat="1">
      <c r="A149" s="13"/>
      <c r="B149" s="242"/>
      <c r="C149" s="243"/>
      <c r="D149" s="244" t="s">
        <v>174</v>
      </c>
      <c r="E149" s="245" t="s">
        <v>1</v>
      </c>
      <c r="F149" s="246" t="s">
        <v>2212</v>
      </c>
      <c r="G149" s="243"/>
      <c r="H149" s="247">
        <v>0.59999999999999998</v>
      </c>
      <c r="I149" s="248"/>
      <c r="J149" s="243"/>
      <c r="K149" s="243"/>
      <c r="L149" s="249"/>
      <c r="M149" s="250"/>
      <c r="N149" s="251"/>
      <c r="O149" s="251"/>
      <c r="P149" s="251"/>
      <c r="Q149" s="251"/>
      <c r="R149" s="251"/>
      <c r="S149" s="251"/>
      <c r="T149" s="25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3" t="s">
        <v>174</v>
      </c>
      <c r="AU149" s="253" t="s">
        <v>86</v>
      </c>
      <c r="AV149" s="13" t="s">
        <v>86</v>
      </c>
      <c r="AW149" s="13" t="s">
        <v>32</v>
      </c>
      <c r="AX149" s="13" t="s">
        <v>76</v>
      </c>
      <c r="AY149" s="253" t="s">
        <v>166</v>
      </c>
    </row>
    <row r="150" s="13" customFormat="1">
      <c r="A150" s="13"/>
      <c r="B150" s="242"/>
      <c r="C150" s="243"/>
      <c r="D150" s="244" t="s">
        <v>174</v>
      </c>
      <c r="E150" s="245" t="s">
        <v>1</v>
      </c>
      <c r="F150" s="246" t="s">
        <v>2213</v>
      </c>
      <c r="G150" s="243"/>
      <c r="H150" s="247">
        <v>2.004</v>
      </c>
      <c r="I150" s="248"/>
      <c r="J150" s="243"/>
      <c r="K150" s="243"/>
      <c r="L150" s="249"/>
      <c r="M150" s="250"/>
      <c r="N150" s="251"/>
      <c r="O150" s="251"/>
      <c r="P150" s="251"/>
      <c r="Q150" s="251"/>
      <c r="R150" s="251"/>
      <c r="S150" s="251"/>
      <c r="T150" s="25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3" t="s">
        <v>174</v>
      </c>
      <c r="AU150" s="253" t="s">
        <v>86</v>
      </c>
      <c r="AV150" s="13" t="s">
        <v>86</v>
      </c>
      <c r="AW150" s="13" t="s">
        <v>32</v>
      </c>
      <c r="AX150" s="13" t="s">
        <v>76</v>
      </c>
      <c r="AY150" s="253" t="s">
        <v>166</v>
      </c>
    </row>
    <row r="151" s="14" customFormat="1">
      <c r="A151" s="14"/>
      <c r="B151" s="254"/>
      <c r="C151" s="255"/>
      <c r="D151" s="244" t="s">
        <v>174</v>
      </c>
      <c r="E151" s="256" t="s">
        <v>1</v>
      </c>
      <c r="F151" s="257" t="s">
        <v>182</v>
      </c>
      <c r="G151" s="255"/>
      <c r="H151" s="258">
        <v>3.984</v>
      </c>
      <c r="I151" s="259"/>
      <c r="J151" s="255"/>
      <c r="K151" s="255"/>
      <c r="L151" s="260"/>
      <c r="M151" s="261"/>
      <c r="N151" s="262"/>
      <c r="O151" s="262"/>
      <c r="P151" s="262"/>
      <c r="Q151" s="262"/>
      <c r="R151" s="262"/>
      <c r="S151" s="262"/>
      <c r="T151" s="26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4" t="s">
        <v>174</v>
      </c>
      <c r="AU151" s="264" t="s">
        <v>86</v>
      </c>
      <c r="AV151" s="14" t="s">
        <v>172</v>
      </c>
      <c r="AW151" s="14" t="s">
        <v>32</v>
      </c>
      <c r="AX151" s="14" t="s">
        <v>84</v>
      </c>
      <c r="AY151" s="264" t="s">
        <v>166</v>
      </c>
    </row>
    <row r="152" s="2" customFormat="1" ht="33" customHeight="1">
      <c r="A152" s="38"/>
      <c r="B152" s="39"/>
      <c r="C152" s="228" t="s">
        <v>202</v>
      </c>
      <c r="D152" s="228" t="s">
        <v>168</v>
      </c>
      <c r="E152" s="229" t="s">
        <v>2214</v>
      </c>
      <c r="F152" s="230" t="s">
        <v>2215</v>
      </c>
      <c r="G152" s="231" t="s">
        <v>171</v>
      </c>
      <c r="H152" s="232">
        <v>61.393999999999998</v>
      </c>
      <c r="I152" s="233"/>
      <c r="J152" s="234">
        <f>ROUND(I152*H152,2)</f>
        <v>0</v>
      </c>
      <c r="K152" s="235"/>
      <c r="L152" s="44"/>
      <c r="M152" s="236" t="s">
        <v>1</v>
      </c>
      <c r="N152" s="237" t="s">
        <v>41</v>
      </c>
      <c r="O152" s="91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172</v>
      </c>
      <c r="AT152" s="240" t="s">
        <v>168</v>
      </c>
      <c r="AU152" s="240" t="s">
        <v>86</v>
      </c>
      <c r="AY152" s="17" t="s">
        <v>166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84</v>
      </c>
      <c r="BK152" s="241">
        <f>ROUND(I152*H152,2)</f>
        <v>0</v>
      </c>
      <c r="BL152" s="17" t="s">
        <v>172</v>
      </c>
      <c r="BM152" s="240" t="s">
        <v>2216</v>
      </c>
    </row>
    <row r="153" s="13" customFormat="1">
      <c r="A153" s="13"/>
      <c r="B153" s="242"/>
      <c r="C153" s="243"/>
      <c r="D153" s="244" t="s">
        <v>174</v>
      </c>
      <c r="E153" s="245" t="s">
        <v>1</v>
      </c>
      <c r="F153" s="246" t="s">
        <v>2217</v>
      </c>
      <c r="G153" s="243"/>
      <c r="H153" s="247">
        <v>61.393999999999998</v>
      </c>
      <c r="I153" s="248"/>
      <c r="J153" s="243"/>
      <c r="K153" s="243"/>
      <c r="L153" s="249"/>
      <c r="M153" s="250"/>
      <c r="N153" s="251"/>
      <c r="O153" s="251"/>
      <c r="P153" s="251"/>
      <c r="Q153" s="251"/>
      <c r="R153" s="251"/>
      <c r="S153" s="251"/>
      <c r="T153" s="25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3" t="s">
        <v>174</v>
      </c>
      <c r="AU153" s="253" t="s">
        <v>86</v>
      </c>
      <c r="AV153" s="13" t="s">
        <v>86</v>
      </c>
      <c r="AW153" s="13" t="s">
        <v>32</v>
      </c>
      <c r="AX153" s="13" t="s">
        <v>76</v>
      </c>
      <c r="AY153" s="253" t="s">
        <v>166</v>
      </c>
    </row>
    <row r="154" s="14" customFormat="1">
      <c r="A154" s="14"/>
      <c r="B154" s="254"/>
      <c r="C154" s="255"/>
      <c r="D154" s="244" t="s">
        <v>174</v>
      </c>
      <c r="E154" s="256" t="s">
        <v>1</v>
      </c>
      <c r="F154" s="257" t="s">
        <v>182</v>
      </c>
      <c r="G154" s="255"/>
      <c r="H154" s="258">
        <v>61.393999999999998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4" t="s">
        <v>174</v>
      </c>
      <c r="AU154" s="264" t="s">
        <v>86</v>
      </c>
      <c r="AV154" s="14" t="s">
        <v>172</v>
      </c>
      <c r="AW154" s="14" t="s">
        <v>32</v>
      </c>
      <c r="AX154" s="14" t="s">
        <v>84</v>
      </c>
      <c r="AY154" s="264" t="s">
        <v>166</v>
      </c>
    </row>
    <row r="155" s="2" customFormat="1" ht="37.8" customHeight="1">
      <c r="A155" s="38"/>
      <c r="B155" s="39"/>
      <c r="C155" s="228" t="s">
        <v>216</v>
      </c>
      <c r="D155" s="228" t="s">
        <v>168</v>
      </c>
      <c r="E155" s="229" t="s">
        <v>2218</v>
      </c>
      <c r="F155" s="230" t="s">
        <v>2219</v>
      </c>
      <c r="G155" s="231" t="s">
        <v>171</v>
      </c>
      <c r="H155" s="232">
        <v>25.169</v>
      </c>
      <c r="I155" s="233"/>
      <c r="J155" s="234">
        <f>ROUND(I155*H155,2)</f>
        <v>0</v>
      </c>
      <c r="K155" s="235"/>
      <c r="L155" s="44"/>
      <c r="M155" s="236" t="s">
        <v>1</v>
      </c>
      <c r="N155" s="237" t="s">
        <v>41</v>
      </c>
      <c r="O155" s="91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172</v>
      </c>
      <c r="AT155" s="240" t="s">
        <v>168</v>
      </c>
      <c r="AU155" s="240" t="s">
        <v>86</v>
      </c>
      <c r="AY155" s="17" t="s">
        <v>166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84</v>
      </c>
      <c r="BK155" s="241">
        <f>ROUND(I155*H155,2)</f>
        <v>0</v>
      </c>
      <c r="BL155" s="17" t="s">
        <v>172</v>
      </c>
      <c r="BM155" s="240" t="s">
        <v>2220</v>
      </c>
    </row>
    <row r="156" s="13" customFormat="1">
      <c r="A156" s="13"/>
      <c r="B156" s="242"/>
      <c r="C156" s="243"/>
      <c r="D156" s="244" t="s">
        <v>174</v>
      </c>
      <c r="E156" s="245" t="s">
        <v>1</v>
      </c>
      <c r="F156" s="246" t="s">
        <v>2217</v>
      </c>
      <c r="G156" s="243"/>
      <c r="H156" s="247">
        <v>61.393999999999998</v>
      </c>
      <c r="I156" s="248"/>
      <c r="J156" s="243"/>
      <c r="K156" s="243"/>
      <c r="L156" s="249"/>
      <c r="M156" s="250"/>
      <c r="N156" s="251"/>
      <c r="O156" s="251"/>
      <c r="P156" s="251"/>
      <c r="Q156" s="251"/>
      <c r="R156" s="251"/>
      <c r="S156" s="251"/>
      <c r="T156" s="25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3" t="s">
        <v>174</v>
      </c>
      <c r="AU156" s="253" t="s">
        <v>86</v>
      </c>
      <c r="AV156" s="13" t="s">
        <v>86</v>
      </c>
      <c r="AW156" s="13" t="s">
        <v>32</v>
      </c>
      <c r="AX156" s="13" t="s">
        <v>76</v>
      </c>
      <c r="AY156" s="253" t="s">
        <v>166</v>
      </c>
    </row>
    <row r="157" s="13" customFormat="1">
      <c r="A157" s="13"/>
      <c r="B157" s="242"/>
      <c r="C157" s="243"/>
      <c r="D157" s="244" t="s">
        <v>174</v>
      </c>
      <c r="E157" s="245" t="s">
        <v>1</v>
      </c>
      <c r="F157" s="246" t="s">
        <v>2221</v>
      </c>
      <c r="G157" s="243"/>
      <c r="H157" s="247">
        <v>-36.225000000000001</v>
      </c>
      <c r="I157" s="248"/>
      <c r="J157" s="243"/>
      <c r="K157" s="243"/>
      <c r="L157" s="249"/>
      <c r="M157" s="250"/>
      <c r="N157" s="251"/>
      <c r="O157" s="251"/>
      <c r="P157" s="251"/>
      <c r="Q157" s="251"/>
      <c r="R157" s="251"/>
      <c r="S157" s="251"/>
      <c r="T157" s="25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3" t="s">
        <v>174</v>
      </c>
      <c r="AU157" s="253" t="s">
        <v>86</v>
      </c>
      <c r="AV157" s="13" t="s">
        <v>86</v>
      </c>
      <c r="AW157" s="13" t="s">
        <v>32</v>
      </c>
      <c r="AX157" s="13" t="s">
        <v>76</v>
      </c>
      <c r="AY157" s="253" t="s">
        <v>166</v>
      </c>
    </row>
    <row r="158" s="14" customFormat="1">
      <c r="A158" s="14"/>
      <c r="B158" s="254"/>
      <c r="C158" s="255"/>
      <c r="D158" s="244" t="s">
        <v>174</v>
      </c>
      <c r="E158" s="256" t="s">
        <v>1</v>
      </c>
      <c r="F158" s="257" t="s">
        <v>182</v>
      </c>
      <c r="G158" s="255"/>
      <c r="H158" s="258">
        <v>25.168999999999997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4" t="s">
        <v>174</v>
      </c>
      <c r="AU158" s="264" t="s">
        <v>86</v>
      </c>
      <c r="AV158" s="14" t="s">
        <v>172</v>
      </c>
      <c r="AW158" s="14" t="s">
        <v>32</v>
      </c>
      <c r="AX158" s="14" t="s">
        <v>84</v>
      </c>
      <c r="AY158" s="264" t="s">
        <v>166</v>
      </c>
    </row>
    <row r="159" s="2" customFormat="1" ht="37.8" customHeight="1">
      <c r="A159" s="38"/>
      <c r="B159" s="39"/>
      <c r="C159" s="228" t="s">
        <v>223</v>
      </c>
      <c r="D159" s="228" t="s">
        <v>168</v>
      </c>
      <c r="E159" s="229" t="s">
        <v>2222</v>
      </c>
      <c r="F159" s="230" t="s">
        <v>2223</v>
      </c>
      <c r="G159" s="231" t="s">
        <v>171</v>
      </c>
      <c r="H159" s="232">
        <v>302.02800000000002</v>
      </c>
      <c r="I159" s="233"/>
      <c r="J159" s="234">
        <f>ROUND(I159*H159,2)</f>
        <v>0</v>
      </c>
      <c r="K159" s="235"/>
      <c r="L159" s="44"/>
      <c r="M159" s="236" t="s">
        <v>1</v>
      </c>
      <c r="N159" s="237" t="s">
        <v>41</v>
      </c>
      <c r="O159" s="91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172</v>
      </c>
      <c r="AT159" s="240" t="s">
        <v>168</v>
      </c>
      <c r="AU159" s="240" t="s">
        <v>86</v>
      </c>
      <c r="AY159" s="17" t="s">
        <v>166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84</v>
      </c>
      <c r="BK159" s="241">
        <f>ROUND(I159*H159,2)</f>
        <v>0</v>
      </c>
      <c r="BL159" s="17" t="s">
        <v>172</v>
      </c>
      <c r="BM159" s="240" t="s">
        <v>2224</v>
      </c>
    </row>
    <row r="160" s="13" customFormat="1">
      <c r="A160" s="13"/>
      <c r="B160" s="242"/>
      <c r="C160" s="243"/>
      <c r="D160" s="244" t="s">
        <v>174</v>
      </c>
      <c r="E160" s="245" t="s">
        <v>1</v>
      </c>
      <c r="F160" s="246" t="s">
        <v>2225</v>
      </c>
      <c r="G160" s="243"/>
      <c r="H160" s="247">
        <v>302.02800000000002</v>
      </c>
      <c r="I160" s="248"/>
      <c r="J160" s="243"/>
      <c r="K160" s="243"/>
      <c r="L160" s="249"/>
      <c r="M160" s="250"/>
      <c r="N160" s="251"/>
      <c r="O160" s="251"/>
      <c r="P160" s="251"/>
      <c r="Q160" s="251"/>
      <c r="R160" s="251"/>
      <c r="S160" s="251"/>
      <c r="T160" s="25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3" t="s">
        <v>174</v>
      </c>
      <c r="AU160" s="253" t="s">
        <v>86</v>
      </c>
      <c r="AV160" s="13" t="s">
        <v>86</v>
      </c>
      <c r="AW160" s="13" t="s">
        <v>32</v>
      </c>
      <c r="AX160" s="13" t="s">
        <v>84</v>
      </c>
      <c r="AY160" s="253" t="s">
        <v>166</v>
      </c>
    </row>
    <row r="161" s="2" customFormat="1" ht="33" customHeight="1">
      <c r="A161" s="38"/>
      <c r="B161" s="39"/>
      <c r="C161" s="228" t="s">
        <v>220</v>
      </c>
      <c r="D161" s="228" t="s">
        <v>168</v>
      </c>
      <c r="E161" s="229" t="s">
        <v>2226</v>
      </c>
      <c r="F161" s="230" t="s">
        <v>2227</v>
      </c>
      <c r="G161" s="231" t="s">
        <v>205</v>
      </c>
      <c r="H161" s="232">
        <v>45.304000000000002</v>
      </c>
      <c r="I161" s="233"/>
      <c r="J161" s="234">
        <f>ROUND(I161*H161,2)</f>
        <v>0</v>
      </c>
      <c r="K161" s="235"/>
      <c r="L161" s="44"/>
      <c r="M161" s="236" t="s">
        <v>1</v>
      </c>
      <c r="N161" s="237" t="s">
        <v>41</v>
      </c>
      <c r="O161" s="91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172</v>
      </c>
      <c r="AT161" s="240" t="s">
        <v>168</v>
      </c>
      <c r="AU161" s="240" t="s">
        <v>86</v>
      </c>
      <c r="AY161" s="17" t="s">
        <v>166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84</v>
      </c>
      <c r="BK161" s="241">
        <f>ROUND(I161*H161,2)</f>
        <v>0</v>
      </c>
      <c r="BL161" s="17" t="s">
        <v>172</v>
      </c>
      <c r="BM161" s="240" t="s">
        <v>2228</v>
      </c>
    </row>
    <row r="162" s="13" customFormat="1">
      <c r="A162" s="13"/>
      <c r="B162" s="242"/>
      <c r="C162" s="243"/>
      <c r="D162" s="244" t="s">
        <v>174</v>
      </c>
      <c r="E162" s="245" t="s">
        <v>1</v>
      </c>
      <c r="F162" s="246" t="s">
        <v>2229</v>
      </c>
      <c r="G162" s="243"/>
      <c r="H162" s="247">
        <v>45.304000000000002</v>
      </c>
      <c r="I162" s="248"/>
      <c r="J162" s="243"/>
      <c r="K162" s="243"/>
      <c r="L162" s="249"/>
      <c r="M162" s="250"/>
      <c r="N162" s="251"/>
      <c r="O162" s="251"/>
      <c r="P162" s="251"/>
      <c r="Q162" s="251"/>
      <c r="R162" s="251"/>
      <c r="S162" s="251"/>
      <c r="T162" s="25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3" t="s">
        <v>174</v>
      </c>
      <c r="AU162" s="253" t="s">
        <v>86</v>
      </c>
      <c r="AV162" s="13" t="s">
        <v>86</v>
      </c>
      <c r="AW162" s="13" t="s">
        <v>32</v>
      </c>
      <c r="AX162" s="13" t="s">
        <v>84</v>
      </c>
      <c r="AY162" s="253" t="s">
        <v>166</v>
      </c>
    </row>
    <row r="163" s="2" customFormat="1" ht="24.15" customHeight="1">
      <c r="A163" s="38"/>
      <c r="B163" s="39"/>
      <c r="C163" s="228" t="s">
        <v>236</v>
      </c>
      <c r="D163" s="228" t="s">
        <v>168</v>
      </c>
      <c r="E163" s="229" t="s">
        <v>2230</v>
      </c>
      <c r="F163" s="230" t="s">
        <v>2231</v>
      </c>
      <c r="G163" s="231" t="s">
        <v>171</v>
      </c>
      <c r="H163" s="232">
        <v>36.225000000000001</v>
      </c>
      <c r="I163" s="233"/>
      <c r="J163" s="234">
        <f>ROUND(I163*H163,2)</f>
        <v>0</v>
      </c>
      <c r="K163" s="235"/>
      <c r="L163" s="44"/>
      <c r="M163" s="236" t="s">
        <v>1</v>
      </c>
      <c r="N163" s="237" t="s">
        <v>41</v>
      </c>
      <c r="O163" s="91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0" t="s">
        <v>172</v>
      </c>
      <c r="AT163" s="240" t="s">
        <v>168</v>
      </c>
      <c r="AU163" s="240" t="s">
        <v>86</v>
      </c>
      <c r="AY163" s="17" t="s">
        <v>166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84</v>
      </c>
      <c r="BK163" s="241">
        <f>ROUND(I163*H163,2)</f>
        <v>0</v>
      </c>
      <c r="BL163" s="17" t="s">
        <v>172</v>
      </c>
      <c r="BM163" s="240" t="s">
        <v>2232</v>
      </c>
    </row>
    <row r="164" s="13" customFormat="1">
      <c r="A164" s="13"/>
      <c r="B164" s="242"/>
      <c r="C164" s="243"/>
      <c r="D164" s="244" t="s">
        <v>174</v>
      </c>
      <c r="E164" s="245" t="s">
        <v>1</v>
      </c>
      <c r="F164" s="246" t="s">
        <v>2199</v>
      </c>
      <c r="G164" s="243"/>
      <c r="H164" s="247">
        <v>47.863</v>
      </c>
      <c r="I164" s="248"/>
      <c r="J164" s="243"/>
      <c r="K164" s="243"/>
      <c r="L164" s="249"/>
      <c r="M164" s="250"/>
      <c r="N164" s="251"/>
      <c r="O164" s="251"/>
      <c r="P164" s="251"/>
      <c r="Q164" s="251"/>
      <c r="R164" s="251"/>
      <c r="S164" s="251"/>
      <c r="T164" s="25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3" t="s">
        <v>174</v>
      </c>
      <c r="AU164" s="253" t="s">
        <v>86</v>
      </c>
      <c r="AV164" s="13" t="s">
        <v>86</v>
      </c>
      <c r="AW164" s="13" t="s">
        <v>32</v>
      </c>
      <c r="AX164" s="13" t="s">
        <v>76</v>
      </c>
      <c r="AY164" s="253" t="s">
        <v>166</v>
      </c>
    </row>
    <row r="165" s="13" customFormat="1">
      <c r="A165" s="13"/>
      <c r="B165" s="242"/>
      <c r="C165" s="243"/>
      <c r="D165" s="244" t="s">
        <v>174</v>
      </c>
      <c r="E165" s="245" t="s">
        <v>1</v>
      </c>
      <c r="F165" s="246" t="s">
        <v>2233</v>
      </c>
      <c r="G165" s="243"/>
      <c r="H165" s="247">
        <v>-11.638</v>
      </c>
      <c r="I165" s="248"/>
      <c r="J165" s="243"/>
      <c r="K165" s="243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174</v>
      </c>
      <c r="AU165" s="253" t="s">
        <v>86</v>
      </c>
      <c r="AV165" s="13" t="s">
        <v>86</v>
      </c>
      <c r="AW165" s="13" t="s">
        <v>32</v>
      </c>
      <c r="AX165" s="13" t="s">
        <v>76</v>
      </c>
      <c r="AY165" s="253" t="s">
        <v>166</v>
      </c>
    </row>
    <row r="166" s="14" customFormat="1">
      <c r="A166" s="14"/>
      <c r="B166" s="254"/>
      <c r="C166" s="255"/>
      <c r="D166" s="244" t="s">
        <v>174</v>
      </c>
      <c r="E166" s="256" t="s">
        <v>1</v>
      </c>
      <c r="F166" s="257" t="s">
        <v>182</v>
      </c>
      <c r="G166" s="255"/>
      <c r="H166" s="258">
        <v>36.225000000000001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4" t="s">
        <v>174</v>
      </c>
      <c r="AU166" s="264" t="s">
        <v>86</v>
      </c>
      <c r="AV166" s="14" t="s">
        <v>172</v>
      </c>
      <c r="AW166" s="14" t="s">
        <v>32</v>
      </c>
      <c r="AX166" s="14" t="s">
        <v>84</v>
      </c>
      <c r="AY166" s="264" t="s">
        <v>166</v>
      </c>
    </row>
    <row r="167" s="12" customFormat="1" ht="22.8" customHeight="1">
      <c r="A167" s="12"/>
      <c r="B167" s="212"/>
      <c r="C167" s="213"/>
      <c r="D167" s="214" t="s">
        <v>75</v>
      </c>
      <c r="E167" s="226" t="s">
        <v>86</v>
      </c>
      <c r="F167" s="226" t="s">
        <v>2234</v>
      </c>
      <c r="G167" s="213"/>
      <c r="H167" s="213"/>
      <c r="I167" s="216"/>
      <c r="J167" s="227">
        <f>BK167</f>
        <v>0</v>
      </c>
      <c r="K167" s="213"/>
      <c r="L167" s="218"/>
      <c r="M167" s="219"/>
      <c r="N167" s="220"/>
      <c r="O167" s="220"/>
      <c r="P167" s="221">
        <f>SUM(P168:P181)</f>
        <v>0</v>
      </c>
      <c r="Q167" s="220"/>
      <c r="R167" s="221">
        <f>SUM(R168:R181)</f>
        <v>19.777616779999995</v>
      </c>
      <c r="S167" s="220"/>
      <c r="T167" s="222">
        <f>SUM(T168:T181)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3" t="s">
        <v>84</v>
      </c>
      <c r="AT167" s="224" t="s">
        <v>75</v>
      </c>
      <c r="AU167" s="224" t="s">
        <v>84</v>
      </c>
      <c r="AY167" s="223" t="s">
        <v>166</v>
      </c>
      <c r="BK167" s="225">
        <f>SUM(BK168:BK181)</f>
        <v>0</v>
      </c>
    </row>
    <row r="168" s="2" customFormat="1" ht="24.15" customHeight="1">
      <c r="A168" s="38"/>
      <c r="B168" s="39"/>
      <c r="C168" s="228" t="s">
        <v>247</v>
      </c>
      <c r="D168" s="228" t="s">
        <v>168</v>
      </c>
      <c r="E168" s="229" t="s">
        <v>2235</v>
      </c>
      <c r="F168" s="230" t="s">
        <v>2236</v>
      </c>
      <c r="G168" s="231" t="s">
        <v>229</v>
      </c>
      <c r="H168" s="232">
        <v>7.3499999999999996</v>
      </c>
      <c r="I168" s="233"/>
      <c r="J168" s="234">
        <f>ROUND(I168*H168,2)</f>
        <v>0</v>
      </c>
      <c r="K168" s="235"/>
      <c r="L168" s="44"/>
      <c r="M168" s="236" t="s">
        <v>1</v>
      </c>
      <c r="N168" s="237" t="s">
        <v>41</v>
      </c>
      <c r="O168" s="91"/>
      <c r="P168" s="238">
        <f>O168*H168</f>
        <v>0</v>
      </c>
      <c r="Q168" s="238">
        <v>0.00017000000000000001</v>
      </c>
      <c r="R168" s="238">
        <f>Q168*H168</f>
        <v>0.0012495</v>
      </c>
      <c r="S168" s="238">
        <v>0</v>
      </c>
      <c r="T168" s="23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0" t="s">
        <v>172</v>
      </c>
      <c r="AT168" s="240" t="s">
        <v>168</v>
      </c>
      <c r="AU168" s="240" t="s">
        <v>86</v>
      </c>
      <c r="AY168" s="17" t="s">
        <v>166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7" t="s">
        <v>84</v>
      </c>
      <c r="BK168" s="241">
        <f>ROUND(I168*H168,2)</f>
        <v>0</v>
      </c>
      <c r="BL168" s="17" t="s">
        <v>172</v>
      </c>
      <c r="BM168" s="240" t="s">
        <v>2237</v>
      </c>
    </row>
    <row r="169" s="13" customFormat="1">
      <c r="A169" s="13"/>
      <c r="B169" s="242"/>
      <c r="C169" s="243"/>
      <c r="D169" s="244" t="s">
        <v>174</v>
      </c>
      <c r="E169" s="245" t="s">
        <v>1</v>
      </c>
      <c r="F169" s="246" t="s">
        <v>2238</v>
      </c>
      <c r="G169" s="243"/>
      <c r="H169" s="247">
        <v>7.3499999999999996</v>
      </c>
      <c r="I169" s="248"/>
      <c r="J169" s="243"/>
      <c r="K169" s="243"/>
      <c r="L169" s="249"/>
      <c r="M169" s="250"/>
      <c r="N169" s="251"/>
      <c r="O169" s="251"/>
      <c r="P169" s="251"/>
      <c r="Q169" s="251"/>
      <c r="R169" s="251"/>
      <c r="S169" s="251"/>
      <c r="T169" s="25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3" t="s">
        <v>174</v>
      </c>
      <c r="AU169" s="253" t="s">
        <v>86</v>
      </c>
      <c r="AV169" s="13" t="s">
        <v>86</v>
      </c>
      <c r="AW169" s="13" t="s">
        <v>32</v>
      </c>
      <c r="AX169" s="13" t="s">
        <v>84</v>
      </c>
      <c r="AY169" s="253" t="s">
        <v>166</v>
      </c>
    </row>
    <row r="170" s="2" customFormat="1" ht="24.15" customHeight="1">
      <c r="A170" s="38"/>
      <c r="B170" s="39"/>
      <c r="C170" s="275" t="s">
        <v>254</v>
      </c>
      <c r="D170" s="275" t="s">
        <v>217</v>
      </c>
      <c r="E170" s="276" t="s">
        <v>2239</v>
      </c>
      <c r="F170" s="277" t="s">
        <v>2240</v>
      </c>
      <c r="G170" s="278" t="s">
        <v>229</v>
      </c>
      <c r="H170" s="279">
        <v>8.7059999999999995</v>
      </c>
      <c r="I170" s="280"/>
      <c r="J170" s="281">
        <f>ROUND(I170*H170,2)</f>
        <v>0</v>
      </c>
      <c r="K170" s="282"/>
      <c r="L170" s="283"/>
      <c r="M170" s="284" t="s">
        <v>1</v>
      </c>
      <c r="N170" s="285" t="s">
        <v>41</v>
      </c>
      <c r="O170" s="91"/>
      <c r="P170" s="238">
        <f>O170*H170</f>
        <v>0</v>
      </c>
      <c r="Q170" s="238">
        <v>0.00040000000000000002</v>
      </c>
      <c r="R170" s="238">
        <f>Q170*H170</f>
        <v>0.0034824000000000001</v>
      </c>
      <c r="S170" s="238">
        <v>0</v>
      </c>
      <c r="T170" s="23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0" t="s">
        <v>220</v>
      </c>
      <c r="AT170" s="240" t="s">
        <v>217</v>
      </c>
      <c r="AU170" s="240" t="s">
        <v>86</v>
      </c>
      <c r="AY170" s="17" t="s">
        <v>166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7" t="s">
        <v>84</v>
      </c>
      <c r="BK170" s="241">
        <f>ROUND(I170*H170,2)</f>
        <v>0</v>
      </c>
      <c r="BL170" s="17" t="s">
        <v>172</v>
      </c>
      <c r="BM170" s="240" t="s">
        <v>2241</v>
      </c>
    </row>
    <row r="171" s="13" customFormat="1">
      <c r="A171" s="13"/>
      <c r="B171" s="242"/>
      <c r="C171" s="243"/>
      <c r="D171" s="244" t="s">
        <v>174</v>
      </c>
      <c r="E171" s="243"/>
      <c r="F171" s="246" t="s">
        <v>2242</v>
      </c>
      <c r="G171" s="243"/>
      <c r="H171" s="247">
        <v>8.7059999999999995</v>
      </c>
      <c r="I171" s="248"/>
      <c r="J171" s="243"/>
      <c r="K171" s="243"/>
      <c r="L171" s="249"/>
      <c r="M171" s="250"/>
      <c r="N171" s="251"/>
      <c r="O171" s="251"/>
      <c r="P171" s="251"/>
      <c r="Q171" s="251"/>
      <c r="R171" s="251"/>
      <c r="S171" s="251"/>
      <c r="T171" s="25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3" t="s">
        <v>174</v>
      </c>
      <c r="AU171" s="253" t="s">
        <v>86</v>
      </c>
      <c r="AV171" s="13" t="s">
        <v>86</v>
      </c>
      <c r="AW171" s="13" t="s">
        <v>4</v>
      </c>
      <c r="AX171" s="13" t="s">
        <v>84</v>
      </c>
      <c r="AY171" s="253" t="s">
        <v>166</v>
      </c>
    </row>
    <row r="172" s="2" customFormat="1" ht="16.5" customHeight="1">
      <c r="A172" s="38"/>
      <c r="B172" s="39"/>
      <c r="C172" s="228" t="s">
        <v>260</v>
      </c>
      <c r="D172" s="228" t="s">
        <v>168</v>
      </c>
      <c r="E172" s="229" t="s">
        <v>2243</v>
      </c>
      <c r="F172" s="230" t="s">
        <v>2244</v>
      </c>
      <c r="G172" s="231" t="s">
        <v>171</v>
      </c>
      <c r="H172" s="232">
        <v>5.1449999999999996</v>
      </c>
      <c r="I172" s="233"/>
      <c r="J172" s="234">
        <f>ROUND(I172*H172,2)</f>
        <v>0</v>
      </c>
      <c r="K172" s="235"/>
      <c r="L172" s="44"/>
      <c r="M172" s="236" t="s">
        <v>1</v>
      </c>
      <c r="N172" s="237" t="s">
        <v>41</v>
      </c>
      <c r="O172" s="91"/>
      <c r="P172" s="238">
        <f>O172*H172</f>
        <v>0</v>
      </c>
      <c r="Q172" s="238">
        <v>1.9199999999999999</v>
      </c>
      <c r="R172" s="238">
        <f>Q172*H172</f>
        <v>9.8783999999999992</v>
      </c>
      <c r="S172" s="238">
        <v>0</v>
      </c>
      <c r="T172" s="23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172</v>
      </c>
      <c r="AT172" s="240" t="s">
        <v>168</v>
      </c>
      <c r="AU172" s="240" t="s">
        <v>86</v>
      </c>
      <c r="AY172" s="17" t="s">
        <v>166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7" t="s">
        <v>84</v>
      </c>
      <c r="BK172" s="241">
        <f>ROUND(I172*H172,2)</f>
        <v>0</v>
      </c>
      <c r="BL172" s="17" t="s">
        <v>172</v>
      </c>
      <c r="BM172" s="240" t="s">
        <v>2245</v>
      </c>
    </row>
    <row r="173" s="13" customFormat="1">
      <c r="A173" s="13"/>
      <c r="B173" s="242"/>
      <c r="C173" s="243"/>
      <c r="D173" s="244" t="s">
        <v>174</v>
      </c>
      <c r="E173" s="245" t="s">
        <v>1</v>
      </c>
      <c r="F173" s="246" t="s">
        <v>2246</v>
      </c>
      <c r="G173" s="243"/>
      <c r="H173" s="247">
        <v>5.1449999999999996</v>
      </c>
      <c r="I173" s="248"/>
      <c r="J173" s="243"/>
      <c r="K173" s="243"/>
      <c r="L173" s="249"/>
      <c r="M173" s="250"/>
      <c r="N173" s="251"/>
      <c r="O173" s="251"/>
      <c r="P173" s="251"/>
      <c r="Q173" s="251"/>
      <c r="R173" s="251"/>
      <c r="S173" s="251"/>
      <c r="T173" s="25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3" t="s">
        <v>174</v>
      </c>
      <c r="AU173" s="253" t="s">
        <v>86</v>
      </c>
      <c r="AV173" s="13" t="s">
        <v>86</v>
      </c>
      <c r="AW173" s="13" t="s">
        <v>32</v>
      </c>
      <c r="AX173" s="13" t="s">
        <v>84</v>
      </c>
      <c r="AY173" s="253" t="s">
        <v>166</v>
      </c>
    </row>
    <row r="174" s="2" customFormat="1" ht="24.15" customHeight="1">
      <c r="A174" s="38"/>
      <c r="B174" s="39"/>
      <c r="C174" s="228" t="s">
        <v>265</v>
      </c>
      <c r="D174" s="228" t="s">
        <v>168</v>
      </c>
      <c r="E174" s="229" t="s">
        <v>2247</v>
      </c>
      <c r="F174" s="230" t="s">
        <v>2248</v>
      </c>
      <c r="G174" s="231" t="s">
        <v>250</v>
      </c>
      <c r="H174" s="232">
        <v>14.699999999999999</v>
      </c>
      <c r="I174" s="233"/>
      <c r="J174" s="234">
        <f>ROUND(I174*H174,2)</f>
        <v>0</v>
      </c>
      <c r="K174" s="235"/>
      <c r="L174" s="44"/>
      <c r="M174" s="236" t="s">
        <v>1</v>
      </c>
      <c r="N174" s="237" t="s">
        <v>41</v>
      </c>
      <c r="O174" s="91"/>
      <c r="P174" s="238">
        <f>O174*H174</f>
        <v>0</v>
      </c>
      <c r="Q174" s="238">
        <v>0.00048999999999999998</v>
      </c>
      <c r="R174" s="238">
        <f>Q174*H174</f>
        <v>0.0072029999999999993</v>
      </c>
      <c r="S174" s="238">
        <v>0</v>
      </c>
      <c r="T174" s="23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0" t="s">
        <v>172</v>
      </c>
      <c r="AT174" s="240" t="s">
        <v>168</v>
      </c>
      <c r="AU174" s="240" t="s">
        <v>86</v>
      </c>
      <c r="AY174" s="17" t="s">
        <v>166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7" t="s">
        <v>84</v>
      </c>
      <c r="BK174" s="241">
        <f>ROUND(I174*H174,2)</f>
        <v>0</v>
      </c>
      <c r="BL174" s="17" t="s">
        <v>172</v>
      </c>
      <c r="BM174" s="240" t="s">
        <v>2249</v>
      </c>
    </row>
    <row r="175" s="13" customFormat="1">
      <c r="A175" s="13"/>
      <c r="B175" s="242"/>
      <c r="C175" s="243"/>
      <c r="D175" s="244" t="s">
        <v>174</v>
      </c>
      <c r="E175" s="245" t="s">
        <v>1</v>
      </c>
      <c r="F175" s="246" t="s">
        <v>2250</v>
      </c>
      <c r="G175" s="243"/>
      <c r="H175" s="247">
        <v>14.699999999999999</v>
      </c>
      <c r="I175" s="248"/>
      <c r="J175" s="243"/>
      <c r="K175" s="243"/>
      <c r="L175" s="249"/>
      <c r="M175" s="250"/>
      <c r="N175" s="251"/>
      <c r="O175" s="251"/>
      <c r="P175" s="251"/>
      <c r="Q175" s="251"/>
      <c r="R175" s="251"/>
      <c r="S175" s="251"/>
      <c r="T175" s="25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3" t="s">
        <v>174</v>
      </c>
      <c r="AU175" s="253" t="s">
        <v>86</v>
      </c>
      <c r="AV175" s="13" t="s">
        <v>86</v>
      </c>
      <c r="AW175" s="13" t="s">
        <v>32</v>
      </c>
      <c r="AX175" s="13" t="s">
        <v>84</v>
      </c>
      <c r="AY175" s="253" t="s">
        <v>166</v>
      </c>
    </row>
    <row r="176" s="2" customFormat="1" ht="16.5" customHeight="1">
      <c r="A176" s="38"/>
      <c r="B176" s="39"/>
      <c r="C176" s="228" t="s">
        <v>277</v>
      </c>
      <c r="D176" s="228" t="s">
        <v>168</v>
      </c>
      <c r="E176" s="229" t="s">
        <v>2251</v>
      </c>
      <c r="F176" s="230" t="s">
        <v>2252</v>
      </c>
      <c r="G176" s="231" t="s">
        <v>171</v>
      </c>
      <c r="H176" s="232">
        <v>4.3819999999999997</v>
      </c>
      <c r="I176" s="233"/>
      <c r="J176" s="234">
        <f>ROUND(I176*H176,2)</f>
        <v>0</v>
      </c>
      <c r="K176" s="235"/>
      <c r="L176" s="44"/>
      <c r="M176" s="236" t="s">
        <v>1</v>
      </c>
      <c r="N176" s="237" t="s">
        <v>41</v>
      </c>
      <c r="O176" s="91"/>
      <c r="P176" s="238">
        <f>O176*H176</f>
        <v>0</v>
      </c>
      <c r="Q176" s="238">
        <v>2.2563399999999998</v>
      </c>
      <c r="R176" s="238">
        <f>Q176*H176</f>
        <v>9.887281879999998</v>
      </c>
      <c r="S176" s="238">
        <v>0</v>
      </c>
      <c r="T176" s="23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0" t="s">
        <v>172</v>
      </c>
      <c r="AT176" s="240" t="s">
        <v>168</v>
      </c>
      <c r="AU176" s="240" t="s">
        <v>86</v>
      </c>
      <c r="AY176" s="17" t="s">
        <v>166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7" t="s">
        <v>84</v>
      </c>
      <c r="BK176" s="241">
        <f>ROUND(I176*H176,2)</f>
        <v>0</v>
      </c>
      <c r="BL176" s="17" t="s">
        <v>172</v>
      </c>
      <c r="BM176" s="240" t="s">
        <v>2253</v>
      </c>
    </row>
    <row r="177" s="13" customFormat="1">
      <c r="A177" s="13"/>
      <c r="B177" s="242"/>
      <c r="C177" s="243"/>
      <c r="D177" s="244" t="s">
        <v>174</v>
      </c>
      <c r="E177" s="245" t="s">
        <v>1</v>
      </c>
      <c r="F177" s="246" t="s">
        <v>2254</v>
      </c>
      <c r="G177" s="243"/>
      <c r="H177" s="247">
        <v>0.59399999999999997</v>
      </c>
      <c r="I177" s="248"/>
      <c r="J177" s="243"/>
      <c r="K177" s="243"/>
      <c r="L177" s="249"/>
      <c r="M177" s="250"/>
      <c r="N177" s="251"/>
      <c r="O177" s="251"/>
      <c r="P177" s="251"/>
      <c r="Q177" s="251"/>
      <c r="R177" s="251"/>
      <c r="S177" s="251"/>
      <c r="T177" s="25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3" t="s">
        <v>174</v>
      </c>
      <c r="AU177" s="253" t="s">
        <v>86</v>
      </c>
      <c r="AV177" s="13" t="s">
        <v>86</v>
      </c>
      <c r="AW177" s="13" t="s">
        <v>32</v>
      </c>
      <c r="AX177" s="13" t="s">
        <v>76</v>
      </c>
      <c r="AY177" s="253" t="s">
        <v>166</v>
      </c>
    </row>
    <row r="178" s="13" customFormat="1">
      <c r="A178" s="13"/>
      <c r="B178" s="242"/>
      <c r="C178" s="243"/>
      <c r="D178" s="244" t="s">
        <v>174</v>
      </c>
      <c r="E178" s="245" t="s">
        <v>1</v>
      </c>
      <c r="F178" s="246" t="s">
        <v>2255</v>
      </c>
      <c r="G178" s="243"/>
      <c r="H178" s="247">
        <v>0.92400000000000004</v>
      </c>
      <c r="I178" s="248"/>
      <c r="J178" s="243"/>
      <c r="K178" s="243"/>
      <c r="L178" s="249"/>
      <c r="M178" s="250"/>
      <c r="N178" s="251"/>
      <c r="O178" s="251"/>
      <c r="P178" s="251"/>
      <c r="Q178" s="251"/>
      <c r="R178" s="251"/>
      <c r="S178" s="251"/>
      <c r="T178" s="25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3" t="s">
        <v>174</v>
      </c>
      <c r="AU178" s="253" t="s">
        <v>86</v>
      </c>
      <c r="AV178" s="13" t="s">
        <v>86</v>
      </c>
      <c r="AW178" s="13" t="s">
        <v>32</v>
      </c>
      <c r="AX178" s="13" t="s">
        <v>76</v>
      </c>
      <c r="AY178" s="253" t="s">
        <v>166</v>
      </c>
    </row>
    <row r="179" s="13" customFormat="1">
      <c r="A179" s="13"/>
      <c r="B179" s="242"/>
      <c r="C179" s="243"/>
      <c r="D179" s="244" t="s">
        <v>174</v>
      </c>
      <c r="E179" s="245" t="s">
        <v>1</v>
      </c>
      <c r="F179" s="246" t="s">
        <v>2256</v>
      </c>
      <c r="G179" s="243"/>
      <c r="H179" s="247">
        <v>0.66000000000000003</v>
      </c>
      <c r="I179" s="248"/>
      <c r="J179" s="243"/>
      <c r="K179" s="243"/>
      <c r="L179" s="249"/>
      <c r="M179" s="250"/>
      <c r="N179" s="251"/>
      <c r="O179" s="251"/>
      <c r="P179" s="251"/>
      <c r="Q179" s="251"/>
      <c r="R179" s="251"/>
      <c r="S179" s="251"/>
      <c r="T179" s="25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3" t="s">
        <v>174</v>
      </c>
      <c r="AU179" s="253" t="s">
        <v>86</v>
      </c>
      <c r="AV179" s="13" t="s">
        <v>86</v>
      </c>
      <c r="AW179" s="13" t="s">
        <v>32</v>
      </c>
      <c r="AX179" s="13" t="s">
        <v>76</v>
      </c>
      <c r="AY179" s="253" t="s">
        <v>166</v>
      </c>
    </row>
    <row r="180" s="13" customFormat="1">
      <c r="A180" s="13"/>
      <c r="B180" s="242"/>
      <c r="C180" s="243"/>
      <c r="D180" s="244" t="s">
        <v>174</v>
      </c>
      <c r="E180" s="245" t="s">
        <v>1</v>
      </c>
      <c r="F180" s="246" t="s">
        <v>2257</v>
      </c>
      <c r="G180" s="243"/>
      <c r="H180" s="247">
        <v>2.2040000000000002</v>
      </c>
      <c r="I180" s="248"/>
      <c r="J180" s="243"/>
      <c r="K180" s="243"/>
      <c r="L180" s="249"/>
      <c r="M180" s="250"/>
      <c r="N180" s="251"/>
      <c r="O180" s="251"/>
      <c r="P180" s="251"/>
      <c r="Q180" s="251"/>
      <c r="R180" s="251"/>
      <c r="S180" s="251"/>
      <c r="T180" s="25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3" t="s">
        <v>174</v>
      </c>
      <c r="AU180" s="253" t="s">
        <v>86</v>
      </c>
      <c r="AV180" s="13" t="s">
        <v>86</v>
      </c>
      <c r="AW180" s="13" t="s">
        <v>32</v>
      </c>
      <c r="AX180" s="13" t="s">
        <v>76</v>
      </c>
      <c r="AY180" s="253" t="s">
        <v>166</v>
      </c>
    </row>
    <row r="181" s="14" customFormat="1">
      <c r="A181" s="14"/>
      <c r="B181" s="254"/>
      <c r="C181" s="255"/>
      <c r="D181" s="244" t="s">
        <v>174</v>
      </c>
      <c r="E181" s="256" t="s">
        <v>1</v>
      </c>
      <c r="F181" s="257" t="s">
        <v>182</v>
      </c>
      <c r="G181" s="255"/>
      <c r="H181" s="258">
        <v>4.3819999999999997</v>
      </c>
      <c r="I181" s="259"/>
      <c r="J181" s="255"/>
      <c r="K181" s="255"/>
      <c r="L181" s="260"/>
      <c r="M181" s="261"/>
      <c r="N181" s="262"/>
      <c r="O181" s="262"/>
      <c r="P181" s="262"/>
      <c r="Q181" s="262"/>
      <c r="R181" s="262"/>
      <c r="S181" s="262"/>
      <c r="T181" s="26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4" t="s">
        <v>174</v>
      </c>
      <c r="AU181" s="264" t="s">
        <v>86</v>
      </c>
      <c r="AV181" s="14" t="s">
        <v>172</v>
      </c>
      <c r="AW181" s="14" t="s">
        <v>32</v>
      </c>
      <c r="AX181" s="14" t="s">
        <v>84</v>
      </c>
      <c r="AY181" s="264" t="s">
        <v>166</v>
      </c>
    </row>
    <row r="182" s="12" customFormat="1" ht="22.8" customHeight="1">
      <c r="A182" s="12"/>
      <c r="B182" s="212"/>
      <c r="C182" s="213"/>
      <c r="D182" s="214" t="s">
        <v>75</v>
      </c>
      <c r="E182" s="226" t="s">
        <v>118</v>
      </c>
      <c r="F182" s="226" t="s">
        <v>167</v>
      </c>
      <c r="G182" s="213"/>
      <c r="H182" s="213"/>
      <c r="I182" s="216"/>
      <c r="J182" s="227">
        <f>BK182</f>
        <v>0</v>
      </c>
      <c r="K182" s="213"/>
      <c r="L182" s="218"/>
      <c r="M182" s="219"/>
      <c r="N182" s="220"/>
      <c r="O182" s="220"/>
      <c r="P182" s="221">
        <f>SUM(P183:P192)</f>
        <v>0</v>
      </c>
      <c r="Q182" s="220"/>
      <c r="R182" s="221">
        <f>SUM(R183:R192)</f>
        <v>25.256890419999998</v>
      </c>
      <c r="S182" s="220"/>
      <c r="T182" s="222">
        <f>SUM(T183:T192)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3" t="s">
        <v>84</v>
      </c>
      <c r="AT182" s="224" t="s">
        <v>75</v>
      </c>
      <c r="AU182" s="224" t="s">
        <v>84</v>
      </c>
      <c r="AY182" s="223" t="s">
        <v>166</v>
      </c>
      <c r="BK182" s="225">
        <f>SUM(BK183:BK192)</f>
        <v>0</v>
      </c>
    </row>
    <row r="183" s="2" customFormat="1" ht="33" customHeight="1">
      <c r="A183" s="38"/>
      <c r="B183" s="39"/>
      <c r="C183" s="228" t="s">
        <v>8</v>
      </c>
      <c r="D183" s="228" t="s">
        <v>168</v>
      </c>
      <c r="E183" s="229" t="s">
        <v>2258</v>
      </c>
      <c r="F183" s="230" t="s">
        <v>2259</v>
      </c>
      <c r="G183" s="231" t="s">
        <v>229</v>
      </c>
      <c r="H183" s="232">
        <v>29.324999999999999</v>
      </c>
      <c r="I183" s="233"/>
      <c r="J183" s="234">
        <f>ROUND(I183*H183,2)</f>
        <v>0</v>
      </c>
      <c r="K183" s="235"/>
      <c r="L183" s="44"/>
      <c r="M183" s="236" t="s">
        <v>1</v>
      </c>
      <c r="N183" s="237" t="s">
        <v>41</v>
      </c>
      <c r="O183" s="91"/>
      <c r="P183" s="238">
        <f>O183*H183</f>
        <v>0</v>
      </c>
      <c r="Q183" s="238">
        <v>0.71545999999999998</v>
      </c>
      <c r="R183" s="238">
        <f>Q183*H183</f>
        <v>20.980864499999999</v>
      </c>
      <c r="S183" s="238">
        <v>0</v>
      </c>
      <c r="T183" s="23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172</v>
      </c>
      <c r="AT183" s="240" t="s">
        <v>168</v>
      </c>
      <c r="AU183" s="240" t="s">
        <v>86</v>
      </c>
      <c r="AY183" s="17" t="s">
        <v>166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84</v>
      </c>
      <c r="BK183" s="241">
        <f>ROUND(I183*H183,2)</f>
        <v>0</v>
      </c>
      <c r="BL183" s="17" t="s">
        <v>172</v>
      </c>
      <c r="BM183" s="240" t="s">
        <v>2260</v>
      </c>
    </row>
    <row r="184" s="13" customFormat="1">
      <c r="A184" s="13"/>
      <c r="B184" s="242"/>
      <c r="C184" s="243"/>
      <c r="D184" s="244" t="s">
        <v>174</v>
      </c>
      <c r="E184" s="245" t="s">
        <v>1</v>
      </c>
      <c r="F184" s="246" t="s">
        <v>2261</v>
      </c>
      <c r="G184" s="243"/>
      <c r="H184" s="247">
        <v>24.199999999999999</v>
      </c>
      <c r="I184" s="248"/>
      <c r="J184" s="243"/>
      <c r="K184" s="243"/>
      <c r="L184" s="249"/>
      <c r="M184" s="250"/>
      <c r="N184" s="251"/>
      <c r="O184" s="251"/>
      <c r="P184" s="251"/>
      <c r="Q184" s="251"/>
      <c r="R184" s="251"/>
      <c r="S184" s="251"/>
      <c r="T184" s="25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3" t="s">
        <v>174</v>
      </c>
      <c r="AU184" s="253" t="s">
        <v>86</v>
      </c>
      <c r="AV184" s="13" t="s">
        <v>86</v>
      </c>
      <c r="AW184" s="13" t="s">
        <v>32</v>
      </c>
      <c r="AX184" s="13" t="s">
        <v>76</v>
      </c>
      <c r="AY184" s="253" t="s">
        <v>166</v>
      </c>
    </row>
    <row r="185" s="13" customFormat="1">
      <c r="A185" s="13"/>
      <c r="B185" s="242"/>
      <c r="C185" s="243"/>
      <c r="D185" s="244" t="s">
        <v>174</v>
      </c>
      <c r="E185" s="245" t="s">
        <v>1</v>
      </c>
      <c r="F185" s="246" t="s">
        <v>2262</v>
      </c>
      <c r="G185" s="243"/>
      <c r="H185" s="247">
        <v>5.125</v>
      </c>
      <c r="I185" s="248"/>
      <c r="J185" s="243"/>
      <c r="K185" s="243"/>
      <c r="L185" s="249"/>
      <c r="M185" s="250"/>
      <c r="N185" s="251"/>
      <c r="O185" s="251"/>
      <c r="P185" s="251"/>
      <c r="Q185" s="251"/>
      <c r="R185" s="251"/>
      <c r="S185" s="251"/>
      <c r="T185" s="25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3" t="s">
        <v>174</v>
      </c>
      <c r="AU185" s="253" t="s">
        <v>86</v>
      </c>
      <c r="AV185" s="13" t="s">
        <v>86</v>
      </c>
      <c r="AW185" s="13" t="s">
        <v>32</v>
      </c>
      <c r="AX185" s="13" t="s">
        <v>76</v>
      </c>
      <c r="AY185" s="253" t="s">
        <v>166</v>
      </c>
    </row>
    <row r="186" s="14" customFormat="1">
      <c r="A186" s="14"/>
      <c r="B186" s="254"/>
      <c r="C186" s="255"/>
      <c r="D186" s="244" t="s">
        <v>174</v>
      </c>
      <c r="E186" s="256" t="s">
        <v>1</v>
      </c>
      <c r="F186" s="257" t="s">
        <v>182</v>
      </c>
      <c r="G186" s="255"/>
      <c r="H186" s="258">
        <v>29.324999999999999</v>
      </c>
      <c r="I186" s="259"/>
      <c r="J186" s="255"/>
      <c r="K186" s="255"/>
      <c r="L186" s="260"/>
      <c r="M186" s="261"/>
      <c r="N186" s="262"/>
      <c r="O186" s="262"/>
      <c r="P186" s="262"/>
      <c r="Q186" s="262"/>
      <c r="R186" s="262"/>
      <c r="S186" s="262"/>
      <c r="T186" s="26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4" t="s">
        <v>174</v>
      </c>
      <c r="AU186" s="264" t="s">
        <v>86</v>
      </c>
      <c r="AV186" s="14" t="s">
        <v>172</v>
      </c>
      <c r="AW186" s="14" t="s">
        <v>32</v>
      </c>
      <c r="AX186" s="14" t="s">
        <v>84</v>
      </c>
      <c r="AY186" s="264" t="s">
        <v>166</v>
      </c>
    </row>
    <row r="187" s="2" customFormat="1" ht="33" customHeight="1">
      <c r="A187" s="38"/>
      <c r="B187" s="39"/>
      <c r="C187" s="228" t="s">
        <v>288</v>
      </c>
      <c r="D187" s="228" t="s">
        <v>168</v>
      </c>
      <c r="E187" s="229" t="s">
        <v>2263</v>
      </c>
      <c r="F187" s="230" t="s">
        <v>2264</v>
      </c>
      <c r="G187" s="231" t="s">
        <v>229</v>
      </c>
      <c r="H187" s="232">
        <v>18.888000000000002</v>
      </c>
      <c r="I187" s="233"/>
      <c r="J187" s="234">
        <f>ROUND(I187*H187,2)</f>
        <v>0</v>
      </c>
      <c r="K187" s="235"/>
      <c r="L187" s="44"/>
      <c r="M187" s="236" t="s">
        <v>1</v>
      </c>
      <c r="N187" s="237" t="s">
        <v>41</v>
      </c>
      <c r="O187" s="91"/>
      <c r="P187" s="238">
        <f>O187*H187</f>
        <v>0</v>
      </c>
      <c r="Q187" s="238">
        <v>0.17763999999999999</v>
      </c>
      <c r="R187" s="238">
        <f>Q187*H187</f>
        <v>3.3552643200000003</v>
      </c>
      <c r="S187" s="238">
        <v>0</v>
      </c>
      <c r="T187" s="23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0" t="s">
        <v>172</v>
      </c>
      <c r="AT187" s="240" t="s">
        <v>168</v>
      </c>
      <c r="AU187" s="240" t="s">
        <v>86</v>
      </c>
      <c r="AY187" s="17" t="s">
        <v>166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7" t="s">
        <v>84</v>
      </c>
      <c r="BK187" s="241">
        <f>ROUND(I187*H187,2)</f>
        <v>0</v>
      </c>
      <c r="BL187" s="17" t="s">
        <v>172</v>
      </c>
      <c r="BM187" s="240" t="s">
        <v>2265</v>
      </c>
    </row>
    <row r="188" s="13" customFormat="1">
      <c r="A188" s="13"/>
      <c r="B188" s="242"/>
      <c r="C188" s="243"/>
      <c r="D188" s="244" t="s">
        <v>174</v>
      </c>
      <c r="E188" s="245" t="s">
        <v>1</v>
      </c>
      <c r="F188" s="246" t="s">
        <v>2266</v>
      </c>
      <c r="G188" s="243"/>
      <c r="H188" s="247">
        <v>17.937999999999999</v>
      </c>
      <c r="I188" s="248"/>
      <c r="J188" s="243"/>
      <c r="K188" s="243"/>
      <c r="L188" s="249"/>
      <c r="M188" s="250"/>
      <c r="N188" s="251"/>
      <c r="O188" s="251"/>
      <c r="P188" s="251"/>
      <c r="Q188" s="251"/>
      <c r="R188" s="251"/>
      <c r="S188" s="251"/>
      <c r="T188" s="25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3" t="s">
        <v>174</v>
      </c>
      <c r="AU188" s="253" t="s">
        <v>86</v>
      </c>
      <c r="AV188" s="13" t="s">
        <v>86</v>
      </c>
      <c r="AW188" s="13" t="s">
        <v>32</v>
      </c>
      <c r="AX188" s="13" t="s">
        <v>76</v>
      </c>
      <c r="AY188" s="253" t="s">
        <v>166</v>
      </c>
    </row>
    <row r="189" s="13" customFormat="1">
      <c r="A189" s="13"/>
      <c r="B189" s="242"/>
      <c r="C189" s="243"/>
      <c r="D189" s="244" t="s">
        <v>174</v>
      </c>
      <c r="E189" s="245" t="s">
        <v>1</v>
      </c>
      <c r="F189" s="246" t="s">
        <v>2267</v>
      </c>
      <c r="G189" s="243"/>
      <c r="H189" s="247">
        <v>0.94999999999999996</v>
      </c>
      <c r="I189" s="248"/>
      <c r="J189" s="243"/>
      <c r="K189" s="243"/>
      <c r="L189" s="249"/>
      <c r="M189" s="250"/>
      <c r="N189" s="251"/>
      <c r="O189" s="251"/>
      <c r="P189" s="251"/>
      <c r="Q189" s="251"/>
      <c r="R189" s="251"/>
      <c r="S189" s="251"/>
      <c r="T189" s="25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3" t="s">
        <v>174</v>
      </c>
      <c r="AU189" s="253" t="s">
        <v>86</v>
      </c>
      <c r="AV189" s="13" t="s">
        <v>86</v>
      </c>
      <c r="AW189" s="13" t="s">
        <v>32</v>
      </c>
      <c r="AX189" s="13" t="s">
        <v>76</v>
      </c>
      <c r="AY189" s="253" t="s">
        <v>166</v>
      </c>
    </row>
    <row r="190" s="14" customFormat="1">
      <c r="A190" s="14"/>
      <c r="B190" s="254"/>
      <c r="C190" s="255"/>
      <c r="D190" s="244" t="s">
        <v>174</v>
      </c>
      <c r="E190" s="256" t="s">
        <v>1</v>
      </c>
      <c r="F190" s="257" t="s">
        <v>182</v>
      </c>
      <c r="G190" s="255"/>
      <c r="H190" s="258">
        <v>18.887999999999998</v>
      </c>
      <c r="I190" s="259"/>
      <c r="J190" s="255"/>
      <c r="K190" s="255"/>
      <c r="L190" s="260"/>
      <c r="M190" s="261"/>
      <c r="N190" s="262"/>
      <c r="O190" s="262"/>
      <c r="P190" s="262"/>
      <c r="Q190" s="262"/>
      <c r="R190" s="262"/>
      <c r="S190" s="262"/>
      <c r="T190" s="26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4" t="s">
        <v>174</v>
      </c>
      <c r="AU190" s="264" t="s">
        <v>86</v>
      </c>
      <c r="AV190" s="14" t="s">
        <v>172</v>
      </c>
      <c r="AW190" s="14" t="s">
        <v>32</v>
      </c>
      <c r="AX190" s="14" t="s">
        <v>84</v>
      </c>
      <c r="AY190" s="264" t="s">
        <v>166</v>
      </c>
    </row>
    <row r="191" s="2" customFormat="1" ht="16.5" customHeight="1">
      <c r="A191" s="38"/>
      <c r="B191" s="39"/>
      <c r="C191" s="228" t="s">
        <v>292</v>
      </c>
      <c r="D191" s="228" t="s">
        <v>168</v>
      </c>
      <c r="E191" s="229" t="s">
        <v>2268</v>
      </c>
      <c r="F191" s="230" t="s">
        <v>2269</v>
      </c>
      <c r="G191" s="231" t="s">
        <v>205</v>
      </c>
      <c r="H191" s="232">
        <v>0.88</v>
      </c>
      <c r="I191" s="233"/>
      <c r="J191" s="234">
        <f>ROUND(I191*H191,2)</f>
        <v>0</v>
      </c>
      <c r="K191" s="235"/>
      <c r="L191" s="44"/>
      <c r="M191" s="236" t="s">
        <v>1</v>
      </c>
      <c r="N191" s="237" t="s">
        <v>41</v>
      </c>
      <c r="O191" s="91"/>
      <c r="P191" s="238">
        <f>O191*H191</f>
        <v>0</v>
      </c>
      <c r="Q191" s="238">
        <v>1.0463199999999999</v>
      </c>
      <c r="R191" s="238">
        <f>Q191*H191</f>
        <v>0.92076159999999996</v>
      </c>
      <c r="S191" s="238">
        <v>0</v>
      </c>
      <c r="T191" s="23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0" t="s">
        <v>172</v>
      </c>
      <c r="AT191" s="240" t="s">
        <v>168</v>
      </c>
      <c r="AU191" s="240" t="s">
        <v>86</v>
      </c>
      <c r="AY191" s="17" t="s">
        <v>166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7" t="s">
        <v>84</v>
      </c>
      <c r="BK191" s="241">
        <f>ROUND(I191*H191,2)</f>
        <v>0</v>
      </c>
      <c r="BL191" s="17" t="s">
        <v>172</v>
      </c>
      <c r="BM191" s="240" t="s">
        <v>2270</v>
      </c>
    </row>
    <row r="192" s="13" customFormat="1">
      <c r="A192" s="13"/>
      <c r="B192" s="242"/>
      <c r="C192" s="243"/>
      <c r="D192" s="244" t="s">
        <v>174</v>
      </c>
      <c r="E192" s="245" t="s">
        <v>1</v>
      </c>
      <c r="F192" s="246" t="s">
        <v>2271</v>
      </c>
      <c r="G192" s="243"/>
      <c r="H192" s="247">
        <v>0.88</v>
      </c>
      <c r="I192" s="248"/>
      <c r="J192" s="243"/>
      <c r="K192" s="243"/>
      <c r="L192" s="249"/>
      <c r="M192" s="250"/>
      <c r="N192" s="251"/>
      <c r="O192" s="251"/>
      <c r="P192" s="251"/>
      <c r="Q192" s="251"/>
      <c r="R192" s="251"/>
      <c r="S192" s="251"/>
      <c r="T192" s="25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3" t="s">
        <v>174</v>
      </c>
      <c r="AU192" s="253" t="s">
        <v>86</v>
      </c>
      <c r="AV192" s="13" t="s">
        <v>86</v>
      </c>
      <c r="AW192" s="13" t="s">
        <v>32</v>
      </c>
      <c r="AX192" s="13" t="s">
        <v>84</v>
      </c>
      <c r="AY192" s="253" t="s">
        <v>166</v>
      </c>
    </row>
    <row r="193" s="12" customFormat="1" ht="22.8" customHeight="1">
      <c r="A193" s="12"/>
      <c r="B193" s="212"/>
      <c r="C193" s="213"/>
      <c r="D193" s="214" t="s">
        <v>75</v>
      </c>
      <c r="E193" s="226" t="s">
        <v>172</v>
      </c>
      <c r="F193" s="226" t="s">
        <v>2272</v>
      </c>
      <c r="G193" s="213"/>
      <c r="H193" s="213"/>
      <c r="I193" s="216"/>
      <c r="J193" s="227">
        <f>BK193</f>
        <v>0</v>
      </c>
      <c r="K193" s="213"/>
      <c r="L193" s="218"/>
      <c r="M193" s="219"/>
      <c r="N193" s="220"/>
      <c r="O193" s="220"/>
      <c r="P193" s="221">
        <f>SUM(P194:P210)</f>
        <v>0</v>
      </c>
      <c r="Q193" s="220"/>
      <c r="R193" s="221">
        <f>SUM(R194:R210)</f>
        <v>4.3633330199999989</v>
      </c>
      <c r="S193" s="220"/>
      <c r="T193" s="222">
        <f>SUM(T194:T210)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3" t="s">
        <v>84</v>
      </c>
      <c r="AT193" s="224" t="s">
        <v>75</v>
      </c>
      <c r="AU193" s="224" t="s">
        <v>84</v>
      </c>
      <c r="AY193" s="223" t="s">
        <v>166</v>
      </c>
      <c r="BK193" s="225">
        <f>SUM(BK194:BK210)</f>
        <v>0</v>
      </c>
    </row>
    <row r="194" s="2" customFormat="1" ht="16.5" customHeight="1">
      <c r="A194" s="38"/>
      <c r="B194" s="39"/>
      <c r="C194" s="228" t="s">
        <v>296</v>
      </c>
      <c r="D194" s="228" t="s">
        <v>168</v>
      </c>
      <c r="E194" s="229" t="s">
        <v>2273</v>
      </c>
      <c r="F194" s="230" t="s">
        <v>2274</v>
      </c>
      <c r="G194" s="231" t="s">
        <v>171</v>
      </c>
      <c r="H194" s="232">
        <v>1.0149999999999999</v>
      </c>
      <c r="I194" s="233"/>
      <c r="J194" s="234">
        <f>ROUND(I194*H194,2)</f>
        <v>0</v>
      </c>
      <c r="K194" s="235"/>
      <c r="L194" s="44"/>
      <c r="M194" s="236" t="s">
        <v>1</v>
      </c>
      <c r="N194" s="237" t="s">
        <v>41</v>
      </c>
      <c r="O194" s="91"/>
      <c r="P194" s="238">
        <f>O194*H194</f>
        <v>0</v>
      </c>
      <c r="Q194" s="238">
        <v>2.4533999999999998</v>
      </c>
      <c r="R194" s="238">
        <f>Q194*H194</f>
        <v>2.4902009999999994</v>
      </c>
      <c r="S194" s="238">
        <v>0</v>
      </c>
      <c r="T194" s="23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0" t="s">
        <v>172</v>
      </c>
      <c r="AT194" s="240" t="s">
        <v>168</v>
      </c>
      <c r="AU194" s="240" t="s">
        <v>86</v>
      </c>
      <c r="AY194" s="17" t="s">
        <v>166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7" t="s">
        <v>84</v>
      </c>
      <c r="BK194" s="241">
        <f>ROUND(I194*H194,2)</f>
        <v>0</v>
      </c>
      <c r="BL194" s="17" t="s">
        <v>172</v>
      </c>
      <c r="BM194" s="240" t="s">
        <v>2275</v>
      </c>
    </row>
    <row r="195" s="13" customFormat="1">
      <c r="A195" s="13"/>
      <c r="B195" s="242"/>
      <c r="C195" s="243"/>
      <c r="D195" s="244" t="s">
        <v>174</v>
      </c>
      <c r="E195" s="245" t="s">
        <v>1</v>
      </c>
      <c r="F195" s="246" t="s">
        <v>2276</v>
      </c>
      <c r="G195" s="243"/>
      <c r="H195" s="247">
        <v>1.0149999999999999</v>
      </c>
      <c r="I195" s="248"/>
      <c r="J195" s="243"/>
      <c r="K195" s="243"/>
      <c r="L195" s="249"/>
      <c r="M195" s="250"/>
      <c r="N195" s="251"/>
      <c r="O195" s="251"/>
      <c r="P195" s="251"/>
      <c r="Q195" s="251"/>
      <c r="R195" s="251"/>
      <c r="S195" s="251"/>
      <c r="T195" s="25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3" t="s">
        <v>174</v>
      </c>
      <c r="AU195" s="253" t="s">
        <v>86</v>
      </c>
      <c r="AV195" s="13" t="s">
        <v>86</v>
      </c>
      <c r="AW195" s="13" t="s">
        <v>32</v>
      </c>
      <c r="AX195" s="13" t="s">
        <v>84</v>
      </c>
      <c r="AY195" s="253" t="s">
        <v>166</v>
      </c>
    </row>
    <row r="196" s="2" customFormat="1" ht="16.5" customHeight="1">
      <c r="A196" s="38"/>
      <c r="B196" s="39"/>
      <c r="C196" s="228" t="s">
        <v>300</v>
      </c>
      <c r="D196" s="228" t="s">
        <v>168</v>
      </c>
      <c r="E196" s="229" t="s">
        <v>2277</v>
      </c>
      <c r="F196" s="230" t="s">
        <v>2278</v>
      </c>
      <c r="G196" s="231" t="s">
        <v>229</v>
      </c>
      <c r="H196" s="232">
        <v>10.25</v>
      </c>
      <c r="I196" s="233"/>
      <c r="J196" s="234">
        <f>ROUND(I196*H196,2)</f>
        <v>0</v>
      </c>
      <c r="K196" s="235"/>
      <c r="L196" s="44"/>
      <c r="M196" s="236" t="s">
        <v>1</v>
      </c>
      <c r="N196" s="237" t="s">
        <v>41</v>
      </c>
      <c r="O196" s="91"/>
      <c r="P196" s="238">
        <f>O196*H196</f>
        <v>0</v>
      </c>
      <c r="Q196" s="238">
        <v>0.0057600000000000004</v>
      </c>
      <c r="R196" s="238">
        <f>Q196*H196</f>
        <v>0.059040000000000002</v>
      </c>
      <c r="S196" s="238">
        <v>0</v>
      </c>
      <c r="T196" s="23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0" t="s">
        <v>172</v>
      </c>
      <c r="AT196" s="240" t="s">
        <v>168</v>
      </c>
      <c r="AU196" s="240" t="s">
        <v>86</v>
      </c>
      <c r="AY196" s="17" t="s">
        <v>166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7" t="s">
        <v>84</v>
      </c>
      <c r="BK196" s="241">
        <f>ROUND(I196*H196,2)</f>
        <v>0</v>
      </c>
      <c r="BL196" s="17" t="s">
        <v>172</v>
      </c>
      <c r="BM196" s="240" t="s">
        <v>2279</v>
      </c>
    </row>
    <row r="197" s="13" customFormat="1">
      <c r="A197" s="13"/>
      <c r="B197" s="242"/>
      <c r="C197" s="243"/>
      <c r="D197" s="244" t="s">
        <v>174</v>
      </c>
      <c r="E197" s="245" t="s">
        <v>1</v>
      </c>
      <c r="F197" s="246" t="s">
        <v>2280</v>
      </c>
      <c r="G197" s="243"/>
      <c r="H197" s="247">
        <v>10.25</v>
      </c>
      <c r="I197" s="248"/>
      <c r="J197" s="243"/>
      <c r="K197" s="243"/>
      <c r="L197" s="249"/>
      <c r="M197" s="250"/>
      <c r="N197" s="251"/>
      <c r="O197" s="251"/>
      <c r="P197" s="251"/>
      <c r="Q197" s="251"/>
      <c r="R197" s="251"/>
      <c r="S197" s="251"/>
      <c r="T197" s="25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3" t="s">
        <v>174</v>
      </c>
      <c r="AU197" s="253" t="s">
        <v>86</v>
      </c>
      <c r="AV197" s="13" t="s">
        <v>86</v>
      </c>
      <c r="AW197" s="13" t="s">
        <v>32</v>
      </c>
      <c r="AX197" s="13" t="s">
        <v>84</v>
      </c>
      <c r="AY197" s="253" t="s">
        <v>166</v>
      </c>
    </row>
    <row r="198" s="2" customFormat="1" ht="16.5" customHeight="1">
      <c r="A198" s="38"/>
      <c r="B198" s="39"/>
      <c r="C198" s="228" t="s">
        <v>305</v>
      </c>
      <c r="D198" s="228" t="s">
        <v>168</v>
      </c>
      <c r="E198" s="229" t="s">
        <v>2281</v>
      </c>
      <c r="F198" s="230" t="s">
        <v>2282</v>
      </c>
      <c r="G198" s="231" t="s">
        <v>229</v>
      </c>
      <c r="H198" s="232">
        <v>10.25</v>
      </c>
      <c r="I198" s="233"/>
      <c r="J198" s="234">
        <f>ROUND(I198*H198,2)</f>
        <v>0</v>
      </c>
      <c r="K198" s="235"/>
      <c r="L198" s="44"/>
      <c r="M198" s="236" t="s">
        <v>1</v>
      </c>
      <c r="N198" s="237" t="s">
        <v>41</v>
      </c>
      <c r="O198" s="91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0" t="s">
        <v>172</v>
      </c>
      <c r="AT198" s="240" t="s">
        <v>168</v>
      </c>
      <c r="AU198" s="240" t="s">
        <v>86</v>
      </c>
      <c r="AY198" s="17" t="s">
        <v>166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7" t="s">
        <v>84</v>
      </c>
      <c r="BK198" s="241">
        <f>ROUND(I198*H198,2)</f>
        <v>0</v>
      </c>
      <c r="BL198" s="17" t="s">
        <v>172</v>
      </c>
      <c r="BM198" s="240" t="s">
        <v>2283</v>
      </c>
    </row>
    <row r="199" s="2" customFormat="1" ht="24.15" customHeight="1">
      <c r="A199" s="38"/>
      <c r="B199" s="39"/>
      <c r="C199" s="228" t="s">
        <v>7</v>
      </c>
      <c r="D199" s="228" t="s">
        <v>168</v>
      </c>
      <c r="E199" s="229" t="s">
        <v>2284</v>
      </c>
      <c r="F199" s="230" t="s">
        <v>2285</v>
      </c>
      <c r="G199" s="231" t="s">
        <v>205</v>
      </c>
      <c r="H199" s="232">
        <v>0.122</v>
      </c>
      <c r="I199" s="233"/>
      <c r="J199" s="234">
        <f>ROUND(I199*H199,2)</f>
        <v>0</v>
      </c>
      <c r="K199" s="235"/>
      <c r="L199" s="44"/>
      <c r="M199" s="236" t="s">
        <v>1</v>
      </c>
      <c r="N199" s="237" t="s">
        <v>41</v>
      </c>
      <c r="O199" s="91"/>
      <c r="P199" s="238">
        <f>O199*H199</f>
        <v>0</v>
      </c>
      <c r="Q199" s="238">
        <v>1.05291</v>
      </c>
      <c r="R199" s="238">
        <f>Q199*H199</f>
        <v>0.12845502</v>
      </c>
      <c r="S199" s="238">
        <v>0</v>
      </c>
      <c r="T199" s="23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0" t="s">
        <v>172</v>
      </c>
      <c r="AT199" s="240" t="s">
        <v>168</v>
      </c>
      <c r="AU199" s="240" t="s">
        <v>86</v>
      </c>
      <c r="AY199" s="17" t="s">
        <v>166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7" t="s">
        <v>84</v>
      </c>
      <c r="BK199" s="241">
        <f>ROUND(I199*H199,2)</f>
        <v>0</v>
      </c>
      <c r="BL199" s="17" t="s">
        <v>172</v>
      </c>
      <c r="BM199" s="240" t="s">
        <v>2286</v>
      </c>
    </row>
    <row r="200" s="13" customFormat="1">
      <c r="A200" s="13"/>
      <c r="B200" s="242"/>
      <c r="C200" s="243"/>
      <c r="D200" s="244" t="s">
        <v>174</v>
      </c>
      <c r="E200" s="245" t="s">
        <v>1</v>
      </c>
      <c r="F200" s="246" t="s">
        <v>2287</v>
      </c>
      <c r="G200" s="243"/>
      <c r="H200" s="247">
        <v>0.122</v>
      </c>
      <c r="I200" s="248"/>
      <c r="J200" s="243"/>
      <c r="K200" s="243"/>
      <c r="L200" s="249"/>
      <c r="M200" s="250"/>
      <c r="N200" s="251"/>
      <c r="O200" s="251"/>
      <c r="P200" s="251"/>
      <c r="Q200" s="251"/>
      <c r="R200" s="251"/>
      <c r="S200" s="251"/>
      <c r="T200" s="25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3" t="s">
        <v>174</v>
      </c>
      <c r="AU200" s="253" t="s">
        <v>86</v>
      </c>
      <c r="AV200" s="13" t="s">
        <v>86</v>
      </c>
      <c r="AW200" s="13" t="s">
        <v>32</v>
      </c>
      <c r="AX200" s="13" t="s">
        <v>84</v>
      </c>
      <c r="AY200" s="253" t="s">
        <v>166</v>
      </c>
    </row>
    <row r="201" s="2" customFormat="1" ht="21.75" customHeight="1">
      <c r="A201" s="38"/>
      <c r="B201" s="39"/>
      <c r="C201" s="228" t="s">
        <v>316</v>
      </c>
      <c r="D201" s="228" t="s">
        <v>168</v>
      </c>
      <c r="E201" s="229" t="s">
        <v>2288</v>
      </c>
      <c r="F201" s="230" t="s">
        <v>2289</v>
      </c>
      <c r="G201" s="231" t="s">
        <v>171</v>
      </c>
      <c r="H201" s="232">
        <v>0.22500000000000001</v>
      </c>
      <c r="I201" s="233"/>
      <c r="J201" s="234">
        <f>ROUND(I201*H201,2)</f>
        <v>0</v>
      </c>
      <c r="K201" s="235"/>
      <c r="L201" s="44"/>
      <c r="M201" s="236" t="s">
        <v>1</v>
      </c>
      <c r="N201" s="237" t="s">
        <v>41</v>
      </c>
      <c r="O201" s="91"/>
      <c r="P201" s="238">
        <f>O201*H201</f>
        <v>0</v>
      </c>
      <c r="Q201" s="238">
        <v>2.2564199999999999</v>
      </c>
      <c r="R201" s="238">
        <f>Q201*H201</f>
        <v>0.50769449999999994</v>
      </c>
      <c r="S201" s="238">
        <v>0</v>
      </c>
      <c r="T201" s="23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0" t="s">
        <v>172</v>
      </c>
      <c r="AT201" s="240" t="s">
        <v>168</v>
      </c>
      <c r="AU201" s="240" t="s">
        <v>86</v>
      </c>
      <c r="AY201" s="17" t="s">
        <v>166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7" t="s">
        <v>84</v>
      </c>
      <c r="BK201" s="241">
        <f>ROUND(I201*H201,2)</f>
        <v>0</v>
      </c>
      <c r="BL201" s="17" t="s">
        <v>172</v>
      </c>
      <c r="BM201" s="240" t="s">
        <v>2290</v>
      </c>
    </row>
    <row r="202" s="15" customFormat="1">
      <c r="A202" s="15"/>
      <c r="B202" s="265"/>
      <c r="C202" s="266"/>
      <c r="D202" s="244" t="s">
        <v>174</v>
      </c>
      <c r="E202" s="267" t="s">
        <v>1</v>
      </c>
      <c r="F202" s="268" t="s">
        <v>2291</v>
      </c>
      <c r="G202" s="266"/>
      <c r="H202" s="267" t="s">
        <v>1</v>
      </c>
      <c r="I202" s="269"/>
      <c r="J202" s="266"/>
      <c r="K202" s="266"/>
      <c r="L202" s="270"/>
      <c r="M202" s="271"/>
      <c r="N202" s="272"/>
      <c r="O202" s="272"/>
      <c r="P202" s="272"/>
      <c r="Q202" s="272"/>
      <c r="R202" s="272"/>
      <c r="S202" s="272"/>
      <c r="T202" s="273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4" t="s">
        <v>174</v>
      </c>
      <c r="AU202" s="274" t="s">
        <v>86</v>
      </c>
      <c r="AV202" s="15" t="s">
        <v>84</v>
      </c>
      <c r="AW202" s="15" t="s">
        <v>32</v>
      </c>
      <c r="AX202" s="15" t="s">
        <v>76</v>
      </c>
      <c r="AY202" s="274" t="s">
        <v>166</v>
      </c>
    </row>
    <row r="203" s="13" customFormat="1">
      <c r="A203" s="13"/>
      <c r="B203" s="242"/>
      <c r="C203" s="243"/>
      <c r="D203" s="244" t="s">
        <v>174</v>
      </c>
      <c r="E203" s="245" t="s">
        <v>1</v>
      </c>
      <c r="F203" s="246" t="s">
        <v>2292</v>
      </c>
      <c r="G203" s="243"/>
      <c r="H203" s="247">
        <v>0.22500000000000001</v>
      </c>
      <c r="I203" s="248"/>
      <c r="J203" s="243"/>
      <c r="K203" s="243"/>
      <c r="L203" s="249"/>
      <c r="M203" s="250"/>
      <c r="N203" s="251"/>
      <c r="O203" s="251"/>
      <c r="P203" s="251"/>
      <c r="Q203" s="251"/>
      <c r="R203" s="251"/>
      <c r="S203" s="251"/>
      <c r="T203" s="25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3" t="s">
        <v>174</v>
      </c>
      <c r="AU203" s="253" t="s">
        <v>86</v>
      </c>
      <c r="AV203" s="13" t="s">
        <v>86</v>
      </c>
      <c r="AW203" s="13" t="s">
        <v>32</v>
      </c>
      <c r="AX203" s="13" t="s">
        <v>84</v>
      </c>
      <c r="AY203" s="253" t="s">
        <v>166</v>
      </c>
    </row>
    <row r="204" s="2" customFormat="1" ht="24.15" customHeight="1">
      <c r="A204" s="38"/>
      <c r="B204" s="39"/>
      <c r="C204" s="228" t="s">
        <v>332</v>
      </c>
      <c r="D204" s="228" t="s">
        <v>168</v>
      </c>
      <c r="E204" s="229" t="s">
        <v>2293</v>
      </c>
      <c r="F204" s="230" t="s">
        <v>2294</v>
      </c>
      <c r="G204" s="231" t="s">
        <v>250</v>
      </c>
      <c r="H204" s="232">
        <v>9.4499999999999993</v>
      </c>
      <c r="I204" s="233"/>
      <c r="J204" s="234">
        <f>ROUND(I204*H204,2)</f>
        <v>0</v>
      </c>
      <c r="K204" s="235"/>
      <c r="L204" s="44"/>
      <c r="M204" s="236" t="s">
        <v>1</v>
      </c>
      <c r="N204" s="237" t="s">
        <v>41</v>
      </c>
      <c r="O204" s="91"/>
      <c r="P204" s="238">
        <f>O204*H204</f>
        <v>0</v>
      </c>
      <c r="Q204" s="238">
        <v>0.03465</v>
      </c>
      <c r="R204" s="238">
        <f>Q204*H204</f>
        <v>0.32744249999999997</v>
      </c>
      <c r="S204" s="238">
        <v>0</v>
      </c>
      <c r="T204" s="23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0" t="s">
        <v>172</v>
      </c>
      <c r="AT204" s="240" t="s">
        <v>168</v>
      </c>
      <c r="AU204" s="240" t="s">
        <v>86</v>
      </c>
      <c r="AY204" s="17" t="s">
        <v>166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7" t="s">
        <v>84</v>
      </c>
      <c r="BK204" s="241">
        <f>ROUND(I204*H204,2)</f>
        <v>0</v>
      </c>
      <c r="BL204" s="17" t="s">
        <v>172</v>
      </c>
      <c r="BM204" s="240" t="s">
        <v>2295</v>
      </c>
    </row>
    <row r="205" s="13" customFormat="1">
      <c r="A205" s="13"/>
      <c r="B205" s="242"/>
      <c r="C205" s="243"/>
      <c r="D205" s="244" t="s">
        <v>174</v>
      </c>
      <c r="E205" s="245" t="s">
        <v>1</v>
      </c>
      <c r="F205" s="246" t="s">
        <v>2296</v>
      </c>
      <c r="G205" s="243"/>
      <c r="H205" s="247">
        <v>9.4499999999999993</v>
      </c>
      <c r="I205" s="248"/>
      <c r="J205" s="243"/>
      <c r="K205" s="243"/>
      <c r="L205" s="249"/>
      <c r="M205" s="250"/>
      <c r="N205" s="251"/>
      <c r="O205" s="251"/>
      <c r="P205" s="251"/>
      <c r="Q205" s="251"/>
      <c r="R205" s="251"/>
      <c r="S205" s="251"/>
      <c r="T205" s="25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3" t="s">
        <v>174</v>
      </c>
      <c r="AU205" s="253" t="s">
        <v>86</v>
      </c>
      <c r="AV205" s="13" t="s">
        <v>86</v>
      </c>
      <c r="AW205" s="13" t="s">
        <v>32</v>
      </c>
      <c r="AX205" s="13" t="s">
        <v>84</v>
      </c>
      <c r="AY205" s="253" t="s">
        <v>166</v>
      </c>
    </row>
    <row r="206" s="2" customFormat="1" ht="16.5" customHeight="1">
      <c r="A206" s="38"/>
      <c r="B206" s="39"/>
      <c r="C206" s="275" t="s">
        <v>339</v>
      </c>
      <c r="D206" s="275" t="s">
        <v>217</v>
      </c>
      <c r="E206" s="276" t="s">
        <v>2297</v>
      </c>
      <c r="F206" s="277" t="s">
        <v>2298</v>
      </c>
      <c r="G206" s="278" t="s">
        <v>185</v>
      </c>
      <c r="H206" s="279">
        <v>9.4499999999999993</v>
      </c>
      <c r="I206" s="280"/>
      <c r="J206" s="281">
        <f>ROUND(I206*H206,2)</f>
        <v>0</v>
      </c>
      <c r="K206" s="282"/>
      <c r="L206" s="283"/>
      <c r="M206" s="284" t="s">
        <v>1</v>
      </c>
      <c r="N206" s="285" t="s">
        <v>41</v>
      </c>
      <c r="O206" s="91"/>
      <c r="P206" s="238">
        <f>O206*H206</f>
        <v>0</v>
      </c>
      <c r="Q206" s="238">
        <v>0.089999999999999997</v>
      </c>
      <c r="R206" s="238">
        <f>Q206*H206</f>
        <v>0.85049999999999992</v>
      </c>
      <c r="S206" s="238">
        <v>0</v>
      </c>
      <c r="T206" s="23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0" t="s">
        <v>220</v>
      </c>
      <c r="AT206" s="240" t="s">
        <v>217</v>
      </c>
      <c r="AU206" s="240" t="s">
        <v>86</v>
      </c>
      <c r="AY206" s="17" t="s">
        <v>166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7" t="s">
        <v>84</v>
      </c>
      <c r="BK206" s="241">
        <f>ROUND(I206*H206,2)</f>
        <v>0</v>
      </c>
      <c r="BL206" s="17" t="s">
        <v>172</v>
      </c>
      <c r="BM206" s="240" t="s">
        <v>2299</v>
      </c>
    </row>
    <row r="207" s="2" customFormat="1" ht="33" customHeight="1">
      <c r="A207" s="38"/>
      <c r="B207" s="39"/>
      <c r="C207" s="228" t="s">
        <v>344</v>
      </c>
      <c r="D207" s="228" t="s">
        <v>168</v>
      </c>
      <c r="E207" s="229" t="s">
        <v>2300</v>
      </c>
      <c r="F207" s="230" t="s">
        <v>2301</v>
      </c>
      <c r="G207" s="231" t="s">
        <v>229</v>
      </c>
      <c r="H207" s="232">
        <v>19.582000000000001</v>
      </c>
      <c r="I207" s="233"/>
      <c r="J207" s="234">
        <f>ROUND(I207*H207,2)</f>
        <v>0</v>
      </c>
      <c r="K207" s="235"/>
      <c r="L207" s="44"/>
      <c r="M207" s="236" t="s">
        <v>1</v>
      </c>
      <c r="N207" s="237" t="s">
        <v>41</v>
      </c>
      <c r="O207" s="91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0" t="s">
        <v>172</v>
      </c>
      <c r="AT207" s="240" t="s">
        <v>168</v>
      </c>
      <c r="AU207" s="240" t="s">
        <v>86</v>
      </c>
      <c r="AY207" s="17" t="s">
        <v>166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7" t="s">
        <v>84</v>
      </c>
      <c r="BK207" s="241">
        <f>ROUND(I207*H207,2)</f>
        <v>0</v>
      </c>
      <c r="BL207" s="17" t="s">
        <v>172</v>
      </c>
      <c r="BM207" s="240" t="s">
        <v>2302</v>
      </c>
    </row>
    <row r="208" s="2" customFormat="1" ht="33" customHeight="1">
      <c r="A208" s="38"/>
      <c r="B208" s="39"/>
      <c r="C208" s="228" t="s">
        <v>349</v>
      </c>
      <c r="D208" s="228" t="s">
        <v>168</v>
      </c>
      <c r="E208" s="229" t="s">
        <v>2303</v>
      </c>
      <c r="F208" s="230" t="s">
        <v>2304</v>
      </c>
      <c r="G208" s="231" t="s">
        <v>229</v>
      </c>
      <c r="H208" s="232">
        <v>19.582000000000001</v>
      </c>
      <c r="I208" s="233"/>
      <c r="J208" s="234">
        <f>ROUND(I208*H208,2)</f>
        <v>0</v>
      </c>
      <c r="K208" s="235"/>
      <c r="L208" s="44"/>
      <c r="M208" s="236" t="s">
        <v>1</v>
      </c>
      <c r="N208" s="237" t="s">
        <v>41</v>
      </c>
      <c r="O208" s="91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0" t="s">
        <v>172</v>
      </c>
      <c r="AT208" s="240" t="s">
        <v>168</v>
      </c>
      <c r="AU208" s="240" t="s">
        <v>86</v>
      </c>
      <c r="AY208" s="17" t="s">
        <v>166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7" t="s">
        <v>84</v>
      </c>
      <c r="BK208" s="241">
        <f>ROUND(I208*H208,2)</f>
        <v>0</v>
      </c>
      <c r="BL208" s="17" t="s">
        <v>172</v>
      </c>
      <c r="BM208" s="240" t="s">
        <v>2305</v>
      </c>
    </row>
    <row r="209" s="2" customFormat="1" ht="24.15" customHeight="1">
      <c r="A209" s="38"/>
      <c r="B209" s="39"/>
      <c r="C209" s="228" t="s">
        <v>372</v>
      </c>
      <c r="D209" s="228" t="s">
        <v>168</v>
      </c>
      <c r="E209" s="229" t="s">
        <v>2306</v>
      </c>
      <c r="F209" s="230" t="s">
        <v>2307</v>
      </c>
      <c r="G209" s="231" t="s">
        <v>229</v>
      </c>
      <c r="H209" s="232">
        <v>195.81999999999999</v>
      </c>
      <c r="I209" s="233"/>
      <c r="J209" s="234">
        <f>ROUND(I209*H209,2)</f>
        <v>0</v>
      </c>
      <c r="K209" s="235"/>
      <c r="L209" s="44"/>
      <c r="M209" s="236" t="s">
        <v>1</v>
      </c>
      <c r="N209" s="237" t="s">
        <v>41</v>
      </c>
      <c r="O209" s="91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0" t="s">
        <v>172</v>
      </c>
      <c r="AT209" s="240" t="s">
        <v>168</v>
      </c>
      <c r="AU209" s="240" t="s">
        <v>86</v>
      </c>
      <c r="AY209" s="17" t="s">
        <v>166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7" t="s">
        <v>84</v>
      </c>
      <c r="BK209" s="241">
        <f>ROUND(I209*H209,2)</f>
        <v>0</v>
      </c>
      <c r="BL209" s="17" t="s">
        <v>172</v>
      </c>
      <c r="BM209" s="240" t="s">
        <v>2308</v>
      </c>
    </row>
    <row r="210" s="13" customFormat="1">
      <c r="A210" s="13"/>
      <c r="B210" s="242"/>
      <c r="C210" s="243"/>
      <c r="D210" s="244" t="s">
        <v>174</v>
      </c>
      <c r="E210" s="245" t="s">
        <v>1</v>
      </c>
      <c r="F210" s="246" t="s">
        <v>2309</v>
      </c>
      <c r="G210" s="243"/>
      <c r="H210" s="247">
        <v>195.81999999999999</v>
      </c>
      <c r="I210" s="248"/>
      <c r="J210" s="243"/>
      <c r="K210" s="243"/>
      <c r="L210" s="249"/>
      <c r="M210" s="250"/>
      <c r="N210" s="251"/>
      <c r="O210" s="251"/>
      <c r="P210" s="251"/>
      <c r="Q210" s="251"/>
      <c r="R210" s="251"/>
      <c r="S210" s="251"/>
      <c r="T210" s="25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3" t="s">
        <v>174</v>
      </c>
      <c r="AU210" s="253" t="s">
        <v>86</v>
      </c>
      <c r="AV210" s="13" t="s">
        <v>86</v>
      </c>
      <c r="AW210" s="13" t="s">
        <v>32</v>
      </c>
      <c r="AX210" s="13" t="s">
        <v>84</v>
      </c>
      <c r="AY210" s="253" t="s">
        <v>166</v>
      </c>
    </row>
    <row r="211" s="12" customFormat="1" ht="22.8" customHeight="1">
      <c r="A211" s="12"/>
      <c r="B211" s="212"/>
      <c r="C211" s="213"/>
      <c r="D211" s="214" t="s">
        <v>75</v>
      </c>
      <c r="E211" s="226" t="s">
        <v>202</v>
      </c>
      <c r="F211" s="226" t="s">
        <v>2310</v>
      </c>
      <c r="G211" s="213"/>
      <c r="H211" s="213"/>
      <c r="I211" s="216"/>
      <c r="J211" s="227">
        <f>BK211</f>
        <v>0</v>
      </c>
      <c r="K211" s="213"/>
      <c r="L211" s="218"/>
      <c r="M211" s="219"/>
      <c r="N211" s="220"/>
      <c r="O211" s="220"/>
      <c r="P211" s="221">
        <f>SUM(P212:P217)</f>
        <v>0</v>
      </c>
      <c r="Q211" s="220"/>
      <c r="R211" s="221">
        <f>SUM(R212:R217)</f>
        <v>5.1543588400000004</v>
      </c>
      <c r="S211" s="220"/>
      <c r="T211" s="222">
        <f>SUM(T212:T217)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3" t="s">
        <v>84</v>
      </c>
      <c r="AT211" s="224" t="s">
        <v>75</v>
      </c>
      <c r="AU211" s="224" t="s">
        <v>84</v>
      </c>
      <c r="AY211" s="223" t="s">
        <v>166</v>
      </c>
      <c r="BK211" s="225">
        <f>SUM(BK212:BK217)</f>
        <v>0</v>
      </c>
    </row>
    <row r="212" s="2" customFormat="1" ht="24.15" customHeight="1">
      <c r="A212" s="38"/>
      <c r="B212" s="39"/>
      <c r="C212" s="228" t="s">
        <v>377</v>
      </c>
      <c r="D212" s="228" t="s">
        <v>168</v>
      </c>
      <c r="E212" s="229" t="s">
        <v>2311</v>
      </c>
      <c r="F212" s="230" t="s">
        <v>2312</v>
      </c>
      <c r="G212" s="231" t="s">
        <v>229</v>
      </c>
      <c r="H212" s="232">
        <v>19.582000000000001</v>
      </c>
      <c r="I212" s="233"/>
      <c r="J212" s="234">
        <f>ROUND(I212*H212,2)</f>
        <v>0</v>
      </c>
      <c r="K212" s="235"/>
      <c r="L212" s="44"/>
      <c r="M212" s="236" t="s">
        <v>1</v>
      </c>
      <c r="N212" s="237" t="s">
        <v>41</v>
      </c>
      <c r="O212" s="91"/>
      <c r="P212" s="238">
        <f>O212*H212</f>
        <v>0</v>
      </c>
      <c r="Q212" s="238">
        <v>0.10362</v>
      </c>
      <c r="R212" s="238">
        <f>Q212*H212</f>
        <v>2.0290868400000002</v>
      </c>
      <c r="S212" s="238">
        <v>0</v>
      </c>
      <c r="T212" s="239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0" t="s">
        <v>172</v>
      </c>
      <c r="AT212" s="240" t="s">
        <v>168</v>
      </c>
      <c r="AU212" s="240" t="s">
        <v>86</v>
      </c>
      <c r="AY212" s="17" t="s">
        <v>166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7" t="s">
        <v>84</v>
      </c>
      <c r="BK212" s="241">
        <f>ROUND(I212*H212,2)</f>
        <v>0</v>
      </c>
      <c r="BL212" s="17" t="s">
        <v>172</v>
      </c>
      <c r="BM212" s="240" t="s">
        <v>2313</v>
      </c>
    </row>
    <row r="213" s="13" customFormat="1">
      <c r="A213" s="13"/>
      <c r="B213" s="242"/>
      <c r="C213" s="243"/>
      <c r="D213" s="244" t="s">
        <v>174</v>
      </c>
      <c r="E213" s="245" t="s">
        <v>1</v>
      </c>
      <c r="F213" s="246" t="s">
        <v>2314</v>
      </c>
      <c r="G213" s="243"/>
      <c r="H213" s="247">
        <v>6.29</v>
      </c>
      <c r="I213" s="248"/>
      <c r="J213" s="243"/>
      <c r="K213" s="243"/>
      <c r="L213" s="249"/>
      <c r="M213" s="250"/>
      <c r="N213" s="251"/>
      <c r="O213" s="251"/>
      <c r="P213" s="251"/>
      <c r="Q213" s="251"/>
      <c r="R213" s="251"/>
      <c r="S213" s="251"/>
      <c r="T213" s="25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3" t="s">
        <v>174</v>
      </c>
      <c r="AU213" s="253" t="s">
        <v>86</v>
      </c>
      <c r="AV213" s="13" t="s">
        <v>86</v>
      </c>
      <c r="AW213" s="13" t="s">
        <v>32</v>
      </c>
      <c r="AX213" s="13" t="s">
        <v>76</v>
      </c>
      <c r="AY213" s="253" t="s">
        <v>166</v>
      </c>
    </row>
    <row r="214" s="13" customFormat="1">
      <c r="A214" s="13"/>
      <c r="B214" s="242"/>
      <c r="C214" s="243"/>
      <c r="D214" s="244" t="s">
        <v>174</v>
      </c>
      <c r="E214" s="245" t="s">
        <v>1</v>
      </c>
      <c r="F214" s="246" t="s">
        <v>2315</v>
      </c>
      <c r="G214" s="243"/>
      <c r="H214" s="247">
        <v>13.292</v>
      </c>
      <c r="I214" s="248"/>
      <c r="J214" s="243"/>
      <c r="K214" s="243"/>
      <c r="L214" s="249"/>
      <c r="M214" s="250"/>
      <c r="N214" s="251"/>
      <c r="O214" s="251"/>
      <c r="P214" s="251"/>
      <c r="Q214" s="251"/>
      <c r="R214" s="251"/>
      <c r="S214" s="251"/>
      <c r="T214" s="25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3" t="s">
        <v>174</v>
      </c>
      <c r="AU214" s="253" t="s">
        <v>86</v>
      </c>
      <c r="AV214" s="13" t="s">
        <v>86</v>
      </c>
      <c r="AW214" s="13" t="s">
        <v>32</v>
      </c>
      <c r="AX214" s="13" t="s">
        <v>76</v>
      </c>
      <c r="AY214" s="253" t="s">
        <v>166</v>
      </c>
    </row>
    <row r="215" s="14" customFormat="1">
      <c r="A215" s="14"/>
      <c r="B215" s="254"/>
      <c r="C215" s="255"/>
      <c r="D215" s="244" t="s">
        <v>174</v>
      </c>
      <c r="E215" s="256" t="s">
        <v>1</v>
      </c>
      <c r="F215" s="257" t="s">
        <v>182</v>
      </c>
      <c r="G215" s="255"/>
      <c r="H215" s="258">
        <v>19.582000000000001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4" t="s">
        <v>174</v>
      </c>
      <c r="AU215" s="264" t="s">
        <v>86</v>
      </c>
      <c r="AV215" s="14" t="s">
        <v>172</v>
      </c>
      <c r="AW215" s="14" t="s">
        <v>32</v>
      </c>
      <c r="AX215" s="14" t="s">
        <v>84</v>
      </c>
      <c r="AY215" s="264" t="s">
        <v>166</v>
      </c>
    </row>
    <row r="216" s="2" customFormat="1" ht="16.5" customHeight="1">
      <c r="A216" s="38"/>
      <c r="B216" s="39"/>
      <c r="C216" s="275" t="s">
        <v>384</v>
      </c>
      <c r="D216" s="275" t="s">
        <v>217</v>
      </c>
      <c r="E216" s="276" t="s">
        <v>2316</v>
      </c>
      <c r="F216" s="277" t="s">
        <v>2317</v>
      </c>
      <c r="G216" s="278" t="s">
        <v>229</v>
      </c>
      <c r="H216" s="279">
        <v>20.561</v>
      </c>
      <c r="I216" s="280"/>
      <c r="J216" s="281">
        <f>ROUND(I216*H216,2)</f>
        <v>0</v>
      </c>
      <c r="K216" s="282"/>
      <c r="L216" s="283"/>
      <c r="M216" s="284" t="s">
        <v>1</v>
      </c>
      <c r="N216" s="285" t="s">
        <v>41</v>
      </c>
      <c r="O216" s="91"/>
      <c r="P216" s="238">
        <f>O216*H216</f>
        <v>0</v>
      </c>
      <c r="Q216" s="238">
        <v>0.152</v>
      </c>
      <c r="R216" s="238">
        <f>Q216*H216</f>
        <v>3.1252719999999998</v>
      </c>
      <c r="S216" s="238">
        <v>0</v>
      </c>
      <c r="T216" s="239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0" t="s">
        <v>220</v>
      </c>
      <c r="AT216" s="240" t="s">
        <v>217</v>
      </c>
      <c r="AU216" s="240" t="s">
        <v>86</v>
      </c>
      <c r="AY216" s="17" t="s">
        <v>166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7" t="s">
        <v>84</v>
      </c>
      <c r="BK216" s="241">
        <f>ROUND(I216*H216,2)</f>
        <v>0</v>
      </c>
      <c r="BL216" s="17" t="s">
        <v>172</v>
      </c>
      <c r="BM216" s="240" t="s">
        <v>2318</v>
      </c>
    </row>
    <row r="217" s="13" customFormat="1">
      <c r="A217" s="13"/>
      <c r="B217" s="242"/>
      <c r="C217" s="243"/>
      <c r="D217" s="244" t="s">
        <v>174</v>
      </c>
      <c r="E217" s="243"/>
      <c r="F217" s="246" t="s">
        <v>2319</v>
      </c>
      <c r="G217" s="243"/>
      <c r="H217" s="247">
        <v>20.561</v>
      </c>
      <c r="I217" s="248"/>
      <c r="J217" s="243"/>
      <c r="K217" s="243"/>
      <c r="L217" s="249"/>
      <c r="M217" s="250"/>
      <c r="N217" s="251"/>
      <c r="O217" s="251"/>
      <c r="P217" s="251"/>
      <c r="Q217" s="251"/>
      <c r="R217" s="251"/>
      <c r="S217" s="251"/>
      <c r="T217" s="25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3" t="s">
        <v>174</v>
      </c>
      <c r="AU217" s="253" t="s">
        <v>86</v>
      </c>
      <c r="AV217" s="13" t="s">
        <v>86</v>
      </c>
      <c r="AW217" s="13" t="s">
        <v>4</v>
      </c>
      <c r="AX217" s="13" t="s">
        <v>84</v>
      </c>
      <c r="AY217" s="253" t="s">
        <v>166</v>
      </c>
    </row>
    <row r="218" s="12" customFormat="1" ht="22.8" customHeight="1">
      <c r="A218" s="12"/>
      <c r="B218" s="212"/>
      <c r="C218" s="213"/>
      <c r="D218" s="214" t="s">
        <v>75</v>
      </c>
      <c r="E218" s="226" t="s">
        <v>216</v>
      </c>
      <c r="F218" s="226" t="s">
        <v>282</v>
      </c>
      <c r="G218" s="213"/>
      <c r="H218" s="213"/>
      <c r="I218" s="216"/>
      <c r="J218" s="227">
        <f>BK218</f>
        <v>0</v>
      </c>
      <c r="K218" s="213"/>
      <c r="L218" s="218"/>
      <c r="M218" s="219"/>
      <c r="N218" s="220"/>
      <c r="O218" s="220"/>
      <c r="P218" s="221">
        <f>SUM(P219:P236)</f>
        <v>0</v>
      </c>
      <c r="Q218" s="220"/>
      <c r="R218" s="221">
        <f>SUM(R219:R236)</f>
        <v>0.69825924000000006</v>
      </c>
      <c r="S218" s="220"/>
      <c r="T218" s="222">
        <f>SUM(T219:T236)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3" t="s">
        <v>84</v>
      </c>
      <c r="AT218" s="224" t="s">
        <v>75</v>
      </c>
      <c r="AU218" s="224" t="s">
        <v>84</v>
      </c>
      <c r="AY218" s="223" t="s">
        <v>166</v>
      </c>
      <c r="BK218" s="225">
        <f>SUM(BK219:BK236)</f>
        <v>0</v>
      </c>
    </row>
    <row r="219" s="2" customFormat="1" ht="24.15" customHeight="1">
      <c r="A219" s="38"/>
      <c r="B219" s="39"/>
      <c r="C219" s="228" t="s">
        <v>389</v>
      </c>
      <c r="D219" s="228" t="s">
        <v>168</v>
      </c>
      <c r="E219" s="229" t="s">
        <v>2320</v>
      </c>
      <c r="F219" s="230" t="s">
        <v>2321</v>
      </c>
      <c r="G219" s="231" t="s">
        <v>229</v>
      </c>
      <c r="H219" s="232">
        <v>27.414000000000001</v>
      </c>
      <c r="I219" s="233"/>
      <c r="J219" s="234">
        <f>ROUND(I219*H219,2)</f>
        <v>0</v>
      </c>
      <c r="K219" s="235"/>
      <c r="L219" s="44"/>
      <c r="M219" s="236" t="s">
        <v>1</v>
      </c>
      <c r="N219" s="237" t="s">
        <v>41</v>
      </c>
      <c r="O219" s="91"/>
      <c r="P219" s="238">
        <f>O219*H219</f>
        <v>0</v>
      </c>
      <c r="Q219" s="238">
        <v>0.0043800000000000002</v>
      </c>
      <c r="R219" s="238">
        <f>Q219*H219</f>
        <v>0.12007332000000001</v>
      </c>
      <c r="S219" s="238">
        <v>0</v>
      </c>
      <c r="T219" s="239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0" t="s">
        <v>172</v>
      </c>
      <c r="AT219" s="240" t="s">
        <v>168</v>
      </c>
      <c r="AU219" s="240" t="s">
        <v>86</v>
      </c>
      <c r="AY219" s="17" t="s">
        <v>166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7" t="s">
        <v>84</v>
      </c>
      <c r="BK219" s="241">
        <f>ROUND(I219*H219,2)</f>
        <v>0</v>
      </c>
      <c r="BL219" s="17" t="s">
        <v>172</v>
      </c>
      <c r="BM219" s="240" t="s">
        <v>2322</v>
      </c>
    </row>
    <row r="220" s="15" customFormat="1">
      <c r="A220" s="15"/>
      <c r="B220" s="265"/>
      <c r="C220" s="266"/>
      <c r="D220" s="244" t="s">
        <v>174</v>
      </c>
      <c r="E220" s="267" t="s">
        <v>1</v>
      </c>
      <c r="F220" s="268" t="s">
        <v>2323</v>
      </c>
      <c r="G220" s="266"/>
      <c r="H220" s="267" t="s">
        <v>1</v>
      </c>
      <c r="I220" s="269"/>
      <c r="J220" s="266"/>
      <c r="K220" s="266"/>
      <c r="L220" s="270"/>
      <c r="M220" s="271"/>
      <c r="N220" s="272"/>
      <c r="O220" s="272"/>
      <c r="P220" s="272"/>
      <c r="Q220" s="272"/>
      <c r="R220" s="272"/>
      <c r="S220" s="272"/>
      <c r="T220" s="273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4" t="s">
        <v>174</v>
      </c>
      <c r="AU220" s="274" t="s">
        <v>86</v>
      </c>
      <c r="AV220" s="15" t="s">
        <v>84</v>
      </c>
      <c r="AW220" s="15" t="s">
        <v>32</v>
      </c>
      <c r="AX220" s="15" t="s">
        <v>76</v>
      </c>
      <c r="AY220" s="274" t="s">
        <v>166</v>
      </c>
    </row>
    <row r="221" s="13" customFormat="1">
      <c r="A221" s="13"/>
      <c r="B221" s="242"/>
      <c r="C221" s="243"/>
      <c r="D221" s="244" t="s">
        <v>174</v>
      </c>
      <c r="E221" s="245" t="s">
        <v>1</v>
      </c>
      <c r="F221" s="246" t="s">
        <v>2324</v>
      </c>
      <c r="G221" s="243"/>
      <c r="H221" s="247">
        <v>25.271999999999998</v>
      </c>
      <c r="I221" s="248"/>
      <c r="J221" s="243"/>
      <c r="K221" s="243"/>
      <c r="L221" s="249"/>
      <c r="M221" s="250"/>
      <c r="N221" s="251"/>
      <c r="O221" s="251"/>
      <c r="P221" s="251"/>
      <c r="Q221" s="251"/>
      <c r="R221" s="251"/>
      <c r="S221" s="251"/>
      <c r="T221" s="25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3" t="s">
        <v>174</v>
      </c>
      <c r="AU221" s="253" t="s">
        <v>86</v>
      </c>
      <c r="AV221" s="13" t="s">
        <v>86</v>
      </c>
      <c r="AW221" s="13" t="s">
        <v>32</v>
      </c>
      <c r="AX221" s="13" t="s">
        <v>76</v>
      </c>
      <c r="AY221" s="253" t="s">
        <v>166</v>
      </c>
    </row>
    <row r="222" s="13" customFormat="1">
      <c r="A222" s="13"/>
      <c r="B222" s="242"/>
      <c r="C222" s="243"/>
      <c r="D222" s="244" t="s">
        <v>174</v>
      </c>
      <c r="E222" s="245" t="s">
        <v>1</v>
      </c>
      <c r="F222" s="246" t="s">
        <v>2325</v>
      </c>
      <c r="G222" s="243"/>
      <c r="H222" s="247">
        <v>2.1419999999999999</v>
      </c>
      <c r="I222" s="248"/>
      <c r="J222" s="243"/>
      <c r="K222" s="243"/>
      <c r="L222" s="249"/>
      <c r="M222" s="250"/>
      <c r="N222" s="251"/>
      <c r="O222" s="251"/>
      <c r="P222" s="251"/>
      <c r="Q222" s="251"/>
      <c r="R222" s="251"/>
      <c r="S222" s="251"/>
      <c r="T222" s="25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3" t="s">
        <v>174</v>
      </c>
      <c r="AU222" s="253" t="s">
        <v>86</v>
      </c>
      <c r="AV222" s="13" t="s">
        <v>86</v>
      </c>
      <c r="AW222" s="13" t="s">
        <v>32</v>
      </c>
      <c r="AX222" s="13" t="s">
        <v>76</v>
      </c>
      <c r="AY222" s="253" t="s">
        <v>166</v>
      </c>
    </row>
    <row r="223" s="14" customFormat="1">
      <c r="A223" s="14"/>
      <c r="B223" s="254"/>
      <c r="C223" s="255"/>
      <c r="D223" s="244" t="s">
        <v>174</v>
      </c>
      <c r="E223" s="256" t="s">
        <v>1</v>
      </c>
      <c r="F223" s="257" t="s">
        <v>182</v>
      </c>
      <c r="G223" s="255"/>
      <c r="H223" s="258">
        <v>27.413999999999998</v>
      </c>
      <c r="I223" s="259"/>
      <c r="J223" s="255"/>
      <c r="K223" s="255"/>
      <c r="L223" s="260"/>
      <c r="M223" s="261"/>
      <c r="N223" s="262"/>
      <c r="O223" s="262"/>
      <c r="P223" s="262"/>
      <c r="Q223" s="262"/>
      <c r="R223" s="262"/>
      <c r="S223" s="262"/>
      <c r="T223" s="26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4" t="s">
        <v>174</v>
      </c>
      <c r="AU223" s="264" t="s">
        <v>86</v>
      </c>
      <c r="AV223" s="14" t="s">
        <v>172</v>
      </c>
      <c r="AW223" s="14" t="s">
        <v>32</v>
      </c>
      <c r="AX223" s="14" t="s">
        <v>84</v>
      </c>
      <c r="AY223" s="264" t="s">
        <v>166</v>
      </c>
    </row>
    <row r="224" s="2" customFormat="1" ht="24.15" customHeight="1">
      <c r="A224" s="38"/>
      <c r="B224" s="39"/>
      <c r="C224" s="228" t="s">
        <v>395</v>
      </c>
      <c r="D224" s="228" t="s">
        <v>168</v>
      </c>
      <c r="E224" s="229" t="s">
        <v>2326</v>
      </c>
      <c r="F224" s="230" t="s">
        <v>2327</v>
      </c>
      <c r="G224" s="231" t="s">
        <v>229</v>
      </c>
      <c r="H224" s="232">
        <v>27.414000000000001</v>
      </c>
      <c r="I224" s="233"/>
      <c r="J224" s="234">
        <f>ROUND(I224*H224,2)</f>
        <v>0</v>
      </c>
      <c r="K224" s="235"/>
      <c r="L224" s="44"/>
      <c r="M224" s="236" t="s">
        <v>1</v>
      </c>
      <c r="N224" s="237" t="s">
        <v>41</v>
      </c>
      <c r="O224" s="91"/>
      <c r="P224" s="238">
        <f>O224*H224</f>
        <v>0</v>
      </c>
      <c r="Q224" s="238">
        <v>0.00025000000000000001</v>
      </c>
      <c r="R224" s="238">
        <f>Q224*H224</f>
        <v>0.0068535000000000002</v>
      </c>
      <c r="S224" s="238">
        <v>0</v>
      </c>
      <c r="T224" s="239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0" t="s">
        <v>172</v>
      </c>
      <c r="AT224" s="240" t="s">
        <v>168</v>
      </c>
      <c r="AU224" s="240" t="s">
        <v>86</v>
      </c>
      <c r="AY224" s="17" t="s">
        <v>166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7" t="s">
        <v>84</v>
      </c>
      <c r="BK224" s="241">
        <f>ROUND(I224*H224,2)</f>
        <v>0</v>
      </c>
      <c r="BL224" s="17" t="s">
        <v>172</v>
      </c>
      <c r="BM224" s="240" t="s">
        <v>2328</v>
      </c>
    </row>
    <row r="225" s="2" customFormat="1" ht="24.15" customHeight="1">
      <c r="A225" s="38"/>
      <c r="B225" s="39"/>
      <c r="C225" s="228" t="s">
        <v>400</v>
      </c>
      <c r="D225" s="228" t="s">
        <v>168</v>
      </c>
      <c r="E225" s="229" t="s">
        <v>2329</v>
      </c>
      <c r="F225" s="230" t="s">
        <v>2330</v>
      </c>
      <c r="G225" s="231" t="s">
        <v>229</v>
      </c>
      <c r="H225" s="232">
        <v>27.414000000000001</v>
      </c>
      <c r="I225" s="233"/>
      <c r="J225" s="234">
        <f>ROUND(I225*H225,2)</f>
        <v>0</v>
      </c>
      <c r="K225" s="235"/>
      <c r="L225" s="44"/>
      <c r="M225" s="236" t="s">
        <v>1</v>
      </c>
      <c r="N225" s="237" t="s">
        <v>41</v>
      </c>
      <c r="O225" s="91"/>
      <c r="P225" s="238">
        <f>O225*H225</f>
        <v>0</v>
      </c>
      <c r="Q225" s="238">
        <v>0.00363</v>
      </c>
      <c r="R225" s="238">
        <f>Q225*H225</f>
        <v>0.099512820000000002</v>
      </c>
      <c r="S225" s="238">
        <v>0</v>
      </c>
      <c r="T225" s="239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0" t="s">
        <v>172</v>
      </c>
      <c r="AT225" s="240" t="s">
        <v>168</v>
      </c>
      <c r="AU225" s="240" t="s">
        <v>86</v>
      </c>
      <c r="AY225" s="17" t="s">
        <v>166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7" t="s">
        <v>84</v>
      </c>
      <c r="BK225" s="241">
        <f>ROUND(I225*H225,2)</f>
        <v>0</v>
      </c>
      <c r="BL225" s="17" t="s">
        <v>172</v>
      </c>
      <c r="BM225" s="240" t="s">
        <v>2331</v>
      </c>
    </row>
    <row r="226" s="2" customFormat="1" ht="24.15" customHeight="1">
      <c r="A226" s="38"/>
      <c r="B226" s="39"/>
      <c r="C226" s="228" t="s">
        <v>406</v>
      </c>
      <c r="D226" s="228" t="s">
        <v>168</v>
      </c>
      <c r="E226" s="229" t="s">
        <v>2332</v>
      </c>
      <c r="F226" s="230" t="s">
        <v>2333</v>
      </c>
      <c r="G226" s="231" t="s">
        <v>229</v>
      </c>
      <c r="H226" s="232">
        <v>42.899999999999999</v>
      </c>
      <c r="I226" s="233"/>
      <c r="J226" s="234">
        <f>ROUND(I226*H226,2)</f>
        <v>0</v>
      </c>
      <c r="K226" s="235"/>
      <c r="L226" s="44"/>
      <c r="M226" s="236" t="s">
        <v>1</v>
      </c>
      <c r="N226" s="237" t="s">
        <v>41</v>
      </c>
      <c r="O226" s="91"/>
      <c r="P226" s="238">
        <f>O226*H226</f>
        <v>0</v>
      </c>
      <c r="Q226" s="238">
        <v>0.0043800000000000002</v>
      </c>
      <c r="R226" s="238">
        <f>Q226*H226</f>
        <v>0.18790200000000001</v>
      </c>
      <c r="S226" s="238">
        <v>0</v>
      </c>
      <c r="T226" s="239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0" t="s">
        <v>172</v>
      </c>
      <c r="AT226" s="240" t="s">
        <v>168</v>
      </c>
      <c r="AU226" s="240" t="s">
        <v>86</v>
      </c>
      <c r="AY226" s="17" t="s">
        <v>166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7" t="s">
        <v>84</v>
      </c>
      <c r="BK226" s="241">
        <f>ROUND(I226*H226,2)</f>
        <v>0</v>
      </c>
      <c r="BL226" s="17" t="s">
        <v>172</v>
      </c>
      <c r="BM226" s="240" t="s">
        <v>2334</v>
      </c>
    </row>
    <row r="227" s="13" customFormat="1">
      <c r="A227" s="13"/>
      <c r="B227" s="242"/>
      <c r="C227" s="243"/>
      <c r="D227" s="244" t="s">
        <v>174</v>
      </c>
      <c r="E227" s="245" t="s">
        <v>1</v>
      </c>
      <c r="F227" s="246" t="s">
        <v>2335</v>
      </c>
      <c r="G227" s="243"/>
      <c r="H227" s="247">
        <v>41</v>
      </c>
      <c r="I227" s="248"/>
      <c r="J227" s="243"/>
      <c r="K227" s="243"/>
      <c r="L227" s="249"/>
      <c r="M227" s="250"/>
      <c r="N227" s="251"/>
      <c r="O227" s="251"/>
      <c r="P227" s="251"/>
      <c r="Q227" s="251"/>
      <c r="R227" s="251"/>
      <c r="S227" s="251"/>
      <c r="T227" s="25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3" t="s">
        <v>174</v>
      </c>
      <c r="AU227" s="253" t="s">
        <v>86</v>
      </c>
      <c r="AV227" s="13" t="s">
        <v>86</v>
      </c>
      <c r="AW227" s="13" t="s">
        <v>32</v>
      </c>
      <c r="AX227" s="13" t="s">
        <v>76</v>
      </c>
      <c r="AY227" s="253" t="s">
        <v>166</v>
      </c>
    </row>
    <row r="228" s="13" customFormat="1">
      <c r="A228" s="13"/>
      <c r="B228" s="242"/>
      <c r="C228" s="243"/>
      <c r="D228" s="244" t="s">
        <v>174</v>
      </c>
      <c r="E228" s="245" t="s">
        <v>1</v>
      </c>
      <c r="F228" s="246" t="s">
        <v>2336</v>
      </c>
      <c r="G228" s="243"/>
      <c r="H228" s="247">
        <v>1.8999999999999999</v>
      </c>
      <c r="I228" s="248"/>
      <c r="J228" s="243"/>
      <c r="K228" s="243"/>
      <c r="L228" s="249"/>
      <c r="M228" s="250"/>
      <c r="N228" s="251"/>
      <c r="O228" s="251"/>
      <c r="P228" s="251"/>
      <c r="Q228" s="251"/>
      <c r="R228" s="251"/>
      <c r="S228" s="251"/>
      <c r="T228" s="25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3" t="s">
        <v>174</v>
      </c>
      <c r="AU228" s="253" t="s">
        <v>86</v>
      </c>
      <c r="AV228" s="13" t="s">
        <v>86</v>
      </c>
      <c r="AW228" s="13" t="s">
        <v>32</v>
      </c>
      <c r="AX228" s="13" t="s">
        <v>76</v>
      </c>
      <c r="AY228" s="253" t="s">
        <v>166</v>
      </c>
    </row>
    <row r="229" s="14" customFormat="1">
      <c r="A229" s="14"/>
      <c r="B229" s="254"/>
      <c r="C229" s="255"/>
      <c r="D229" s="244" t="s">
        <v>174</v>
      </c>
      <c r="E229" s="256" t="s">
        <v>1</v>
      </c>
      <c r="F229" s="257" t="s">
        <v>182</v>
      </c>
      <c r="G229" s="255"/>
      <c r="H229" s="258">
        <v>42.899999999999999</v>
      </c>
      <c r="I229" s="259"/>
      <c r="J229" s="255"/>
      <c r="K229" s="255"/>
      <c r="L229" s="260"/>
      <c r="M229" s="261"/>
      <c r="N229" s="262"/>
      <c r="O229" s="262"/>
      <c r="P229" s="262"/>
      <c r="Q229" s="262"/>
      <c r="R229" s="262"/>
      <c r="S229" s="262"/>
      <c r="T229" s="26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4" t="s">
        <v>174</v>
      </c>
      <c r="AU229" s="264" t="s">
        <v>86</v>
      </c>
      <c r="AV229" s="14" t="s">
        <v>172</v>
      </c>
      <c r="AW229" s="14" t="s">
        <v>32</v>
      </c>
      <c r="AX229" s="14" t="s">
        <v>84</v>
      </c>
      <c r="AY229" s="264" t="s">
        <v>166</v>
      </c>
    </row>
    <row r="230" s="2" customFormat="1" ht="24.15" customHeight="1">
      <c r="A230" s="38"/>
      <c r="B230" s="39"/>
      <c r="C230" s="228" t="s">
        <v>411</v>
      </c>
      <c r="D230" s="228" t="s">
        <v>168</v>
      </c>
      <c r="E230" s="229" t="s">
        <v>2337</v>
      </c>
      <c r="F230" s="230" t="s">
        <v>2338</v>
      </c>
      <c r="G230" s="231" t="s">
        <v>229</v>
      </c>
      <c r="H230" s="232">
        <v>42.899999999999999</v>
      </c>
      <c r="I230" s="233"/>
      <c r="J230" s="234">
        <f>ROUND(I230*H230,2)</f>
        <v>0</v>
      </c>
      <c r="K230" s="235"/>
      <c r="L230" s="44"/>
      <c r="M230" s="236" t="s">
        <v>1</v>
      </c>
      <c r="N230" s="237" t="s">
        <v>41</v>
      </c>
      <c r="O230" s="91"/>
      <c r="P230" s="238">
        <f>O230*H230</f>
        <v>0</v>
      </c>
      <c r="Q230" s="238">
        <v>0.00025000000000000001</v>
      </c>
      <c r="R230" s="238">
        <f>Q230*H230</f>
        <v>0.010725</v>
      </c>
      <c r="S230" s="238">
        <v>0</v>
      </c>
      <c r="T230" s="239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0" t="s">
        <v>172</v>
      </c>
      <c r="AT230" s="240" t="s">
        <v>168</v>
      </c>
      <c r="AU230" s="240" t="s">
        <v>86</v>
      </c>
      <c r="AY230" s="17" t="s">
        <v>166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7" t="s">
        <v>84</v>
      </c>
      <c r="BK230" s="241">
        <f>ROUND(I230*H230,2)</f>
        <v>0</v>
      </c>
      <c r="BL230" s="17" t="s">
        <v>172</v>
      </c>
      <c r="BM230" s="240" t="s">
        <v>2339</v>
      </c>
    </row>
    <row r="231" s="2" customFormat="1" ht="24.15" customHeight="1">
      <c r="A231" s="38"/>
      <c r="B231" s="39"/>
      <c r="C231" s="228" t="s">
        <v>416</v>
      </c>
      <c r="D231" s="228" t="s">
        <v>168</v>
      </c>
      <c r="E231" s="229" t="s">
        <v>2340</v>
      </c>
      <c r="F231" s="230" t="s">
        <v>2341</v>
      </c>
      <c r="G231" s="231" t="s">
        <v>229</v>
      </c>
      <c r="H231" s="232">
        <v>20.608000000000001</v>
      </c>
      <c r="I231" s="233"/>
      <c r="J231" s="234">
        <f>ROUND(I231*H231,2)</f>
        <v>0</v>
      </c>
      <c r="K231" s="235"/>
      <c r="L231" s="44"/>
      <c r="M231" s="236" t="s">
        <v>1</v>
      </c>
      <c r="N231" s="237" t="s">
        <v>41</v>
      </c>
      <c r="O231" s="91"/>
      <c r="P231" s="238">
        <f>O231*H231</f>
        <v>0</v>
      </c>
      <c r="Q231" s="238">
        <v>0.0057000000000000002</v>
      </c>
      <c r="R231" s="238">
        <f>Q231*H231</f>
        <v>0.1174656</v>
      </c>
      <c r="S231" s="238">
        <v>0</v>
      </c>
      <c r="T231" s="239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40" t="s">
        <v>172</v>
      </c>
      <c r="AT231" s="240" t="s">
        <v>168</v>
      </c>
      <c r="AU231" s="240" t="s">
        <v>86</v>
      </c>
      <c r="AY231" s="17" t="s">
        <v>166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7" t="s">
        <v>84</v>
      </c>
      <c r="BK231" s="241">
        <f>ROUND(I231*H231,2)</f>
        <v>0</v>
      </c>
      <c r="BL231" s="17" t="s">
        <v>172</v>
      </c>
      <c r="BM231" s="240" t="s">
        <v>2342</v>
      </c>
    </row>
    <row r="232" s="13" customFormat="1">
      <c r="A232" s="13"/>
      <c r="B232" s="242"/>
      <c r="C232" s="243"/>
      <c r="D232" s="244" t="s">
        <v>174</v>
      </c>
      <c r="E232" s="245" t="s">
        <v>1</v>
      </c>
      <c r="F232" s="246" t="s">
        <v>2343</v>
      </c>
      <c r="G232" s="243"/>
      <c r="H232" s="247">
        <v>3.738</v>
      </c>
      <c r="I232" s="248"/>
      <c r="J232" s="243"/>
      <c r="K232" s="243"/>
      <c r="L232" s="249"/>
      <c r="M232" s="250"/>
      <c r="N232" s="251"/>
      <c r="O232" s="251"/>
      <c r="P232" s="251"/>
      <c r="Q232" s="251"/>
      <c r="R232" s="251"/>
      <c r="S232" s="251"/>
      <c r="T232" s="25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3" t="s">
        <v>174</v>
      </c>
      <c r="AU232" s="253" t="s">
        <v>86</v>
      </c>
      <c r="AV232" s="13" t="s">
        <v>86</v>
      </c>
      <c r="AW232" s="13" t="s">
        <v>32</v>
      </c>
      <c r="AX232" s="13" t="s">
        <v>76</v>
      </c>
      <c r="AY232" s="253" t="s">
        <v>166</v>
      </c>
    </row>
    <row r="233" s="13" customFormat="1">
      <c r="A233" s="13"/>
      <c r="B233" s="242"/>
      <c r="C233" s="243"/>
      <c r="D233" s="244" t="s">
        <v>174</v>
      </c>
      <c r="E233" s="245" t="s">
        <v>1</v>
      </c>
      <c r="F233" s="246" t="s">
        <v>2344</v>
      </c>
      <c r="G233" s="243"/>
      <c r="H233" s="247">
        <v>3.5699999999999998</v>
      </c>
      <c r="I233" s="248"/>
      <c r="J233" s="243"/>
      <c r="K233" s="243"/>
      <c r="L233" s="249"/>
      <c r="M233" s="250"/>
      <c r="N233" s="251"/>
      <c r="O233" s="251"/>
      <c r="P233" s="251"/>
      <c r="Q233" s="251"/>
      <c r="R233" s="251"/>
      <c r="S233" s="251"/>
      <c r="T233" s="25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3" t="s">
        <v>174</v>
      </c>
      <c r="AU233" s="253" t="s">
        <v>86</v>
      </c>
      <c r="AV233" s="13" t="s">
        <v>86</v>
      </c>
      <c r="AW233" s="13" t="s">
        <v>32</v>
      </c>
      <c r="AX233" s="13" t="s">
        <v>76</v>
      </c>
      <c r="AY233" s="253" t="s">
        <v>166</v>
      </c>
    </row>
    <row r="234" s="13" customFormat="1">
      <c r="A234" s="13"/>
      <c r="B234" s="242"/>
      <c r="C234" s="243"/>
      <c r="D234" s="244" t="s">
        <v>174</v>
      </c>
      <c r="E234" s="245" t="s">
        <v>1</v>
      </c>
      <c r="F234" s="246" t="s">
        <v>2345</v>
      </c>
      <c r="G234" s="243"/>
      <c r="H234" s="247">
        <v>13.300000000000001</v>
      </c>
      <c r="I234" s="248"/>
      <c r="J234" s="243"/>
      <c r="K234" s="243"/>
      <c r="L234" s="249"/>
      <c r="M234" s="250"/>
      <c r="N234" s="251"/>
      <c r="O234" s="251"/>
      <c r="P234" s="251"/>
      <c r="Q234" s="251"/>
      <c r="R234" s="251"/>
      <c r="S234" s="251"/>
      <c r="T234" s="25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3" t="s">
        <v>174</v>
      </c>
      <c r="AU234" s="253" t="s">
        <v>86</v>
      </c>
      <c r="AV234" s="13" t="s">
        <v>86</v>
      </c>
      <c r="AW234" s="13" t="s">
        <v>32</v>
      </c>
      <c r="AX234" s="13" t="s">
        <v>76</v>
      </c>
      <c r="AY234" s="253" t="s">
        <v>166</v>
      </c>
    </row>
    <row r="235" s="14" customFormat="1">
      <c r="A235" s="14"/>
      <c r="B235" s="254"/>
      <c r="C235" s="255"/>
      <c r="D235" s="244" t="s">
        <v>174</v>
      </c>
      <c r="E235" s="256" t="s">
        <v>1</v>
      </c>
      <c r="F235" s="257" t="s">
        <v>182</v>
      </c>
      <c r="G235" s="255"/>
      <c r="H235" s="258">
        <v>20.608000000000001</v>
      </c>
      <c r="I235" s="259"/>
      <c r="J235" s="255"/>
      <c r="K235" s="255"/>
      <c r="L235" s="260"/>
      <c r="M235" s="261"/>
      <c r="N235" s="262"/>
      <c r="O235" s="262"/>
      <c r="P235" s="262"/>
      <c r="Q235" s="262"/>
      <c r="R235" s="262"/>
      <c r="S235" s="262"/>
      <c r="T235" s="26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4" t="s">
        <v>174</v>
      </c>
      <c r="AU235" s="264" t="s">
        <v>86</v>
      </c>
      <c r="AV235" s="14" t="s">
        <v>172</v>
      </c>
      <c r="AW235" s="14" t="s">
        <v>32</v>
      </c>
      <c r="AX235" s="14" t="s">
        <v>84</v>
      </c>
      <c r="AY235" s="264" t="s">
        <v>166</v>
      </c>
    </row>
    <row r="236" s="2" customFormat="1" ht="24.15" customHeight="1">
      <c r="A236" s="38"/>
      <c r="B236" s="39"/>
      <c r="C236" s="228" t="s">
        <v>420</v>
      </c>
      <c r="D236" s="228" t="s">
        <v>168</v>
      </c>
      <c r="E236" s="229" t="s">
        <v>2346</v>
      </c>
      <c r="F236" s="230" t="s">
        <v>2347</v>
      </c>
      <c r="G236" s="231" t="s">
        <v>229</v>
      </c>
      <c r="H236" s="232">
        <v>42.899999999999999</v>
      </c>
      <c r="I236" s="233"/>
      <c r="J236" s="234">
        <f>ROUND(I236*H236,2)</f>
        <v>0</v>
      </c>
      <c r="K236" s="235"/>
      <c r="L236" s="44"/>
      <c r="M236" s="236" t="s">
        <v>1</v>
      </c>
      <c r="N236" s="237" t="s">
        <v>41</v>
      </c>
      <c r="O236" s="91"/>
      <c r="P236" s="238">
        <f>O236*H236</f>
        <v>0</v>
      </c>
      <c r="Q236" s="238">
        <v>0.00363</v>
      </c>
      <c r="R236" s="238">
        <f>Q236*H236</f>
        <v>0.155727</v>
      </c>
      <c r="S236" s="238">
        <v>0</v>
      </c>
      <c r="T236" s="239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40" t="s">
        <v>172</v>
      </c>
      <c r="AT236" s="240" t="s">
        <v>168</v>
      </c>
      <c r="AU236" s="240" t="s">
        <v>86</v>
      </c>
      <c r="AY236" s="17" t="s">
        <v>166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7" t="s">
        <v>84</v>
      </c>
      <c r="BK236" s="241">
        <f>ROUND(I236*H236,2)</f>
        <v>0</v>
      </c>
      <c r="BL236" s="17" t="s">
        <v>172</v>
      </c>
      <c r="BM236" s="240" t="s">
        <v>2348</v>
      </c>
    </row>
    <row r="237" s="12" customFormat="1" ht="22.8" customHeight="1">
      <c r="A237" s="12"/>
      <c r="B237" s="212"/>
      <c r="C237" s="213"/>
      <c r="D237" s="214" t="s">
        <v>75</v>
      </c>
      <c r="E237" s="226" t="s">
        <v>236</v>
      </c>
      <c r="F237" s="226" t="s">
        <v>1249</v>
      </c>
      <c r="G237" s="213"/>
      <c r="H237" s="213"/>
      <c r="I237" s="216"/>
      <c r="J237" s="227">
        <f>BK237</f>
        <v>0</v>
      </c>
      <c r="K237" s="213"/>
      <c r="L237" s="218"/>
      <c r="M237" s="219"/>
      <c r="N237" s="220"/>
      <c r="O237" s="220"/>
      <c r="P237" s="221">
        <f>SUM(P238:P250)</f>
        <v>0</v>
      </c>
      <c r="Q237" s="220"/>
      <c r="R237" s="221">
        <f>SUM(R238:R250)</f>
        <v>0.0095074999999999986</v>
      </c>
      <c r="S237" s="220"/>
      <c r="T237" s="222">
        <f>SUM(T238:T250)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3" t="s">
        <v>84</v>
      </c>
      <c r="AT237" s="224" t="s">
        <v>75</v>
      </c>
      <c r="AU237" s="224" t="s">
        <v>84</v>
      </c>
      <c r="AY237" s="223" t="s">
        <v>166</v>
      </c>
      <c r="BK237" s="225">
        <f>SUM(BK238:BK250)</f>
        <v>0</v>
      </c>
    </row>
    <row r="238" s="2" customFormat="1" ht="33" customHeight="1">
      <c r="A238" s="38"/>
      <c r="B238" s="39"/>
      <c r="C238" s="228" t="s">
        <v>433</v>
      </c>
      <c r="D238" s="228" t="s">
        <v>168</v>
      </c>
      <c r="E238" s="229" t="s">
        <v>464</v>
      </c>
      <c r="F238" s="230" t="s">
        <v>2349</v>
      </c>
      <c r="G238" s="231" t="s">
        <v>229</v>
      </c>
      <c r="H238" s="232">
        <v>21.399999999999999</v>
      </c>
      <c r="I238" s="233"/>
      <c r="J238" s="234">
        <f>ROUND(I238*H238,2)</f>
        <v>0</v>
      </c>
      <c r="K238" s="235"/>
      <c r="L238" s="44"/>
      <c r="M238" s="236" t="s">
        <v>1</v>
      </c>
      <c r="N238" s="237" t="s">
        <v>41</v>
      </c>
      <c r="O238" s="91"/>
      <c r="P238" s="238">
        <f>O238*H238</f>
        <v>0</v>
      </c>
      <c r="Q238" s="238">
        <v>0.00012999999999999999</v>
      </c>
      <c r="R238" s="238">
        <f>Q238*H238</f>
        <v>0.0027819999999999998</v>
      </c>
      <c r="S238" s="238">
        <v>0</v>
      </c>
      <c r="T238" s="239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40" t="s">
        <v>172</v>
      </c>
      <c r="AT238" s="240" t="s">
        <v>168</v>
      </c>
      <c r="AU238" s="240" t="s">
        <v>86</v>
      </c>
      <c r="AY238" s="17" t="s">
        <v>166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7" t="s">
        <v>84</v>
      </c>
      <c r="BK238" s="241">
        <f>ROUND(I238*H238,2)</f>
        <v>0</v>
      </c>
      <c r="BL238" s="17" t="s">
        <v>172</v>
      </c>
      <c r="BM238" s="240" t="s">
        <v>2350</v>
      </c>
    </row>
    <row r="239" s="13" customFormat="1">
      <c r="A239" s="13"/>
      <c r="B239" s="242"/>
      <c r="C239" s="243"/>
      <c r="D239" s="244" t="s">
        <v>174</v>
      </c>
      <c r="E239" s="245" t="s">
        <v>1</v>
      </c>
      <c r="F239" s="246" t="s">
        <v>2351</v>
      </c>
      <c r="G239" s="243"/>
      <c r="H239" s="247">
        <v>21.399999999999999</v>
      </c>
      <c r="I239" s="248"/>
      <c r="J239" s="243"/>
      <c r="K239" s="243"/>
      <c r="L239" s="249"/>
      <c r="M239" s="250"/>
      <c r="N239" s="251"/>
      <c r="O239" s="251"/>
      <c r="P239" s="251"/>
      <c r="Q239" s="251"/>
      <c r="R239" s="251"/>
      <c r="S239" s="251"/>
      <c r="T239" s="25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3" t="s">
        <v>174</v>
      </c>
      <c r="AU239" s="253" t="s">
        <v>86</v>
      </c>
      <c r="AV239" s="13" t="s">
        <v>86</v>
      </c>
      <c r="AW239" s="13" t="s">
        <v>32</v>
      </c>
      <c r="AX239" s="13" t="s">
        <v>84</v>
      </c>
      <c r="AY239" s="253" t="s">
        <v>166</v>
      </c>
    </row>
    <row r="240" s="2" customFormat="1" ht="37.8" customHeight="1">
      <c r="A240" s="38"/>
      <c r="B240" s="39"/>
      <c r="C240" s="228" t="s">
        <v>437</v>
      </c>
      <c r="D240" s="228" t="s">
        <v>168</v>
      </c>
      <c r="E240" s="229" t="s">
        <v>2352</v>
      </c>
      <c r="F240" s="230" t="s">
        <v>2353</v>
      </c>
      <c r="G240" s="231" t="s">
        <v>229</v>
      </c>
      <c r="H240" s="232">
        <v>7.9500000000000002</v>
      </c>
      <c r="I240" s="233"/>
      <c r="J240" s="234">
        <f>ROUND(I240*H240,2)</f>
        <v>0</v>
      </c>
      <c r="K240" s="235"/>
      <c r="L240" s="44"/>
      <c r="M240" s="236" t="s">
        <v>1</v>
      </c>
      <c r="N240" s="237" t="s">
        <v>41</v>
      </c>
      <c r="O240" s="91"/>
      <c r="P240" s="238">
        <f>O240*H240</f>
        <v>0</v>
      </c>
      <c r="Q240" s="238">
        <v>0.00021000000000000001</v>
      </c>
      <c r="R240" s="238">
        <f>Q240*H240</f>
        <v>0.0016695000000000002</v>
      </c>
      <c r="S240" s="238">
        <v>0</v>
      </c>
      <c r="T240" s="239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40" t="s">
        <v>172</v>
      </c>
      <c r="AT240" s="240" t="s">
        <v>168</v>
      </c>
      <c r="AU240" s="240" t="s">
        <v>86</v>
      </c>
      <c r="AY240" s="17" t="s">
        <v>166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7" t="s">
        <v>84</v>
      </c>
      <c r="BK240" s="241">
        <f>ROUND(I240*H240,2)</f>
        <v>0</v>
      </c>
      <c r="BL240" s="17" t="s">
        <v>172</v>
      </c>
      <c r="BM240" s="240" t="s">
        <v>2354</v>
      </c>
    </row>
    <row r="241" s="13" customFormat="1">
      <c r="A241" s="13"/>
      <c r="B241" s="242"/>
      <c r="C241" s="243"/>
      <c r="D241" s="244" t="s">
        <v>174</v>
      </c>
      <c r="E241" s="245" t="s">
        <v>1</v>
      </c>
      <c r="F241" s="246" t="s">
        <v>2355</v>
      </c>
      <c r="G241" s="243"/>
      <c r="H241" s="247">
        <v>7.9500000000000002</v>
      </c>
      <c r="I241" s="248"/>
      <c r="J241" s="243"/>
      <c r="K241" s="243"/>
      <c r="L241" s="249"/>
      <c r="M241" s="250"/>
      <c r="N241" s="251"/>
      <c r="O241" s="251"/>
      <c r="P241" s="251"/>
      <c r="Q241" s="251"/>
      <c r="R241" s="251"/>
      <c r="S241" s="251"/>
      <c r="T241" s="25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3" t="s">
        <v>174</v>
      </c>
      <c r="AU241" s="253" t="s">
        <v>86</v>
      </c>
      <c r="AV241" s="13" t="s">
        <v>86</v>
      </c>
      <c r="AW241" s="13" t="s">
        <v>32</v>
      </c>
      <c r="AX241" s="13" t="s">
        <v>84</v>
      </c>
      <c r="AY241" s="253" t="s">
        <v>166</v>
      </c>
    </row>
    <row r="242" s="2" customFormat="1" ht="24.15" customHeight="1">
      <c r="A242" s="38"/>
      <c r="B242" s="39"/>
      <c r="C242" s="228" t="s">
        <v>441</v>
      </c>
      <c r="D242" s="228" t="s">
        <v>168</v>
      </c>
      <c r="E242" s="229" t="s">
        <v>468</v>
      </c>
      <c r="F242" s="230" t="s">
        <v>2356</v>
      </c>
      <c r="G242" s="231" t="s">
        <v>229</v>
      </c>
      <c r="H242" s="232">
        <v>27</v>
      </c>
      <c r="I242" s="233"/>
      <c r="J242" s="234">
        <f>ROUND(I242*H242,2)</f>
        <v>0</v>
      </c>
      <c r="K242" s="235"/>
      <c r="L242" s="44"/>
      <c r="M242" s="236" t="s">
        <v>1</v>
      </c>
      <c r="N242" s="237" t="s">
        <v>41</v>
      </c>
      <c r="O242" s="91"/>
      <c r="P242" s="238">
        <f>O242*H242</f>
        <v>0</v>
      </c>
      <c r="Q242" s="238">
        <v>4.0000000000000003E-05</v>
      </c>
      <c r="R242" s="238">
        <f>Q242*H242</f>
        <v>0.00108</v>
      </c>
      <c r="S242" s="238">
        <v>0</v>
      </c>
      <c r="T242" s="239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40" t="s">
        <v>172</v>
      </c>
      <c r="AT242" s="240" t="s">
        <v>168</v>
      </c>
      <c r="AU242" s="240" t="s">
        <v>86</v>
      </c>
      <c r="AY242" s="17" t="s">
        <v>166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7" t="s">
        <v>84</v>
      </c>
      <c r="BK242" s="241">
        <f>ROUND(I242*H242,2)</f>
        <v>0</v>
      </c>
      <c r="BL242" s="17" t="s">
        <v>172</v>
      </c>
      <c r="BM242" s="240" t="s">
        <v>2357</v>
      </c>
    </row>
    <row r="243" s="13" customFormat="1">
      <c r="A243" s="13"/>
      <c r="B243" s="242"/>
      <c r="C243" s="243"/>
      <c r="D243" s="244" t="s">
        <v>174</v>
      </c>
      <c r="E243" s="245" t="s">
        <v>1</v>
      </c>
      <c r="F243" s="246" t="s">
        <v>2358</v>
      </c>
      <c r="G243" s="243"/>
      <c r="H243" s="247">
        <v>27</v>
      </c>
      <c r="I243" s="248"/>
      <c r="J243" s="243"/>
      <c r="K243" s="243"/>
      <c r="L243" s="249"/>
      <c r="M243" s="250"/>
      <c r="N243" s="251"/>
      <c r="O243" s="251"/>
      <c r="P243" s="251"/>
      <c r="Q243" s="251"/>
      <c r="R243" s="251"/>
      <c r="S243" s="251"/>
      <c r="T243" s="25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3" t="s">
        <v>174</v>
      </c>
      <c r="AU243" s="253" t="s">
        <v>86</v>
      </c>
      <c r="AV243" s="13" t="s">
        <v>86</v>
      </c>
      <c r="AW243" s="13" t="s">
        <v>32</v>
      </c>
      <c r="AX243" s="13" t="s">
        <v>84</v>
      </c>
      <c r="AY243" s="253" t="s">
        <v>166</v>
      </c>
    </row>
    <row r="244" s="2" customFormat="1" ht="33" customHeight="1">
      <c r="A244" s="38"/>
      <c r="B244" s="39"/>
      <c r="C244" s="228" t="s">
        <v>445</v>
      </c>
      <c r="D244" s="228" t="s">
        <v>168</v>
      </c>
      <c r="E244" s="229" t="s">
        <v>2359</v>
      </c>
      <c r="F244" s="230" t="s">
        <v>2360</v>
      </c>
      <c r="G244" s="231" t="s">
        <v>229</v>
      </c>
      <c r="H244" s="232">
        <v>1.6799999999999999</v>
      </c>
      <c r="I244" s="233"/>
      <c r="J244" s="234">
        <f>ROUND(I244*H244,2)</f>
        <v>0</v>
      </c>
      <c r="K244" s="235"/>
      <c r="L244" s="44"/>
      <c r="M244" s="236" t="s">
        <v>1</v>
      </c>
      <c r="N244" s="237" t="s">
        <v>41</v>
      </c>
      <c r="O244" s="91"/>
      <c r="P244" s="238">
        <f>O244*H244</f>
        <v>0</v>
      </c>
      <c r="Q244" s="238">
        <v>0.00095</v>
      </c>
      <c r="R244" s="238">
        <f>Q244*H244</f>
        <v>0.001596</v>
      </c>
      <c r="S244" s="238">
        <v>0</v>
      </c>
      <c r="T244" s="239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40" t="s">
        <v>172</v>
      </c>
      <c r="AT244" s="240" t="s">
        <v>168</v>
      </c>
      <c r="AU244" s="240" t="s">
        <v>86</v>
      </c>
      <c r="AY244" s="17" t="s">
        <v>166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7" t="s">
        <v>84</v>
      </c>
      <c r="BK244" s="241">
        <f>ROUND(I244*H244,2)</f>
        <v>0</v>
      </c>
      <c r="BL244" s="17" t="s">
        <v>172</v>
      </c>
      <c r="BM244" s="240" t="s">
        <v>2361</v>
      </c>
    </row>
    <row r="245" s="15" customFormat="1">
      <c r="A245" s="15"/>
      <c r="B245" s="265"/>
      <c r="C245" s="266"/>
      <c r="D245" s="244" t="s">
        <v>174</v>
      </c>
      <c r="E245" s="267" t="s">
        <v>1</v>
      </c>
      <c r="F245" s="268" t="s">
        <v>2362</v>
      </c>
      <c r="G245" s="266"/>
      <c r="H245" s="267" t="s">
        <v>1</v>
      </c>
      <c r="I245" s="269"/>
      <c r="J245" s="266"/>
      <c r="K245" s="266"/>
      <c r="L245" s="270"/>
      <c r="M245" s="271"/>
      <c r="N245" s="272"/>
      <c r="O245" s="272"/>
      <c r="P245" s="272"/>
      <c r="Q245" s="272"/>
      <c r="R245" s="272"/>
      <c r="S245" s="272"/>
      <c r="T245" s="273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4" t="s">
        <v>174</v>
      </c>
      <c r="AU245" s="274" t="s">
        <v>86</v>
      </c>
      <c r="AV245" s="15" t="s">
        <v>84</v>
      </c>
      <c r="AW245" s="15" t="s">
        <v>32</v>
      </c>
      <c r="AX245" s="15" t="s">
        <v>76</v>
      </c>
      <c r="AY245" s="274" t="s">
        <v>166</v>
      </c>
    </row>
    <row r="246" s="13" customFormat="1">
      <c r="A246" s="13"/>
      <c r="B246" s="242"/>
      <c r="C246" s="243"/>
      <c r="D246" s="244" t="s">
        <v>174</v>
      </c>
      <c r="E246" s="245" t="s">
        <v>1</v>
      </c>
      <c r="F246" s="246" t="s">
        <v>2363</v>
      </c>
      <c r="G246" s="243"/>
      <c r="H246" s="247">
        <v>0.47999999999999998</v>
      </c>
      <c r="I246" s="248"/>
      <c r="J246" s="243"/>
      <c r="K246" s="243"/>
      <c r="L246" s="249"/>
      <c r="M246" s="250"/>
      <c r="N246" s="251"/>
      <c r="O246" s="251"/>
      <c r="P246" s="251"/>
      <c r="Q246" s="251"/>
      <c r="R246" s="251"/>
      <c r="S246" s="251"/>
      <c r="T246" s="25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3" t="s">
        <v>174</v>
      </c>
      <c r="AU246" s="253" t="s">
        <v>86</v>
      </c>
      <c r="AV246" s="13" t="s">
        <v>86</v>
      </c>
      <c r="AW246" s="13" t="s">
        <v>32</v>
      </c>
      <c r="AX246" s="13" t="s">
        <v>76</v>
      </c>
      <c r="AY246" s="253" t="s">
        <v>166</v>
      </c>
    </row>
    <row r="247" s="13" customFormat="1">
      <c r="A247" s="13"/>
      <c r="B247" s="242"/>
      <c r="C247" s="243"/>
      <c r="D247" s="244" t="s">
        <v>174</v>
      </c>
      <c r="E247" s="245" t="s">
        <v>1</v>
      </c>
      <c r="F247" s="246" t="s">
        <v>2364</v>
      </c>
      <c r="G247" s="243"/>
      <c r="H247" s="247">
        <v>1.2</v>
      </c>
      <c r="I247" s="248"/>
      <c r="J247" s="243"/>
      <c r="K247" s="243"/>
      <c r="L247" s="249"/>
      <c r="M247" s="250"/>
      <c r="N247" s="251"/>
      <c r="O247" s="251"/>
      <c r="P247" s="251"/>
      <c r="Q247" s="251"/>
      <c r="R247" s="251"/>
      <c r="S247" s="251"/>
      <c r="T247" s="25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3" t="s">
        <v>174</v>
      </c>
      <c r="AU247" s="253" t="s">
        <v>86</v>
      </c>
      <c r="AV247" s="13" t="s">
        <v>86</v>
      </c>
      <c r="AW247" s="13" t="s">
        <v>32</v>
      </c>
      <c r="AX247" s="13" t="s">
        <v>76</v>
      </c>
      <c r="AY247" s="253" t="s">
        <v>166</v>
      </c>
    </row>
    <row r="248" s="14" customFormat="1">
      <c r="A248" s="14"/>
      <c r="B248" s="254"/>
      <c r="C248" s="255"/>
      <c r="D248" s="244" t="s">
        <v>174</v>
      </c>
      <c r="E248" s="256" t="s">
        <v>1</v>
      </c>
      <c r="F248" s="257" t="s">
        <v>182</v>
      </c>
      <c r="G248" s="255"/>
      <c r="H248" s="258">
        <v>1.6799999999999999</v>
      </c>
      <c r="I248" s="259"/>
      <c r="J248" s="255"/>
      <c r="K248" s="255"/>
      <c r="L248" s="260"/>
      <c r="M248" s="261"/>
      <c r="N248" s="262"/>
      <c r="O248" s="262"/>
      <c r="P248" s="262"/>
      <c r="Q248" s="262"/>
      <c r="R248" s="262"/>
      <c r="S248" s="262"/>
      <c r="T248" s="26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4" t="s">
        <v>174</v>
      </c>
      <c r="AU248" s="264" t="s">
        <v>86</v>
      </c>
      <c r="AV248" s="14" t="s">
        <v>172</v>
      </c>
      <c r="AW248" s="14" t="s">
        <v>32</v>
      </c>
      <c r="AX248" s="14" t="s">
        <v>84</v>
      </c>
      <c r="AY248" s="264" t="s">
        <v>166</v>
      </c>
    </row>
    <row r="249" s="2" customFormat="1" ht="33" customHeight="1">
      <c r="A249" s="38"/>
      <c r="B249" s="39"/>
      <c r="C249" s="228" t="s">
        <v>449</v>
      </c>
      <c r="D249" s="228" t="s">
        <v>168</v>
      </c>
      <c r="E249" s="229" t="s">
        <v>2365</v>
      </c>
      <c r="F249" s="230" t="s">
        <v>2366</v>
      </c>
      <c r="G249" s="231" t="s">
        <v>185</v>
      </c>
      <c r="H249" s="232">
        <v>7</v>
      </c>
      <c r="I249" s="233"/>
      <c r="J249" s="234">
        <f>ROUND(I249*H249,2)</f>
        <v>0</v>
      </c>
      <c r="K249" s="235"/>
      <c r="L249" s="44"/>
      <c r="M249" s="236" t="s">
        <v>1</v>
      </c>
      <c r="N249" s="237" t="s">
        <v>41</v>
      </c>
      <c r="O249" s="91"/>
      <c r="P249" s="238">
        <f>O249*H249</f>
        <v>0</v>
      </c>
      <c r="Q249" s="238">
        <v>0.00017000000000000001</v>
      </c>
      <c r="R249" s="238">
        <f>Q249*H249</f>
        <v>0.0011900000000000001</v>
      </c>
      <c r="S249" s="238">
        <v>0</v>
      </c>
      <c r="T249" s="239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40" t="s">
        <v>172</v>
      </c>
      <c r="AT249" s="240" t="s">
        <v>168</v>
      </c>
      <c r="AU249" s="240" t="s">
        <v>86</v>
      </c>
      <c r="AY249" s="17" t="s">
        <v>166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7" t="s">
        <v>84</v>
      </c>
      <c r="BK249" s="241">
        <f>ROUND(I249*H249,2)</f>
        <v>0</v>
      </c>
      <c r="BL249" s="17" t="s">
        <v>172</v>
      </c>
      <c r="BM249" s="240" t="s">
        <v>2367</v>
      </c>
    </row>
    <row r="250" s="2" customFormat="1" ht="21.75" customHeight="1">
      <c r="A250" s="38"/>
      <c r="B250" s="39"/>
      <c r="C250" s="228" t="s">
        <v>453</v>
      </c>
      <c r="D250" s="228" t="s">
        <v>168</v>
      </c>
      <c r="E250" s="229" t="s">
        <v>2368</v>
      </c>
      <c r="F250" s="230" t="s">
        <v>2369</v>
      </c>
      <c r="G250" s="231" t="s">
        <v>185</v>
      </c>
      <c r="H250" s="232">
        <v>7</v>
      </c>
      <c r="I250" s="233"/>
      <c r="J250" s="234">
        <f>ROUND(I250*H250,2)</f>
        <v>0</v>
      </c>
      <c r="K250" s="235"/>
      <c r="L250" s="44"/>
      <c r="M250" s="236" t="s">
        <v>1</v>
      </c>
      <c r="N250" s="237" t="s">
        <v>41</v>
      </c>
      <c r="O250" s="91"/>
      <c r="P250" s="238">
        <f>O250*H250</f>
        <v>0</v>
      </c>
      <c r="Q250" s="238">
        <v>0.00017000000000000001</v>
      </c>
      <c r="R250" s="238">
        <f>Q250*H250</f>
        <v>0.0011900000000000001</v>
      </c>
      <c r="S250" s="238">
        <v>0</v>
      </c>
      <c r="T250" s="239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40" t="s">
        <v>172</v>
      </c>
      <c r="AT250" s="240" t="s">
        <v>168</v>
      </c>
      <c r="AU250" s="240" t="s">
        <v>86</v>
      </c>
      <c r="AY250" s="17" t="s">
        <v>166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7" t="s">
        <v>84</v>
      </c>
      <c r="BK250" s="241">
        <f>ROUND(I250*H250,2)</f>
        <v>0</v>
      </c>
      <c r="BL250" s="17" t="s">
        <v>172</v>
      </c>
      <c r="BM250" s="240" t="s">
        <v>2370</v>
      </c>
    </row>
    <row r="251" s="12" customFormat="1" ht="22.8" customHeight="1">
      <c r="A251" s="12"/>
      <c r="B251" s="212"/>
      <c r="C251" s="213"/>
      <c r="D251" s="214" t="s">
        <v>75</v>
      </c>
      <c r="E251" s="226" t="s">
        <v>589</v>
      </c>
      <c r="F251" s="226" t="s">
        <v>1301</v>
      </c>
      <c r="G251" s="213"/>
      <c r="H251" s="213"/>
      <c r="I251" s="216"/>
      <c r="J251" s="227">
        <f>BK251</f>
        <v>0</v>
      </c>
      <c r="K251" s="213"/>
      <c r="L251" s="218"/>
      <c r="M251" s="219"/>
      <c r="N251" s="220"/>
      <c r="O251" s="220"/>
      <c r="P251" s="221">
        <f>P252</f>
        <v>0</v>
      </c>
      <c r="Q251" s="220"/>
      <c r="R251" s="221">
        <f>R252</f>
        <v>0</v>
      </c>
      <c r="S251" s="220"/>
      <c r="T251" s="222">
        <f>T252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3" t="s">
        <v>84</v>
      </c>
      <c r="AT251" s="224" t="s">
        <v>75</v>
      </c>
      <c r="AU251" s="224" t="s">
        <v>84</v>
      </c>
      <c r="AY251" s="223" t="s">
        <v>166</v>
      </c>
      <c r="BK251" s="225">
        <f>BK252</f>
        <v>0</v>
      </c>
    </row>
    <row r="252" s="2" customFormat="1" ht="16.5" customHeight="1">
      <c r="A252" s="38"/>
      <c r="B252" s="39"/>
      <c r="C252" s="228" t="s">
        <v>457</v>
      </c>
      <c r="D252" s="228" t="s">
        <v>168</v>
      </c>
      <c r="E252" s="229" t="s">
        <v>2371</v>
      </c>
      <c r="F252" s="230" t="s">
        <v>2372</v>
      </c>
      <c r="G252" s="231" t="s">
        <v>205</v>
      </c>
      <c r="H252" s="232">
        <v>55.259999999999998</v>
      </c>
      <c r="I252" s="233"/>
      <c r="J252" s="234">
        <f>ROUND(I252*H252,2)</f>
        <v>0</v>
      </c>
      <c r="K252" s="235"/>
      <c r="L252" s="44"/>
      <c r="M252" s="236" t="s">
        <v>1</v>
      </c>
      <c r="N252" s="237" t="s">
        <v>41</v>
      </c>
      <c r="O252" s="91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40" t="s">
        <v>172</v>
      </c>
      <c r="AT252" s="240" t="s">
        <v>168</v>
      </c>
      <c r="AU252" s="240" t="s">
        <v>86</v>
      </c>
      <c r="AY252" s="17" t="s">
        <v>166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7" t="s">
        <v>84</v>
      </c>
      <c r="BK252" s="241">
        <f>ROUND(I252*H252,2)</f>
        <v>0</v>
      </c>
      <c r="BL252" s="17" t="s">
        <v>172</v>
      </c>
      <c r="BM252" s="240" t="s">
        <v>2373</v>
      </c>
    </row>
    <row r="253" s="12" customFormat="1" ht="25.92" customHeight="1">
      <c r="A253" s="12"/>
      <c r="B253" s="212"/>
      <c r="C253" s="213"/>
      <c r="D253" s="214" t="s">
        <v>75</v>
      </c>
      <c r="E253" s="215" t="s">
        <v>595</v>
      </c>
      <c r="F253" s="215" t="s">
        <v>596</v>
      </c>
      <c r="G253" s="213"/>
      <c r="H253" s="213"/>
      <c r="I253" s="216"/>
      <c r="J253" s="217">
        <f>BK253</f>
        <v>0</v>
      </c>
      <c r="K253" s="213"/>
      <c r="L253" s="218"/>
      <c r="M253" s="219"/>
      <c r="N253" s="220"/>
      <c r="O253" s="220"/>
      <c r="P253" s="221">
        <f>P254+P270+P272+P290+P301</f>
        <v>0</v>
      </c>
      <c r="Q253" s="220"/>
      <c r="R253" s="221">
        <f>R254+R270+R272+R290+R301</f>
        <v>1.2495320400000003</v>
      </c>
      <c r="S253" s="220"/>
      <c r="T253" s="222">
        <f>T254+T270+T272+T290+T301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3" t="s">
        <v>86</v>
      </c>
      <c r="AT253" s="224" t="s">
        <v>75</v>
      </c>
      <c r="AU253" s="224" t="s">
        <v>76</v>
      </c>
      <c r="AY253" s="223" t="s">
        <v>166</v>
      </c>
      <c r="BK253" s="225">
        <f>BK254+BK270+BK272+BK290+BK301</f>
        <v>0</v>
      </c>
    </row>
    <row r="254" s="12" customFormat="1" ht="22.8" customHeight="1">
      <c r="A254" s="12"/>
      <c r="B254" s="212"/>
      <c r="C254" s="213"/>
      <c r="D254" s="214" t="s">
        <v>75</v>
      </c>
      <c r="E254" s="226" t="s">
        <v>2374</v>
      </c>
      <c r="F254" s="226" t="s">
        <v>2375</v>
      </c>
      <c r="G254" s="213"/>
      <c r="H254" s="213"/>
      <c r="I254" s="216"/>
      <c r="J254" s="227">
        <f>BK254</f>
        <v>0</v>
      </c>
      <c r="K254" s="213"/>
      <c r="L254" s="218"/>
      <c r="M254" s="219"/>
      <c r="N254" s="220"/>
      <c r="O254" s="220"/>
      <c r="P254" s="221">
        <f>SUM(P255:P269)</f>
        <v>0</v>
      </c>
      <c r="Q254" s="220"/>
      <c r="R254" s="221">
        <f>SUM(R255:R269)</f>
        <v>0.082568800000000012</v>
      </c>
      <c r="S254" s="220"/>
      <c r="T254" s="222">
        <f>SUM(T255:T269)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3" t="s">
        <v>86</v>
      </c>
      <c r="AT254" s="224" t="s">
        <v>75</v>
      </c>
      <c r="AU254" s="224" t="s">
        <v>84</v>
      </c>
      <c r="AY254" s="223" t="s">
        <v>166</v>
      </c>
      <c r="BK254" s="225">
        <f>SUM(BK255:BK269)</f>
        <v>0</v>
      </c>
    </row>
    <row r="255" s="2" customFormat="1" ht="24.15" customHeight="1">
      <c r="A255" s="38"/>
      <c r="B255" s="39"/>
      <c r="C255" s="228" t="s">
        <v>463</v>
      </c>
      <c r="D255" s="228" t="s">
        <v>168</v>
      </c>
      <c r="E255" s="229" t="s">
        <v>2376</v>
      </c>
      <c r="F255" s="230" t="s">
        <v>2377</v>
      </c>
      <c r="G255" s="231" t="s">
        <v>229</v>
      </c>
      <c r="H255" s="232">
        <v>9.9480000000000004</v>
      </c>
      <c r="I255" s="233"/>
      <c r="J255" s="234">
        <f>ROUND(I255*H255,2)</f>
        <v>0</v>
      </c>
      <c r="K255" s="235"/>
      <c r="L255" s="44"/>
      <c r="M255" s="236" t="s">
        <v>1</v>
      </c>
      <c r="N255" s="237" t="s">
        <v>41</v>
      </c>
      <c r="O255" s="91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40" t="s">
        <v>288</v>
      </c>
      <c r="AT255" s="240" t="s">
        <v>168</v>
      </c>
      <c r="AU255" s="240" t="s">
        <v>86</v>
      </c>
      <c r="AY255" s="17" t="s">
        <v>166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7" t="s">
        <v>84</v>
      </c>
      <c r="BK255" s="241">
        <f>ROUND(I255*H255,2)</f>
        <v>0</v>
      </c>
      <c r="BL255" s="17" t="s">
        <v>288</v>
      </c>
      <c r="BM255" s="240" t="s">
        <v>2378</v>
      </c>
    </row>
    <row r="256" s="13" customFormat="1">
      <c r="A256" s="13"/>
      <c r="B256" s="242"/>
      <c r="C256" s="243"/>
      <c r="D256" s="244" t="s">
        <v>174</v>
      </c>
      <c r="E256" s="245" t="s">
        <v>1</v>
      </c>
      <c r="F256" s="246" t="s">
        <v>2379</v>
      </c>
      <c r="G256" s="243"/>
      <c r="H256" s="247">
        <v>9.9480000000000004</v>
      </c>
      <c r="I256" s="248"/>
      <c r="J256" s="243"/>
      <c r="K256" s="243"/>
      <c r="L256" s="249"/>
      <c r="M256" s="250"/>
      <c r="N256" s="251"/>
      <c r="O256" s="251"/>
      <c r="P256" s="251"/>
      <c r="Q256" s="251"/>
      <c r="R256" s="251"/>
      <c r="S256" s="251"/>
      <c r="T256" s="25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3" t="s">
        <v>174</v>
      </c>
      <c r="AU256" s="253" t="s">
        <v>86</v>
      </c>
      <c r="AV256" s="13" t="s">
        <v>86</v>
      </c>
      <c r="AW256" s="13" t="s">
        <v>32</v>
      </c>
      <c r="AX256" s="13" t="s">
        <v>84</v>
      </c>
      <c r="AY256" s="253" t="s">
        <v>166</v>
      </c>
    </row>
    <row r="257" s="2" customFormat="1" ht="16.5" customHeight="1">
      <c r="A257" s="38"/>
      <c r="B257" s="39"/>
      <c r="C257" s="275" t="s">
        <v>467</v>
      </c>
      <c r="D257" s="275" t="s">
        <v>217</v>
      </c>
      <c r="E257" s="276" t="s">
        <v>2380</v>
      </c>
      <c r="F257" s="277" t="s">
        <v>2381</v>
      </c>
      <c r="G257" s="278" t="s">
        <v>205</v>
      </c>
      <c r="H257" s="279">
        <v>0.0030000000000000001</v>
      </c>
      <c r="I257" s="280"/>
      <c r="J257" s="281">
        <f>ROUND(I257*H257,2)</f>
        <v>0</v>
      </c>
      <c r="K257" s="282"/>
      <c r="L257" s="283"/>
      <c r="M257" s="284" t="s">
        <v>1</v>
      </c>
      <c r="N257" s="285" t="s">
        <v>41</v>
      </c>
      <c r="O257" s="91"/>
      <c r="P257" s="238">
        <f>O257*H257</f>
        <v>0</v>
      </c>
      <c r="Q257" s="238">
        <v>1</v>
      </c>
      <c r="R257" s="238">
        <f>Q257*H257</f>
        <v>0.0030000000000000001</v>
      </c>
      <c r="S257" s="238">
        <v>0</v>
      </c>
      <c r="T257" s="239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40" t="s">
        <v>400</v>
      </c>
      <c r="AT257" s="240" t="s">
        <v>217</v>
      </c>
      <c r="AU257" s="240" t="s">
        <v>86</v>
      </c>
      <c r="AY257" s="17" t="s">
        <v>166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7" t="s">
        <v>84</v>
      </c>
      <c r="BK257" s="241">
        <f>ROUND(I257*H257,2)</f>
        <v>0</v>
      </c>
      <c r="BL257" s="17" t="s">
        <v>288</v>
      </c>
      <c r="BM257" s="240" t="s">
        <v>2382</v>
      </c>
    </row>
    <row r="258" s="13" customFormat="1">
      <c r="A258" s="13"/>
      <c r="B258" s="242"/>
      <c r="C258" s="243"/>
      <c r="D258" s="244" t="s">
        <v>174</v>
      </c>
      <c r="E258" s="243"/>
      <c r="F258" s="246" t="s">
        <v>2383</v>
      </c>
      <c r="G258" s="243"/>
      <c r="H258" s="247">
        <v>0.0030000000000000001</v>
      </c>
      <c r="I258" s="248"/>
      <c r="J258" s="243"/>
      <c r="K258" s="243"/>
      <c r="L258" s="249"/>
      <c r="M258" s="250"/>
      <c r="N258" s="251"/>
      <c r="O258" s="251"/>
      <c r="P258" s="251"/>
      <c r="Q258" s="251"/>
      <c r="R258" s="251"/>
      <c r="S258" s="251"/>
      <c r="T258" s="25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3" t="s">
        <v>174</v>
      </c>
      <c r="AU258" s="253" t="s">
        <v>86</v>
      </c>
      <c r="AV258" s="13" t="s">
        <v>86</v>
      </c>
      <c r="AW258" s="13" t="s">
        <v>4</v>
      </c>
      <c r="AX258" s="13" t="s">
        <v>84</v>
      </c>
      <c r="AY258" s="253" t="s">
        <v>166</v>
      </c>
    </row>
    <row r="259" s="2" customFormat="1" ht="24.15" customHeight="1">
      <c r="A259" s="38"/>
      <c r="B259" s="39"/>
      <c r="C259" s="228" t="s">
        <v>471</v>
      </c>
      <c r="D259" s="228" t="s">
        <v>168</v>
      </c>
      <c r="E259" s="229" t="s">
        <v>2384</v>
      </c>
      <c r="F259" s="230" t="s">
        <v>2385</v>
      </c>
      <c r="G259" s="231" t="s">
        <v>229</v>
      </c>
      <c r="H259" s="232">
        <v>9.9480000000000004</v>
      </c>
      <c r="I259" s="233"/>
      <c r="J259" s="234">
        <f>ROUND(I259*H259,2)</f>
        <v>0</v>
      </c>
      <c r="K259" s="235"/>
      <c r="L259" s="44"/>
      <c r="M259" s="236" t="s">
        <v>1</v>
      </c>
      <c r="N259" s="237" t="s">
        <v>41</v>
      </c>
      <c r="O259" s="91"/>
      <c r="P259" s="238">
        <f>O259*H259</f>
        <v>0</v>
      </c>
      <c r="Q259" s="238">
        <v>0.00040000000000000002</v>
      </c>
      <c r="R259" s="238">
        <f>Q259*H259</f>
        <v>0.0039792000000000004</v>
      </c>
      <c r="S259" s="238">
        <v>0</v>
      </c>
      <c r="T259" s="239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40" t="s">
        <v>288</v>
      </c>
      <c r="AT259" s="240" t="s">
        <v>168</v>
      </c>
      <c r="AU259" s="240" t="s">
        <v>86</v>
      </c>
      <c r="AY259" s="17" t="s">
        <v>166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7" t="s">
        <v>84</v>
      </c>
      <c r="BK259" s="241">
        <f>ROUND(I259*H259,2)</f>
        <v>0</v>
      </c>
      <c r="BL259" s="17" t="s">
        <v>288</v>
      </c>
      <c r="BM259" s="240" t="s">
        <v>2386</v>
      </c>
    </row>
    <row r="260" s="2" customFormat="1" ht="37.8" customHeight="1">
      <c r="A260" s="38"/>
      <c r="B260" s="39"/>
      <c r="C260" s="275" t="s">
        <v>477</v>
      </c>
      <c r="D260" s="275" t="s">
        <v>217</v>
      </c>
      <c r="E260" s="276" t="s">
        <v>2387</v>
      </c>
      <c r="F260" s="277" t="s">
        <v>2388</v>
      </c>
      <c r="G260" s="278" t="s">
        <v>229</v>
      </c>
      <c r="H260" s="279">
        <v>11.593999999999999</v>
      </c>
      <c r="I260" s="280"/>
      <c r="J260" s="281">
        <f>ROUND(I260*H260,2)</f>
        <v>0</v>
      </c>
      <c r="K260" s="282"/>
      <c r="L260" s="283"/>
      <c r="M260" s="284" t="s">
        <v>1</v>
      </c>
      <c r="N260" s="285" t="s">
        <v>41</v>
      </c>
      <c r="O260" s="91"/>
      <c r="P260" s="238">
        <f>O260*H260</f>
        <v>0</v>
      </c>
      <c r="Q260" s="238">
        <v>0.0054000000000000003</v>
      </c>
      <c r="R260" s="238">
        <f>Q260*H260</f>
        <v>0.062607599999999999</v>
      </c>
      <c r="S260" s="238">
        <v>0</v>
      </c>
      <c r="T260" s="239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40" t="s">
        <v>400</v>
      </c>
      <c r="AT260" s="240" t="s">
        <v>217</v>
      </c>
      <c r="AU260" s="240" t="s">
        <v>86</v>
      </c>
      <c r="AY260" s="17" t="s">
        <v>166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7" t="s">
        <v>84</v>
      </c>
      <c r="BK260" s="241">
        <f>ROUND(I260*H260,2)</f>
        <v>0</v>
      </c>
      <c r="BL260" s="17" t="s">
        <v>288</v>
      </c>
      <c r="BM260" s="240" t="s">
        <v>2389</v>
      </c>
    </row>
    <row r="261" s="13" customFormat="1">
      <c r="A261" s="13"/>
      <c r="B261" s="242"/>
      <c r="C261" s="243"/>
      <c r="D261" s="244" t="s">
        <v>174</v>
      </c>
      <c r="E261" s="243"/>
      <c r="F261" s="246" t="s">
        <v>2390</v>
      </c>
      <c r="G261" s="243"/>
      <c r="H261" s="247">
        <v>11.593999999999999</v>
      </c>
      <c r="I261" s="248"/>
      <c r="J261" s="243"/>
      <c r="K261" s="243"/>
      <c r="L261" s="249"/>
      <c r="M261" s="250"/>
      <c r="N261" s="251"/>
      <c r="O261" s="251"/>
      <c r="P261" s="251"/>
      <c r="Q261" s="251"/>
      <c r="R261" s="251"/>
      <c r="S261" s="251"/>
      <c r="T261" s="25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3" t="s">
        <v>174</v>
      </c>
      <c r="AU261" s="253" t="s">
        <v>86</v>
      </c>
      <c r="AV261" s="13" t="s">
        <v>86</v>
      </c>
      <c r="AW261" s="13" t="s">
        <v>4</v>
      </c>
      <c r="AX261" s="13" t="s">
        <v>84</v>
      </c>
      <c r="AY261" s="253" t="s">
        <v>166</v>
      </c>
    </row>
    <row r="262" s="2" customFormat="1" ht="33" customHeight="1">
      <c r="A262" s="38"/>
      <c r="B262" s="39"/>
      <c r="C262" s="228" t="s">
        <v>482</v>
      </c>
      <c r="D262" s="228" t="s">
        <v>168</v>
      </c>
      <c r="E262" s="229" t="s">
        <v>2391</v>
      </c>
      <c r="F262" s="230" t="s">
        <v>2392</v>
      </c>
      <c r="G262" s="231" t="s">
        <v>229</v>
      </c>
      <c r="H262" s="232">
        <v>19.100000000000001</v>
      </c>
      <c r="I262" s="233"/>
      <c r="J262" s="234">
        <f>ROUND(I262*H262,2)</f>
        <v>0</v>
      </c>
      <c r="K262" s="235"/>
      <c r="L262" s="44"/>
      <c r="M262" s="236" t="s">
        <v>1</v>
      </c>
      <c r="N262" s="237" t="s">
        <v>41</v>
      </c>
      <c r="O262" s="91"/>
      <c r="P262" s="238">
        <f>O262*H262</f>
        <v>0</v>
      </c>
      <c r="Q262" s="238">
        <v>0.00058</v>
      </c>
      <c r="R262" s="238">
        <f>Q262*H262</f>
        <v>0.011078000000000001</v>
      </c>
      <c r="S262" s="238">
        <v>0</v>
      </c>
      <c r="T262" s="239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40" t="s">
        <v>288</v>
      </c>
      <c r="AT262" s="240" t="s">
        <v>168</v>
      </c>
      <c r="AU262" s="240" t="s">
        <v>86</v>
      </c>
      <c r="AY262" s="17" t="s">
        <v>166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7" t="s">
        <v>84</v>
      </c>
      <c r="BK262" s="241">
        <f>ROUND(I262*H262,2)</f>
        <v>0</v>
      </c>
      <c r="BL262" s="17" t="s">
        <v>288</v>
      </c>
      <c r="BM262" s="240" t="s">
        <v>2393</v>
      </c>
    </row>
    <row r="263" s="13" customFormat="1">
      <c r="A263" s="13"/>
      <c r="B263" s="242"/>
      <c r="C263" s="243"/>
      <c r="D263" s="244" t="s">
        <v>174</v>
      </c>
      <c r="E263" s="245" t="s">
        <v>1</v>
      </c>
      <c r="F263" s="246" t="s">
        <v>2394</v>
      </c>
      <c r="G263" s="243"/>
      <c r="H263" s="247">
        <v>4.7000000000000002</v>
      </c>
      <c r="I263" s="248"/>
      <c r="J263" s="243"/>
      <c r="K263" s="243"/>
      <c r="L263" s="249"/>
      <c r="M263" s="250"/>
      <c r="N263" s="251"/>
      <c r="O263" s="251"/>
      <c r="P263" s="251"/>
      <c r="Q263" s="251"/>
      <c r="R263" s="251"/>
      <c r="S263" s="251"/>
      <c r="T263" s="25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3" t="s">
        <v>174</v>
      </c>
      <c r="AU263" s="253" t="s">
        <v>86</v>
      </c>
      <c r="AV263" s="13" t="s">
        <v>86</v>
      </c>
      <c r="AW263" s="13" t="s">
        <v>32</v>
      </c>
      <c r="AX263" s="13" t="s">
        <v>76</v>
      </c>
      <c r="AY263" s="253" t="s">
        <v>166</v>
      </c>
    </row>
    <row r="264" s="13" customFormat="1">
      <c r="A264" s="13"/>
      <c r="B264" s="242"/>
      <c r="C264" s="243"/>
      <c r="D264" s="244" t="s">
        <v>174</v>
      </c>
      <c r="E264" s="245" t="s">
        <v>1</v>
      </c>
      <c r="F264" s="246" t="s">
        <v>2395</v>
      </c>
      <c r="G264" s="243"/>
      <c r="H264" s="247">
        <v>13.199999999999999</v>
      </c>
      <c r="I264" s="248"/>
      <c r="J264" s="243"/>
      <c r="K264" s="243"/>
      <c r="L264" s="249"/>
      <c r="M264" s="250"/>
      <c r="N264" s="251"/>
      <c r="O264" s="251"/>
      <c r="P264" s="251"/>
      <c r="Q264" s="251"/>
      <c r="R264" s="251"/>
      <c r="S264" s="251"/>
      <c r="T264" s="25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3" t="s">
        <v>174</v>
      </c>
      <c r="AU264" s="253" t="s">
        <v>86</v>
      </c>
      <c r="AV264" s="13" t="s">
        <v>86</v>
      </c>
      <c r="AW264" s="13" t="s">
        <v>32</v>
      </c>
      <c r="AX264" s="13" t="s">
        <v>76</v>
      </c>
      <c r="AY264" s="253" t="s">
        <v>166</v>
      </c>
    </row>
    <row r="265" s="13" customFormat="1">
      <c r="A265" s="13"/>
      <c r="B265" s="242"/>
      <c r="C265" s="243"/>
      <c r="D265" s="244" t="s">
        <v>174</v>
      </c>
      <c r="E265" s="245" t="s">
        <v>1</v>
      </c>
      <c r="F265" s="246" t="s">
        <v>2396</v>
      </c>
      <c r="G265" s="243"/>
      <c r="H265" s="247">
        <v>1.2</v>
      </c>
      <c r="I265" s="248"/>
      <c r="J265" s="243"/>
      <c r="K265" s="243"/>
      <c r="L265" s="249"/>
      <c r="M265" s="250"/>
      <c r="N265" s="251"/>
      <c r="O265" s="251"/>
      <c r="P265" s="251"/>
      <c r="Q265" s="251"/>
      <c r="R265" s="251"/>
      <c r="S265" s="251"/>
      <c r="T265" s="25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3" t="s">
        <v>174</v>
      </c>
      <c r="AU265" s="253" t="s">
        <v>86</v>
      </c>
      <c r="AV265" s="13" t="s">
        <v>86</v>
      </c>
      <c r="AW265" s="13" t="s">
        <v>32</v>
      </c>
      <c r="AX265" s="13" t="s">
        <v>76</v>
      </c>
      <c r="AY265" s="253" t="s">
        <v>166</v>
      </c>
    </row>
    <row r="266" s="14" customFormat="1">
      <c r="A266" s="14"/>
      <c r="B266" s="254"/>
      <c r="C266" s="255"/>
      <c r="D266" s="244" t="s">
        <v>174</v>
      </c>
      <c r="E266" s="256" t="s">
        <v>1</v>
      </c>
      <c r="F266" s="257" t="s">
        <v>182</v>
      </c>
      <c r="G266" s="255"/>
      <c r="H266" s="258">
        <v>19.099999999999998</v>
      </c>
      <c r="I266" s="259"/>
      <c r="J266" s="255"/>
      <c r="K266" s="255"/>
      <c r="L266" s="260"/>
      <c r="M266" s="261"/>
      <c r="N266" s="262"/>
      <c r="O266" s="262"/>
      <c r="P266" s="262"/>
      <c r="Q266" s="262"/>
      <c r="R266" s="262"/>
      <c r="S266" s="262"/>
      <c r="T266" s="26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4" t="s">
        <v>174</v>
      </c>
      <c r="AU266" s="264" t="s">
        <v>86</v>
      </c>
      <c r="AV266" s="14" t="s">
        <v>172</v>
      </c>
      <c r="AW266" s="14" t="s">
        <v>32</v>
      </c>
      <c r="AX266" s="14" t="s">
        <v>84</v>
      </c>
      <c r="AY266" s="264" t="s">
        <v>166</v>
      </c>
    </row>
    <row r="267" s="2" customFormat="1" ht="24.15" customHeight="1">
      <c r="A267" s="38"/>
      <c r="B267" s="39"/>
      <c r="C267" s="228" t="s">
        <v>487</v>
      </c>
      <c r="D267" s="228" t="s">
        <v>168</v>
      </c>
      <c r="E267" s="229" t="s">
        <v>2397</v>
      </c>
      <c r="F267" s="230" t="s">
        <v>2398</v>
      </c>
      <c r="G267" s="231" t="s">
        <v>250</v>
      </c>
      <c r="H267" s="232">
        <v>11.9</v>
      </c>
      <c r="I267" s="233"/>
      <c r="J267" s="234">
        <f>ROUND(I267*H267,2)</f>
        <v>0</v>
      </c>
      <c r="K267" s="235"/>
      <c r="L267" s="44"/>
      <c r="M267" s="236" t="s">
        <v>1</v>
      </c>
      <c r="N267" s="237" t="s">
        <v>41</v>
      </c>
      <c r="O267" s="91"/>
      <c r="P267" s="238">
        <f>O267*H267</f>
        <v>0</v>
      </c>
      <c r="Q267" s="238">
        <v>0.00016000000000000001</v>
      </c>
      <c r="R267" s="238">
        <f>Q267*H267</f>
        <v>0.0019040000000000003</v>
      </c>
      <c r="S267" s="238">
        <v>0</v>
      </c>
      <c r="T267" s="239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40" t="s">
        <v>288</v>
      </c>
      <c r="AT267" s="240" t="s">
        <v>168</v>
      </c>
      <c r="AU267" s="240" t="s">
        <v>86</v>
      </c>
      <c r="AY267" s="17" t="s">
        <v>166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7" t="s">
        <v>84</v>
      </c>
      <c r="BK267" s="241">
        <f>ROUND(I267*H267,2)</f>
        <v>0</v>
      </c>
      <c r="BL267" s="17" t="s">
        <v>288</v>
      </c>
      <c r="BM267" s="240" t="s">
        <v>2399</v>
      </c>
    </row>
    <row r="268" s="13" customFormat="1">
      <c r="A268" s="13"/>
      <c r="B268" s="242"/>
      <c r="C268" s="243"/>
      <c r="D268" s="244" t="s">
        <v>174</v>
      </c>
      <c r="E268" s="245" t="s">
        <v>1</v>
      </c>
      <c r="F268" s="246" t="s">
        <v>2400</v>
      </c>
      <c r="G268" s="243"/>
      <c r="H268" s="247">
        <v>11.9</v>
      </c>
      <c r="I268" s="248"/>
      <c r="J268" s="243"/>
      <c r="K268" s="243"/>
      <c r="L268" s="249"/>
      <c r="M268" s="250"/>
      <c r="N268" s="251"/>
      <c r="O268" s="251"/>
      <c r="P268" s="251"/>
      <c r="Q268" s="251"/>
      <c r="R268" s="251"/>
      <c r="S268" s="251"/>
      <c r="T268" s="25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3" t="s">
        <v>174</v>
      </c>
      <c r="AU268" s="253" t="s">
        <v>86</v>
      </c>
      <c r="AV268" s="13" t="s">
        <v>86</v>
      </c>
      <c r="AW268" s="13" t="s">
        <v>32</v>
      </c>
      <c r="AX268" s="13" t="s">
        <v>84</v>
      </c>
      <c r="AY268" s="253" t="s">
        <v>166</v>
      </c>
    </row>
    <row r="269" s="2" customFormat="1" ht="24.15" customHeight="1">
      <c r="A269" s="38"/>
      <c r="B269" s="39"/>
      <c r="C269" s="228" t="s">
        <v>492</v>
      </c>
      <c r="D269" s="228" t="s">
        <v>168</v>
      </c>
      <c r="E269" s="229" t="s">
        <v>2401</v>
      </c>
      <c r="F269" s="230" t="s">
        <v>2402</v>
      </c>
      <c r="G269" s="231" t="s">
        <v>611</v>
      </c>
      <c r="H269" s="286"/>
      <c r="I269" s="233"/>
      <c r="J269" s="234">
        <f>ROUND(I269*H269,2)</f>
        <v>0</v>
      </c>
      <c r="K269" s="235"/>
      <c r="L269" s="44"/>
      <c r="M269" s="236" t="s">
        <v>1</v>
      </c>
      <c r="N269" s="237" t="s">
        <v>41</v>
      </c>
      <c r="O269" s="91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40" t="s">
        <v>288</v>
      </c>
      <c r="AT269" s="240" t="s">
        <v>168</v>
      </c>
      <c r="AU269" s="240" t="s">
        <v>86</v>
      </c>
      <c r="AY269" s="17" t="s">
        <v>166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7" t="s">
        <v>84</v>
      </c>
      <c r="BK269" s="241">
        <f>ROUND(I269*H269,2)</f>
        <v>0</v>
      </c>
      <c r="BL269" s="17" t="s">
        <v>288</v>
      </c>
      <c r="BM269" s="240" t="s">
        <v>2403</v>
      </c>
    </row>
    <row r="270" s="12" customFormat="1" ht="22.8" customHeight="1">
      <c r="A270" s="12"/>
      <c r="B270" s="212"/>
      <c r="C270" s="213"/>
      <c r="D270" s="214" t="s">
        <v>75</v>
      </c>
      <c r="E270" s="226" t="s">
        <v>1303</v>
      </c>
      <c r="F270" s="226" t="s">
        <v>1304</v>
      </c>
      <c r="G270" s="213"/>
      <c r="H270" s="213"/>
      <c r="I270" s="216"/>
      <c r="J270" s="227">
        <f>BK270</f>
        <v>0</v>
      </c>
      <c r="K270" s="213"/>
      <c r="L270" s="218"/>
      <c r="M270" s="219"/>
      <c r="N270" s="220"/>
      <c r="O270" s="220"/>
      <c r="P270" s="221">
        <f>P271</f>
        <v>0</v>
      </c>
      <c r="Q270" s="220"/>
      <c r="R270" s="221">
        <f>R271</f>
        <v>0.0015</v>
      </c>
      <c r="S270" s="220"/>
      <c r="T270" s="222">
        <f>T271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23" t="s">
        <v>86</v>
      </c>
      <c r="AT270" s="224" t="s">
        <v>75</v>
      </c>
      <c r="AU270" s="224" t="s">
        <v>84</v>
      </c>
      <c r="AY270" s="223" t="s">
        <v>166</v>
      </c>
      <c r="BK270" s="225">
        <f>BK271</f>
        <v>0</v>
      </c>
    </row>
    <row r="271" s="2" customFormat="1" ht="24.15" customHeight="1">
      <c r="A271" s="38"/>
      <c r="B271" s="39"/>
      <c r="C271" s="228" t="s">
        <v>496</v>
      </c>
      <c r="D271" s="228" t="s">
        <v>168</v>
      </c>
      <c r="E271" s="229" t="s">
        <v>2404</v>
      </c>
      <c r="F271" s="230" t="s">
        <v>2405</v>
      </c>
      <c r="G271" s="231" t="s">
        <v>185</v>
      </c>
      <c r="H271" s="232">
        <v>1</v>
      </c>
      <c r="I271" s="233"/>
      <c r="J271" s="234">
        <f>ROUND(I271*H271,2)</f>
        <v>0</v>
      </c>
      <c r="K271" s="235"/>
      <c r="L271" s="44"/>
      <c r="M271" s="236" t="s">
        <v>1</v>
      </c>
      <c r="N271" s="237" t="s">
        <v>41</v>
      </c>
      <c r="O271" s="91"/>
      <c r="P271" s="238">
        <f>O271*H271</f>
        <v>0</v>
      </c>
      <c r="Q271" s="238">
        <v>0.0015</v>
      </c>
      <c r="R271" s="238">
        <f>Q271*H271</f>
        <v>0.0015</v>
      </c>
      <c r="S271" s="238">
        <v>0</v>
      </c>
      <c r="T271" s="239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40" t="s">
        <v>288</v>
      </c>
      <c r="AT271" s="240" t="s">
        <v>168</v>
      </c>
      <c r="AU271" s="240" t="s">
        <v>86</v>
      </c>
      <c r="AY271" s="17" t="s">
        <v>166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7" t="s">
        <v>84</v>
      </c>
      <c r="BK271" s="241">
        <f>ROUND(I271*H271,2)</f>
        <v>0</v>
      </c>
      <c r="BL271" s="17" t="s">
        <v>288</v>
      </c>
      <c r="BM271" s="240" t="s">
        <v>2406</v>
      </c>
    </row>
    <row r="272" s="12" customFormat="1" ht="22.8" customHeight="1">
      <c r="A272" s="12"/>
      <c r="B272" s="212"/>
      <c r="C272" s="213"/>
      <c r="D272" s="214" t="s">
        <v>75</v>
      </c>
      <c r="E272" s="226" t="s">
        <v>2407</v>
      </c>
      <c r="F272" s="226" t="s">
        <v>2408</v>
      </c>
      <c r="G272" s="213"/>
      <c r="H272" s="213"/>
      <c r="I272" s="216"/>
      <c r="J272" s="227">
        <f>BK272</f>
        <v>0</v>
      </c>
      <c r="K272" s="213"/>
      <c r="L272" s="218"/>
      <c r="M272" s="219"/>
      <c r="N272" s="220"/>
      <c r="O272" s="220"/>
      <c r="P272" s="221">
        <f>SUM(P273:P289)</f>
        <v>0</v>
      </c>
      <c r="Q272" s="220"/>
      <c r="R272" s="221">
        <f>SUM(R273:R289)</f>
        <v>1.0735413200000001</v>
      </c>
      <c r="S272" s="220"/>
      <c r="T272" s="222">
        <f>SUM(T273:T289)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23" t="s">
        <v>86</v>
      </c>
      <c r="AT272" s="224" t="s">
        <v>75</v>
      </c>
      <c r="AU272" s="224" t="s">
        <v>84</v>
      </c>
      <c r="AY272" s="223" t="s">
        <v>166</v>
      </c>
      <c r="BK272" s="225">
        <f>SUM(BK273:BK289)</f>
        <v>0</v>
      </c>
    </row>
    <row r="273" s="2" customFormat="1" ht="16.5" customHeight="1">
      <c r="A273" s="38"/>
      <c r="B273" s="39"/>
      <c r="C273" s="228" t="s">
        <v>502</v>
      </c>
      <c r="D273" s="228" t="s">
        <v>168</v>
      </c>
      <c r="E273" s="229" t="s">
        <v>2409</v>
      </c>
      <c r="F273" s="230" t="s">
        <v>2410</v>
      </c>
      <c r="G273" s="231" t="s">
        <v>171</v>
      </c>
      <c r="H273" s="232">
        <v>0.626</v>
      </c>
      <c r="I273" s="233"/>
      <c r="J273" s="234">
        <f>ROUND(I273*H273,2)</f>
        <v>0</v>
      </c>
      <c r="K273" s="235"/>
      <c r="L273" s="44"/>
      <c r="M273" s="236" t="s">
        <v>1</v>
      </c>
      <c r="N273" s="237" t="s">
        <v>41</v>
      </c>
      <c r="O273" s="91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40" t="s">
        <v>288</v>
      </c>
      <c r="AT273" s="240" t="s">
        <v>168</v>
      </c>
      <c r="AU273" s="240" t="s">
        <v>86</v>
      </c>
      <c r="AY273" s="17" t="s">
        <v>166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7" t="s">
        <v>84</v>
      </c>
      <c r="BK273" s="241">
        <f>ROUND(I273*H273,2)</f>
        <v>0</v>
      </c>
      <c r="BL273" s="17" t="s">
        <v>288</v>
      </c>
      <c r="BM273" s="240" t="s">
        <v>2411</v>
      </c>
    </row>
    <row r="274" s="2" customFormat="1" ht="33" customHeight="1">
      <c r="A274" s="38"/>
      <c r="B274" s="39"/>
      <c r="C274" s="228" t="s">
        <v>507</v>
      </c>
      <c r="D274" s="228" t="s">
        <v>168</v>
      </c>
      <c r="E274" s="229" t="s">
        <v>2412</v>
      </c>
      <c r="F274" s="230" t="s">
        <v>2413</v>
      </c>
      <c r="G274" s="231" t="s">
        <v>171</v>
      </c>
      <c r="H274" s="232">
        <v>0.626</v>
      </c>
      <c r="I274" s="233"/>
      <c r="J274" s="234">
        <f>ROUND(I274*H274,2)</f>
        <v>0</v>
      </c>
      <c r="K274" s="235"/>
      <c r="L274" s="44"/>
      <c r="M274" s="236" t="s">
        <v>1</v>
      </c>
      <c r="N274" s="237" t="s">
        <v>41</v>
      </c>
      <c r="O274" s="91"/>
      <c r="P274" s="238">
        <f>O274*H274</f>
        <v>0</v>
      </c>
      <c r="Q274" s="238">
        <v>0.00189</v>
      </c>
      <c r="R274" s="238">
        <f>Q274*H274</f>
        <v>0.0011831400000000001</v>
      </c>
      <c r="S274" s="238">
        <v>0</v>
      </c>
      <c r="T274" s="239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40" t="s">
        <v>288</v>
      </c>
      <c r="AT274" s="240" t="s">
        <v>168</v>
      </c>
      <c r="AU274" s="240" t="s">
        <v>86</v>
      </c>
      <c r="AY274" s="17" t="s">
        <v>166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7" t="s">
        <v>84</v>
      </c>
      <c r="BK274" s="241">
        <f>ROUND(I274*H274,2)</f>
        <v>0</v>
      </c>
      <c r="BL274" s="17" t="s">
        <v>288</v>
      </c>
      <c r="BM274" s="240" t="s">
        <v>2414</v>
      </c>
    </row>
    <row r="275" s="2" customFormat="1" ht="33" customHeight="1">
      <c r="A275" s="38"/>
      <c r="B275" s="39"/>
      <c r="C275" s="228" t="s">
        <v>512</v>
      </c>
      <c r="D275" s="228" t="s">
        <v>168</v>
      </c>
      <c r="E275" s="229" t="s">
        <v>2415</v>
      </c>
      <c r="F275" s="230" t="s">
        <v>2416</v>
      </c>
      <c r="G275" s="231" t="s">
        <v>250</v>
      </c>
      <c r="H275" s="232">
        <v>44.159999999999997</v>
      </c>
      <c r="I275" s="233"/>
      <c r="J275" s="234">
        <f>ROUND(I275*H275,2)</f>
        <v>0</v>
      </c>
      <c r="K275" s="235"/>
      <c r="L275" s="44"/>
      <c r="M275" s="236" t="s">
        <v>1</v>
      </c>
      <c r="N275" s="237" t="s">
        <v>41</v>
      </c>
      <c r="O275" s="91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40" t="s">
        <v>288</v>
      </c>
      <c r="AT275" s="240" t="s">
        <v>168</v>
      </c>
      <c r="AU275" s="240" t="s">
        <v>86</v>
      </c>
      <c r="AY275" s="17" t="s">
        <v>166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7" t="s">
        <v>84</v>
      </c>
      <c r="BK275" s="241">
        <f>ROUND(I275*H275,2)</f>
        <v>0</v>
      </c>
      <c r="BL275" s="17" t="s">
        <v>288</v>
      </c>
      <c r="BM275" s="240" t="s">
        <v>2417</v>
      </c>
    </row>
    <row r="276" s="13" customFormat="1">
      <c r="A276" s="13"/>
      <c r="B276" s="242"/>
      <c r="C276" s="243"/>
      <c r="D276" s="244" t="s">
        <v>174</v>
      </c>
      <c r="E276" s="245" t="s">
        <v>1</v>
      </c>
      <c r="F276" s="246" t="s">
        <v>2418</v>
      </c>
      <c r="G276" s="243"/>
      <c r="H276" s="247">
        <v>6.4800000000000004</v>
      </c>
      <c r="I276" s="248"/>
      <c r="J276" s="243"/>
      <c r="K276" s="243"/>
      <c r="L276" s="249"/>
      <c r="M276" s="250"/>
      <c r="N276" s="251"/>
      <c r="O276" s="251"/>
      <c r="P276" s="251"/>
      <c r="Q276" s="251"/>
      <c r="R276" s="251"/>
      <c r="S276" s="251"/>
      <c r="T276" s="25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3" t="s">
        <v>174</v>
      </c>
      <c r="AU276" s="253" t="s">
        <v>86</v>
      </c>
      <c r="AV276" s="13" t="s">
        <v>86</v>
      </c>
      <c r="AW276" s="13" t="s">
        <v>32</v>
      </c>
      <c r="AX276" s="13" t="s">
        <v>76</v>
      </c>
      <c r="AY276" s="253" t="s">
        <v>166</v>
      </c>
    </row>
    <row r="277" s="13" customFormat="1">
      <c r="A277" s="13"/>
      <c r="B277" s="242"/>
      <c r="C277" s="243"/>
      <c r="D277" s="244" t="s">
        <v>174</v>
      </c>
      <c r="E277" s="245" t="s">
        <v>1</v>
      </c>
      <c r="F277" s="246" t="s">
        <v>2419</v>
      </c>
      <c r="G277" s="243"/>
      <c r="H277" s="247">
        <v>6.4800000000000004</v>
      </c>
      <c r="I277" s="248"/>
      <c r="J277" s="243"/>
      <c r="K277" s="243"/>
      <c r="L277" s="249"/>
      <c r="M277" s="250"/>
      <c r="N277" s="251"/>
      <c r="O277" s="251"/>
      <c r="P277" s="251"/>
      <c r="Q277" s="251"/>
      <c r="R277" s="251"/>
      <c r="S277" s="251"/>
      <c r="T277" s="25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3" t="s">
        <v>174</v>
      </c>
      <c r="AU277" s="253" t="s">
        <v>86</v>
      </c>
      <c r="AV277" s="13" t="s">
        <v>86</v>
      </c>
      <c r="AW277" s="13" t="s">
        <v>32</v>
      </c>
      <c r="AX277" s="13" t="s">
        <v>76</v>
      </c>
      <c r="AY277" s="253" t="s">
        <v>166</v>
      </c>
    </row>
    <row r="278" s="13" customFormat="1">
      <c r="A278" s="13"/>
      <c r="B278" s="242"/>
      <c r="C278" s="243"/>
      <c r="D278" s="244" t="s">
        <v>174</v>
      </c>
      <c r="E278" s="245" t="s">
        <v>1</v>
      </c>
      <c r="F278" s="246" t="s">
        <v>2420</v>
      </c>
      <c r="G278" s="243"/>
      <c r="H278" s="247">
        <v>31.199999999999999</v>
      </c>
      <c r="I278" s="248"/>
      <c r="J278" s="243"/>
      <c r="K278" s="243"/>
      <c r="L278" s="249"/>
      <c r="M278" s="250"/>
      <c r="N278" s="251"/>
      <c r="O278" s="251"/>
      <c r="P278" s="251"/>
      <c r="Q278" s="251"/>
      <c r="R278" s="251"/>
      <c r="S278" s="251"/>
      <c r="T278" s="25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3" t="s">
        <v>174</v>
      </c>
      <c r="AU278" s="253" t="s">
        <v>86</v>
      </c>
      <c r="AV278" s="13" t="s">
        <v>86</v>
      </c>
      <c r="AW278" s="13" t="s">
        <v>32</v>
      </c>
      <c r="AX278" s="13" t="s">
        <v>76</v>
      </c>
      <c r="AY278" s="253" t="s">
        <v>166</v>
      </c>
    </row>
    <row r="279" s="14" customFormat="1">
      <c r="A279" s="14"/>
      <c r="B279" s="254"/>
      <c r="C279" s="255"/>
      <c r="D279" s="244" t="s">
        <v>174</v>
      </c>
      <c r="E279" s="256" t="s">
        <v>1</v>
      </c>
      <c r="F279" s="257" t="s">
        <v>182</v>
      </c>
      <c r="G279" s="255"/>
      <c r="H279" s="258">
        <v>44.159999999999997</v>
      </c>
      <c r="I279" s="259"/>
      <c r="J279" s="255"/>
      <c r="K279" s="255"/>
      <c r="L279" s="260"/>
      <c r="M279" s="261"/>
      <c r="N279" s="262"/>
      <c r="O279" s="262"/>
      <c r="P279" s="262"/>
      <c r="Q279" s="262"/>
      <c r="R279" s="262"/>
      <c r="S279" s="262"/>
      <c r="T279" s="26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4" t="s">
        <v>174</v>
      </c>
      <c r="AU279" s="264" t="s">
        <v>86</v>
      </c>
      <c r="AV279" s="14" t="s">
        <v>172</v>
      </c>
      <c r="AW279" s="14" t="s">
        <v>32</v>
      </c>
      <c r="AX279" s="14" t="s">
        <v>84</v>
      </c>
      <c r="AY279" s="264" t="s">
        <v>166</v>
      </c>
    </row>
    <row r="280" s="2" customFormat="1" ht="21.75" customHeight="1">
      <c r="A280" s="38"/>
      <c r="B280" s="39"/>
      <c r="C280" s="275" t="s">
        <v>517</v>
      </c>
      <c r="D280" s="275" t="s">
        <v>217</v>
      </c>
      <c r="E280" s="276" t="s">
        <v>2421</v>
      </c>
      <c r="F280" s="277" t="s">
        <v>2422</v>
      </c>
      <c r="G280" s="278" t="s">
        <v>171</v>
      </c>
      <c r="H280" s="279">
        <v>0.626</v>
      </c>
      <c r="I280" s="280"/>
      <c r="J280" s="281">
        <f>ROUND(I280*H280,2)</f>
        <v>0</v>
      </c>
      <c r="K280" s="282"/>
      <c r="L280" s="283"/>
      <c r="M280" s="284" t="s">
        <v>1</v>
      </c>
      <c r="N280" s="285" t="s">
        <v>41</v>
      </c>
      <c r="O280" s="91"/>
      <c r="P280" s="238">
        <f>O280*H280</f>
        <v>0</v>
      </c>
      <c r="Q280" s="238">
        <v>0.55000000000000004</v>
      </c>
      <c r="R280" s="238">
        <f>Q280*H280</f>
        <v>0.34430000000000005</v>
      </c>
      <c r="S280" s="238">
        <v>0</v>
      </c>
      <c r="T280" s="239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40" t="s">
        <v>400</v>
      </c>
      <c r="AT280" s="240" t="s">
        <v>217</v>
      </c>
      <c r="AU280" s="240" t="s">
        <v>86</v>
      </c>
      <c r="AY280" s="17" t="s">
        <v>166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7" t="s">
        <v>84</v>
      </c>
      <c r="BK280" s="241">
        <f>ROUND(I280*H280,2)</f>
        <v>0</v>
      </c>
      <c r="BL280" s="17" t="s">
        <v>288</v>
      </c>
      <c r="BM280" s="240" t="s">
        <v>2423</v>
      </c>
    </row>
    <row r="281" s="13" customFormat="1">
      <c r="A281" s="13"/>
      <c r="B281" s="242"/>
      <c r="C281" s="243"/>
      <c r="D281" s="244" t="s">
        <v>174</v>
      </c>
      <c r="E281" s="245" t="s">
        <v>1</v>
      </c>
      <c r="F281" s="246" t="s">
        <v>2424</v>
      </c>
      <c r="G281" s="243"/>
      <c r="H281" s="247">
        <v>0.104</v>
      </c>
      <c r="I281" s="248"/>
      <c r="J281" s="243"/>
      <c r="K281" s="243"/>
      <c r="L281" s="249"/>
      <c r="M281" s="250"/>
      <c r="N281" s="251"/>
      <c r="O281" s="251"/>
      <c r="P281" s="251"/>
      <c r="Q281" s="251"/>
      <c r="R281" s="251"/>
      <c r="S281" s="251"/>
      <c r="T281" s="25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3" t="s">
        <v>174</v>
      </c>
      <c r="AU281" s="253" t="s">
        <v>86</v>
      </c>
      <c r="AV281" s="13" t="s">
        <v>86</v>
      </c>
      <c r="AW281" s="13" t="s">
        <v>32</v>
      </c>
      <c r="AX281" s="13" t="s">
        <v>76</v>
      </c>
      <c r="AY281" s="253" t="s">
        <v>166</v>
      </c>
    </row>
    <row r="282" s="13" customFormat="1">
      <c r="A282" s="13"/>
      <c r="B282" s="242"/>
      <c r="C282" s="243"/>
      <c r="D282" s="244" t="s">
        <v>174</v>
      </c>
      <c r="E282" s="245" t="s">
        <v>1</v>
      </c>
      <c r="F282" s="246" t="s">
        <v>2425</v>
      </c>
      <c r="G282" s="243"/>
      <c r="H282" s="247">
        <v>0.092999999999999999</v>
      </c>
      <c r="I282" s="248"/>
      <c r="J282" s="243"/>
      <c r="K282" s="243"/>
      <c r="L282" s="249"/>
      <c r="M282" s="250"/>
      <c r="N282" s="251"/>
      <c r="O282" s="251"/>
      <c r="P282" s="251"/>
      <c r="Q282" s="251"/>
      <c r="R282" s="251"/>
      <c r="S282" s="251"/>
      <c r="T282" s="25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3" t="s">
        <v>174</v>
      </c>
      <c r="AU282" s="253" t="s">
        <v>86</v>
      </c>
      <c r="AV282" s="13" t="s">
        <v>86</v>
      </c>
      <c r="AW282" s="13" t="s">
        <v>32</v>
      </c>
      <c r="AX282" s="13" t="s">
        <v>76</v>
      </c>
      <c r="AY282" s="253" t="s">
        <v>166</v>
      </c>
    </row>
    <row r="283" s="13" customFormat="1">
      <c r="A283" s="13"/>
      <c r="B283" s="242"/>
      <c r="C283" s="243"/>
      <c r="D283" s="244" t="s">
        <v>174</v>
      </c>
      <c r="E283" s="245" t="s">
        <v>1</v>
      </c>
      <c r="F283" s="246" t="s">
        <v>2426</v>
      </c>
      <c r="G283" s="243"/>
      <c r="H283" s="247">
        <v>0.39900000000000002</v>
      </c>
      <c r="I283" s="248"/>
      <c r="J283" s="243"/>
      <c r="K283" s="243"/>
      <c r="L283" s="249"/>
      <c r="M283" s="250"/>
      <c r="N283" s="251"/>
      <c r="O283" s="251"/>
      <c r="P283" s="251"/>
      <c r="Q283" s="251"/>
      <c r="R283" s="251"/>
      <c r="S283" s="251"/>
      <c r="T283" s="25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3" t="s">
        <v>174</v>
      </c>
      <c r="AU283" s="253" t="s">
        <v>86</v>
      </c>
      <c r="AV283" s="13" t="s">
        <v>86</v>
      </c>
      <c r="AW283" s="13" t="s">
        <v>32</v>
      </c>
      <c r="AX283" s="13" t="s">
        <v>76</v>
      </c>
      <c r="AY283" s="253" t="s">
        <v>166</v>
      </c>
    </row>
    <row r="284" s="14" customFormat="1">
      <c r="A284" s="14"/>
      <c r="B284" s="254"/>
      <c r="C284" s="255"/>
      <c r="D284" s="244" t="s">
        <v>174</v>
      </c>
      <c r="E284" s="256" t="s">
        <v>1</v>
      </c>
      <c r="F284" s="257" t="s">
        <v>182</v>
      </c>
      <c r="G284" s="255"/>
      <c r="H284" s="258">
        <v>0.59600000000000009</v>
      </c>
      <c r="I284" s="259"/>
      <c r="J284" s="255"/>
      <c r="K284" s="255"/>
      <c r="L284" s="260"/>
      <c r="M284" s="261"/>
      <c r="N284" s="262"/>
      <c r="O284" s="262"/>
      <c r="P284" s="262"/>
      <c r="Q284" s="262"/>
      <c r="R284" s="262"/>
      <c r="S284" s="262"/>
      <c r="T284" s="26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4" t="s">
        <v>174</v>
      </c>
      <c r="AU284" s="264" t="s">
        <v>86</v>
      </c>
      <c r="AV284" s="14" t="s">
        <v>172</v>
      </c>
      <c r="AW284" s="14" t="s">
        <v>32</v>
      </c>
      <c r="AX284" s="14" t="s">
        <v>84</v>
      </c>
      <c r="AY284" s="264" t="s">
        <v>166</v>
      </c>
    </row>
    <row r="285" s="13" customFormat="1">
      <c r="A285" s="13"/>
      <c r="B285" s="242"/>
      <c r="C285" s="243"/>
      <c r="D285" s="244" t="s">
        <v>174</v>
      </c>
      <c r="E285" s="243"/>
      <c r="F285" s="246" t="s">
        <v>2427</v>
      </c>
      <c r="G285" s="243"/>
      <c r="H285" s="247">
        <v>0.626</v>
      </c>
      <c r="I285" s="248"/>
      <c r="J285" s="243"/>
      <c r="K285" s="243"/>
      <c r="L285" s="249"/>
      <c r="M285" s="250"/>
      <c r="N285" s="251"/>
      <c r="O285" s="251"/>
      <c r="P285" s="251"/>
      <c r="Q285" s="251"/>
      <c r="R285" s="251"/>
      <c r="S285" s="251"/>
      <c r="T285" s="25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3" t="s">
        <v>174</v>
      </c>
      <c r="AU285" s="253" t="s">
        <v>86</v>
      </c>
      <c r="AV285" s="13" t="s">
        <v>86</v>
      </c>
      <c r="AW285" s="13" t="s">
        <v>4</v>
      </c>
      <c r="AX285" s="13" t="s">
        <v>84</v>
      </c>
      <c r="AY285" s="253" t="s">
        <v>166</v>
      </c>
    </row>
    <row r="286" s="2" customFormat="1" ht="37.8" customHeight="1">
      <c r="A286" s="38"/>
      <c r="B286" s="39"/>
      <c r="C286" s="228" t="s">
        <v>522</v>
      </c>
      <c r="D286" s="228" t="s">
        <v>168</v>
      </c>
      <c r="E286" s="229" t="s">
        <v>2428</v>
      </c>
      <c r="F286" s="230" t="s">
        <v>2429</v>
      </c>
      <c r="G286" s="231" t="s">
        <v>229</v>
      </c>
      <c r="H286" s="232">
        <v>25.271999999999998</v>
      </c>
      <c r="I286" s="233"/>
      <c r="J286" s="234">
        <f>ROUND(I286*H286,2)</f>
        <v>0</v>
      </c>
      <c r="K286" s="235"/>
      <c r="L286" s="44"/>
      <c r="M286" s="236" t="s">
        <v>1</v>
      </c>
      <c r="N286" s="237" t="s">
        <v>41</v>
      </c>
      <c r="O286" s="91"/>
      <c r="P286" s="238">
        <f>O286*H286</f>
        <v>0</v>
      </c>
      <c r="Q286" s="238">
        <v>0.028230000000000002</v>
      </c>
      <c r="R286" s="238">
        <f>Q286*H286</f>
        <v>0.71342855999999999</v>
      </c>
      <c r="S286" s="238">
        <v>0</v>
      </c>
      <c r="T286" s="239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40" t="s">
        <v>288</v>
      </c>
      <c r="AT286" s="240" t="s">
        <v>168</v>
      </c>
      <c r="AU286" s="240" t="s">
        <v>86</v>
      </c>
      <c r="AY286" s="17" t="s">
        <v>166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7" t="s">
        <v>84</v>
      </c>
      <c r="BK286" s="241">
        <f>ROUND(I286*H286,2)</f>
        <v>0</v>
      </c>
      <c r="BL286" s="17" t="s">
        <v>288</v>
      </c>
      <c r="BM286" s="240" t="s">
        <v>2430</v>
      </c>
    </row>
    <row r="287" s="13" customFormat="1">
      <c r="A287" s="13"/>
      <c r="B287" s="242"/>
      <c r="C287" s="243"/>
      <c r="D287" s="244" t="s">
        <v>174</v>
      </c>
      <c r="E287" s="245" t="s">
        <v>1</v>
      </c>
      <c r="F287" s="246" t="s">
        <v>2324</v>
      </c>
      <c r="G287" s="243"/>
      <c r="H287" s="247">
        <v>25.271999999999998</v>
      </c>
      <c r="I287" s="248"/>
      <c r="J287" s="243"/>
      <c r="K287" s="243"/>
      <c r="L287" s="249"/>
      <c r="M287" s="250"/>
      <c r="N287" s="251"/>
      <c r="O287" s="251"/>
      <c r="P287" s="251"/>
      <c r="Q287" s="251"/>
      <c r="R287" s="251"/>
      <c r="S287" s="251"/>
      <c r="T287" s="25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3" t="s">
        <v>174</v>
      </c>
      <c r="AU287" s="253" t="s">
        <v>86</v>
      </c>
      <c r="AV287" s="13" t="s">
        <v>86</v>
      </c>
      <c r="AW287" s="13" t="s">
        <v>32</v>
      </c>
      <c r="AX287" s="13" t="s">
        <v>84</v>
      </c>
      <c r="AY287" s="253" t="s">
        <v>166</v>
      </c>
    </row>
    <row r="288" s="2" customFormat="1" ht="24.15" customHeight="1">
      <c r="A288" s="38"/>
      <c r="B288" s="39"/>
      <c r="C288" s="228" t="s">
        <v>527</v>
      </c>
      <c r="D288" s="228" t="s">
        <v>168</v>
      </c>
      <c r="E288" s="229" t="s">
        <v>2431</v>
      </c>
      <c r="F288" s="230" t="s">
        <v>2432</v>
      </c>
      <c r="G288" s="231" t="s">
        <v>171</v>
      </c>
      <c r="H288" s="232">
        <v>0.626</v>
      </c>
      <c r="I288" s="233"/>
      <c r="J288" s="234">
        <f>ROUND(I288*H288,2)</f>
        <v>0</v>
      </c>
      <c r="K288" s="235"/>
      <c r="L288" s="44"/>
      <c r="M288" s="236" t="s">
        <v>1</v>
      </c>
      <c r="N288" s="237" t="s">
        <v>41</v>
      </c>
      <c r="O288" s="91"/>
      <c r="P288" s="238">
        <f>O288*H288</f>
        <v>0</v>
      </c>
      <c r="Q288" s="238">
        <v>0.023369999999999998</v>
      </c>
      <c r="R288" s="238">
        <f>Q288*H288</f>
        <v>0.014629619999999999</v>
      </c>
      <c r="S288" s="238">
        <v>0</v>
      </c>
      <c r="T288" s="239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40" t="s">
        <v>288</v>
      </c>
      <c r="AT288" s="240" t="s">
        <v>168</v>
      </c>
      <c r="AU288" s="240" t="s">
        <v>86</v>
      </c>
      <c r="AY288" s="17" t="s">
        <v>166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7" t="s">
        <v>84</v>
      </c>
      <c r="BK288" s="241">
        <f>ROUND(I288*H288,2)</f>
        <v>0</v>
      </c>
      <c r="BL288" s="17" t="s">
        <v>288</v>
      </c>
      <c r="BM288" s="240" t="s">
        <v>2433</v>
      </c>
    </row>
    <row r="289" s="2" customFormat="1" ht="24.15" customHeight="1">
      <c r="A289" s="38"/>
      <c r="B289" s="39"/>
      <c r="C289" s="228" t="s">
        <v>532</v>
      </c>
      <c r="D289" s="228" t="s">
        <v>168</v>
      </c>
      <c r="E289" s="229" t="s">
        <v>2434</v>
      </c>
      <c r="F289" s="230" t="s">
        <v>2435</v>
      </c>
      <c r="G289" s="231" t="s">
        <v>611</v>
      </c>
      <c r="H289" s="286"/>
      <c r="I289" s="233"/>
      <c r="J289" s="234">
        <f>ROUND(I289*H289,2)</f>
        <v>0</v>
      </c>
      <c r="K289" s="235"/>
      <c r="L289" s="44"/>
      <c r="M289" s="236" t="s">
        <v>1</v>
      </c>
      <c r="N289" s="237" t="s">
        <v>41</v>
      </c>
      <c r="O289" s="91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40" t="s">
        <v>288</v>
      </c>
      <c r="AT289" s="240" t="s">
        <v>168</v>
      </c>
      <c r="AU289" s="240" t="s">
        <v>86</v>
      </c>
      <c r="AY289" s="17" t="s">
        <v>166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7" t="s">
        <v>84</v>
      </c>
      <c r="BK289" s="241">
        <f>ROUND(I289*H289,2)</f>
        <v>0</v>
      </c>
      <c r="BL289" s="17" t="s">
        <v>288</v>
      </c>
      <c r="BM289" s="240" t="s">
        <v>2436</v>
      </c>
    </row>
    <row r="290" s="12" customFormat="1" ht="22.8" customHeight="1">
      <c r="A290" s="12"/>
      <c r="B290" s="212"/>
      <c r="C290" s="213"/>
      <c r="D290" s="214" t="s">
        <v>75</v>
      </c>
      <c r="E290" s="226" t="s">
        <v>2437</v>
      </c>
      <c r="F290" s="226" t="s">
        <v>2438</v>
      </c>
      <c r="G290" s="213"/>
      <c r="H290" s="213"/>
      <c r="I290" s="216"/>
      <c r="J290" s="227">
        <f>BK290</f>
        <v>0</v>
      </c>
      <c r="K290" s="213"/>
      <c r="L290" s="218"/>
      <c r="M290" s="219"/>
      <c r="N290" s="220"/>
      <c r="O290" s="220"/>
      <c r="P290" s="221">
        <f>SUM(P291:P300)</f>
        <v>0</v>
      </c>
      <c r="Q290" s="220"/>
      <c r="R290" s="221">
        <f>SUM(R291:R300)</f>
        <v>0.089441920000000008</v>
      </c>
      <c r="S290" s="220"/>
      <c r="T290" s="222">
        <f>SUM(T291:T300)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23" t="s">
        <v>86</v>
      </c>
      <c r="AT290" s="224" t="s">
        <v>75</v>
      </c>
      <c r="AU290" s="224" t="s">
        <v>84</v>
      </c>
      <c r="AY290" s="223" t="s">
        <v>166</v>
      </c>
      <c r="BK290" s="225">
        <f>SUM(BK291:BK300)</f>
        <v>0</v>
      </c>
    </row>
    <row r="291" s="2" customFormat="1" ht="24.15" customHeight="1">
      <c r="A291" s="38"/>
      <c r="B291" s="39"/>
      <c r="C291" s="228" t="s">
        <v>537</v>
      </c>
      <c r="D291" s="228" t="s">
        <v>168</v>
      </c>
      <c r="E291" s="229" t="s">
        <v>2439</v>
      </c>
      <c r="F291" s="230" t="s">
        <v>2440</v>
      </c>
      <c r="G291" s="231" t="s">
        <v>229</v>
      </c>
      <c r="H291" s="232">
        <v>25.271999999999998</v>
      </c>
      <c r="I291" s="233"/>
      <c r="J291" s="234">
        <f>ROUND(I291*H291,2)</f>
        <v>0</v>
      </c>
      <c r="K291" s="235"/>
      <c r="L291" s="44"/>
      <c r="M291" s="236" t="s">
        <v>1</v>
      </c>
      <c r="N291" s="237" t="s">
        <v>41</v>
      </c>
      <c r="O291" s="91"/>
      <c r="P291" s="238">
        <f>O291*H291</f>
        <v>0</v>
      </c>
      <c r="Q291" s="238">
        <v>0.00266</v>
      </c>
      <c r="R291" s="238">
        <f>Q291*H291</f>
        <v>0.067223519999999995</v>
      </c>
      <c r="S291" s="238">
        <v>0</v>
      </c>
      <c r="T291" s="239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40" t="s">
        <v>288</v>
      </c>
      <c r="AT291" s="240" t="s">
        <v>168</v>
      </c>
      <c r="AU291" s="240" t="s">
        <v>86</v>
      </c>
      <c r="AY291" s="17" t="s">
        <v>166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7" t="s">
        <v>84</v>
      </c>
      <c r="BK291" s="241">
        <f>ROUND(I291*H291,2)</f>
        <v>0</v>
      </c>
      <c r="BL291" s="17" t="s">
        <v>288</v>
      </c>
      <c r="BM291" s="240" t="s">
        <v>2441</v>
      </c>
    </row>
    <row r="292" s="13" customFormat="1">
      <c r="A292" s="13"/>
      <c r="B292" s="242"/>
      <c r="C292" s="243"/>
      <c r="D292" s="244" t="s">
        <v>174</v>
      </c>
      <c r="E292" s="245" t="s">
        <v>1</v>
      </c>
      <c r="F292" s="246" t="s">
        <v>2324</v>
      </c>
      <c r="G292" s="243"/>
      <c r="H292" s="247">
        <v>25.271999999999998</v>
      </c>
      <c r="I292" s="248"/>
      <c r="J292" s="243"/>
      <c r="K292" s="243"/>
      <c r="L292" s="249"/>
      <c r="M292" s="250"/>
      <c r="N292" s="251"/>
      <c r="O292" s="251"/>
      <c r="P292" s="251"/>
      <c r="Q292" s="251"/>
      <c r="R292" s="251"/>
      <c r="S292" s="251"/>
      <c r="T292" s="25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3" t="s">
        <v>174</v>
      </c>
      <c r="AU292" s="253" t="s">
        <v>86</v>
      </c>
      <c r="AV292" s="13" t="s">
        <v>86</v>
      </c>
      <c r="AW292" s="13" t="s">
        <v>32</v>
      </c>
      <c r="AX292" s="13" t="s">
        <v>84</v>
      </c>
      <c r="AY292" s="253" t="s">
        <v>166</v>
      </c>
    </row>
    <row r="293" s="2" customFormat="1" ht="24.15" customHeight="1">
      <c r="A293" s="38"/>
      <c r="B293" s="39"/>
      <c r="C293" s="228" t="s">
        <v>541</v>
      </c>
      <c r="D293" s="228" t="s">
        <v>168</v>
      </c>
      <c r="E293" s="229" t="s">
        <v>2442</v>
      </c>
      <c r="F293" s="230" t="s">
        <v>2443</v>
      </c>
      <c r="G293" s="231" t="s">
        <v>250</v>
      </c>
      <c r="H293" s="232">
        <v>7.7999999999999998</v>
      </c>
      <c r="I293" s="233"/>
      <c r="J293" s="234">
        <f>ROUND(I293*H293,2)</f>
        <v>0</v>
      </c>
      <c r="K293" s="235"/>
      <c r="L293" s="44"/>
      <c r="M293" s="236" t="s">
        <v>1</v>
      </c>
      <c r="N293" s="237" t="s">
        <v>41</v>
      </c>
      <c r="O293" s="91"/>
      <c r="P293" s="238">
        <f>O293*H293</f>
        <v>0</v>
      </c>
      <c r="Q293" s="238">
        <v>0.00056999999999999998</v>
      </c>
      <c r="R293" s="238">
        <f>Q293*H293</f>
        <v>0.0044459999999999994</v>
      </c>
      <c r="S293" s="238">
        <v>0</v>
      </c>
      <c r="T293" s="239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40" t="s">
        <v>288</v>
      </c>
      <c r="AT293" s="240" t="s">
        <v>168</v>
      </c>
      <c r="AU293" s="240" t="s">
        <v>86</v>
      </c>
      <c r="AY293" s="17" t="s">
        <v>166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7" t="s">
        <v>84</v>
      </c>
      <c r="BK293" s="241">
        <f>ROUND(I293*H293,2)</f>
        <v>0</v>
      </c>
      <c r="BL293" s="17" t="s">
        <v>288</v>
      </c>
      <c r="BM293" s="240" t="s">
        <v>2444</v>
      </c>
    </row>
    <row r="294" s="13" customFormat="1">
      <c r="A294" s="13"/>
      <c r="B294" s="242"/>
      <c r="C294" s="243"/>
      <c r="D294" s="244" t="s">
        <v>174</v>
      </c>
      <c r="E294" s="245" t="s">
        <v>1</v>
      </c>
      <c r="F294" s="246" t="s">
        <v>2445</v>
      </c>
      <c r="G294" s="243"/>
      <c r="H294" s="247">
        <v>7.7999999999999998</v>
      </c>
      <c r="I294" s="248"/>
      <c r="J294" s="243"/>
      <c r="K294" s="243"/>
      <c r="L294" s="249"/>
      <c r="M294" s="250"/>
      <c r="N294" s="251"/>
      <c r="O294" s="251"/>
      <c r="P294" s="251"/>
      <c r="Q294" s="251"/>
      <c r="R294" s="251"/>
      <c r="S294" s="251"/>
      <c r="T294" s="25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3" t="s">
        <v>174</v>
      </c>
      <c r="AU294" s="253" t="s">
        <v>86</v>
      </c>
      <c r="AV294" s="13" t="s">
        <v>86</v>
      </c>
      <c r="AW294" s="13" t="s">
        <v>32</v>
      </c>
      <c r="AX294" s="13" t="s">
        <v>84</v>
      </c>
      <c r="AY294" s="253" t="s">
        <v>166</v>
      </c>
    </row>
    <row r="295" s="2" customFormat="1" ht="24.15" customHeight="1">
      <c r="A295" s="38"/>
      <c r="B295" s="39"/>
      <c r="C295" s="228" t="s">
        <v>546</v>
      </c>
      <c r="D295" s="228" t="s">
        <v>168</v>
      </c>
      <c r="E295" s="229" t="s">
        <v>2446</v>
      </c>
      <c r="F295" s="230" t="s">
        <v>2447</v>
      </c>
      <c r="G295" s="231" t="s">
        <v>250</v>
      </c>
      <c r="H295" s="232">
        <v>6.4800000000000004</v>
      </c>
      <c r="I295" s="233"/>
      <c r="J295" s="234">
        <f>ROUND(I295*H295,2)</f>
        <v>0</v>
      </c>
      <c r="K295" s="235"/>
      <c r="L295" s="44"/>
      <c r="M295" s="236" t="s">
        <v>1</v>
      </c>
      <c r="N295" s="237" t="s">
        <v>41</v>
      </c>
      <c r="O295" s="91"/>
      <c r="P295" s="238">
        <f>O295*H295</f>
        <v>0</v>
      </c>
      <c r="Q295" s="238">
        <v>0.00044999999999999999</v>
      </c>
      <c r="R295" s="238">
        <f>Q295*H295</f>
        <v>0.0029160000000000002</v>
      </c>
      <c r="S295" s="238">
        <v>0</v>
      </c>
      <c r="T295" s="239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40" t="s">
        <v>288</v>
      </c>
      <c r="AT295" s="240" t="s">
        <v>168</v>
      </c>
      <c r="AU295" s="240" t="s">
        <v>86</v>
      </c>
      <c r="AY295" s="17" t="s">
        <v>166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7" t="s">
        <v>84</v>
      </c>
      <c r="BK295" s="241">
        <f>ROUND(I295*H295,2)</f>
        <v>0</v>
      </c>
      <c r="BL295" s="17" t="s">
        <v>288</v>
      </c>
      <c r="BM295" s="240" t="s">
        <v>2448</v>
      </c>
    </row>
    <row r="296" s="2" customFormat="1" ht="24.15" customHeight="1">
      <c r="A296" s="38"/>
      <c r="B296" s="39"/>
      <c r="C296" s="228" t="s">
        <v>551</v>
      </c>
      <c r="D296" s="228" t="s">
        <v>168</v>
      </c>
      <c r="E296" s="229" t="s">
        <v>2449</v>
      </c>
      <c r="F296" s="230" t="s">
        <v>2450</v>
      </c>
      <c r="G296" s="231" t="s">
        <v>250</v>
      </c>
      <c r="H296" s="232">
        <v>6.4800000000000004</v>
      </c>
      <c r="I296" s="233"/>
      <c r="J296" s="234">
        <f>ROUND(I296*H296,2)</f>
        <v>0</v>
      </c>
      <c r="K296" s="235"/>
      <c r="L296" s="44"/>
      <c r="M296" s="236" t="s">
        <v>1</v>
      </c>
      <c r="N296" s="237" t="s">
        <v>41</v>
      </c>
      <c r="O296" s="91"/>
      <c r="P296" s="238">
        <f>O296*H296</f>
        <v>0</v>
      </c>
      <c r="Q296" s="238">
        <v>0.00076999999999999996</v>
      </c>
      <c r="R296" s="238">
        <f>Q296*H296</f>
        <v>0.0049896000000000003</v>
      </c>
      <c r="S296" s="238">
        <v>0</v>
      </c>
      <c r="T296" s="239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40" t="s">
        <v>288</v>
      </c>
      <c r="AT296" s="240" t="s">
        <v>168</v>
      </c>
      <c r="AU296" s="240" t="s">
        <v>86</v>
      </c>
      <c r="AY296" s="17" t="s">
        <v>166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7" t="s">
        <v>84</v>
      </c>
      <c r="BK296" s="241">
        <f>ROUND(I296*H296,2)</f>
        <v>0</v>
      </c>
      <c r="BL296" s="17" t="s">
        <v>288</v>
      </c>
      <c r="BM296" s="240" t="s">
        <v>2451</v>
      </c>
    </row>
    <row r="297" s="2" customFormat="1" ht="21.75" customHeight="1">
      <c r="A297" s="38"/>
      <c r="B297" s="39"/>
      <c r="C297" s="228" t="s">
        <v>555</v>
      </c>
      <c r="D297" s="228" t="s">
        <v>168</v>
      </c>
      <c r="E297" s="229" t="s">
        <v>2452</v>
      </c>
      <c r="F297" s="230" t="s">
        <v>2453</v>
      </c>
      <c r="G297" s="231" t="s">
        <v>250</v>
      </c>
      <c r="H297" s="232">
        <v>6.4800000000000004</v>
      </c>
      <c r="I297" s="233"/>
      <c r="J297" s="234">
        <f>ROUND(I297*H297,2)</f>
        <v>0</v>
      </c>
      <c r="K297" s="235"/>
      <c r="L297" s="44"/>
      <c r="M297" s="236" t="s">
        <v>1</v>
      </c>
      <c r="N297" s="237" t="s">
        <v>41</v>
      </c>
      <c r="O297" s="91"/>
      <c r="P297" s="238">
        <f>O297*H297</f>
        <v>0</v>
      </c>
      <c r="Q297" s="238">
        <v>0.00091</v>
      </c>
      <c r="R297" s="238">
        <f>Q297*H297</f>
        <v>0.0058968000000000007</v>
      </c>
      <c r="S297" s="238">
        <v>0</v>
      </c>
      <c r="T297" s="239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40" t="s">
        <v>288</v>
      </c>
      <c r="AT297" s="240" t="s">
        <v>168</v>
      </c>
      <c r="AU297" s="240" t="s">
        <v>86</v>
      </c>
      <c r="AY297" s="17" t="s">
        <v>166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7" t="s">
        <v>84</v>
      </c>
      <c r="BK297" s="241">
        <f>ROUND(I297*H297,2)</f>
        <v>0</v>
      </c>
      <c r="BL297" s="17" t="s">
        <v>288</v>
      </c>
      <c r="BM297" s="240" t="s">
        <v>2454</v>
      </c>
    </row>
    <row r="298" s="2" customFormat="1" ht="24.15" customHeight="1">
      <c r="A298" s="38"/>
      <c r="B298" s="39"/>
      <c r="C298" s="228" t="s">
        <v>561</v>
      </c>
      <c r="D298" s="228" t="s">
        <v>168</v>
      </c>
      <c r="E298" s="229" t="s">
        <v>2455</v>
      </c>
      <c r="F298" s="230" t="s">
        <v>2456</v>
      </c>
      <c r="G298" s="231" t="s">
        <v>185</v>
      </c>
      <c r="H298" s="232">
        <v>1</v>
      </c>
      <c r="I298" s="233"/>
      <c r="J298" s="234">
        <f>ROUND(I298*H298,2)</f>
        <v>0</v>
      </c>
      <c r="K298" s="235"/>
      <c r="L298" s="44"/>
      <c r="M298" s="236" t="s">
        <v>1</v>
      </c>
      <c r="N298" s="237" t="s">
        <v>41</v>
      </c>
      <c r="O298" s="91"/>
      <c r="P298" s="238">
        <f>O298*H298</f>
        <v>0</v>
      </c>
      <c r="Q298" s="238">
        <v>0.00019000000000000001</v>
      </c>
      <c r="R298" s="238">
        <f>Q298*H298</f>
        <v>0.00019000000000000001</v>
      </c>
      <c r="S298" s="238">
        <v>0</v>
      </c>
      <c r="T298" s="239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40" t="s">
        <v>288</v>
      </c>
      <c r="AT298" s="240" t="s">
        <v>168</v>
      </c>
      <c r="AU298" s="240" t="s">
        <v>86</v>
      </c>
      <c r="AY298" s="17" t="s">
        <v>166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7" t="s">
        <v>84</v>
      </c>
      <c r="BK298" s="241">
        <f>ROUND(I298*H298,2)</f>
        <v>0</v>
      </c>
      <c r="BL298" s="17" t="s">
        <v>288</v>
      </c>
      <c r="BM298" s="240" t="s">
        <v>2457</v>
      </c>
    </row>
    <row r="299" s="2" customFormat="1" ht="24.15" customHeight="1">
      <c r="A299" s="38"/>
      <c r="B299" s="39"/>
      <c r="C299" s="228" t="s">
        <v>565</v>
      </c>
      <c r="D299" s="228" t="s">
        <v>168</v>
      </c>
      <c r="E299" s="229" t="s">
        <v>2458</v>
      </c>
      <c r="F299" s="230" t="s">
        <v>2459</v>
      </c>
      <c r="G299" s="231" t="s">
        <v>250</v>
      </c>
      <c r="H299" s="232">
        <v>3.5</v>
      </c>
      <c r="I299" s="233"/>
      <c r="J299" s="234">
        <f>ROUND(I299*H299,2)</f>
        <v>0</v>
      </c>
      <c r="K299" s="235"/>
      <c r="L299" s="44"/>
      <c r="M299" s="236" t="s">
        <v>1</v>
      </c>
      <c r="N299" s="237" t="s">
        <v>41</v>
      </c>
      <c r="O299" s="91"/>
      <c r="P299" s="238">
        <f>O299*H299</f>
        <v>0</v>
      </c>
      <c r="Q299" s="238">
        <v>0.00108</v>
      </c>
      <c r="R299" s="238">
        <f>Q299*H299</f>
        <v>0.0037799999999999999</v>
      </c>
      <c r="S299" s="238">
        <v>0</v>
      </c>
      <c r="T299" s="239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40" t="s">
        <v>288</v>
      </c>
      <c r="AT299" s="240" t="s">
        <v>168</v>
      </c>
      <c r="AU299" s="240" t="s">
        <v>86</v>
      </c>
      <c r="AY299" s="17" t="s">
        <v>166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7" t="s">
        <v>84</v>
      </c>
      <c r="BK299" s="241">
        <f>ROUND(I299*H299,2)</f>
        <v>0</v>
      </c>
      <c r="BL299" s="17" t="s">
        <v>288</v>
      </c>
      <c r="BM299" s="240" t="s">
        <v>2460</v>
      </c>
    </row>
    <row r="300" s="2" customFormat="1" ht="24.15" customHeight="1">
      <c r="A300" s="38"/>
      <c r="B300" s="39"/>
      <c r="C300" s="228" t="s">
        <v>569</v>
      </c>
      <c r="D300" s="228" t="s">
        <v>168</v>
      </c>
      <c r="E300" s="229" t="s">
        <v>2461</v>
      </c>
      <c r="F300" s="230" t="s">
        <v>2462</v>
      </c>
      <c r="G300" s="231" t="s">
        <v>611</v>
      </c>
      <c r="H300" s="286"/>
      <c r="I300" s="233"/>
      <c r="J300" s="234">
        <f>ROUND(I300*H300,2)</f>
        <v>0</v>
      </c>
      <c r="K300" s="235"/>
      <c r="L300" s="44"/>
      <c r="M300" s="236" t="s">
        <v>1</v>
      </c>
      <c r="N300" s="237" t="s">
        <v>41</v>
      </c>
      <c r="O300" s="91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40" t="s">
        <v>288</v>
      </c>
      <c r="AT300" s="240" t="s">
        <v>168</v>
      </c>
      <c r="AU300" s="240" t="s">
        <v>86</v>
      </c>
      <c r="AY300" s="17" t="s">
        <v>166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7" t="s">
        <v>84</v>
      </c>
      <c r="BK300" s="241">
        <f>ROUND(I300*H300,2)</f>
        <v>0</v>
      </c>
      <c r="BL300" s="17" t="s">
        <v>288</v>
      </c>
      <c r="BM300" s="240" t="s">
        <v>2463</v>
      </c>
    </row>
    <row r="301" s="12" customFormat="1" ht="22.8" customHeight="1">
      <c r="A301" s="12"/>
      <c r="B301" s="212"/>
      <c r="C301" s="213"/>
      <c r="D301" s="214" t="s">
        <v>75</v>
      </c>
      <c r="E301" s="226" t="s">
        <v>751</v>
      </c>
      <c r="F301" s="226" t="s">
        <v>752</v>
      </c>
      <c r="G301" s="213"/>
      <c r="H301" s="213"/>
      <c r="I301" s="216"/>
      <c r="J301" s="227">
        <f>BK301</f>
        <v>0</v>
      </c>
      <c r="K301" s="213"/>
      <c r="L301" s="218"/>
      <c r="M301" s="219"/>
      <c r="N301" s="220"/>
      <c r="O301" s="220"/>
      <c r="P301" s="221">
        <f>SUM(P302:P307)</f>
        <v>0</v>
      </c>
      <c r="Q301" s="220"/>
      <c r="R301" s="221">
        <f>SUM(R302:R307)</f>
        <v>0.00248</v>
      </c>
      <c r="S301" s="220"/>
      <c r="T301" s="222">
        <f>SUM(T302:T307)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23" t="s">
        <v>86</v>
      </c>
      <c r="AT301" s="224" t="s">
        <v>75</v>
      </c>
      <c r="AU301" s="224" t="s">
        <v>84</v>
      </c>
      <c r="AY301" s="223" t="s">
        <v>166</v>
      </c>
      <c r="BK301" s="225">
        <f>SUM(BK302:BK307)</f>
        <v>0</v>
      </c>
    </row>
    <row r="302" s="2" customFormat="1" ht="24.15" customHeight="1">
      <c r="A302" s="38"/>
      <c r="B302" s="39"/>
      <c r="C302" s="228" t="s">
        <v>574</v>
      </c>
      <c r="D302" s="228" t="s">
        <v>168</v>
      </c>
      <c r="E302" s="229" t="s">
        <v>2464</v>
      </c>
      <c r="F302" s="230" t="s">
        <v>2465</v>
      </c>
      <c r="G302" s="231" t="s">
        <v>250</v>
      </c>
      <c r="H302" s="232">
        <v>6.2000000000000002</v>
      </c>
      <c r="I302" s="233"/>
      <c r="J302" s="234">
        <f>ROUND(I302*H302,2)</f>
        <v>0</v>
      </c>
      <c r="K302" s="235"/>
      <c r="L302" s="44"/>
      <c r="M302" s="236" t="s">
        <v>1</v>
      </c>
      <c r="N302" s="237" t="s">
        <v>41</v>
      </c>
      <c r="O302" s="91"/>
      <c r="P302" s="238">
        <f>O302*H302</f>
        <v>0</v>
      </c>
      <c r="Q302" s="238">
        <v>0.00040000000000000002</v>
      </c>
      <c r="R302" s="238">
        <f>Q302*H302</f>
        <v>0.00248</v>
      </c>
      <c r="S302" s="238">
        <v>0</v>
      </c>
      <c r="T302" s="239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40" t="s">
        <v>288</v>
      </c>
      <c r="AT302" s="240" t="s">
        <v>168</v>
      </c>
      <c r="AU302" s="240" t="s">
        <v>86</v>
      </c>
      <c r="AY302" s="17" t="s">
        <v>166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7" t="s">
        <v>84</v>
      </c>
      <c r="BK302" s="241">
        <f>ROUND(I302*H302,2)</f>
        <v>0</v>
      </c>
      <c r="BL302" s="17" t="s">
        <v>288</v>
      </c>
      <c r="BM302" s="240" t="s">
        <v>2466</v>
      </c>
    </row>
    <row r="303" s="13" customFormat="1">
      <c r="A303" s="13"/>
      <c r="B303" s="242"/>
      <c r="C303" s="243"/>
      <c r="D303" s="244" t="s">
        <v>174</v>
      </c>
      <c r="E303" s="245" t="s">
        <v>1</v>
      </c>
      <c r="F303" s="246" t="s">
        <v>2467</v>
      </c>
      <c r="G303" s="243"/>
      <c r="H303" s="247">
        <v>6.2000000000000002</v>
      </c>
      <c r="I303" s="248"/>
      <c r="J303" s="243"/>
      <c r="K303" s="243"/>
      <c r="L303" s="249"/>
      <c r="M303" s="250"/>
      <c r="N303" s="251"/>
      <c r="O303" s="251"/>
      <c r="P303" s="251"/>
      <c r="Q303" s="251"/>
      <c r="R303" s="251"/>
      <c r="S303" s="251"/>
      <c r="T303" s="25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3" t="s">
        <v>174</v>
      </c>
      <c r="AU303" s="253" t="s">
        <v>86</v>
      </c>
      <c r="AV303" s="13" t="s">
        <v>86</v>
      </c>
      <c r="AW303" s="13" t="s">
        <v>32</v>
      </c>
      <c r="AX303" s="13" t="s">
        <v>84</v>
      </c>
      <c r="AY303" s="253" t="s">
        <v>166</v>
      </c>
    </row>
    <row r="304" s="2" customFormat="1" ht="24.15" customHeight="1">
      <c r="A304" s="38"/>
      <c r="B304" s="39"/>
      <c r="C304" s="275" t="s">
        <v>579</v>
      </c>
      <c r="D304" s="275" t="s">
        <v>217</v>
      </c>
      <c r="E304" s="276" t="s">
        <v>2468</v>
      </c>
      <c r="F304" s="277" t="s">
        <v>2469</v>
      </c>
      <c r="G304" s="278" t="s">
        <v>280</v>
      </c>
      <c r="H304" s="279">
        <v>1</v>
      </c>
      <c r="I304" s="280"/>
      <c r="J304" s="281">
        <f>ROUND(I304*H304,2)</f>
        <v>0</v>
      </c>
      <c r="K304" s="282"/>
      <c r="L304" s="283"/>
      <c r="M304" s="284" t="s">
        <v>1</v>
      </c>
      <c r="N304" s="285" t="s">
        <v>41</v>
      </c>
      <c r="O304" s="91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40" t="s">
        <v>400</v>
      </c>
      <c r="AT304" s="240" t="s">
        <v>217</v>
      </c>
      <c r="AU304" s="240" t="s">
        <v>86</v>
      </c>
      <c r="AY304" s="17" t="s">
        <v>166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7" t="s">
        <v>84</v>
      </c>
      <c r="BK304" s="241">
        <f>ROUND(I304*H304,2)</f>
        <v>0</v>
      </c>
      <c r="BL304" s="17" t="s">
        <v>288</v>
      </c>
      <c r="BM304" s="240" t="s">
        <v>2470</v>
      </c>
    </row>
    <row r="305" s="2" customFormat="1" ht="24.15" customHeight="1">
      <c r="A305" s="38"/>
      <c r="B305" s="39"/>
      <c r="C305" s="228" t="s">
        <v>584</v>
      </c>
      <c r="D305" s="228" t="s">
        <v>168</v>
      </c>
      <c r="E305" s="229" t="s">
        <v>2471</v>
      </c>
      <c r="F305" s="230" t="s">
        <v>2472</v>
      </c>
      <c r="G305" s="231" t="s">
        <v>250</v>
      </c>
      <c r="H305" s="232">
        <v>1.6499999999999999</v>
      </c>
      <c r="I305" s="233"/>
      <c r="J305" s="234">
        <f>ROUND(I305*H305,2)</f>
        <v>0</v>
      </c>
      <c r="K305" s="235"/>
      <c r="L305" s="44"/>
      <c r="M305" s="236" t="s">
        <v>1</v>
      </c>
      <c r="N305" s="237" t="s">
        <v>41</v>
      </c>
      <c r="O305" s="91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40" t="s">
        <v>288</v>
      </c>
      <c r="AT305" s="240" t="s">
        <v>168</v>
      </c>
      <c r="AU305" s="240" t="s">
        <v>86</v>
      </c>
      <c r="AY305" s="17" t="s">
        <v>166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7" t="s">
        <v>84</v>
      </c>
      <c r="BK305" s="241">
        <f>ROUND(I305*H305,2)</f>
        <v>0</v>
      </c>
      <c r="BL305" s="17" t="s">
        <v>288</v>
      </c>
      <c r="BM305" s="240" t="s">
        <v>2473</v>
      </c>
    </row>
    <row r="306" s="2" customFormat="1" ht="24.15" customHeight="1">
      <c r="A306" s="38"/>
      <c r="B306" s="39"/>
      <c r="C306" s="275" t="s">
        <v>591</v>
      </c>
      <c r="D306" s="275" t="s">
        <v>217</v>
      </c>
      <c r="E306" s="276" t="s">
        <v>2474</v>
      </c>
      <c r="F306" s="277" t="s">
        <v>2475</v>
      </c>
      <c r="G306" s="278" t="s">
        <v>280</v>
      </c>
      <c r="H306" s="279">
        <v>1</v>
      </c>
      <c r="I306" s="280"/>
      <c r="J306" s="281">
        <f>ROUND(I306*H306,2)</f>
        <v>0</v>
      </c>
      <c r="K306" s="282"/>
      <c r="L306" s="283"/>
      <c r="M306" s="284" t="s">
        <v>1</v>
      </c>
      <c r="N306" s="285" t="s">
        <v>41</v>
      </c>
      <c r="O306" s="91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40" t="s">
        <v>400</v>
      </c>
      <c r="AT306" s="240" t="s">
        <v>217</v>
      </c>
      <c r="AU306" s="240" t="s">
        <v>86</v>
      </c>
      <c r="AY306" s="17" t="s">
        <v>166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7" t="s">
        <v>84</v>
      </c>
      <c r="BK306" s="241">
        <f>ROUND(I306*H306,2)</f>
        <v>0</v>
      </c>
      <c r="BL306" s="17" t="s">
        <v>288</v>
      </c>
      <c r="BM306" s="240" t="s">
        <v>2476</v>
      </c>
    </row>
    <row r="307" s="2" customFormat="1" ht="24.15" customHeight="1">
      <c r="A307" s="38"/>
      <c r="B307" s="39"/>
      <c r="C307" s="228" t="s">
        <v>599</v>
      </c>
      <c r="D307" s="228" t="s">
        <v>168</v>
      </c>
      <c r="E307" s="229" t="s">
        <v>2477</v>
      </c>
      <c r="F307" s="230" t="s">
        <v>2478</v>
      </c>
      <c r="G307" s="231" t="s">
        <v>611</v>
      </c>
      <c r="H307" s="286"/>
      <c r="I307" s="233"/>
      <c r="J307" s="234">
        <f>ROUND(I307*H307,2)</f>
        <v>0</v>
      </c>
      <c r="K307" s="235"/>
      <c r="L307" s="44"/>
      <c r="M307" s="236" t="s">
        <v>1</v>
      </c>
      <c r="N307" s="237" t="s">
        <v>41</v>
      </c>
      <c r="O307" s="91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40" t="s">
        <v>288</v>
      </c>
      <c r="AT307" s="240" t="s">
        <v>168</v>
      </c>
      <c r="AU307" s="240" t="s">
        <v>86</v>
      </c>
      <c r="AY307" s="17" t="s">
        <v>166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7" t="s">
        <v>84</v>
      </c>
      <c r="BK307" s="241">
        <f>ROUND(I307*H307,2)</f>
        <v>0</v>
      </c>
      <c r="BL307" s="17" t="s">
        <v>288</v>
      </c>
      <c r="BM307" s="240" t="s">
        <v>2479</v>
      </c>
    </row>
    <row r="308" s="12" customFormat="1" ht="25.92" customHeight="1">
      <c r="A308" s="12"/>
      <c r="B308" s="212"/>
      <c r="C308" s="213"/>
      <c r="D308" s="214" t="s">
        <v>75</v>
      </c>
      <c r="E308" s="215" t="s">
        <v>2480</v>
      </c>
      <c r="F308" s="215" t="s">
        <v>2481</v>
      </c>
      <c r="G308" s="213"/>
      <c r="H308" s="213"/>
      <c r="I308" s="216"/>
      <c r="J308" s="217">
        <f>BK308</f>
        <v>0</v>
      </c>
      <c r="K308" s="213"/>
      <c r="L308" s="218"/>
      <c r="M308" s="219"/>
      <c r="N308" s="220"/>
      <c r="O308" s="220"/>
      <c r="P308" s="221">
        <f>P309</f>
        <v>0</v>
      </c>
      <c r="Q308" s="220"/>
      <c r="R308" s="221">
        <f>R309</f>
        <v>0</v>
      </c>
      <c r="S308" s="220"/>
      <c r="T308" s="222">
        <f>T309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23" t="s">
        <v>172</v>
      </c>
      <c r="AT308" s="224" t="s">
        <v>75</v>
      </c>
      <c r="AU308" s="224" t="s">
        <v>76</v>
      </c>
      <c r="AY308" s="223" t="s">
        <v>166</v>
      </c>
      <c r="BK308" s="225">
        <f>BK309</f>
        <v>0</v>
      </c>
    </row>
    <row r="309" s="2" customFormat="1" ht="16.5" customHeight="1">
      <c r="A309" s="38"/>
      <c r="B309" s="39"/>
      <c r="C309" s="228" t="s">
        <v>603</v>
      </c>
      <c r="D309" s="228" t="s">
        <v>168</v>
      </c>
      <c r="E309" s="229" t="s">
        <v>1177</v>
      </c>
      <c r="F309" s="230" t="s">
        <v>2482</v>
      </c>
      <c r="G309" s="231" t="s">
        <v>280</v>
      </c>
      <c r="H309" s="232">
        <v>1</v>
      </c>
      <c r="I309" s="233"/>
      <c r="J309" s="234">
        <f>ROUND(I309*H309,2)</f>
        <v>0</v>
      </c>
      <c r="K309" s="235"/>
      <c r="L309" s="44"/>
      <c r="M309" s="287" t="s">
        <v>1</v>
      </c>
      <c r="N309" s="288" t="s">
        <v>41</v>
      </c>
      <c r="O309" s="289"/>
      <c r="P309" s="290">
        <f>O309*H309</f>
        <v>0</v>
      </c>
      <c r="Q309" s="290">
        <v>0</v>
      </c>
      <c r="R309" s="290">
        <f>Q309*H309</f>
        <v>0</v>
      </c>
      <c r="S309" s="290">
        <v>0</v>
      </c>
      <c r="T309" s="291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40" t="s">
        <v>1180</v>
      </c>
      <c r="AT309" s="240" t="s">
        <v>168</v>
      </c>
      <c r="AU309" s="240" t="s">
        <v>84</v>
      </c>
      <c r="AY309" s="17" t="s">
        <v>166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7" t="s">
        <v>84</v>
      </c>
      <c r="BK309" s="241">
        <f>ROUND(I309*H309,2)</f>
        <v>0</v>
      </c>
      <c r="BL309" s="17" t="s">
        <v>1180</v>
      </c>
      <c r="BM309" s="240" t="s">
        <v>2483</v>
      </c>
    </row>
    <row r="310" s="2" customFormat="1" ht="6.96" customHeight="1">
      <c r="A310" s="38"/>
      <c r="B310" s="66"/>
      <c r="C310" s="67"/>
      <c r="D310" s="67"/>
      <c r="E310" s="67"/>
      <c r="F310" s="67"/>
      <c r="G310" s="67"/>
      <c r="H310" s="67"/>
      <c r="I310" s="67"/>
      <c r="J310" s="67"/>
      <c r="K310" s="67"/>
      <c r="L310" s="44"/>
      <c r="M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</row>
  </sheetData>
  <sheetProtection sheet="1" autoFilter="0" formatColumns="0" formatRows="0" objects="1" scenarios="1" spinCount="100000" saltValue="FbEZbv+IT2U1gjf7pp2v7d5+payEaefV7AXJdXyszrlq9IKMbKSEtqI8tRr+fIfOM7DgYCZ3gQ9Z/lb3XH3Zow==" hashValue="dK3nDb6dZfcWRCK936yDDw+kDVxBKbGfFHM1wIEBdJrpEY0jqnDaQh3tzuyVZrv9EiNCUskV5xpOrxvhy/g5Qg==" algorithmName="SHA-512" password="CC35"/>
  <autoFilter ref="C131:K309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86</v>
      </c>
    </row>
    <row r="4" s="1" customFormat="1" ht="24.96" customHeight="1">
      <c r="B4" s="20"/>
      <c r="D4" s="149" t="s">
        <v>122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Stav. úpravy pro přesun patologie do suterénu bubovy B a C v areálu nemocnice</v>
      </c>
      <c r="F7" s="151"/>
      <c r="G7" s="151"/>
      <c r="H7" s="151"/>
      <c r="L7" s="20"/>
    </row>
    <row r="8" s="2" customFormat="1" ht="12" customHeight="1">
      <c r="A8" s="38"/>
      <c r="B8" s="44"/>
      <c r="C8" s="38"/>
      <c r="D8" s="151" t="s">
        <v>126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3" t="s">
        <v>2484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1" t="s">
        <v>18</v>
      </c>
      <c r="E11" s="38"/>
      <c r="F11" s="141" t="s">
        <v>1</v>
      </c>
      <c r="G11" s="38"/>
      <c r="H11" s="38"/>
      <c r="I11" s="151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20</v>
      </c>
      <c r="E12" s="38"/>
      <c r="F12" s="141" t="s">
        <v>21</v>
      </c>
      <c r="G12" s="38"/>
      <c r="H12" s="38"/>
      <c r="I12" s="151" t="s">
        <v>22</v>
      </c>
      <c r="J12" s="154" t="str">
        <f>'Rekapitulace stavby'!AN8</f>
        <v>21. 10. 2021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24</v>
      </c>
      <c r="E14" s="38"/>
      <c r="F14" s="38"/>
      <c r="G14" s="38"/>
      <c r="H14" s="38"/>
      <c r="I14" s="151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1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1" t="s">
        <v>28</v>
      </c>
      <c r="E17" s="38"/>
      <c r="F17" s="38"/>
      <c r="G17" s="38"/>
      <c r="H17" s="38"/>
      <c r="I17" s="15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1" t="s">
        <v>30</v>
      </c>
      <c r="E20" s="38"/>
      <c r="F20" s="38"/>
      <c r="G20" s="38"/>
      <c r="H20" s="38"/>
      <c r="I20" s="151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1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1" t="s">
        <v>33</v>
      </c>
      <c r="E23" s="38"/>
      <c r="F23" s="38"/>
      <c r="G23" s="38"/>
      <c r="H23" s="38"/>
      <c r="I23" s="151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1" t="s">
        <v>27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9"/>
      <c r="E29" s="159"/>
      <c r="F29" s="159"/>
      <c r="G29" s="159"/>
      <c r="H29" s="159"/>
      <c r="I29" s="159"/>
      <c r="J29" s="159"/>
      <c r="K29" s="15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0" t="s">
        <v>36</v>
      </c>
      <c r="E30" s="38"/>
      <c r="F30" s="38"/>
      <c r="G30" s="38"/>
      <c r="H30" s="38"/>
      <c r="I30" s="38"/>
      <c r="J30" s="161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2" t="s">
        <v>38</v>
      </c>
      <c r="G32" s="38"/>
      <c r="H32" s="38"/>
      <c r="I32" s="162" t="s">
        <v>37</v>
      </c>
      <c r="J32" s="16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3" t="s">
        <v>40</v>
      </c>
      <c r="E33" s="151" t="s">
        <v>41</v>
      </c>
      <c r="F33" s="164">
        <f>ROUND((SUM(BE125:BE181)),  2)</f>
        <v>0</v>
      </c>
      <c r="G33" s="38"/>
      <c r="H33" s="38"/>
      <c r="I33" s="165">
        <v>0.20999999999999999</v>
      </c>
      <c r="J33" s="164">
        <f>ROUND(((SUM(BE125:BE181))*I33),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1" t="s">
        <v>42</v>
      </c>
      <c r="F34" s="164">
        <f>ROUND((SUM(BF125:BF181)),  2)</f>
        <v>0</v>
      </c>
      <c r="G34" s="38"/>
      <c r="H34" s="38"/>
      <c r="I34" s="165">
        <v>0.14999999999999999</v>
      </c>
      <c r="J34" s="164">
        <f>ROUND(((SUM(BF125:BF181))*I34),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1" t="s">
        <v>43</v>
      </c>
      <c r="F35" s="164">
        <f>ROUND((SUM(BG125:BG181)),  2)</f>
        <v>0</v>
      </c>
      <c r="G35" s="38"/>
      <c r="H35" s="38"/>
      <c r="I35" s="165">
        <v>0.20999999999999999</v>
      </c>
      <c r="J35" s="16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1" t="s">
        <v>44</v>
      </c>
      <c r="F36" s="164">
        <f>ROUND((SUM(BH125:BH181)),  2)</f>
        <v>0</v>
      </c>
      <c r="G36" s="38"/>
      <c r="H36" s="38"/>
      <c r="I36" s="165">
        <v>0.14999999999999999</v>
      </c>
      <c r="J36" s="16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45</v>
      </c>
      <c r="F37" s="164">
        <f>ROUND((SUM(BI125:BI181)),  2)</f>
        <v>0</v>
      </c>
      <c r="G37" s="38"/>
      <c r="H37" s="38"/>
      <c r="I37" s="165">
        <v>0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6"/>
      <c r="D39" s="167" t="s">
        <v>46</v>
      </c>
      <c r="E39" s="168"/>
      <c r="F39" s="168"/>
      <c r="G39" s="169" t="s">
        <v>47</v>
      </c>
      <c r="H39" s="170" t="s">
        <v>48</v>
      </c>
      <c r="I39" s="168"/>
      <c r="J39" s="171">
        <f>SUM(J30:J37)</f>
        <v>0</v>
      </c>
      <c r="K39" s="17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Stav. úpravy pro přesun patologie do suterénu bubovy B a C v areálu nemocnice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126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03 - Zpevněné plochy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Nymburk</v>
      </c>
      <c r="G89" s="40"/>
      <c r="H89" s="40"/>
      <c r="I89" s="32" t="s">
        <v>22</v>
      </c>
      <c r="J89" s="79" t="str">
        <f>IF(J12="","",J12)</f>
        <v>21. 10. 2021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Nemocnice Nymburk a.s.</v>
      </c>
      <c r="G91" s="40"/>
      <c r="H91" s="40"/>
      <c r="I91" s="32" t="s">
        <v>30</v>
      </c>
      <c r="J91" s="36" t="str">
        <f>E21</f>
        <v>Ing. arch. Pavel Petrák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5" t="s">
        <v>129</v>
      </c>
      <c r="D94" s="186"/>
      <c r="E94" s="186"/>
      <c r="F94" s="186"/>
      <c r="G94" s="186"/>
      <c r="H94" s="186"/>
      <c r="I94" s="186"/>
      <c r="J94" s="187" t="s">
        <v>130</v>
      </c>
      <c r="K94" s="18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8" t="s">
        <v>131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132</v>
      </c>
    </row>
    <row r="97" s="9" customFormat="1" ht="24.96" customHeight="1">
      <c r="A97" s="9"/>
      <c r="B97" s="189"/>
      <c r="C97" s="190"/>
      <c r="D97" s="191" t="s">
        <v>1185</v>
      </c>
      <c r="E97" s="192"/>
      <c r="F97" s="192"/>
      <c r="G97" s="192"/>
      <c r="H97" s="192"/>
      <c r="I97" s="192"/>
      <c r="J97" s="193">
        <f>J126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3"/>
      <c r="D98" s="196" t="s">
        <v>2183</v>
      </c>
      <c r="E98" s="197"/>
      <c r="F98" s="197"/>
      <c r="G98" s="197"/>
      <c r="H98" s="197"/>
      <c r="I98" s="197"/>
      <c r="J98" s="198">
        <f>J127</f>
        <v>0</v>
      </c>
      <c r="K98" s="133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3"/>
      <c r="D99" s="196" t="s">
        <v>2184</v>
      </c>
      <c r="E99" s="197"/>
      <c r="F99" s="197"/>
      <c r="G99" s="197"/>
      <c r="H99" s="197"/>
      <c r="I99" s="197"/>
      <c r="J99" s="198">
        <f>J143</f>
        <v>0</v>
      </c>
      <c r="K99" s="133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3"/>
      <c r="D100" s="196" t="s">
        <v>2185</v>
      </c>
      <c r="E100" s="197"/>
      <c r="F100" s="197"/>
      <c r="G100" s="197"/>
      <c r="H100" s="197"/>
      <c r="I100" s="197"/>
      <c r="J100" s="198">
        <f>J149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2186</v>
      </c>
      <c r="E101" s="197"/>
      <c r="F101" s="197"/>
      <c r="G101" s="197"/>
      <c r="H101" s="197"/>
      <c r="I101" s="197"/>
      <c r="J101" s="198">
        <f>J156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3"/>
      <c r="D102" s="196" t="s">
        <v>1187</v>
      </c>
      <c r="E102" s="197"/>
      <c r="F102" s="197"/>
      <c r="G102" s="197"/>
      <c r="H102" s="197"/>
      <c r="I102" s="197"/>
      <c r="J102" s="198">
        <f>J165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1189</v>
      </c>
      <c r="E103" s="197"/>
      <c r="F103" s="197"/>
      <c r="G103" s="197"/>
      <c r="H103" s="197"/>
      <c r="I103" s="197"/>
      <c r="J103" s="198">
        <f>J177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9"/>
      <c r="C104" s="190"/>
      <c r="D104" s="191" t="s">
        <v>139</v>
      </c>
      <c r="E104" s="192"/>
      <c r="F104" s="192"/>
      <c r="G104" s="192"/>
      <c r="H104" s="192"/>
      <c r="I104" s="192"/>
      <c r="J104" s="193">
        <f>J179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5"/>
      <c r="C105" s="133"/>
      <c r="D105" s="196" t="s">
        <v>143</v>
      </c>
      <c r="E105" s="197"/>
      <c r="F105" s="197"/>
      <c r="G105" s="197"/>
      <c r="H105" s="197"/>
      <c r="I105" s="197"/>
      <c r="J105" s="198">
        <f>J180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151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6.25" customHeight="1">
      <c r="A115" s="38"/>
      <c r="B115" s="39"/>
      <c r="C115" s="40"/>
      <c r="D115" s="40"/>
      <c r="E115" s="184" t="str">
        <f>E7</f>
        <v>Stav. úpravy pro přesun patologie do suterénu bubovy B a C v areálu nemocnice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126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>SO 03 - Zpevněné plochy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>Nymburk</v>
      </c>
      <c r="G119" s="40"/>
      <c r="H119" s="40"/>
      <c r="I119" s="32" t="s">
        <v>22</v>
      </c>
      <c r="J119" s="79" t="str">
        <f>IF(J12="","",J12)</f>
        <v>21. 10. 2021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5.65" customHeight="1">
      <c r="A121" s="38"/>
      <c r="B121" s="39"/>
      <c r="C121" s="32" t="s">
        <v>24</v>
      </c>
      <c r="D121" s="40"/>
      <c r="E121" s="40"/>
      <c r="F121" s="27" t="str">
        <f>E15</f>
        <v>Nemocnice Nymburk a.s.</v>
      </c>
      <c r="G121" s="40"/>
      <c r="H121" s="40"/>
      <c r="I121" s="32" t="s">
        <v>30</v>
      </c>
      <c r="J121" s="36" t="str">
        <f>E21</f>
        <v>Ing. arch. Pavel Petrák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40"/>
      <c r="E122" s="40"/>
      <c r="F122" s="27" t="str">
        <f>IF(E18="","",E18)</f>
        <v>Vyplň údaj</v>
      </c>
      <c r="G122" s="40"/>
      <c r="H122" s="40"/>
      <c r="I122" s="32" t="s">
        <v>33</v>
      </c>
      <c r="J122" s="36" t="str">
        <f>E24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200"/>
      <c r="B124" s="201"/>
      <c r="C124" s="202" t="s">
        <v>152</v>
      </c>
      <c r="D124" s="203" t="s">
        <v>61</v>
      </c>
      <c r="E124" s="203" t="s">
        <v>57</v>
      </c>
      <c r="F124" s="203" t="s">
        <v>58</v>
      </c>
      <c r="G124" s="203" t="s">
        <v>153</v>
      </c>
      <c r="H124" s="203" t="s">
        <v>154</v>
      </c>
      <c r="I124" s="203" t="s">
        <v>155</v>
      </c>
      <c r="J124" s="204" t="s">
        <v>130</v>
      </c>
      <c r="K124" s="205" t="s">
        <v>156</v>
      </c>
      <c r="L124" s="206"/>
      <c r="M124" s="100" t="s">
        <v>1</v>
      </c>
      <c r="N124" s="101" t="s">
        <v>40</v>
      </c>
      <c r="O124" s="101" t="s">
        <v>157</v>
      </c>
      <c r="P124" s="101" t="s">
        <v>158</v>
      </c>
      <c r="Q124" s="101" t="s">
        <v>159</v>
      </c>
      <c r="R124" s="101" t="s">
        <v>160</v>
      </c>
      <c r="S124" s="101" t="s">
        <v>161</v>
      </c>
      <c r="T124" s="102" t="s">
        <v>162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8"/>
      <c r="B125" s="39"/>
      <c r="C125" s="107" t="s">
        <v>163</v>
      </c>
      <c r="D125" s="40"/>
      <c r="E125" s="40"/>
      <c r="F125" s="40"/>
      <c r="G125" s="40"/>
      <c r="H125" s="40"/>
      <c r="I125" s="40"/>
      <c r="J125" s="207">
        <f>BK125</f>
        <v>0</v>
      </c>
      <c r="K125" s="40"/>
      <c r="L125" s="44"/>
      <c r="M125" s="103"/>
      <c r="N125" s="208"/>
      <c r="O125" s="104"/>
      <c r="P125" s="209">
        <f>P126+P179</f>
        <v>0</v>
      </c>
      <c r="Q125" s="104"/>
      <c r="R125" s="209">
        <f>R126+R179</f>
        <v>69.710863769999989</v>
      </c>
      <c r="S125" s="104"/>
      <c r="T125" s="210">
        <f>T126+T179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75</v>
      </c>
      <c r="AU125" s="17" t="s">
        <v>132</v>
      </c>
      <c r="BK125" s="211">
        <f>BK126+BK179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164</v>
      </c>
      <c r="F126" s="215" t="s">
        <v>1196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P127+P143+P149+P156+P165+P177</f>
        <v>0</v>
      </c>
      <c r="Q126" s="220"/>
      <c r="R126" s="221">
        <f>R127+R143+R149+R156+R165+R177</f>
        <v>69.710863769999989</v>
      </c>
      <c r="S126" s="220"/>
      <c r="T126" s="222">
        <f>T127+T143+T149+T156+T165+T177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84</v>
      </c>
      <c r="AT126" s="224" t="s">
        <v>75</v>
      </c>
      <c r="AU126" s="224" t="s">
        <v>76</v>
      </c>
      <c r="AY126" s="223" t="s">
        <v>166</v>
      </c>
      <c r="BK126" s="225">
        <f>BK127+BK143+BK149+BK156+BK165+BK177</f>
        <v>0</v>
      </c>
    </row>
    <row r="127" s="12" customFormat="1" ht="22.8" customHeight="1">
      <c r="A127" s="12"/>
      <c r="B127" s="212"/>
      <c r="C127" s="213"/>
      <c r="D127" s="214" t="s">
        <v>75</v>
      </c>
      <c r="E127" s="226" t="s">
        <v>84</v>
      </c>
      <c r="F127" s="226" t="s">
        <v>2191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SUM(P128:P142)</f>
        <v>0</v>
      </c>
      <c r="Q127" s="220"/>
      <c r="R127" s="221">
        <f>SUM(R128:R142)</f>
        <v>0</v>
      </c>
      <c r="S127" s="220"/>
      <c r="T127" s="222">
        <f>SUM(T128:T142)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84</v>
      </c>
      <c r="AT127" s="224" t="s">
        <v>75</v>
      </c>
      <c r="AU127" s="224" t="s">
        <v>84</v>
      </c>
      <c r="AY127" s="223" t="s">
        <v>166</v>
      </c>
      <c r="BK127" s="225">
        <f>SUM(BK128:BK142)</f>
        <v>0</v>
      </c>
    </row>
    <row r="128" s="2" customFormat="1" ht="33" customHeight="1">
      <c r="A128" s="38"/>
      <c r="B128" s="39"/>
      <c r="C128" s="228" t="s">
        <v>84</v>
      </c>
      <c r="D128" s="228" t="s">
        <v>168</v>
      </c>
      <c r="E128" s="229" t="s">
        <v>2485</v>
      </c>
      <c r="F128" s="230" t="s">
        <v>2486</v>
      </c>
      <c r="G128" s="231" t="s">
        <v>171</v>
      </c>
      <c r="H128" s="232">
        <v>81.847999999999999</v>
      </c>
      <c r="I128" s="233"/>
      <c r="J128" s="234">
        <f>ROUND(I128*H128,2)</f>
        <v>0</v>
      </c>
      <c r="K128" s="235"/>
      <c r="L128" s="44"/>
      <c r="M128" s="236" t="s">
        <v>1</v>
      </c>
      <c r="N128" s="237" t="s">
        <v>41</v>
      </c>
      <c r="O128" s="91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0" t="s">
        <v>172</v>
      </c>
      <c r="AT128" s="240" t="s">
        <v>168</v>
      </c>
      <c r="AU128" s="240" t="s">
        <v>86</v>
      </c>
      <c r="AY128" s="17" t="s">
        <v>166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7" t="s">
        <v>84</v>
      </c>
      <c r="BK128" s="241">
        <f>ROUND(I128*H128,2)</f>
        <v>0</v>
      </c>
      <c r="BL128" s="17" t="s">
        <v>172</v>
      </c>
      <c r="BM128" s="240" t="s">
        <v>2487</v>
      </c>
    </row>
    <row r="129" s="13" customFormat="1">
      <c r="A129" s="13"/>
      <c r="B129" s="242"/>
      <c r="C129" s="243"/>
      <c r="D129" s="244" t="s">
        <v>174</v>
      </c>
      <c r="E129" s="245" t="s">
        <v>1</v>
      </c>
      <c r="F129" s="246" t="s">
        <v>2488</v>
      </c>
      <c r="G129" s="243"/>
      <c r="H129" s="247">
        <v>68.052000000000007</v>
      </c>
      <c r="I129" s="248"/>
      <c r="J129" s="243"/>
      <c r="K129" s="243"/>
      <c r="L129" s="249"/>
      <c r="M129" s="250"/>
      <c r="N129" s="251"/>
      <c r="O129" s="251"/>
      <c r="P129" s="251"/>
      <c r="Q129" s="251"/>
      <c r="R129" s="251"/>
      <c r="S129" s="251"/>
      <c r="T129" s="25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3" t="s">
        <v>174</v>
      </c>
      <c r="AU129" s="253" t="s">
        <v>86</v>
      </c>
      <c r="AV129" s="13" t="s">
        <v>86</v>
      </c>
      <c r="AW129" s="13" t="s">
        <v>32</v>
      </c>
      <c r="AX129" s="13" t="s">
        <v>76</v>
      </c>
      <c r="AY129" s="253" t="s">
        <v>166</v>
      </c>
    </row>
    <row r="130" s="13" customFormat="1">
      <c r="A130" s="13"/>
      <c r="B130" s="242"/>
      <c r="C130" s="243"/>
      <c r="D130" s="244" t="s">
        <v>174</v>
      </c>
      <c r="E130" s="245" t="s">
        <v>1</v>
      </c>
      <c r="F130" s="246" t="s">
        <v>2489</v>
      </c>
      <c r="G130" s="243"/>
      <c r="H130" s="247">
        <v>13.795999999999999</v>
      </c>
      <c r="I130" s="248"/>
      <c r="J130" s="243"/>
      <c r="K130" s="243"/>
      <c r="L130" s="249"/>
      <c r="M130" s="250"/>
      <c r="N130" s="251"/>
      <c r="O130" s="251"/>
      <c r="P130" s="251"/>
      <c r="Q130" s="251"/>
      <c r="R130" s="251"/>
      <c r="S130" s="251"/>
      <c r="T130" s="25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3" t="s">
        <v>174</v>
      </c>
      <c r="AU130" s="253" t="s">
        <v>86</v>
      </c>
      <c r="AV130" s="13" t="s">
        <v>86</v>
      </c>
      <c r="AW130" s="13" t="s">
        <v>32</v>
      </c>
      <c r="AX130" s="13" t="s">
        <v>76</v>
      </c>
      <c r="AY130" s="253" t="s">
        <v>166</v>
      </c>
    </row>
    <row r="131" s="14" customFormat="1">
      <c r="A131" s="14"/>
      <c r="B131" s="254"/>
      <c r="C131" s="255"/>
      <c r="D131" s="244" t="s">
        <v>174</v>
      </c>
      <c r="E131" s="256" t="s">
        <v>1</v>
      </c>
      <c r="F131" s="257" t="s">
        <v>182</v>
      </c>
      <c r="G131" s="255"/>
      <c r="H131" s="258">
        <v>81.848000000000013</v>
      </c>
      <c r="I131" s="259"/>
      <c r="J131" s="255"/>
      <c r="K131" s="255"/>
      <c r="L131" s="260"/>
      <c r="M131" s="261"/>
      <c r="N131" s="262"/>
      <c r="O131" s="262"/>
      <c r="P131" s="262"/>
      <c r="Q131" s="262"/>
      <c r="R131" s="262"/>
      <c r="S131" s="262"/>
      <c r="T131" s="26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4" t="s">
        <v>174</v>
      </c>
      <c r="AU131" s="264" t="s">
        <v>86</v>
      </c>
      <c r="AV131" s="14" t="s">
        <v>172</v>
      </c>
      <c r="AW131" s="14" t="s">
        <v>32</v>
      </c>
      <c r="AX131" s="14" t="s">
        <v>84</v>
      </c>
      <c r="AY131" s="264" t="s">
        <v>166</v>
      </c>
    </row>
    <row r="132" s="2" customFormat="1" ht="24.15" customHeight="1">
      <c r="A132" s="38"/>
      <c r="B132" s="39"/>
      <c r="C132" s="228" t="s">
        <v>86</v>
      </c>
      <c r="D132" s="228" t="s">
        <v>168</v>
      </c>
      <c r="E132" s="229" t="s">
        <v>2490</v>
      </c>
      <c r="F132" s="230" t="s">
        <v>2491</v>
      </c>
      <c r="G132" s="231" t="s">
        <v>171</v>
      </c>
      <c r="H132" s="232">
        <v>0.84999999999999998</v>
      </c>
      <c r="I132" s="233"/>
      <c r="J132" s="234">
        <f>ROUND(I132*H132,2)</f>
        <v>0</v>
      </c>
      <c r="K132" s="235"/>
      <c r="L132" s="44"/>
      <c r="M132" s="236" t="s">
        <v>1</v>
      </c>
      <c r="N132" s="237" t="s">
        <v>41</v>
      </c>
      <c r="O132" s="91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0" t="s">
        <v>172</v>
      </c>
      <c r="AT132" s="240" t="s">
        <v>168</v>
      </c>
      <c r="AU132" s="240" t="s">
        <v>86</v>
      </c>
      <c r="AY132" s="17" t="s">
        <v>166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7" t="s">
        <v>84</v>
      </c>
      <c r="BK132" s="241">
        <f>ROUND(I132*H132,2)</f>
        <v>0</v>
      </c>
      <c r="BL132" s="17" t="s">
        <v>172</v>
      </c>
      <c r="BM132" s="240" t="s">
        <v>2492</v>
      </c>
    </row>
    <row r="133" s="15" customFormat="1">
      <c r="A133" s="15"/>
      <c r="B133" s="265"/>
      <c r="C133" s="266"/>
      <c r="D133" s="244" t="s">
        <v>174</v>
      </c>
      <c r="E133" s="267" t="s">
        <v>1</v>
      </c>
      <c r="F133" s="268" t="s">
        <v>2493</v>
      </c>
      <c r="G133" s="266"/>
      <c r="H133" s="267" t="s">
        <v>1</v>
      </c>
      <c r="I133" s="269"/>
      <c r="J133" s="266"/>
      <c r="K133" s="266"/>
      <c r="L133" s="270"/>
      <c r="M133" s="271"/>
      <c r="N133" s="272"/>
      <c r="O133" s="272"/>
      <c r="P133" s="272"/>
      <c r="Q133" s="272"/>
      <c r="R133" s="272"/>
      <c r="S133" s="272"/>
      <c r="T133" s="273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4" t="s">
        <v>174</v>
      </c>
      <c r="AU133" s="274" t="s">
        <v>86</v>
      </c>
      <c r="AV133" s="15" t="s">
        <v>84</v>
      </c>
      <c r="AW133" s="15" t="s">
        <v>32</v>
      </c>
      <c r="AX133" s="15" t="s">
        <v>76</v>
      </c>
      <c r="AY133" s="274" t="s">
        <v>166</v>
      </c>
    </row>
    <row r="134" s="13" customFormat="1">
      <c r="A134" s="13"/>
      <c r="B134" s="242"/>
      <c r="C134" s="243"/>
      <c r="D134" s="244" t="s">
        <v>174</v>
      </c>
      <c r="E134" s="245" t="s">
        <v>1</v>
      </c>
      <c r="F134" s="246" t="s">
        <v>2494</v>
      </c>
      <c r="G134" s="243"/>
      <c r="H134" s="247">
        <v>0.14999999999999999</v>
      </c>
      <c r="I134" s="248"/>
      <c r="J134" s="243"/>
      <c r="K134" s="243"/>
      <c r="L134" s="249"/>
      <c r="M134" s="250"/>
      <c r="N134" s="251"/>
      <c r="O134" s="251"/>
      <c r="P134" s="251"/>
      <c r="Q134" s="251"/>
      <c r="R134" s="251"/>
      <c r="S134" s="251"/>
      <c r="T134" s="25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3" t="s">
        <v>174</v>
      </c>
      <c r="AU134" s="253" t="s">
        <v>86</v>
      </c>
      <c r="AV134" s="13" t="s">
        <v>86</v>
      </c>
      <c r="AW134" s="13" t="s">
        <v>32</v>
      </c>
      <c r="AX134" s="13" t="s">
        <v>76</v>
      </c>
      <c r="AY134" s="253" t="s">
        <v>166</v>
      </c>
    </row>
    <row r="135" s="13" customFormat="1">
      <c r="A135" s="13"/>
      <c r="B135" s="242"/>
      <c r="C135" s="243"/>
      <c r="D135" s="244" t="s">
        <v>174</v>
      </c>
      <c r="E135" s="245" t="s">
        <v>1</v>
      </c>
      <c r="F135" s="246" t="s">
        <v>2495</v>
      </c>
      <c r="G135" s="243"/>
      <c r="H135" s="247">
        <v>0.69999999999999996</v>
      </c>
      <c r="I135" s="248"/>
      <c r="J135" s="243"/>
      <c r="K135" s="243"/>
      <c r="L135" s="249"/>
      <c r="M135" s="250"/>
      <c r="N135" s="251"/>
      <c r="O135" s="251"/>
      <c r="P135" s="251"/>
      <c r="Q135" s="251"/>
      <c r="R135" s="251"/>
      <c r="S135" s="251"/>
      <c r="T135" s="25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3" t="s">
        <v>174</v>
      </c>
      <c r="AU135" s="253" t="s">
        <v>86</v>
      </c>
      <c r="AV135" s="13" t="s">
        <v>86</v>
      </c>
      <c r="AW135" s="13" t="s">
        <v>32</v>
      </c>
      <c r="AX135" s="13" t="s">
        <v>76</v>
      </c>
      <c r="AY135" s="253" t="s">
        <v>166</v>
      </c>
    </row>
    <row r="136" s="14" customFormat="1">
      <c r="A136" s="14"/>
      <c r="B136" s="254"/>
      <c r="C136" s="255"/>
      <c r="D136" s="244" t="s">
        <v>174</v>
      </c>
      <c r="E136" s="256" t="s">
        <v>1</v>
      </c>
      <c r="F136" s="257" t="s">
        <v>182</v>
      </c>
      <c r="G136" s="255"/>
      <c r="H136" s="258">
        <v>0.84999999999999998</v>
      </c>
      <c r="I136" s="259"/>
      <c r="J136" s="255"/>
      <c r="K136" s="255"/>
      <c r="L136" s="260"/>
      <c r="M136" s="261"/>
      <c r="N136" s="262"/>
      <c r="O136" s="262"/>
      <c r="P136" s="262"/>
      <c r="Q136" s="262"/>
      <c r="R136" s="262"/>
      <c r="S136" s="262"/>
      <c r="T136" s="26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4" t="s">
        <v>174</v>
      </c>
      <c r="AU136" s="264" t="s">
        <v>86</v>
      </c>
      <c r="AV136" s="14" t="s">
        <v>172</v>
      </c>
      <c r="AW136" s="14" t="s">
        <v>32</v>
      </c>
      <c r="AX136" s="14" t="s">
        <v>84</v>
      </c>
      <c r="AY136" s="264" t="s">
        <v>166</v>
      </c>
    </row>
    <row r="137" s="2" customFormat="1" ht="37.8" customHeight="1">
      <c r="A137" s="38"/>
      <c r="B137" s="39"/>
      <c r="C137" s="228" t="s">
        <v>118</v>
      </c>
      <c r="D137" s="228" t="s">
        <v>168</v>
      </c>
      <c r="E137" s="229" t="s">
        <v>2218</v>
      </c>
      <c r="F137" s="230" t="s">
        <v>2219</v>
      </c>
      <c r="G137" s="231" t="s">
        <v>171</v>
      </c>
      <c r="H137" s="232">
        <v>82.697999999999993</v>
      </c>
      <c r="I137" s="233"/>
      <c r="J137" s="234">
        <f>ROUND(I137*H137,2)</f>
        <v>0</v>
      </c>
      <c r="K137" s="235"/>
      <c r="L137" s="44"/>
      <c r="M137" s="236" t="s">
        <v>1</v>
      </c>
      <c r="N137" s="237" t="s">
        <v>41</v>
      </c>
      <c r="O137" s="91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0" t="s">
        <v>172</v>
      </c>
      <c r="AT137" s="240" t="s">
        <v>168</v>
      </c>
      <c r="AU137" s="240" t="s">
        <v>86</v>
      </c>
      <c r="AY137" s="17" t="s">
        <v>166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7" t="s">
        <v>84</v>
      </c>
      <c r="BK137" s="241">
        <f>ROUND(I137*H137,2)</f>
        <v>0</v>
      </c>
      <c r="BL137" s="17" t="s">
        <v>172</v>
      </c>
      <c r="BM137" s="240" t="s">
        <v>2496</v>
      </c>
    </row>
    <row r="138" s="13" customFormat="1">
      <c r="A138" s="13"/>
      <c r="B138" s="242"/>
      <c r="C138" s="243"/>
      <c r="D138" s="244" t="s">
        <v>174</v>
      </c>
      <c r="E138" s="245" t="s">
        <v>1</v>
      </c>
      <c r="F138" s="246" t="s">
        <v>2497</v>
      </c>
      <c r="G138" s="243"/>
      <c r="H138" s="247">
        <v>82.697999999999993</v>
      </c>
      <c r="I138" s="248"/>
      <c r="J138" s="243"/>
      <c r="K138" s="243"/>
      <c r="L138" s="249"/>
      <c r="M138" s="250"/>
      <c r="N138" s="251"/>
      <c r="O138" s="251"/>
      <c r="P138" s="251"/>
      <c r="Q138" s="251"/>
      <c r="R138" s="251"/>
      <c r="S138" s="251"/>
      <c r="T138" s="25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3" t="s">
        <v>174</v>
      </c>
      <c r="AU138" s="253" t="s">
        <v>86</v>
      </c>
      <c r="AV138" s="13" t="s">
        <v>86</v>
      </c>
      <c r="AW138" s="13" t="s">
        <v>32</v>
      </c>
      <c r="AX138" s="13" t="s">
        <v>84</v>
      </c>
      <c r="AY138" s="253" t="s">
        <v>166</v>
      </c>
    </row>
    <row r="139" s="2" customFormat="1" ht="37.8" customHeight="1">
      <c r="A139" s="38"/>
      <c r="B139" s="39"/>
      <c r="C139" s="228" t="s">
        <v>172</v>
      </c>
      <c r="D139" s="228" t="s">
        <v>168</v>
      </c>
      <c r="E139" s="229" t="s">
        <v>2222</v>
      </c>
      <c r="F139" s="230" t="s">
        <v>2223</v>
      </c>
      <c r="G139" s="231" t="s">
        <v>171</v>
      </c>
      <c r="H139" s="232">
        <v>992.37599999999998</v>
      </c>
      <c r="I139" s="233"/>
      <c r="J139" s="234">
        <f>ROUND(I139*H139,2)</f>
        <v>0</v>
      </c>
      <c r="K139" s="235"/>
      <c r="L139" s="44"/>
      <c r="M139" s="236" t="s">
        <v>1</v>
      </c>
      <c r="N139" s="237" t="s">
        <v>41</v>
      </c>
      <c r="O139" s="91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0" t="s">
        <v>172</v>
      </c>
      <c r="AT139" s="240" t="s">
        <v>168</v>
      </c>
      <c r="AU139" s="240" t="s">
        <v>86</v>
      </c>
      <c r="AY139" s="17" t="s">
        <v>166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7" t="s">
        <v>84</v>
      </c>
      <c r="BK139" s="241">
        <f>ROUND(I139*H139,2)</f>
        <v>0</v>
      </c>
      <c r="BL139" s="17" t="s">
        <v>172</v>
      </c>
      <c r="BM139" s="240" t="s">
        <v>2498</v>
      </c>
    </row>
    <row r="140" s="13" customFormat="1">
      <c r="A140" s="13"/>
      <c r="B140" s="242"/>
      <c r="C140" s="243"/>
      <c r="D140" s="244" t="s">
        <v>174</v>
      </c>
      <c r="E140" s="245" t="s">
        <v>1</v>
      </c>
      <c r="F140" s="246" t="s">
        <v>2499</v>
      </c>
      <c r="G140" s="243"/>
      <c r="H140" s="247">
        <v>992.37599999999998</v>
      </c>
      <c r="I140" s="248"/>
      <c r="J140" s="243"/>
      <c r="K140" s="243"/>
      <c r="L140" s="249"/>
      <c r="M140" s="250"/>
      <c r="N140" s="251"/>
      <c r="O140" s="251"/>
      <c r="P140" s="251"/>
      <c r="Q140" s="251"/>
      <c r="R140" s="251"/>
      <c r="S140" s="251"/>
      <c r="T140" s="25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3" t="s">
        <v>174</v>
      </c>
      <c r="AU140" s="253" t="s">
        <v>86</v>
      </c>
      <c r="AV140" s="13" t="s">
        <v>86</v>
      </c>
      <c r="AW140" s="13" t="s">
        <v>32</v>
      </c>
      <c r="AX140" s="13" t="s">
        <v>84</v>
      </c>
      <c r="AY140" s="253" t="s">
        <v>166</v>
      </c>
    </row>
    <row r="141" s="2" customFormat="1" ht="33" customHeight="1">
      <c r="A141" s="38"/>
      <c r="B141" s="39"/>
      <c r="C141" s="228" t="s">
        <v>202</v>
      </c>
      <c r="D141" s="228" t="s">
        <v>168</v>
      </c>
      <c r="E141" s="229" t="s">
        <v>2226</v>
      </c>
      <c r="F141" s="230" t="s">
        <v>2227</v>
      </c>
      <c r="G141" s="231" t="s">
        <v>205</v>
      </c>
      <c r="H141" s="232">
        <v>148.856</v>
      </c>
      <c r="I141" s="233"/>
      <c r="J141" s="234">
        <f>ROUND(I141*H141,2)</f>
        <v>0</v>
      </c>
      <c r="K141" s="235"/>
      <c r="L141" s="44"/>
      <c r="M141" s="236" t="s">
        <v>1</v>
      </c>
      <c r="N141" s="237" t="s">
        <v>41</v>
      </c>
      <c r="O141" s="91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0" t="s">
        <v>172</v>
      </c>
      <c r="AT141" s="240" t="s">
        <v>168</v>
      </c>
      <c r="AU141" s="240" t="s">
        <v>86</v>
      </c>
      <c r="AY141" s="17" t="s">
        <v>166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7" t="s">
        <v>84</v>
      </c>
      <c r="BK141" s="241">
        <f>ROUND(I141*H141,2)</f>
        <v>0</v>
      </c>
      <c r="BL141" s="17" t="s">
        <v>172</v>
      </c>
      <c r="BM141" s="240" t="s">
        <v>2500</v>
      </c>
    </row>
    <row r="142" s="13" customFormat="1">
      <c r="A142" s="13"/>
      <c r="B142" s="242"/>
      <c r="C142" s="243"/>
      <c r="D142" s="244" t="s">
        <v>174</v>
      </c>
      <c r="E142" s="245" t="s">
        <v>1</v>
      </c>
      <c r="F142" s="246" t="s">
        <v>2501</v>
      </c>
      <c r="G142" s="243"/>
      <c r="H142" s="247">
        <v>148.856</v>
      </c>
      <c r="I142" s="248"/>
      <c r="J142" s="243"/>
      <c r="K142" s="243"/>
      <c r="L142" s="249"/>
      <c r="M142" s="250"/>
      <c r="N142" s="251"/>
      <c r="O142" s="251"/>
      <c r="P142" s="251"/>
      <c r="Q142" s="251"/>
      <c r="R142" s="251"/>
      <c r="S142" s="251"/>
      <c r="T142" s="25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3" t="s">
        <v>174</v>
      </c>
      <c r="AU142" s="253" t="s">
        <v>86</v>
      </c>
      <c r="AV142" s="13" t="s">
        <v>86</v>
      </c>
      <c r="AW142" s="13" t="s">
        <v>32</v>
      </c>
      <c r="AX142" s="13" t="s">
        <v>84</v>
      </c>
      <c r="AY142" s="253" t="s">
        <v>166</v>
      </c>
    </row>
    <row r="143" s="12" customFormat="1" ht="22.8" customHeight="1">
      <c r="A143" s="12"/>
      <c r="B143" s="212"/>
      <c r="C143" s="213"/>
      <c r="D143" s="214" t="s">
        <v>75</v>
      </c>
      <c r="E143" s="226" t="s">
        <v>86</v>
      </c>
      <c r="F143" s="226" t="s">
        <v>2234</v>
      </c>
      <c r="G143" s="213"/>
      <c r="H143" s="213"/>
      <c r="I143" s="216"/>
      <c r="J143" s="227">
        <f>BK143</f>
        <v>0</v>
      </c>
      <c r="K143" s="213"/>
      <c r="L143" s="218"/>
      <c r="M143" s="219"/>
      <c r="N143" s="220"/>
      <c r="O143" s="220"/>
      <c r="P143" s="221">
        <f>SUM(P144:P148)</f>
        <v>0</v>
      </c>
      <c r="Q143" s="220"/>
      <c r="R143" s="221">
        <f>SUM(R144:R148)</f>
        <v>2.1907879700000001</v>
      </c>
      <c r="S143" s="220"/>
      <c r="T143" s="222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84</v>
      </c>
      <c r="AT143" s="224" t="s">
        <v>75</v>
      </c>
      <c r="AU143" s="224" t="s">
        <v>84</v>
      </c>
      <c r="AY143" s="223" t="s">
        <v>166</v>
      </c>
      <c r="BK143" s="225">
        <f>SUM(BK144:BK148)</f>
        <v>0</v>
      </c>
    </row>
    <row r="144" s="2" customFormat="1" ht="16.5" customHeight="1">
      <c r="A144" s="38"/>
      <c r="B144" s="39"/>
      <c r="C144" s="228" t="s">
        <v>216</v>
      </c>
      <c r="D144" s="228" t="s">
        <v>168</v>
      </c>
      <c r="E144" s="229" t="s">
        <v>2502</v>
      </c>
      <c r="F144" s="230" t="s">
        <v>2503</v>
      </c>
      <c r="G144" s="231" t="s">
        <v>171</v>
      </c>
      <c r="H144" s="232">
        <v>0.89300000000000002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41</v>
      </c>
      <c r="O144" s="91"/>
      <c r="P144" s="238">
        <f>O144*H144</f>
        <v>0</v>
      </c>
      <c r="Q144" s="238">
        <v>2.45329</v>
      </c>
      <c r="R144" s="238">
        <f>Q144*H144</f>
        <v>2.1907879700000001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172</v>
      </c>
      <c r="AT144" s="240" t="s">
        <v>168</v>
      </c>
      <c r="AU144" s="240" t="s">
        <v>86</v>
      </c>
      <c r="AY144" s="17" t="s">
        <v>166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84</v>
      </c>
      <c r="BK144" s="241">
        <f>ROUND(I144*H144,2)</f>
        <v>0</v>
      </c>
      <c r="BL144" s="17" t="s">
        <v>172</v>
      </c>
      <c r="BM144" s="240" t="s">
        <v>2504</v>
      </c>
    </row>
    <row r="145" s="15" customFormat="1">
      <c r="A145" s="15"/>
      <c r="B145" s="265"/>
      <c r="C145" s="266"/>
      <c r="D145" s="244" t="s">
        <v>174</v>
      </c>
      <c r="E145" s="267" t="s">
        <v>1</v>
      </c>
      <c r="F145" s="268" t="s">
        <v>2493</v>
      </c>
      <c r="G145" s="266"/>
      <c r="H145" s="267" t="s">
        <v>1</v>
      </c>
      <c r="I145" s="269"/>
      <c r="J145" s="266"/>
      <c r="K145" s="266"/>
      <c r="L145" s="270"/>
      <c r="M145" s="271"/>
      <c r="N145" s="272"/>
      <c r="O145" s="272"/>
      <c r="P145" s="272"/>
      <c r="Q145" s="272"/>
      <c r="R145" s="272"/>
      <c r="S145" s="272"/>
      <c r="T145" s="273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4" t="s">
        <v>174</v>
      </c>
      <c r="AU145" s="274" t="s">
        <v>86</v>
      </c>
      <c r="AV145" s="15" t="s">
        <v>84</v>
      </c>
      <c r="AW145" s="15" t="s">
        <v>32</v>
      </c>
      <c r="AX145" s="15" t="s">
        <v>76</v>
      </c>
      <c r="AY145" s="274" t="s">
        <v>166</v>
      </c>
    </row>
    <row r="146" s="13" customFormat="1">
      <c r="A146" s="13"/>
      <c r="B146" s="242"/>
      <c r="C146" s="243"/>
      <c r="D146" s="244" t="s">
        <v>174</v>
      </c>
      <c r="E146" s="245" t="s">
        <v>1</v>
      </c>
      <c r="F146" s="246" t="s">
        <v>2505</v>
      </c>
      <c r="G146" s="243"/>
      <c r="H146" s="247">
        <v>0.158</v>
      </c>
      <c r="I146" s="248"/>
      <c r="J146" s="243"/>
      <c r="K146" s="243"/>
      <c r="L146" s="249"/>
      <c r="M146" s="250"/>
      <c r="N146" s="251"/>
      <c r="O146" s="251"/>
      <c r="P146" s="251"/>
      <c r="Q146" s="251"/>
      <c r="R146" s="251"/>
      <c r="S146" s="251"/>
      <c r="T146" s="25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3" t="s">
        <v>174</v>
      </c>
      <c r="AU146" s="253" t="s">
        <v>86</v>
      </c>
      <c r="AV146" s="13" t="s">
        <v>86</v>
      </c>
      <c r="AW146" s="13" t="s">
        <v>32</v>
      </c>
      <c r="AX146" s="13" t="s">
        <v>76</v>
      </c>
      <c r="AY146" s="253" t="s">
        <v>166</v>
      </c>
    </row>
    <row r="147" s="13" customFormat="1">
      <c r="A147" s="13"/>
      <c r="B147" s="242"/>
      <c r="C147" s="243"/>
      <c r="D147" s="244" t="s">
        <v>174</v>
      </c>
      <c r="E147" s="245" t="s">
        <v>1</v>
      </c>
      <c r="F147" s="246" t="s">
        <v>2506</v>
      </c>
      <c r="G147" s="243"/>
      <c r="H147" s="247">
        <v>0.73499999999999999</v>
      </c>
      <c r="I147" s="248"/>
      <c r="J147" s="243"/>
      <c r="K147" s="243"/>
      <c r="L147" s="249"/>
      <c r="M147" s="250"/>
      <c r="N147" s="251"/>
      <c r="O147" s="251"/>
      <c r="P147" s="251"/>
      <c r="Q147" s="251"/>
      <c r="R147" s="251"/>
      <c r="S147" s="251"/>
      <c r="T147" s="25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3" t="s">
        <v>174</v>
      </c>
      <c r="AU147" s="253" t="s">
        <v>86</v>
      </c>
      <c r="AV147" s="13" t="s">
        <v>86</v>
      </c>
      <c r="AW147" s="13" t="s">
        <v>32</v>
      </c>
      <c r="AX147" s="13" t="s">
        <v>76</v>
      </c>
      <c r="AY147" s="253" t="s">
        <v>166</v>
      </c>
    </row>
    <row r="148" s="14" customFormat="1">
      <c r="A148" s="14"/>
      <c r="B148" s="254"/>
      <c r="C148" s="255"/>
      <c r="D148" s="244" t="s">
        <v>174</v>
      </c>
      <c r="E148" s="256" t="s">
        <v>1</v>
      </c>
      <c r="F148" s="257" t="s">
        <v>182</v>
      </c>
      <c r="G148" s="255"/>
      <c r="H148" s="258">
        <v>0.89300000000000002</v>
      </c>
      <c r="I148" s="259"/>
      <c r="J148" s="255"/>
      <c r="K148" s="255"/>
      <c r="L148" s="260"/>
      <c r="M148" s="261"/>
      <c r="N148" s="262"/>
      <c r="O148" s="262"/>
      <c r="P148" s="262"/>
      <c r="Q148" s="262"/>
      <c r="R148" s="262"/>
      <c r="S148" s="262"/>
      <c r="T148" s="26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4" t="s">
        <v>174</v>
      </c>
      <c r="AU148" s="264" t="s">
        <v>86</v>
      </c>
      <c r="AV148" s="14" t="s">
        <v>172</v>
      </c>
      <c r="AW148" s="14" t="s">
        <v>32</v>
      </c>
      <c r="AX148" s="14" t="s">
        <v>84</v>
      </c>
      <c r="AY148" s="264" t="s">
        <v>166</v>
      </c>
    </row>
    <row r="149" s="12" customFormat="1" ht="22.8" customHeight="1">
      <c r="A149" s="12"/>
      <c r="B149" s="212"/>
      <c r="C149" s="213"/>
      <c r="D149" s="214" t="s">
        <v>75</v>
      </c>
      <c r="E149" s="226" t="s">
        <v>172</v>
      </c>
      <c r="F149" s="226" t="s">
        <v>2272</v>
      </c>
      <c r="G149" s="213"/>
      <c r="H149" s="213"/>
      <c r="I149" s="216"/>
      <c r="J149" s="227">
        <f>BK149</f>
        <v>0</v>
      </c>
      <c r="K149" s="213"/>
      <c r="L149" s="218"/>
      <c r="M149" s="219"/>
      <c r="N149" s="220"/>
      <c r="O149" s="220"/>
      <c r="P149" s="221">
        <f>SUM(P150:P155)</f>
        <v>0</v>
      </c>
      <c r="Q149" s="220"/>
      <c r="R149" s="221">
        <f>SUM(R150:R155)</f>
        <v>0</v>
      </c>
      <c r="S149" s="220"/>
      <c r="T149" s="222">
        <f>SUM(T150:T155)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84</v>
      </c>
      <c r="AT149" s="224" t="s">
        <v>75</v>
      </c>
      <c r="AU149" s="224" t="s">
        <v>84</v>
      </c>
      <c r="AY149" s="223" t="s">
        <v>166</v>
      </c>
      <c r="BK149" s="225">
        <f>SUM(BK150:BK155)</f>
        <v>0</v>
      </c>
    </row>
    <row r="150" s="2" customFormat="1" ht="33" customHeight="1">
      <c r="A150" s="38"/>
      <c r="B150" s="39"/>
      <c r="C150" s="228" t="s">
        <v>223</v>
      </c>
      <c r="D150" s="228" t="s">
        <v>168</v>
      </c>
      <c r="E150" s="229" t="s">
        <v>2300</v>
      </c>
      <c r="F150" s="230" t="s">
        <v>2301</v>
      </c>
      <c r="G150" s="231" t="s">
        <v>229</v>
      </c>
      <c r="H150" s="232">
        <v>139.09</v>
      </c>
      <c r="I150" s="233"/>
      <c r="J150" s="234">
        <f>ROUND(I150*H150,2)</f>
        <v>0</v>
      </c>
      <c r="K150" s="235"/>
      <c r="L150" s="44"/>
      <c r="M150" s="236" t="s">
        <v>1</v>
      </c>
      <c r="N150" s="237" t="s">
        <v>41</v>
      </c>
      <c r="O150" s="91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172</v>
      </c>
      <c r="AT150" s="240" t="s">
        <v>168</v>
      </c>
      <c r="AU150" s="240" t="s">
        <v>86</v>
      </c>
      <c r="AY150" s="17" t="s">
        <v>166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84</v>
      </c>
      <c r="BK150" s="241">
        <f>ROUND(I150*H150,2)</f>
        <v>0</v>
      </c>
      <c r="BL150" s="17" t="s">
        <v>172</v>
      </c>
      <c r="BM150" s="240" t="s">
        <v>2507</v>
      </c>
    </row>
    <row r="151" s="13" customFormat="1">
      <c r="A151" s="13"/>
      <c r="B151" s="242"/>
      <c r="C151" s="243"/>
      <c r="D151" s="244" t="s">
        <v>174</v>
      </c>
      <c r="E151" s="245" t="s">
        <v>1</v>
      </c>
      <c r="F151" s="246" t="s">
        <v>2508</v>
      </c>
      <c r="G151" s="243"/>
      <c r="H151" s="247">
        <v>139.09</v>
      </c>
      <c r="I151" s="248"/>
      <c r="J151" s="243"/>
      <c r="K151" s="243"/>
      <c r="L151" s="249"/>
      <c r="M151" s="250"/>
      <c r="N151" s="251"/>
      <c r="O151" s="251"/>
      <c r="P151" s="251"/>
      <c r="Q151" s="251"/>
      <c r="R151" s="251"/>
      <c r="S151" s="251"/>
      <c r="T151" s="25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3" t="s">
        <v>174</v>
      </c>
      <c r="AU151" s="253" t="s">
        <v>86</v>
      </c>
      <c r="AV151" s="13" t="s">
        <v>86</v>
      </c>
      <c r="AW151" s="13" t="s">
        <v>32</v>
      </c>
      <c r="AX151" s="13" t="s">
        <v>84</v>
      </c>
      <c r="AY151" s="253" t="s">
        <v>166</v>
      </c>
    </row>
    <row r="152" s="2" customFormat="1" ht="33" customHeight="1">
      <c r="A152" s="38"/>
      <c r="B152" s="39"/>
      <c r="C152" s="228" t="s">
        <v>220</v>
      </c>
      <c r="D152" s="228" t="s">
        <v>168</v>
      </c>
      <c r="E152" s="229" t="s">
        <v>2303</v>
      </c>
      <c r="F152" s="230" t="s">
        <v>2304</v>
      </c>
      <c r="G152" s="231" t="s">
        <v>229</v>
      </c>
      <c r="H152" s="232">
        <v>226.84</v>
      </c>
      <c r="I152" s="233"/>
      <c r="J152" s="234">
        <f>ROUND(I152*H152,2)</f>
        <v>0</v>
      </c>
      <c r="K152" s="235"/>
      <c r="L152" s="44"/>
      <c r="M152" s="236" t="s">
        <v>1</v>
      </c>
      <c r="N152" s="237" t="s">
        <v>41</v>
      </c>
      <c r="O152" s="91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172</v>
      </c>
      <c r="AT152" s="240" t="s">
        <v>168</v>
      </c>
      <c r="AU152" s="240" t="s">
        <v>86</v>
      </c>
      <c r="AY152" s="17" t="s">
        <v>166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84</v>
      </c>
      <c r="BK152" s="241">
        <f>ROUND(I152*H152,2)</f>
        <v>0</v>
      </c>
      <c r="BL152" s="17" t="s">
        <v>172</v>
      </c>
      <c r="BM152" s="240" t="s">
        <v>2509</v>
      </c>
    </row>
    <row r="153" s="13" customFormat="1">
      <c r="A153" s="13"/>
      <c r="B153" s="242"/>
      <c r="C153" s="243"/>
      <c r="D153" s="244" t="s">
        <v>174</v>
      </c>
      <c r="E153" s="245" t="s">
        <v>1</v>
      </c>
      <c r="F153" s="246" t="s">
        <v>2510</v>
      </c>
      <c r="G153" s="243"/>
      <c r="H153" s="247">
        <v>226.84</v>
      </c>
      <c r="I153" s="248"/>
      <c r="J153" s="243"/>
      <c r="K153" s="243"/>
      <c r="L153" s="249"/>
      <c r="M153" s="250"/>
      <c r="N153" s="251"/>
      <c r="O153" s="251"/>
      <c r="P153" s="251"/>
      <c r="Q153" s="251"/>
      <c r="R153" s="251"/>
      <c r="S153" s="251"/>
      <c r="T153" s="25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3" t="s">
        <v>174</v>
      </c>
      <c r="AU153" s="253" t="s">
        <v>86</v>
      </c>
      <c r="AV153" s="13" t="s">
        <v>86</v>
      </c>
      <c r="AW153" s="13" t="s">
        <v>32</v>
      </c>
      <c r="AX153" s="13" t="s">
        <v>84</v>
      </c>
      <c r="AY153" s="253" t="s">
        <v>166</v>
      </c>
    </row>
    <row r="154" s="2" customFormat="1" ht="24.15" customHeight="1">
      <c r="A154" s="38"/>
      <c r="B154" s="39"/>
      <c r="C154" s="228" t="s">
        <v>236</v>
      </c>
      <c r="D154" s="228" t="s">
        <v>168</v>
      </c>
      <c r="E154" s="229" t="s">
        <v>2306</v>
      </c>
      <c r="F154" s="230" t="s">
        <v>2307</v>
      </c>
      <c r="G154" s="231" t="s">
        <v>229</v>
      </c>
      <c r="H154" s="232">
        <v>3402.5999999999999</v>
      </c>
      <c r="I154" s="233"/>
      <c r="J154" s="234">
        <f>ROUND(I154*H154,2)</f>
        <v>0</v>
      </c>
      <c r="K154" s="235"/>
      <c r="L154" s="44"/>
      <c r="M154" s="236" t="s">
        <v>1</v>
      </c>
      <c r="N154" s="237" t="s">
        <v>41</v>
      </c>
      <c r="O154" s="91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172</v>
      </c>
      <c r="AT154" s="240" t="s">
        <v>168</v>
      </c>
      <c r="AU154" s="240" t="s">
        <v>86</v>
      </c>
      <c r="AY154" s="17" t="s">
        <v>166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84</v>
      </c>
      <c r="BK154" s="241">
        <f>ROUND(I154*H154,2)</f>
        <v>0</v>
      </c>
      <c r="BL154" s="17" t="s">
        <v>172</v>
      </c>
      <c r="BM154" s="240" t="s">
        <v>2511</v>
      </c>
    </row>
    <row r="155" s="13" customFormat="1">
      <c r="A155" s="13"/>
      <c r="B155" s="242"/>
      <c r="C155" s="243"/>
      <c r="D155" s="244" t="s">
        <v>174</v>
      </c>
      <c r="E155" s="245" t="s">
        <v>1</v>
      </c>
      <c r="F155" s="246" t="s">
        <v>2512</v>
      </c>
      <c r="G155" s="243"/>
      <c r="H155" s="247">
        <v>3402.5999999999999</v>
      </c>
      <c r="I155" s="248"/>
      <c r="J155" s="243"/>
      <c r="K155" s="243"/>
      <c r="L155" s="249"/>
      <c r="M155" s="250"/>
      <c r="N155" s="251"/>
      <c r="O155" s="251"/>
      <c r="P155" s="251"/>
      <c r="Q155" s="251"/>
      <c r="R155" s="251"/>
      <c r="S155" s="251"/>
      <c r="T155" s="25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3" t="s">
        <v>174</v>
      </c>
      <c r="AU155" s="253" t="s">
        <v>86</v>
      </c>
      <c r="AV155" s="13" t="s">
        <v>86</v>
      </c>
      <c r="AW155" s="13" t="s">
        <v>32</v>
      </c>
      <c r="AX155" s="13" t="s">
        <v>84</v>
      </c>
      <c r="AY155" s="253" t="s">
        <v>166</v>
      </c>
    </row>
    <row r="156" s="12" customFormat="1" ht="22.8" customHeight="1">
      <c r="A156" s="12"/>
      <c r="B156" s="212"/>
      <c r="C156" s="213"/>
      <c r="D156" s="214" t="s">
        <v>75</v>
      </c>
      <c r="E156" s="226" t="s">
        <v>202</v>
      </c>
      <c r="F156" s="226" t="s">
        <v>2310</v>
      </c>
      <c r="G156" s="213"/>
      <c r="H156" s="213"/>
      <c r="I156" s="216"/>
      <c r="J156" s="227">
        <f>BK156</f>
        <v>0</v>
      </c>
      <c r="K156" s="213"/>
      <c r="L156" s="218"/>
      <c r="M156" s="219"/>
      <c r="N156" s="220"/>
      <c r="O156" s="220"/>
      <c r="P156" s="221">
        <f>SUM(P157:P164)</f>
        <v>0</v>
      </c>
      <c r="Q156" s="220"/>
      <c r="R156" s="221">
        <f>SUM(R157:R164)</f>
        <v>54.877385799999992</v>
      </c>
      <c r="S156" s="220"/>
      <c r="T156" s="222">
        <f>SUM(T157:T164)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84</v>
      </c>
      <c r="AT156" s="224" t="s">
        <v>75</v>
      </c>
      <c r="AU156" s="224" t="s">
        <v>84</v>
      </c>
      <c r="AY156" s="223" t="s">
        <v>166</v>
      </c>
      <c r="BK156" s="225">
        <f>SUM(BK157:BK164)</f>
        <v>0</v>
      </c>
    </row>
    <row r="157" s="2" customFormat="1" ht="24.15" customHeight="1">
      <c r="A157" s="38"/>
      <c r="B157" s="39"/>
      <c r="C157" s="228" t="s">
        <v>247</v>
      </c>
      <c r="D157" s="228" t="s">
        <v>168</v>
      </c>
      <c r="E157" s="229" t="s">
        <v>2513</v>
      </c>
      <c r="F157" s="230" t="s">
        <v>2514</v>
      </c>
      <c r="G157" s="231" t="s">
        <v>229</v>
      </c>
      <c r="H157" s="232">
        <v>139.09</v>
      </c>
      <c r="I157" s="233"/>
      <c r="J157" s="234">
        <f>ROUND(I157*H157,2)</f>
        <v>0</v>
      </c>
      <c r="K157" s="235"/>
      <c r="L157" s="44"/>
      <c r="M157" s="236" t="s">
        <v>1</v>
      </c>
      <c r="N157" s="237" t="s">
        <v>41</v>
      </c>
      <c r="O157" s="91"/>
      <c r="P157" s="238">
        <f>O157*H157</f>
        <v>0</v>
      </c>
      <c r="Q157" s="238">
        <v>0.10362</v>
      </c>
      <c r="R157" s="238">
        <f>Q157*H157</f>
        <v>14.412505800000002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172</v>
      </c>
      <c r="AT157" s="240" t="s">
        <v>168</v>
      </c>
      <c r="AU157" s="240" t="s">
        <v>86</v>
      </c>
      <c r="AY157" s="17" t="s">
        <v>166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84</v>
      </c>
      <c r="BK157" s="241">
        <f>ROUND(I157*H157,2)</f>
        <v>0</v>
      </c>
      <c r="BL157" s="17" t="s">
        <v>172</v>
      </c>
      <c r="BM157" s="240" t="s">
        <v>2515</v>
      </c>
    </row>
    <row r="158" s="13" customFormat="1">
      <c r="A158" s="13"/>
      <c r="B158" s="242"/>
      <c r="C158" s="243"/>
      <c r="D158" s="244" t="s">
        <v>174</v>
      </c>
      <c r="E158" s="245" t="s">
        <v>1</v>
      </c>
      <c r="F158" s="246" t="s">
        <v>2516</v>
      </c>
      <c r="G158" s="243"/>
      <c r="H158" s="247">
        <v>139.09</v>
      </c>
      <c r="I158" s="248"/>
      <c r="J158" s="243"/>
      <c r="K158" s="243"/>
      <c r="L158" s="249"/>
      <c r="M158" s="250"/>
      <c r="N158" s="251"/>
      <c r="O158" s="251"/>
      <c r="P158" s="251"/>
      <c r="Q158" s="251"/>
      <c r="R158" s="251"/>
      <c r="S158" s="251"/>
      <c r="T158" s="25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3" t="s">
        <v>174</v>
      </c>
      <c r="AU158" s="253" t="s">
        <v>86</v>
      </c>
      <c r="AV158" s="13" t="s">
        <v>86</v>
      </c>
      <c r="AW158" s="13" t="s">
        <v>32</v>
      </c>
      <c r="AX158" s="13" t="s">
        <v>84</v>
      </c>
      <c r="AY158" s="253" t="s">
        <v>166</v>
      </c>
    </row>
    <row r="159" s="2" customFormat="1" ht="16.5" customHeight="1">
      <c r="A159" s="38"/>
      <c r="B159" s="39"/>
      <c r="C159" s="275" t="s">
        <v>254</v>
      </c>
      <c r="D159" s="275" t="s">
        <v>217</v>
      </c>
      <c r="E159" s="276" t="s">
        <v>2316</v>
      </c>
      <c r="F159" s="277" t="s">
        <v>2317</v>
      </c>
      <c r="G159" s="278" t="s">
        <v>229</v>
      </c>
      <c r="H159" s="279">
        <v>146.04499999999999</v>
      </c>
      <c r="I159" s="280"/>
      <c r="J159" s="281">
        <f>ROUND(I159*H159,2)</f>
        <v>0</v>
      </c>
      <c r="K159" s="282"/>
      <c r="L159" s="283"/>
      <c r="M159" s="284" t="s">
        <v>1</v>
      </c>
      <c r="N159" s="285" t="s">
        <v>41</v>
      </c>
      <c r="O159" s="91"/>
      <c r="P159" s="238">
        <f>O159*H159</f>
        <v>0</v>
      </c>
      <c r="Q159" s="238">
        <v>0.152</v>
      </c>
      <c r="R159" s="238">
        <f>Q159*H159</f>
        <v>22.198839999999997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220</v>
      </c>
      <c r="AT159" s="240" t="s">
        <v>217</v>
      </c>
      <c r="AU159" s="240" t="s">
        <v>86</v>
      </c>
      <c r="AY159" s="17" t="s">
        <v>166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84</v>
      </c>
      <c r="BK159" s="241">
        <f>ROUND(I159*H159,2)</f>
        <v>0</v>
      </c>
      <c r="BL159" s="17" t="s">
        <v>172</v>
      </c>
      <c r="BM159" s="240" t="s">
        <v>2517</v>
      </c>
    </row>
    <row r="160" s="13" customFormat="1">
      <c r="A160" s="13"/>
      <c r="B160" s="242"/>
      <c r="C160" s="243"/>
      <c r="D160" s="244" t="s">
        <v>174</v>
      </c>
      <c r="E160" s="243"/>
      <c r="F160" s="246" t="s">
        <v>2518</v>
      </c>
      <c r="G160" s="243"/>
      <c r="H160" s="247">
        <v>146.04499999999999</v>
      </c>
      <c r="I160" s="248"/>
      <c r="J160" s="243"/>
      <c r="K160" s="243"/>
      <c r="L160" s="249"/>
      <c r="M160" s="250"/>
      <c r="N160" s="251"/>
      <c r="O160" s="251"/>
      <c r="P160" s="251"/>
      <c r="Q160" s="251"/>
      <c r="R160" s="251"/>
      <c r="S160" s="251"/>
      <c r="T160" s="25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3" t="s">
        <v>174</v>
      </c>
      <c r="AU160" s="253" t="s">
        <v>86</v>
      </c>
      <c r="AV160" s="13" t="s">
        <v>86</v>
      </c>
      <c r="AW160" s="13" t="s">
        <v>4</v>
      </c>
      <c r="AX160" s="13" t="s">
        <v>84</v>
      </c>
      <c r="AY160" s="253" t="s">
        <v>166</v>
      </c>
    </row>
    <row r="161" s="2" customFormat="1" ht="33" customHeight="1">
      <c r="A161" s="38"/>
      <c r="B161" s="39"/>
      <c r="C161" s="228" t="s">
        <v>260</v>
      </c>
      <c r="D161" s="228" t="s">
        <v>168</v>
      </c>
      <c r="E161" s="229" t="s">
        <v>2519</v>
      </c>
      <c r="F161" s="230" t="s">
        <v>2520</v>
      </c>
      <c r="G161" s="231" t="s">
        <v>229</v>
      </c>
      <c r="H161" s="232">
        <v>87.75</v>
      </c>
      <c r="I161" s="233"/>
      <c r="J161" s="234">
        <f>ROUND(I161*H161,2)</f>
        <v>0</v>
      </c>
      <c r="K161" s="235"/>
      <c r="L161" s="44"/>
      <c r="M161" s="236" t="s">
        <v>1</v>
      </c>
      <c r="N161" s="237" t="s">
        <v>41</v>
      </c>
      <c r="O161" s="91"/>
      <c r="P161" s="238">
        <f>O161*H161</f>
        <v>0</v>
      </c>
      <c r="Q161" s="238">
        <v>0.098000000000000004</v>
      </c>
      <c r="R161" s="238">
        <f>Q161*H161</f>
        <v>8.5995000000000008</v>
      </c>
      <c r="S161" s="238">
        <v>0</v>
      </c>
      <c r="T161" s="23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172</v>
      </c>
      <c r="AT161" s="240" t="s">
        <v>168</v>
      </c>
      <c r="AU161" s="240" t="s">
        <v>86</v>
      </c>
      <c r="AY161" s="17" t="s">
        <v>166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84</v>
      </c>
      <c r="BK161" s="241">
        <f>ROUND(I161*H161,2)</f>
        <v>0</v>
      </c>
      <c r="BL161" s="17" t="s">
        <v>172</v>
      </c>
      <c r="BM161" s="240" t="s">
        <v>2521</v>
      </c>
    </row>
    <row r="162" s="13" customFormat="1">
      <c r="A162" s="13"/>
      <c r="B162" s="242"/>
      <c r="C162" s="243"/>
      <c r="D162" s="244" t="s">
        <v>174</v>
      </c>
      <c r="E162" s="245" t="s">
        <v>1</v>
      </c>
      <c r="F162" s="246" t="s">
        <v>2522</v>
      </c>
      <c r="G162" s="243"/>
      <c r="H162" s="247">
        <v>87.75</v>
      </c>
      <c r="I162" s="248"/>
      <c r="J162" s="243"/>
      <c r="K162" s="243"/>
      <c r="L162" s="249"/>
      <c r="M162" s="250"/>
      <c r="N162" s="251"/>
      <c r="O162" s="251"/>
      <c r="P162" s="251"/>
      <c r="Q162" s="251"/>
      <c r="R162" s="251"/>
      <c r="S162" s="251"/>
      <c r="T162" s="25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3" t="s">
        <v>174</v>
      </c>
      <c r="AU162" s="253" t="s">
        <v>86</v>
      </c>
      <c r="AV162" s="13" t="s">
        <v>86</v>
      </c>
      <c r="AW162" s="13" t="s">
        <v>32</v>
      </c>
      <c r="AX162" s="13" t="s">
        <v>84</v>
      </c>
      <c r="AY162" s="253" t="s">
        <v>166</v>
      </c>
    </row>
    <row r="163" s="2" customFormat="1" ht="16.5" customHeight="1">
      <c r="A163" s="38"/>
      <c r="B163" s="39"/>
      <c r="C163" s="275" t="s">
        <v>265</v>
      </c>
      <c r="D163" s="275" t="s">
        <v>217</v>
      </c>
      <c r="E163" s="276" t="s">
        <v>2523</v>
      </c>
      <c r="F163" s="277" t="s">
        <v>2524</v>
      </c>
      <c r="G163" s="278" t="s">
        <v>229</v>
      </c>
      <c r="H163" s="279">
        <v>89.504999999999995</v>
      </c>
      <c r="I163" s="280"/>
      <c r="J163" s="281">
        <f>ROUND(I163*H163,2)</f>
        <v>0</v>
      </c>
      <c r="K163" s="282"/>
      <c r="L163" s="283"/>
      <c r="M163" s="284" t="s">
        <v>1</v>
      </c>
      <c r="N163" s="285" t="s">
        <v>41</v>
      </c>
      <c r="O163" s="91"/>
      <c r="P163" s="238">
        <f>O163*H163</f>
        <v>0</v>
      </c>
      <c r="Q163" s="238">
        <v>0.108</v>
      </c>
      <c r="R163" s="238">
        <f>Q163*H163</f>
        <v>9.6665399999999995</v>
      </c>
      <c r="S163" s="238">
        <v>0</v>
      </c>
      <c r="T163" s="23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0" t="s">
        <v>220</v>
      </c>
      <c r="AT163" s="240" t="s">
        <v>217</v>
      </c>
      <c r="AU163" s="240" t="s">
        <v>86</v>
      </c>
      <c r="AY163" s="17" t="s">
        <v>166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84</v>
      </c>
      <c r="BK163" s="241">
        <f>ROUND(I163*H163,2)</f>
        <v>0</v>
      </c>
      <c r="BL163" s="17" t="s">
        <v>172</v>
      </c>
      <c r="BM163" s="240" t="s">
        <v>2525</v>
      </c>
    </row>
    <row r="164" s="13" customFormat="1">
      <c r="A164" s="13"/>
      <c r="B164" s="242"/>
      <c r="C164" s="243"/>
      <c r="D164" s="244" t="s">
        <v>174</v>
      </c>
      <c r="E164" s="243"/>
      <c r="F164" s="246" t="s">
        <v>2526</v>
      </c>
      <c r="G164" s="243"/>
      <c r="H164" s="247">
        <v>89.504999999999995</v>
      </c>
      <c r="I164" s="248"/>
      <c r="J164" s="243"/>
      <c r="K164" s="243"/>
      <c r="L164" s="249"/>
      <c r="M164" s="250"/>
      <c r="N164" s="251"/>
      <c r="O164" s="251"/>
      <c r="P164" s="251"/>
      <c r="Q164" s="251"/>
      <c r="R164" s="251"/>
      <c r="S164" s="251"/>
      <c r="T164" s="25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3" t="s">
        <v>174</v>
      </c>
      <c r="AU164" s="253" t="s">
        <v>86</v>
      </c>
      <c r="AV164" s="13" t="s">
        <v>86</v>
      </c>
      <c r="AW164" s="13" t="s">
        <v>4</v>
      </c>
      <c r="AX164" s="13" t="s">
        <v>84</v>
      </c>
      <c r="AY164" s="253" t="s">
        <v>166</v>
      </c>
    </row>
    <row r="165" s="12" customFormat="1" ht="22.8" customHeight="1">
      <c r="A165" s="12"/>
      <c r="B165" s="212"/>
      <c r="C165" s="213"/>
      <c r="D165" s="214" t="s">
        <v>75</v>
      </c>
      <c r="E165" s="226" t="s">
        <v>236</v>
      </c>
      <c r="F165" s="226" t="s">
        <v>1249</v>
      </c>
      <c r="G165" s="213"/>
      <c r="H165" s="213"/>
      <c r="I165" s="216"/>
      <c r="J165" s="227">
        <f>BK165</f>
        <v>0</v>
      </c>
      <c r="K165" s="213"/>
      <c r="L165" s="218"/>
      <c r="M165" s="219"/>
      <c r="N165" s="220"/>
      <c r="O165" s="220"/>
      <c r="P165" s="221">
        <f>SUM(P166:P176)</f>
        <v>0</v>
      </c>
      <c r="Q165" s="220"/>
      <c r="R165" s="221">
        <f>SUM(R166:R176)</f>
        <v>12.64269</v>
      </c>
      <c r="S165" s="220"/>
      <c r="T165" s="222">
        <f>SUM(T166:T176)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3" t="s">
        <v>84</v>
      </c>
      <c r="AT165" s="224" t="s">
        <v>75</v>
      </c>
      <c r="AU165" s="224" t="s">
        <v>84</v>
      </c>
      <c r="AY165" s="223" t="s">
        <v>166</v>
      </c>
      <c r="BK165" s="225">
        <f>SUM(BK166:BK176)</f>
        <v>0</v>
      </c>
    </row>
    <row r="166" s="2" customFormat="1" ht="24.15" customHeight="1">
      <c r="A166" s="38"/>
      <c r="B166" s="39"/>
      <c r="C166" s="228" t="s">
        <v>277</v>
      </c>
      <c r="D166" s="228" t="s">
        <v>168</v>
      </c>
      <c r="E166" s="229" t="s">
        <v>2527</v>
      </c>
      <c r="F166" s="230" t="s">
        <v>2528</v>
      </c>
      <c r="G166" s="231" t="s">
        <v>185</v>
      </c>
      <c r="H166" s="232">
        <v>1</v>
      </c>
      <c r="I166" s="233"/>
      <c r="J166" s="234">
        <f>ROUND(I166*H166,2)</f>
        <v>0</v>
      </c>
      <c r="K166" s="235"/>
      <c r="L166" s="44"/>
      <c r="M166" s="236" t="s">
        <v>1</v>
      </c>
      <c r="N166" s="237" t="s">
        <v>41</v>
      </c>
      <c r="O166" s="91"/>
      <c r="P166" s="238">
        <f>O166*H166</f>
        <v>0</v>
      </c>
      <c r="Q166" s="238">
        <v>0.00069999999999999999</v>
      </c>
      <c r="R166" s="238">
        <f>Q166*H166</f>
        <v>0.00069999999999999999</v>
      </c>
      <c r="S166" s="238">
        <v>0</v>
      </c>
      <c r="T166" s="23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0" t="s">
        <v>172</v>
      </c>
      <c r="AT166" s="240" t="s">
        <v>168</v>
      </c>
      <c r="AU166" s="240" t="s">
        <v>86</v>
      </c>
      <c r="AY166" s="17" t="s">
        <v>166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7" t="s">
        <v>84</v>
      </c>
      <c r="BK166" s="241">
        <f>ROUND(I166*H166,2)</f>
        <v>0</v>
      </c>
      <c r="BL166" s="17" t="s">
        <v>172</v>
      </c>
      <c r="BM166" s="240" t="s">
        <v>2529</v>
      </c>
    </row>
    <row r="167" s="2" customFormat="1" ht="24.15" customHeight="1">
      <c r="A167" s="38"/>
      <c r="B167" s="39"/>
      <c r="C167" s="275" t="s">
        <v>8</v>
      </c>
      <c r="D167" s="275" t="s">
        <v>217</v>
      </c>
      <c r="E167" s="276" t="s">
        <v>2530</v>
      </c>
      <c r="F167" s="277" t="s">
        <v>2531</v>
      </c>
      <c r="G167" s="278" t="s">
        <v>185</v>
      </c>
      <c r="H167" s="279">
        <v>1</v>
      </c>
      <c r="I167" s="280"/>
      <c r="J167" s="281">
        <f>ROUND(I167*H167,2)</f>
        <v>0</v>
      </c>
      <c r="K167" s="282"/>
      <c r="L167" s="283"/>
      <c r="M167" s="284" t="s">
        <v>1</v>
      </c>
      <c r="N167" s="285" t="s">
        <v>41</v>
      </c>
      <c r="O167" s="91"/>
      <c r="P167" s="238">
        <f>O167*H167</f>
        <v>0</v>
      </c>
      <c r="Q167" s="238">
        <v>0.0050000000000000001</v>
      </c>
      <c r="R167" s="238">
        <f>Q167*H167</f>
        <v>0.0050000000000000001</v>
      </c>
      <c r="S167" s="238">
        <v>0</v>
      </c>
      <c r="T167" s="23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0" t="s">
        <v>220</v>
      </c>
      <c r="AT167" s="240" t="s">
        <v>217</v>
      </c>
      <c r="AU167" s="240" t="s">
        <v>86</v>
      </c>
      <c r="AY167" s="17" t="s">
        <v>166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7" t="s">
        <v>84</v>
      </c>
      <c r="BK167" s="241">
        <f>ROUND(I167*H167,2)</f>
        <v>0</v>
      </c>
      <c r="BL167" s="17" t="s">
        <v>172</v>
      </c>
      <c r="BM167" s="240" t="s">
        <v>2532</v>
      </c>
    </row>
    <row r="168" s="2" customFormat="1" ht="24.15" customHeight="1">
      <c r="A168" s="38"/>
      <c r="B168" s="39"/>
      <c r="C168" s="228" t="s">
        <v>288</v>
      </c>
      <c r="D168" s="228" t="s">
        <v>168</v>
      </c>
      <c r="E168" s="229" t="s">
        <v>2533</v>
      </c>
      <c r="F168" s="230" t="s">
        <v>2534</v>
      </c>
      <c r="G168" s="231" t="s">
        <v>250</v>
      </c>
      <c r="H168" s="232">
        <v>25</v>
      </c>
      <c r="I168" s="233"/>
      <c r="J168" s="234">
        <f>ROUND(I168*H168,2)</f>
        <v>0</v>
      </c>
      <c r="K168" s="235"/>
      <c r="L168" s="44"/>
      <c r="M168" s="236" t="s">
        <v>1</v>
      </c>
      <c r="N168" s="237" t="s">
        <v>41</v>
      </c>
      <c r="O168" s="91"/>
      <c r="P168" s="238">
        <f>O168*H168</f>
        <v>0</v>
      </c>
      <c r="Q168" s="238">
        <v>0.00020000000000000001</v>
      </c>
      <c r="R168" s="238">
        <f>Q168*H168</f>
        <v>0.0050000000000000001</v>
      </c>
      <c r="S168" s="238">
        <v>0</v>
      </c>
      <c r="T168" s="23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0" t="s">
        <v>172</v>
      </c>
      <c r="AT168" s="240" t="s">
        <v>168</v>
      </c>
      <c r="AU168" s="240" t="s">
        <v>86</v>
      </c>
      <c r="AY168" s="17" t="s">
        <v>166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7" t="s">
        <v>84</v>
      </c>
      <c r="BK168" s="241">
        <f>ROUND(I168*H168,2)</f>
        <v>0</v>
      </c>
      <c r="BL168" s="17" t="s">
        <v>172</v>
      </c>
      <c r="BM168" s="240" t="s">
        <v>2535</v>
      </c>
    </row>
    <row r="169" s="13" customFormat="1">
      <c r="A169" s="13"/>
      <c r="B169" s="242"/>
      <c r="C169" s="243"/>
      <c r="D169" s="244" t="s">
        <v>174</v>
      </c>
      <c r="E169" s="245" t="s">
        <v>1</v>
      </c>
      <c r="F169" s="246" t="s">
        <v>2536</v>
      </c>
      <c r="G169" s="243"/>
      <c r="H169" s="247">
        <v>25</v>
      </c>
      <c r="I169" s="248"/>
      <c r="J169" s="243"/>
      <c r="K169" s="243"/>
      <c r="L169" s="249"/>
      <c r="M169" s="250"/>
      <c r="N169" s="251"/>
      <c r="O169" s="251"/>
      <c r="P169" s="251"/>
      <c r="Q169" s="251"/>
      <c r="R169" s="251"/>
      <c r="S169" s="251"/>
      <c r="T169" s="25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3" t="s">
        <v>174</v>
      </c>
      <c r="AU169" s="253" t="s">
        <v>86</v>
      </c>
      <c r="AV169" s="13" t="s">
        <v>86</v>
      </c>
      <c r="AW169" s="13" t="s">
        <v>32</v>
      </c>
      <c r="AX169" s="13" t="s">
        <v>84</v>
      </c>
      <c r="AY169" s="253" t="s">
        <v>166</v>
      </c>
    </row>
    <row r="170" s="2" customFormat="1" ht="24.15" customHeight="1">
      <c r="A170" s="38"/>
      <c r="B170" s="39"/>
      <c r="C170" s="228" t="s">
        <v>292</v>
      </c>
      <c r="D170" s="228" t="s">
        <v>168</v>
      </c>
      <c r="E170" s="229" t="s">
        <v>2537</v>
      </c>
      <c r="F170" s="230" t="s">
        <v>2538</v>
      </c>
      <c r="G170" s="231" t="s">
        <v>185</v>
      </c>
      <c r="H170" s="232">
        <v>1</v>
      </c>
      <c r="I170" s="233"/>
      <c r="J170" s="234">
        <f>ROUND(I170*H170,2)</f>
        <v>0</v>
      </c>
      <c r="K170" s="235"/>
      <c r="L170" s="44"/>
      <c r="M170" s="236" t="s">
        <v>1</v>
      </c>
      <c r="N170" s="237" t="s">
        <v>41</v>
      </c>
      <c r="O170" s="91"/>
      <c r="P170" s="238">
        <f>O170*H170</f>
        <v>0</v>
      </c>
      <c r="Q170" s="238">
        <v>0.00054000000000000001</v>
      </c>
      <c r="R170" s="238">
        <f>Q170*H170</f>
        <v>0.00054000000000000001</v>
      </c>
      <c r="S170" s="238">
        <v>0</v>
      </c>
      <c r="T170" s="23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0" t="s">
        <v>172</v>
      </c>
      <c r="AT170" s="240" t="s">
        <v>168</v>
      </c>
      <c r="AU170" s="240" t="s">
        <v>86</v>
      </c>
      <c r="AY170" s="17" t="s">
        <v>166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7" t="s">
        <v>84</v>
      </c>
      <c r="BK170" s="241">
        <f>ROUND(I170*H170,2)</f>
        <v>0</v>
      </c>
      <c r="BL170" s="17" t="s">
        <v>172</v>
      </c>
      <c r="BM170" s="240" t="s">
        <v>2539</v>
      </c>
    </row>
    <row r="171" s="13" customFormat="1">
      <c r="A171" s="13"/>
      <c r="B171" s="242"/>
      <c r="C171" s="243"/>
      <c r="D171" s="244" t="s">
        <v>174</v>
      </c>
      <c r="E171" s="245" t="s">
        <v>1</v>
      </c>
      <c r="F171" s="246" t="s">
        <v>2540</v>
      </c>
      <c r="G171" s="243"/>
      <c r="H171" s="247">
        <v>1</v>
      </c>
      <c r="I171" s="248"/>
      <c r="J171" s="243"/>
      <c r="K171" s="243"/>
      <c r="L171" s="249"/>
      <c r="M171" s="250"/>
      <c r="N171" s="251"/>
      <c r="O171" s="251"/>
      <c r="P171" s="251"/>
      <c r="Q171" s="251"/>
      <c r="R171" s="251"/>
      <c r="S171" s="251"/>
      <c r="T171" s="25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3" t="s">
        <v>174</v>
      </c>
      <c r="AU171" s="253" t="s">
        <v>86</v>
      </c>
      <c r="AV171" s="13" t="s">
        <v>86</v>
      </c>
      <c r="AW171" s="13" t="s">
        <v>32</v>
      </c>
      <c r="AX171" s="13" t="s">
        <v>84</v>
      </c>
      <c r="AY171" s="253" t="s">
        <v>166</v>
      </c>
    </row>
    <row r="172" s="2" customFormat="1" ht="24.15" customHeight="1">
      <c r="A172" s="38"/>
      <c r="B172" s="39"/>
      <c r="C172" s="228" t="s">
        <v>296</v>
      </c>
      <c r="D172" s="228" t="s">
        <v>168</v>
      </c>
      <c r="E172" s="229" t="s">
        <v>2541</v>
      </c>
      <c r="F172" s="230" t="s">
        <v>2542</v>
      </c>
      <c r="G172" s="231" t="s">
        <v>250</v>
      </c>
      <c r="H172" s="232">
        <v>65</v>
      </c>
      <c r="I172" s="233"/>
      <c r="J172" s="234">
        <f>ROUND(I172*H172,2)</f>
        <v>0</v>
      </c>
      <c r="K172" s="235"/>
      <c r="L172" s="44"/>
      <c r="M172" s="236" t="s">
        <v>1</v>
      </c>
      <c r="N172" s="237" t="s">
        <v>41</v>
      </c>
      <c r="O172" s="91"/>
      <c r="P172" s="238">
        <f>O172*H172</f>
        <v>0</v>
      </c>
      <c r="Q172" s="238">
        <v>0.10095</v>
      </c>
      <c r="R172" s="238">
        <f>Q172*H172</f>
        <v>6.56175</v>
      </c>
      <c r="S172" s="238">
        <v>0</v>
      </c>
      <c r="T172" s="23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172</v>
      </c>
      <c r="AT172" s="240" t="s">
        <v>168</v>
      </c>
      <c r="AU172" s="240" t="s">
        <v>86</v>
      </c>
      <c r="AY172" s="17" t="s">
        <v>166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7" t="s">
        <v>84</v>
      </c>
      <c r="BK172" s="241">
        <f>ROUND(I172*H172,2)</f>
        <v>0</v>
      </c>
      <c r="BL172" s="17" t="s">
        <v>172</v>
      </c>
      <c r="BM172" s="240" t="s">
        <v>2543</v>
      </c>
    </row>
    <row r="173" s="13" customFormat="1">
      <c r="A173" s="13"/>
      <c r="B173" s="242"/>
      <c r="C173" s="243"/>
      <c r="D173" s="244" t="s">
        <v>174</v>
      </c>
      <c r="E173" s="245" t="s">
        <v>1</v>
      </c>
      <c r="F173" s="246" t="s">
        <v>2544</v>
      </c>
      <c r="G173" s="243"/>
      <c r="H173" s="247">
        <v>65</v>
      </c>
      <c r="I173" s="248"/>
      <c r="J173" s="243"/>
      <c r="K173" s="243"/>
      <c r="L173" s="249"/>
      <c r="M173" s="250"/>
      <c r="N173" s="251"/>
      <c r="O173" s="251"/>
      <c r="P173" s="251"/>
      <c r="Q173" s="251"/>
      <c r="R173" s="251"/>
      <c r="S173" s="251"/>
      <c r="T173" s="25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3" t="s">
        <v>174</v>
      </c>
      <c r="AU173" s="253" t="s">
        <v>86</v>
      </c>
      <c r="AV173" s="13" t="s">
        <v>86</v>
      </c>
      <c r="AW173" s="13" t="s">
        <v>32</v>
      </c>
      <c r="AX173" s="13" t="s">
        <v>76</v>
      </c>
      <c r="AY173" s="253" t="s">
        <v>166</v>
      </c>
    </row>
    <row r="174" s="14" customFormat="1">
      <c r="A174" s="14"/>
      <c r="B174" s="254"/>
      <c r="C174" s="255"/>
      <c r="D174" s="244" t="s">
        <v>174</v>
      </c>
      <c r="E174" s="256" t="s">
        <v>1</v>
      </c>
      <c r="F174" s="257" t="s">
        <v>182</v>
      </c>
      <c r="G174" s="255"/>
      <c r="H174" s="258">
        <v>65</v>
      </c>
      <c r="I174" s="259"/>
      <c r="J174" s="255"/>
      <c r="K174" s="255"/>
      <c r="L174" s="260"/>
      <c r="M174" s="261"/>
      <c r="N174" s="262"/>
      <c r="O174" s="262"/>
      <c r="P174" s="262"/>
      <c r="Q174" s="262"/>
      <c r="R174" s="262"/>
      <c r="S174" s="262"/>
      <c r="T174" s="26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4" t="s">
        <v>174</v>
      </c>
      <c r="AU174" s="264" t="s">
        <v>86</v>
      </c>
      <c r="AV174" s="14" t="s">
        <v>172</v>
      </c>
      <c r="AW174" s="14" t="s">
        <v>32</v>
      </c>
      <c r="AX174" s="14" t="s">
        <v>84</v>
      </c>
      <c r="AY174" s="264" t="s">
        <v>166</v>
      </c>
    </row>
    <row r="175" s="2" customFormat="1" ht="16.5" customHeight="1">
      <c r="A175" s="38"/>
      <c r="B175" s="39"/>
      <c r="C175" s="275" t="s">
        <v>300</v>
      </c>
      <c r="D175" s="275" t="s">
        <v>217</v>
      </c>
      <c r="E175" s="276" t="s">
        <v>2545</v>
      </c>
      <c r="F175" s="277" t="s">
        <v>2546</v>
      </c>
      <c r="G175" s="278" t="s">
        <v>250</v>
      </c>
      <c r="H175" s="279">
        <v>131.94999999999999</v>
      </c>
      <c r="I175" s="280"/>
      <c r="J175" s="281">
        <f>ROUND(I175*H175,2)</f>
        <v>0</v>
      </c>
      <c r="K175" s="282"/>
      <c r="L175" s="283"/>
      <c r="M175" s="284" t="s">
        <v>1</v>
      </c>
      <c r="N175" s="285" t="s">
        <v>41</v>
      </c>
      <c r="O175" s="91"/>
      <c r="P175" s="238">
        <f>O175*H175</f>
        <v>0</v>
      </c>
      <c r="Q175" s="238">
        <v>0.045999999999999999</v>
      </c>
      <c r="R175" s="238">
        <f>Q175*H175</f>
        <v>6.0696999999999992</v>
      </c>
      <c r="S175" s="238">
        <v>0</v>
      </c>
      <c r="T175" s="23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220</v>
      </c>
      <c r="AT175" s="240" t="s">
        <v>217</v>
      </c>
      <c r="AU175" s="240" t="s">
        <v>86</v>
      </c>
      <c r="AY175" s="17" t="s">
        <v>166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7" t="s">
        <v>84</v>
      </c>
      <c r="BK175" s="241">
        <f>ROUND(I175*H175,2)</f>
        <v>0</v>
      </c>
      <c r="BL175" s="17" t="s">
        <v>172</v>
      </c>
      <c r="BM175" s="240" t="s">
        <v>2547</v>
      </c>
    </row>
    <row r="176" s="13" customFormat="1">
      <c r="A176" s="13"/>
      <c r="B176" s="242"/>
      <c r="C176" s="243"/>
      <c r="D176" s="244" t="s">
        <v>174</v>
      </c>
      <c r="E176" s="243"/>
      <c r="F176" s="246" t="s">
        <v>2548</v>
      </c>
      <c r="G176" s="243"/>
      <c r="H176" s="247">
        <v>131.94999999999999</v>
      </c>
      <c r="I176" s="248"/>
      <c r="J176" s="243"/>
      <c r="K176" s="243"/>
      <c r="L176" s="249"/>
      <c r="M176" s="250"/>
      <c r="N176" s="251"/>
      <c r="O176" s="251"/>
      <c r="P176" s="251"/>
      <c r="Q176" s="251"/>
      <c r="R176" s="251"/>
      <c r="S176" s="251"/>
      <c r="T176" s="25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3" t="s">
        <v>174</v>
      </c>
      <c r="AU176" s="253" t="s">
        <v>86</v>
      </c>
      <c r="AV176" s="13" t="s">
        <v>86</v>
      </c>
      <c r="AW176" s="13" t="s">
        <v>4</v>
      </c>
      <c r="AX176" s="13" t="s">
        <v>84</v>
      </c>
      <c r="AY176" s="253" t="s">
        <v>166</v>
      </c>
    </row>
    <row r="177" s="12" customFormat="1" ht="22.8" customHeight="1">
      <c r="A177" s="12"/>
      <c r="B177" s="212"/>
      <c r="C177" s="213"/>
      <c r="D177" s="214" t="s">
        <v>75</v>
      </c>
      <c r="E177" s="226" t="s">
        <v>589</v>
      </c>
      <c r="F177" s="226" t="s">
        <v>1301</v>
      </c>
      <c r="G177" s="213"/>
      <c r="H177" s="213"/>
      <c r="I177" s="216"/>
      <c r="J177" s="227">
        <f>BK177</f>
        <v>0</v>
      </c>
      <c r="K177" s="213"/>
      <c r="L177" s="218"/>
      <c r="M177" s="219"/>
      <c r="N177" s="220"/>
      <c r="O177" s="220"/>
      <c r="P177" s="221">
        <f>P178</f>
        <v>0</v>
      </c>
      <c r="Q177" s="220"/>
      <c r="R177" s="221">
        <f>R178</f>
        <v>0</v>
      </c>
      <c r="S177" s="220"/>
      <c r="T177" s="222">
        <f>T178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3" t="s">
        <v>84</v>
      </c>
      <c r="AT177" s="224" t="s">
        <v>75</v>
      </c>
      <c r="AU177" s="224" t="s">
        <v>84</v>
      </c>
      <c r="AY177" s="223" t="s">
        <v>166</v>
      </c>
      <c r="BK177" s="225">
        <f>BK178</f>
        <v>0</v>
      </c>
    </row>
    <row r="178" s="2" customFormat="1" ht="24.15" customHeight="1">
      <c r="A178" s="38"/>
      <c r="B178" s="39"/>
      <c r="C178" s="228" t="s">
        <v>305</v>
      </c>
      <c r="D178" s="228" t="s">
        <v>168</v>
      </c>
      <c r="E178" s="229" t="s">
        <v>2549</v>
      </c>
      <c r="F178" s="230" t="s">
        <v>2550</v>
      </c>
      <c r="G178" s="231" t="s">
        <v>205</v>
      </c>
      <c r="H178" s="232">
        <v>69.710999999999999</v>
      </c>
      <c r="I178" s="233"/>
      <c r="J178" s="234">
        <f>ROUND(I178*H178,2)</f>
        <v>0</v>
      </c>
      <c r="K178" s="235"/>
      <c r="L178" s="44"/>
      <c r="M178" s="236" t="s">
        <v>1</v>
      </c>
      <c r="N178" s="237" t="s">
        <v>41</v>
      </c>
      <c r="O178" s="91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172</v>
      </c>
      <c r="AT178" s="240" t="s">
        <v>168</v>
      </c>
      <c r="AU178" s="240" t="s">
        <v>86</v>
      </c>
      <c r="AY178" s="17" t="s">
        <v>166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84</v>
      </c>
      <c r="BK178" s="241">
        <f>ROUND(I178*H178,2)</f>
        <v>0</v>
      </c>
      <c r="BL178" s="17" t="s">
        <v>172</v>
      </c>
      <c r="BM178" s="240" t="s">
        <v>2551</v>
      </c>
    </row>
    <row r="179" s="12" customFormat="1" ht="25.92" customHeight="1">
      <c r="A179" s="12"/>
      <c r="B179" s="212"/>
      <c r="C179" s="213"/>
      <c r="D179" s="214" t="s">
        <v>75</v>
      </c>
      <c r="E179" s="215" t="s">
        <v>595</v>
      </c>
      <c r="F179" s="215" t="s">
        <v>596</v>
      </c>
      <c r="G179" s="213"/>
      <c r="H179" s="213"/>
      <c r="I179" s="216"/>
      <c r="J179" s="217">
        <f>BK179</f>
        <v>0</v>
      </c>
      <c r="K179" s="213"/>
      <c r="L179" s="218"/>
      <c r="M179" s="219"/>
      <c r="N179" s="220"/>
      <c r="O179" s="220"/>
      <c r="P179" s="221">
        <f>P180</f>
        <v>0</v>
      </c>
      <c r="Q179" s="220"/>
      <c r="R179" s="221">
        <f>R180</f>
        <v>0</v>
      </c>
      <c r="S179" s="220"/>
      <c r="T179" s="222">
        <f>T180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3" t="s">
        <v>86</v>
      </c>
      <c r="AT179" s="224" t="s">
        <v>75</v>
      </c>
      <c r="AU179" s="224" t="s">
        <v>76</v>
      </c>
      <c r="AY179" s="223" t="s">
        <v>166</v>
      </c>
      <c r="BK179" s="225">
        <f>BK180</f>
        <v>0</v>
      </c>
    </row>
    <row r="180" s="12" customFormat="1" ht="22.8" customHeight="1">
      <c r="A180" s="12"/>
      <c r="B180" s="212"/>
      <c r="C180" s="213"/>
      <c r="D180" s="214" t="s">
        <v>75</v>
      </c>
      <c r="E180" s="226" t="s">
        <v>751</v>
      </c>
      <c r="F180" s="226" t="s">
        <v>752</v>
      </c>
      <c r="G180" s="213"/>
      <c r="H180" s="213"/>
      <c r="I180" s="216"/>
      <c r="J180" s="227">
        <f>BK180</f>
        <v>0</v>
      </c>
      <c r="K180" s="213"/>
      <c r="L180" s="218"/>
      <c r="M180" s="219"/>
      <c r="N180" s="220"/>
      <c r="O180" s="220"/>
      <c r="P180" s="221">
        <f>P181</f>
        <v>0</v>
      </c>
      <c r="Q180" s="220"/>
      <c r="R180" s="221">
        <f>R181</f>
        <v>0</v>
      </c>
      <c r="S180" s="220"/>
      <c r="T180" s="222">
        <f>T181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3" t="s">
        <v>86</v>
      </c>
      <c r="AT180" s="224" t="s">
        <v>75</v>
      </c>
      <c r="AU180" s="224" t="s">
        <v>84</v>
      </c>
      <c r="AY180" s="223" t="s">
        <v>166</v>
      </c>
      <c r="BK180" s="225">
        <f>BK181</f>
        <v>0</v>
      </c>
    </row>
    <row r="181" s="2" customFormat="1" ht="37.8" customHeight="1">
      <c r="A181" s="38"/>
      <c r="B181" s="39"/>
      <c r="C181" s="228" t="s">
        <v>7</v>
      </c>
      <c r="D181" s="228" t="s">
        <v>168</v>
      </c>
      <c r="E181" s="229" t="s">
        <v>2552</v>
      </c>
      <c r="F181" s="230" t="s">
        <v>2553</v>
      </c>
      <c r="G181" s="231" t="s">
        <v>280</v>
      </c>
      <c r="H181" s="232">
        <v>1</v>
      </c>
      <c r="I181" s="233"/>
      <c r="J181" s="234">
        <f>ROUND(I181*H181,2)</f>
        <v>0</v>
      </c>
      <c r="K181" s="235"/>
      <c r="L181" s="44"/>
      <c r="M181" s="287" t="s">
        <v>1</v>
      </c>
      <c r="N181" s="288" t="s">
        <v>41</v>
      </c>
      <c r="O181" s="289"/>
      <c r="P181" s="290">
        <f>O181*H181</f>
        <v>0</v>
      </c>
      <c r="Q181" s="290">
        <v>0</v>
      </c>
      <c r="R181" s="290">
        <f>Q181*H181</f>
        <v>0</v>
      </c>
      <c r="S181" s="290">
        <v>0</v>
      </c>
      <c r="T181" s="291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288</v>
      </c>
      <c r="AT181" s="240" t="s">
        <v>168</v>
      </c>
      <c r="AU181" s="240" t="s">
        <v>86</v>
      </c>
      <c r="AY181" s="17" t="s">
        <v>166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84</v>
      </c>
      <c r="BK181" s="241">
        <f>ROUND(I181*H181,2)</f>
        <v>0</v>
      </c>
      <c r="BL181" s="17" t="s">
        <v>288</v>
      </c>
      <c r="BM181" s="240" t="s">
        <v>2554</v>
      </c>
    </row>
    <row r="182" s="2" customFormat="1" ht="6.96" customHeight="1">
      <c r="A182" s="38"/>
      <c r="B182" s="66"/>
      <c r="C182" s="67"/>
      <c r="D182" s="67"/>
      <c r="E182" s="67"/>
      <c r="F182" s="67"/>
      <c r="G182" s="67"/>
      <c r="H182" s="67"/>
      <c r="I182" s="67"/>
      <c r="J182" s="67"/>
      <c r="K182" s="67"/>
      <c r="L182" s="44"/>
      <c r="M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</row>
  </sheetData>
  <sheetProtection sheet="1" autoFilter="0" formatColumns="0" formatRows="0" objects="1" scenarios="1" spinCount="100000" saltValue="GRba++dd8sVzwo4bFjWTDqLFe/DYc4bj//WznwbC4GSAgs2WhfhLJVFvCrXitjSzvAbiVwei4c1X9/OJRmd+DA==" hashValue="L2FZqDzeBWGpVJvbGSuYBDlDjp3+Ppp0/EuP2tQUQBbsnc308AklfcY4lhNTaZ2sivt0OuUeZ2yQuA1q6d+mzQ==" algorithmName="SHA-512" password="CC35"/>
  <autoFilter ref="C124:K181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86</v>
      </c>
    </row>
    <row r="4" s="1" customFormat="1" ht="24.96" customHeight="1">
      <c r="B4" s="20"/>
      <c r="D4" s="149" t="s">
        <v>122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Stav. úpravy pro přesun patologie do suterénu bubovy B a C v areálu nemocnice</v>
      </c>
      <c r="F7" s="151"/>
      <c r="G7" s="151"/>
      <c r="H7" s="151"/>
      <c r="L7" s="20"/>
    </row>
    <row r="8" s="2" customFormat="1" ht="12" customHeight="1">
      <c r="A8" s="38"/>
      <c r="B8" s="44"/>
      <c r="C8" s="38"/>
      <c r="D8" s="151" t="s">
        <v>126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3" t="s">
        <v>2555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1" t="s">
        <v>18</v>
      </c>
      <c r="E11" s="38"/>
      <c r="F11" s="141" t="s">
        <v>1</v>
      </c>
      <c r="G11" s="38"/>
      <c r="H11" s="38"/>
      <c r="I11" s="151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20</v>
      </c>
      <c r="E12" s="38"/>
      <c r="F12" s="141" t="s">
        <v>34</v>
      </c>
      <c r="G12" s="38"/>
      <c r="H12" s="38"/>
      <c r="I12" s="151" t="s">
        <v>22</v>
      </c>
      <c r="J12" s="154" t="str">
        <f>'Rekapitulace stavby'!AN8</f>
        <v>21. 10. 2021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24</v>
      </c>
      <c r="E14" s="38"/>
      <c r="F14" s="38"/>
      <c r="G14" s="38"/>
      <c r="H14" s="38"/>
      <c r="I14" s="151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34</v>
      </c>
      <c r="F15" s="38"/>
      <c r="G15" s="38"/>
      <c r="H15" s="38"/>
      <c r="I15" s="151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1" t="s">
        <v>28</v>
      </c>
      <c r="E17" s="38"/>
      <c r="F17" s="38"/>
      <c r="G17" s="38"/>
      <c r="H17" s="38"/>
      <c r="I17" s="15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1" t="s">
        <v>30</v>
      </c>
      <c r="E20" s="38"/>
      <c r="F20" s="38"/>
      <c r="G20" s="38"/>
      <c r="H20" s="38"/>
      <c r="I20" s="151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34</v>
      </c>
      <c r="F21" s="38"/>
      <c r="G21" s="38"/>
      <c r="H21" s="38"/>
      <c r="I21" s="151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1" t="s">
        <v>33</v>
      </c>
      <c r="E23" s="38"/>
      <c r="F23" s="38"/>
      <c r="G23" s="38"/>
      <c r="H23" s="38"/>
      <c r="I23" s="151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34</v>
      </c>
      <c r="F24" s="38"/>
      <c r="G24" s="38"/>
      <c r="H24" s="38"/>
      <c r="I24" s="151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9"/>
      <c r="E29" s="159"/>
      <c r="F29" s="159"/>
      <c r="G29" s="159"/>
      <c r="H29" s="159"/>
      <c r="I29" s="159"/>
      <c r="J29" s="159"/>
      <c r="K29" s="15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0" t="s">
        <v>36</v>
      </c>
      <c r="E30" s="38"/>
      <c r="F30" s="38"/>
      <c r="G30" s="38"/>
      <c r="H30" s="38"/>
      <c r="I30" s="38"/>
      <c r="J30" s="161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2" t="s">
        <v>38</v>
      </c>
      <c r="G32" s="38"/>
      <c r="H32" s="38"/>
      <c r="I32" s="162" t="s">
        <v>37</v>
      </c>
      <c r="J32" s="16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3" t="s">
        <v>40</v>
      </c>
      <c r="E33" s="151" t="s">
        <v>41</v>
      </c>
      <c r="F33" s="164">
        <f>ROUND((SUM(BE122:BE133)),  2)</f>
        <v>0</v>
      </c>
      <c r="G33" s="38"/>
      <c r="H33" s="38"/>
      <c r="I33" s="165">
        <v>0.20999999999999999</v>
      </c>
      <c r="J33" s="164">
        <f>ROUND(((SUM(BE122:BE133))*I33),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1" t="s">
        <v>42</v>
      </c>
      <c r="F34" s="164">
        <f>ROUND((SUM(BF122:BF133)),  2)</f>
        <v>0</v>
      </c>
      <c r="G34" s="38"/>
      <c r="H34" s="38"/>
      <c r="I34" s="165">
        <v>0.14999999999999999</v>
      </c>
      <c r="J34" s="164">
        <f>ROUND(((SUM(BF122:BF133))*I34),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1" t="s">
        <v>43</v>
      </c>
      <c r="F35" s="164">
        <f>ROUND((SUM(BG122:BG133)),  2)</f>
        <v>0</v>
      </c>
      <c r="G35" s="38"/>
      <c r="H35" s="38"/>
      <c r="I35" s="165">
        <v>0.20999999999999999</v>
      </c>
      <c r="J35" s="16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1" t="s">
        <v>44</v>
      </c>
      <c r="F36" s="164">
        <f>ROUND((SUM(BH122:BH133)),  2)</f>
        <v>0</v>
      </c>
      <c r="G36" s="38"/>
      <c r="H36" s="38"/>
      <c r="I36" s="165">
        <v>0.14999999999999999</v>
      </c>
      <c r="J36" s="16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45</v>
      </c>
      <c r="F37" s="164">
        <f>ROUND((SUM(BI122:BI133)),  2)</f>
        <v>0</v>
      </c>
      <c r="G37" s="38"/>
      <c r="H37" s="38"/>
      <c r="I37" s="165">
        <v>0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6"/>
      <c r="D39" s="167" t="s">
        <v>46</v>
      </c>
      <c r="E39" s="168"/>
      <c r="F39" s="168"/>
      <c r="G39" s="169" t="s">
        <v>47</v>
      </c>
      <c r="H39" s="170" t="s">
        <v>48</v>
      </c>
      <c r="I39" s="168"/>
      <c r="J39" s="171">
        <f>SUM(J30:J37)</f>
        <v>0</v>
      </c>
      <c r="K39" s="17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Stav. úpravy pro přesun patologie do suterénu bubovy B a C v areálu nemocnice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126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04 - VRN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21. 10. 2021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5" t="s">
        <v>129</v>
      </c>
      <c r="D94" s="186"/>
      <c r="E94" s="186"/>
      <c r="F94" s="186"/>
      <c r="G94" s="186"/>
      <c r="H94" s="186"/>
      <c r="I94" s="186"/>
      <c r="J94" s="187" t="s">
        <v>130</v>
      </c>
      <c r="K94" s="18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8" t="s">
        <v>131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132</v>
      </c>
    </row>
    <row r="97" s="9" customFormat="1" ht="24.96" customHeight="1">
      <c r="A97" s="9"/>
      <c r="B97" s="189"/>
      <c r="C97" s="190"/>
      <c r="D97" s="191" t="s">
        <v>1194</v>
      </c>
      <c r="E97" s="192"/>
      <c r="F97" s="192"/>
      <c r="G97" s="192"/>
      <c r="H97" s="192"/>
      <c r="I97" s="192"/>
      <c r="J97" s="193">
        <f>J123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3"/>
      <c r="D98" s="196" t="s">
        <v>2556</v>
      </c>
      <c r="E98" s="197"/>
      <c r="F98" s="197"/>
      <c r="G98" s="197"/>
      <c r="H98" s="197"/>
      <c r="I98" s="197"/>
      <c r="J98" s="198">
        <f>J124</f>
        <v>0</v>
      </c>
      <c r="K98" s="133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3"/>
      <c r="D99" s="196" t="s">
        <v>2557</v>
      </c>
      <c r="E99" s="197"/>
      <c r="F99" s="197"/>
      <c r="G99" s="197"/>
      <c r="H99" s="197"/>
      <c r="I99" s="197"/>
      <c r="J99" s="198">
        <f>J126</f>
        <v>0</v>
      </c>
      <c r="K99" s="133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3"/>
      <c r="D100" s="196" t="s">
        <v>2558</v>
      </c>
      <c r="E100" s="197"/>
      <c r="F100" s="197"/>
      <c r="G100" s="197"/>
      <c r="H100" s="197"/>
      <c r="I100" s="197"/>
      <c r="J100" s="198">
        <f>J128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1195</v>
      </c>
      <c r="E101" s="197"/>
      <c r="F101" s="197"/>
      <c r="G101" s="197"/>
      <c r="H101" s="197"/>
      <c r="I101" s="197"/>
      <c r="J101" s="198">
        <f>J130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3"/>
      <c r="D102" s="196" t="s">
        <v>2559</v>
      </c>
      <c r="E102" s="197"/>
      <c r="F102" s="197"/>
      <c r="G102" s="197"/>
      <c r="H102" s="197"/>
      <c r="I102" s="197"/>
      <c r="J102" s="198">
        <f>J132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151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6.25" customHeight="1">
      <c r="A112" s="38"/>
      <c r="B112" s="39"/>
      <c r="C112" s="40"/>
      <c r="D112" s="40"/>
      <c r="E112" s="184" t="str">
        <f>E7</f>
        <v>Stav. úpravy pro přesun patologie do suterénu bubovy B a C v areálu nemocnice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126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SO 04 - VRN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 xml:space="preserve"> </v>
      </c>
      <c r="G116" s="40"/>
      <c r="H116" s="40"/>
      <c r="I116" s="32" t="s">
        <v>22</v>
      </c>
      <c r="J116" s="79" t="str">
        <f>IF(J12="","",J12)</f>
        <v>21. 10. 2021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E15</f>
        <v xml:space="preserve"> </v>
      </c>
      <c r="G118" s="40"/>
      <c r="H118" s="40"/>
      <c r="I118" s="32" t="s">
        <v>30</v>
      </c>
      <c r="J118" s="36" t="str">
        <f>E21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40"/>
      <c r="E119" s="40"/>
      <c r="F119" s="27" t="str">
        <f>IF(E18="","",E18)</f>
        <v>Vyplň údaj</v>
      </c>
      <c r="G119" s="40"/>
      <c r="H119" s="40"/>
      <c r="I119" s="32" t="s">
        <v>33</v>
      </c>
      <c r="J119" s="36" t="str">
        <f>E24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200"/>
      <c r="B121" s="201"/>
      <c r="C121" s="202" t="s">
        <v>152</v>
      </c>
      <c r="D121" s="203" t="s">
        <v>61</v>
      </c>
      <c r="E121" s="203" t="s">
        <v>57</v>
      </c>
      <c r="F121" s="203" t="s">
        <v>58</v>
      </c>
      <c r="G121" s="203" t="s">
        <v>153</v>
      </c>
      <c r="H121" s="203" t="s">
        <v>154</v>
      </c>
      <c r="I121" s="203" t="s">
        <v>155</v>
      </c>
      <c r="J121" s="204" t="s">
        <v>130</v>
      </c>
      <c r="K121" s="205" t="s">
        <v>156</v>
      </c>
      <c r="L121" s="206"/>
      <c r="M121" s="100" t="s">
        <v>1</v>
      </c>
      <c r="N121" s="101" t="s">
        <v>40</v>
      </c>
      <c r="O121" s="101" t="s">
        <v>157</v>
      </c>
      <c r="P121" s="101" t="s">
        <v>158</v>
      </c>
      <c r="Q121" s="101" t="s">
        <v>159</v>
      </c>
      <c r="R121" s="101" t="s">
        <v>160</v>
      </c>
      <c r="S121" s="101" t="s">
        <v>161</v>
      </c>
      <c r="T121" s="102" t="s">
        <v>162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8"/>
      <c r="B122" s="39"/>
      <c r="C122" s="107" t="s">
        <v>163</v>
      </c>
      <c r="D122" s="40"/>
      <c r="E122" s="40"/>
      <c r="F122" s="40"/>
      <c r="G122" s="40"/>
      <c r="H122" s="40"/>
      <c r="I122" s="40"/>
      <c r="J122" s="207">
        <f>BK122</f>
        <v>0</v>
      </c>
      <c r="K122" s="40"/>
      <c r="L122" s="44"/>
      <c r="M122" s="103"/>
      <c r="N122" s="208"/>
      <c r="O122" s="104"/>
      <c r="P122" s="209">
        <f>P123</f>
        <v>0</v>
      </c>
      <c r="Q122" s="104"/>
      <c r="R122" s="209">
        <f>R123</f>
        <v>0</v>
      </c>
      <c r="S122" s="104"/>
      <c r="T122" s="210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132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75</v>
      </c>
      <c r="E123" s="215" t="s">
        <v>113</v>
      </c>
      <c r="F123" s="215" t="s">
        <v>1499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P124+P126+P128+P130+P132</f>
        <v>0</v>
      </c>
      <c r="Q123" s="220"/>
      <c r="R123" s="221">
        <f>R124+R126+R128+R130+R132</f>
        <v>0</v>
      </c>
      <c r="S123" s="220"/>
      <c r="T123" s="222">
        <f>T124+T126+T128+T130+T132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202</v>
      </c>
      <c r="AT123" s="224" t="s">
        <v>75</v>
      </c>
      <c r="AU123" s="224" t="s">
        <v>76</v>
      </c>
      <c r="AY123" s="223" t="s">
        <v>166</v>
      </c>
      <c r="BK123" s="225">
        <f>BK124+BK126+BK128+BK130+BK132</f>
        <v>0</v>
      </c>
    </row>
    <row r="124" s="12" customFormat="1" ht="22.8" customHeight="1">
      <c r="A124" s="12"/>
      <c r="B124" s="212"/>
      <c r="C124" s="213"/>
      <c r="D124" s="214" t="s">
        <v>75</v>
      </c>
      <c r="E124" s="226" t="s">
        <v>2560</v>
      </c>
      <c r="F124" s="226" t="s">
        <v>2561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P125</f>
        <v>0</v>
      </c>
      <c r="Q124" s="220"/>
      <c r="R124" s="221">
        <f>R125</f>
        <v>0</v>
      </c>
      <c r="S124" s="220"/>
      <c r="T124" s="222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202</v>
      </c>
      <c r="AT124" s="224" t="s">
        <v>75</v>
      </c>
      <c r="AU124" s="224" t="s">
        <v>84</v>
      </c>
      <c r="AY124" s="223" t="s">
        <v>166</v>
      </c>
      <c r="BK124" s="225">
        <f>BK125</f>
        <v>0</v>
      </c>
    </row>
    <row r="125" s="2" customFormat="1" ht="16.5" customHeight="1">
      <c r="A125" s="38"/>
      <c r="B125" s="39"/>
      <c r="C125" s="228" t="s">
        <v>84</v>
      </c>
      <c r="D125" s="228" t="s">
        <v>168</v>
      </c>
      <c r="E125" s="229" t="s">
        <v>2562</v>
      </c>
      <c r="F125" s="230" t="s">
        <v>2563</v>
      </c>
      <c r="G125" s="231" t="s">
        <v>1504</v>
      </c>
      <c r="H125" s="232">
        <v>1</v>
      </c>
      <c r="I125" s="233"/>
      <c r="J125" s="234">
        <f>ROUND(I125*H125,2)</f>
        <v>0</v>
      </c>
      <c r="K125" s="235"/>
      <c r="L125" s="44"/>
      <c r="M125" s="236" t="s">
        <v>1</v>
      </c>
      <c r="N125" s="237" t="s">
        <v>41</v>
      </c>
      <c r="O125" s="91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40" t="s">
        <v>172</v>
      </c>
      <c r="AT125" s="240" t="s">
        <v>168</v>
      </c>
      <c r="AU125" s="240" t="s">
        <v>86</v>
      </c>
      <c r="AY125" s="17" t="s">
        <v>166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7" t="s">
        <v>84</v>
      </c>
      <c r="BK125" s="241">
        <f>ROUND(I125*H125,2)</f>
        <v>0</v>
      </c>
      <c r="BL125" s="17" t="s">
        <v>172</v>
      </c>
      <c r="BM125" s="240" t="s">
        <v>2564</v>
      </c>
    </row>
    <row r="126" s="12" customFormat="1" ht="22.8" customHeight="1">
      <c r="A126" s="12"/>
      <c r="B126" s="212"/>
      <c r="C126" s="213"/>
      <c r="D126" s="214" t="s">
        <v>75</v>
      </c>
      <c r="E126" s="226" t="s">
        <v>2565</v>
      </c>
      <c r="F126" s="226" t="s">
        <v>2566</v>
      </c>
      <c r="G126" s="213"/>
      <c r="H126" s="213"/>
      <c r="I126" s="216"/>
      <c r="J126" s="227">
        <f>BK126</f>
        <v>0</v>
      </c>
      <c r="K126" s="213"/>
      <c r="L126" s="218"/>
      <c r="M126" s="219"/>
      <c r="N126" s="220"/>
      <c r="O126" s="220"/>
      <c r="P126" s="221">
        <f>P127</f>
        <v>0</v>
      </c>
      <c r="Q126" s="220"/>
      <c r="R126" s="221">
        <f>R127</f>
        <v>0</v>
      </c>
      <c r="S126" s="220"/>
      <c r="T126" s="222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202</v>
      </c>
      <c r="AT126" s="224" t="s">
        <v>75</v>
      </c>
      <c r="AU126" s="224" t="s">
        <v>84</v>
      </c>
      <c r="AY126" s="223" t="s">
        <v>166</v>
      </c>
      <c r="BK126" s="225">
        <f>BK127</f>
        <v>0</v>
      </c>
    </row>
    <row r="127" s="2" customFormat="1" ht="24.15" customHeight="1">
      <c r="A127" s="38"/>
      <c r="B127" s="39"/>
      <c r="C127" s="228" t="s">
        <v>86</v>
      </c>
      <c r="D127" s="228" t="s">
        <v>168</v>
      </c>
      <c r="E127" s="229" t="s">
        <v>2567</v>
      </c>
      <c r="F127" s="230" t="s">
        <v>2568</v>
      </c>
      <c r="G127" s="231" t="s">
        <v>1504</v>
      </c>
      <c r="H127" s="232">
        <v>1</v>
      </c>
      <c r="I127" s="233"/>
      <c r="J127" s="234">
        <f>ROUND(I127*H127,2)</f>
        <v>0</v>
      </c>
      <c r="K127" s="235"/>
      <c r="L127" s="44"/>
      <c r="M127" s="236" t="s">
        <v>1</v>
      </c>
      <c r="N127" s="237" t="s">
        <v>41</v>
      </c>
      <c r="O127" s="91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0" t="s">
        <v>172</v>
      </c>
      <c r="AT127" s="240" t="s">
        <v>168</v>
      </c>
      <c r="AU127" s="240" t="s">
        <v>86</v>
      </c>
      <c r="AY127" s="17" t="s">
        <v>166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7" t="s">
        <v>84</v>
      </c>
      <c r="BK127" s="241">
        <f>ROUND(I127*H127,2)</f>
        <v>0</v>
      </c>
      <c r="BL127" s="17" t="s">
        <v>172</v>
      </c>
      <c r="BM127" s="240" t="s">
        <v>2569</v>
      </c>
    </row>
    <row r="128" s="12" customFormat="1" ht="22.8" customHeight="1">
      <c r="A128" s="12"/>
      <c r="B128" s="212"/>
      <c r="C128" s="213"/>
      <c r="D128" s="214" t="s">
        <v>75</v>
      </c>
      <c r="E128" s="226" t="s">
        <v>2570</v>
      </c>
      <c r="F128" s="226" t="s">
        <v>2571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P129</f>
        <v>0</v>
      </c>
      <c r="Q128" s="220"/>
      <c r="R128" s="221">
        <f>R129</f>
        <v>0</v>
      </c>
      <c r="S128" s="220"/>
      <c r="T128" s="222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202</v>
      </c>
      <c r="AT128" s="224" t="s">
        <v>75</v>
      </c>
      <c r="AU128" s="224" t="s">
        <v>84</v>
      </c>
      <c r="AY128" s="223" t="s">
        <v>166</v>
      </c>
      <c r="BK128" s="225">
        <f>BK129</f>
        <v>0</v>
      </c>
    </row>
    <row r="129" s="2" customFormat="1" ht="16.5" customHeight="1">
      <c r="A129" s="38"/>
      <c r="B129" s="39"/>
      <c r="C129" s="228" t="s">
        <v>118</v>
      </c>
      <c r="D129" s="228" t="s">
        <v>168</v>
      </c>
      <c r="E129" s="229" t="s">
        <v>2572</v>
      </c>
      <c r="F129" s="230" t="s">
        <v>2573</v>
      </c>
      <c r="G129" s="231" t="s">
        <v>1504</v>
      </c>
      <c r="H129" s="232">
        <v>1</v>
      </c>
      <c r="I129" s="233"/>
      <c r="J129" s="234">
        <f>ROUND(I129*H129,2)</f>
        <v>0</v>
      </c>
      <c r="K129" s="235"/>
      <c r="L129" s="44"/>
      <c r="M129" s="236" t="s">
        <v>1</v>
      </c>
      <c r="N129" s="237" t="s">
        <v>41</v>
      </c>
      <c r="O129" s="91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0" t="s">
        <v>172</v>
      </c>
      <c r="AT129" s="240" t="s">
        <v>168</v>
      </c>
      <c r="AU129" s="240" t="s">
        <v>86</v>
      </c>
      <c r="AY129" s="17" t="s">
        <v>166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7" t="s">
        <v>84</v>
      </c>
      <c r="BK129" s="241">
        <f>ROUND(I129*H129,2)</f>
        <v>0</v>
      </c>
      <c r="BL129" s="17" t="s">
        <v>172</v>
      </c>
      <c r="BM129" s="240" t="s">
        <v>2574</v>
      </c>
    </row>
    <row r="130" s="12" customFormat="1" ht="22.8" customHeight="1">
      <c r="A130" s="12"/>
      <c r="B130" s="212"/>
      <c r="C130" s="213"/>
      <c r="D130" s="214" t="s">
        <v>75</v>
      </c>
      <c r="E130" s="226" t="s">
        <v>1500</v>
      </c>
      <c r="F130" s="226" t="s">
        <v>1501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P131</f>
        <v>0</v>
      </c>
      <c r="Q130" s="220"/>
      <c r="R130" s="221">
        <f>R131</f>
        <v>0</v>
      </c>
      <c r="S130" s="220"/>
      <c r="T130" s="222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202</v>
      </c>
      <c r="AT130" s="224" t="s">
        <v>75</v>
      </c>
      <c r="AU130" s="224" t="s">
        <v>84</v>
      </c>
      <c r="AY130" s="223" t="s">
        <v>166</v>
      </c>
      <c r="BK130" s="225">
        <f>BK131</f>
        <v>0</v>
      </c>
    </row>
    <row r="131" s="2" customFormat="1" ht="16.5" customHeight="1">
      <c r="A131" s="38"/>
      <c r="B131" s="39"/>
      <c r="C131" s="228" t="s">
        <v>172</v>
      </c>
      <c r="D131" s="228" t="s">
        <v>168</v>
      </c>
      <c r="E131" s="229" t="s">
        <v>1502</v>
      </c>
      <c r="F131" s="230" t="s">
        <v>2575</v>
      </c>
      <c r="G131" s="231" t="s">
        <v>1504</v>
      </c>
      <c r="H131" s="232">
        <v>1</v>
      </c>
      <c r="I131" s="233"/>
      <c r="J131" s="234">
        <f>ROUND(I131*H131,2)</f>
        <v>0</v>
      </c>
      <c r="K131" s="235"/>
      <c r="L131" s="44"/>
      <c r="M131" s="236" t="s">
        <v>1</v>
      </c>
      <c r="N131" s="237" t="s">
        <v>41</v>
      </c>
      <c r="O131" s="91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0" t="s">
        <v>172</v>
      </c>
      <c r="AT131" s="240" t="s">
        <v>168</v>
      </c>
      <c r="AU131" s="240" t="s">
        <v>86</v>
      </c>
      <c r="AY131" s="17" t="s">
        <v>166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7" t="s">
        <v>84</v>
      </c>
      <c r="BK131" s="241">
        <f>ROUND(I131*H131,2)</f>
        <v>0</v>
      </c>
      <c r="BL131" s="17" t="s">
        <v>172</v>
      </c>
      <c r="BM131" s="240" t="s">
        <v>2576</v>
      </c>
    </row>
    <row r="132" s="12" customFormat="1" ht="22.8" customHeight="1">
      <c r="A132" s="12"/>
      <c r="B132" s="212"/>
      <c r="C132" s="213"/>
      <c r="D132" s="214" t="s">
        <v>75</v>
      </c>
      <c r="E132" s="226" t="s">
        <v>2577</v>
      </c>
      <c r="F132" s="226" t="s">
        <v>2578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P133</f>
        <v>0</v>
      </c>
      <c r="Q132" s="220"/>
      <c r="R132" s="221">
        <f>R133</f>
        <v>0</v>
      </c>
      <c r="S132" s="220"/>
      <c r="T132" s="222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202</v>
      </c>
      <c r="AT132" s="224" t="s">
        <v>75</v>
      </c>
      <c r="AU132" s="224" t="s">
        <v>84</v>
      </c>
      <c r="AY132" s="223" t="s">
        <v>166</v>
      </c>
      <c r="BK132" s="225">
        <f>BK133</f>
        <v>0</v>
      </c>
    </row>
    <row r="133" s="2" customFormat="1" ht="16.5" customHeight="1">
      <c r="A133" s="38"/>
      <c r="B133" s="39"/>
      <c r="C133" s="228" t="s">
        <v>202</v>
      </c>
      <c r="D133" s="228" t="s">
        <v>168</v>
      </c>
      <c r="E133" s="229" t="s">
        <v>2579</v>
      </c>
      <c r="F133" s="230" t="s">
        <v>2580</v>
      </c>
      <c r="G133" s="231" t="s">
        <v>1504</v>
      </c>
      <c r="H133" s="232">
        <v>1</v>
      </c>
      <c r="I133" s="233"/>
      <c r="J133" s="234">
        <f>ROUND(I133*H133,2)</f>
        <v>0</v>
      </c>
      <c r="K133" s="235"/>
      <c r="L133" s="44"/>
      <c r="M133" s="287" t="s">
        <v>1</v>
      </c>
      <c r="N133" s="288" t="s">
        <v>41</v>
      </c>
      <c r="O133" s="289"/>
      <c r="P133" s="290">
        <f>O133*H133</f>
        <v>0</v>
      </c>
      <c r="Q133" s="290">
        <v>0</v>
      </c>
      <c r="R133" s="290">
        <f>Q133*H133</f>
        <v>0</v>
      </c>
      <c r="S133" s="290">
        <v>0</v>
      </c>
      <c r="T133" s="291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0" t="s">
        <v>172</v>
      </c>
      <c r="AT133" s="240" t="s">
        <v>168</v>
      </c>
      <c r="AU133" s="240" t="s">
        <v>86</v>
      </c>
      <c r="AY133" s="17" t="s">
        <v>166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7" t="s">
        <v>84</v>
      </c>
      <c r="BK133" s="241">
        <f>ROUND(I133*H133,2)</f>
        <v>0</v>
      </c>
      <c r="BL133" s="17" t="s">
        <v>172</v>
      </c>
      <c r="BM133" s="240" t="s">
        <v>2581</v>
      </c>
    </row>
    <row r="134" s="2" customFormat="1" ht="6.96" customHeight="1">
      <c r="A134" s="38"/>
      <c r="B134" s="66"/>
      <c r="C134" s="67"/>
      <c r="D134" s="67"/>
      <c r="E134" s="67"/>
      <c r="F134" s="67"/>
      <c r="G134" s="67"/>
      <c r="H134" s="67"/>
      <c r="I134" s="67"/>
      <c r="J134" s="67"/>
      <c r="K134" s="67"/>
      <c r="L134" s="44"/>
      <c r="M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</sheetData>
  <sheetProtection sheet="1" autoFilter="0" formatColumns="0" formatRows="0" objects="1" scenarios="1" spinCount="100000" saltValue="ylf7Jdw23mzu5E7JUFGvazSIoKMQSa5xB7AGEkGzlGyM+SI4zFbX+B53jKpZla+l/Qe0767zs+qtdyVSr+3dOg==" hashValue="vD5wi0CQHX0QLin/G0YgngyAG32NkrmN0Up/ebzTh/lKqYGNeQxSoEQd0gSVY5zU11KISERQVK693Z11azjDrQ==" algorithmName="SHA-512" password="CC35"/>
  <autoFilter ref="C121:K133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7"/>
      <c r="C3" s="148"/>
      <c r="D3" s="148"/>
      <c r="E3" s="148"/>
      <c r="F3" s="148"/>
      <c r="G3" s="148"/>
      <c r="H3" s="20"/>
    </row>
    <row r="4" s="1" customFormat="1" ht="24.96" customHeight="1">
      <c r="B4" s="20"/>
      <c r="C4" s="149" t="s">
        <v>2582</v>
      </c>
      <c r="H4" s="20"/>
    </row>
    <row r="5" s="1" customFormat="1" ht="12" customHeight="1">
      <c r="B5" s="20"/>
      <c r="C5" s="302" t="s">
        <v>13</v>
      </c>
      <c r="D5" s="157" t="s">
        <v>14</v>
      </c>
      <c r="E5" s="1"/>
      <c r="F5" s="1"/>
      <c r="H5" s="20"/>
    </row>
    <row r="6" s="1" customFormat="1" ht="36.96" customHeight="1">
      <c r="B6" s="20"/>
      <c r="C6" s="303" t="s">
        <v>16</v>
      </c>
      <c r="D6" s="304" t="s">
        <v>17</v>
      </c>
      <c r="E6" s="1"/>
      <c r="F6" s="1"/>
      <c r="H6" s="20"/>
    </row>
    <row r="7" s="1" customFormat="1" ht="16.5" customHeight="1">
      <c r="B7" s="20"/>
      <c r="C7" s="151" t="s">
        <v>22</v>
      </c>
      <c r="D7" s="154" t="str">
        <f>'Rekapitulace stavby'!AN8</f>
        <v>21. 10. 2021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200"/>
      <c r="B9" s="305"/>
      <c r="C9" s="306" t="s">
        <v>57</v>
      </c>
      <c r="D9" s="307" t="s">
        <v>58</v>
      </c>
      <c r="E9" s="307" t="s">
        <v>153</v>
      </c>
      <c r="F9" s="308" t="s">
        <v>2583</v>
      </c>
      <c r="G9" s="200"/>
      <c r="H9" s="305"/>
    </row>
    <row r="10" s="2" customFormat="1" ht="26.4" customHeight="1">
      <c r="A10" s="38"/>
      <c r="B10" s="44"/>
      <c r="C10" s="309" t="s">
        <v>2584</v>
      </c>
      <c r="D10" s="309" t="s">
        <v>82</v>
      </c>
      <c r="E10" s="38"/>
      <c r="F10" s="38"/>
      <c r="G10" s="38"/>
      <c r="H10" s="44"/>
    </row>
    <row r="11" s="2" customFormat="1" ht="16.8" customHeight="1">
      <c r="A11" s="38"/>
      <c r="B11" s="44"/>
      <c r="C11" s="310" t="s">
        <v>115</v>
      </c>
      <c r="D11" s="311" t="s">
        <v>116</v>
      </c>
      <c r="E11" s="312" t="s">
        <v>1</v>
      </c>
      <c r="F11" s="313">
        <v>410.36000000000001</v>
      </c>
      <c r="G11" s="38"/>
      <c r="H11" s="44"/>
    </row>
    <row r="12" s="2" customFormat="1">
      <c r="A12" s="38"/>
      <c r="B12" s="44"/>
      <c r="C12" s="314" t="s">
        <v>1</v>
      </c>
      <c r="D12" s="314" t="s">
        <v>2585</v>
      </c>
      <c r="E12" s="17" t="s">
        <v>1</v>
      </c>
      <c r="F12" s="315">
        <v>248.59</v>
      </c>
      <c r="G12" s="38"/>
      <c r="H12" s="44"/>
    </row>
    <row r="13" s="2" customFormat="1" ht="16.8" customHeight="1">
      <c r="A13" s="38"/>
      <c r="B13" s="44"/>
      <c r="C13" s="314" t="s">
        <v>1</v>
      </c>
      <c r="D13" s="314" t="s">
        <v>2586</v>
      </c>
      <c r="E13" s="17" t="s">
        <v>1</v>
      </c>
      <c r="F13" s="315">
        <v>161.77000000000001</v>
      </c>
      <c r="G13" s="38"/>
      <c r="H13" s="44"/>
    </row>
    <row r="14" s="2" customFormat="1" ht="16.8" customHeight="1">
      <c r="A14" s="38"/>
      <c r="B14" s="44"/>
      <c r="C14" s="314" t="s">
        <v>1</v>
      </c>
      <c r="D14" s="314" t="s">
        <v>182</v>
      </c>
      <c r="E14" s="17" t="s">
        <v>1</v>
      </c>
      <c r="F14" s="315">
        <v>410.36000000000001</v>
      </c>
      <c r="G14" s="38"/>
      <c r="H14" s="44"/>
    </row>
    <row r="15" s="2" customFormat="1" ht="16.8" customHeight="1">
      <c r="A15" s="38"/>
      <c r="B15" s="44"/>
      <c r="C15" s="316" t="s">
        <v>2587</v>
      </c>
      <c r="D15" s="38"/>
      <c r="E15" s="38"/>
      <c r="F15" s="38"/>
      <c r="G15" s="38"/>
      <c r="H15" s="44"/>
    </row>
    <row r="16" s="2" customFormat="1" ht="16.8" customHeight="1">
      <c r="A16" s="38"/>
      <c r="B16" s="44"/>
      <c r="C16" s="314" t="s">
        <v>283</v>
      </c>
      <c r="D16" s="314" t="s">
        <v>284</v>
      </c>
      <c r="E16" s="17" t="s">
        <v>229</v>
      </c>
      <c r="F16" s="315">
        <v>451.39600000000002</v>
      </c>
      <c r="G16" s="38"/>
      <c r="H16" s="44"/>
    </row>
    <row r="17" s="2" customFormat="1" ht="16.8" customHeight="1">
      <c r="A17" s="38"/>
      <c r="B17" s="44"/>
      <c r="C17" s="314" t="s">
        <v>289</v>
      </c>
      <c r="D17" s="314" t="s">
        <v>290</v>
      </c>
      <c r="E17" s="17" t="s">
        <v>229</v>
      </c>
      <c r="F17" s="315">
        <v>451.39600000000002</v>
      </c>
      <c r="G17" s="38"/>
      <c r="H17" s="44"/>
    </row>
    <row r="18" s="2" customFormat="1" ht="16.8" customHeight="1">
      <c r="A18" s="38"/>
      <c r="B18" s="44"/>
      <c r="C18" s="314" t="s">
        <v>293</v>
      </c>
      <c r="D18" s="314" t="s">
        <v>294</v>
      </c>
      <c r="E18" s="17" t="s">
        <v>229</v>
      </c>
      <c r="F18" s="315">
        <v>451.39600000000002</v>
      </c>
      <c r="G18" s="38"/>
      <c r="H18" s="44"/>
    </row>
    <row r="19" s="2" customFormat="1" ht="16.8" customHeight="1">
      <c r="A19" s="38"/>
      <c r="B19" s="44"/>
      <c r="C19" s="314" t="s">
        <v>297</v>
      </c>
      <c r="D19" s="314" t="s">
        <v>298</v>
      </c>
      <c r="E19" s="17" t="s">
        <v>229</v>
      </c>
      <c r="F19" s="315">
        <v>451.39600000000002</v>
      </c>
      <c r="G19" s="38"/>
      <c r="H19" s="44"/>
    </row>
    <row r="20" s="2" customFormat="1" ht="16.8" customHeight="1">
      <c r="A20" s="38"/>
      <c r="B20" s="44"/>
      <c r="C20" s="314" t="s">
        <v>301</v>
      </c>
      <c r="D20" s="314" t="s">
        <v>302</v>
      </c>
      <c r="E20" s="17" t="s">
        <v>229</v>
      </c>
      <c r="F20" s="315">
        <v>902.79200000000003</v>
      </c>
      <c r="G20" s="38"/>
      <c r="H20" s="44"/>
    </row>
    <row r="21" s="2" customFormat="1">
      <c r="A21" s="38"/>
      <c r="B21" s="44"/>
      <c r="C21" s="314" t="s">
        <v>407</v>
      </c>
      <c r="D21" s="314" t="s">
        <v>408</v>
      </c>
      <c r="E21" s="17" t="s">
        <v>171</v>
      </c>
      <c r="F21" s="315">
        <v>41.036000000000001</v>
      </c>
      <c r="G21" s="38"/>
      <c r="H21" s="44"/>
    </row>
    <row r="22" s="2" customFormat="1" ht="16.8" customHeight="1">
      <c r="A22" s="38"/>
      <c r="B22" s="44"/>
      <c r="C22" s="314" t="s">
        <v>412</v>
      </c>
      <c r="D22" s="314" t="s">
        <v>413</v>
      </c>
      <c r="E22" s="17" t="s">
        <v>205</v>
      </c>
      <c r="F22" s="315">
        <v>1.1080000000000001</v>
      </c>
      <c r="G22" s="38"/>
      <c r="H22" s="44"/>
    </row>
    <row r="23" s="2" customFormat="1" ht="16.8" customHeight="1">
      <c r="A23" s="38"/>
      <c r="B23" s="44"/>
      <c r="C23" s="314" t="s">
        <v>600</v>
      </c>
      <c r="D23" s="314" t="s">
        <v>601</v>
      </c>
      <c r="E23" s="17" t="s">
        <v>229</v>
      </c>
      <c r="F23" s="315">
        <v>410.36000000000001</v>
      </c>
      <c r="G23" s="38"/>
      <c r="H23" s="44"/>
    </row>
    <row r="24" s="2" customFormat="1" ht="16.8" customHeight="1">
      <c r="A24" s="38"/>
      <c r="B24" s="44"/>
      <c r="C24" s="314" t="s">
        <v>1154</v>
      </c>
      <c r="D24" s="314" t="s">
        <v>1155</v>
      </c>
      <c r="E24" s="17" t="s">
        <v>229</v>
      </c>
      <c r="F24" s="315">
        <v>410.36000000000001</v>
      </c>
      <c r="G24" s="38"/>
      <c r="H24" s="44"/>
    </row>
    <row r="25" s="2" customFormat="1" ht="16.8" customHeight="1">
      <c r="A25" s="38"/>
      <c r="B25" s="44"/>
      <c r="C25" s="314" t="s">
        <v>1167</v>
      </c>
      <c r="D25" s="314" t="s">
        <v>1168</v>
      </c>
      <c r="E25" s="17" t="s">
        <v>229</v>
      </c>
      <c r="F25" s="315">
        <v>1084.251</v>
      </c>
      <c r="G25" s="38"/>
      <c r="H25" s="44"/>
    </row>
    <row r="26" s="2" customFormat="1">
      <c r="A26" s="38"/>
      <c r="B26" s="44"/>
      <c r="C26" s="314" t="s">
        <v>464</v>
      </c>
      <c r="D26" s="314" t="s">
        <v>465</v>
      </c>
      <c r="E26" s="17" t="s">
        <v>229</v>
      </c>
      <c r="F26" s="315">
        <v>410.36000000000001</v>
      </c>
      <c r="G26" s="38"/>
      <c r="H26" s="44"/>
    </row>
    <row r="27" s="2" customFormat="1">
      <c r="A27" s="38"/>
      <c r="B27" s="44"/>
      <c r="C27" s="314" t="s">
        <v>468</v>
      </c>
      <c r="D27" s="314" t="s">
        <v>469</v>
      </c>
      <c r="E27" s="17" t="s">
        <v>229</v>
      </c>
      <c r="F27" s="315">
        <v>410.36000000000001</v>
      </c>
      <c r="G27" s="38"/>
      <c r="H27" s="44"/>
    </row>
    <row r="28" s="2" customFormat="1" ht="16.8" customHeight="1">
      <c r="A28" s="38"/>
      <c r="B28" s="44"/>
      <c r="C28" s="314" t="s">
        <v>488</v>
      </c>
      <c r="D28" s="314" t="s">
        <v>489</v>
      </c>
      <c r="E28" s="17" t="s">
        <v>171</v>
      </c>
      <c r="F28" s="315">
        <v>61.554000000000002</v>
      </c>
      <c r="G28" s="38"/>
      <c r="H28" s="44"/>
    </row>
    <row r="29" s="2" customFormat="1">
      <c r="A29" s="38"/>
      <c r="B29" s="44"/>
      <c r="C29" s="314" t="s">
        <v>493</v>
      </c>
      <c r="D29" s="314" t="s">
        <v>494</v>
      </c>
      <c r="E29" s="17" t="s">
        <v>229</v>
      </c>
      <c r="F29" s="315">
        <v>410.36000000000001</v>
      </c>
      <c r="G29" s="38"/>
      <c r="H29" s="44"/>
    </row>
    <row r="30" s="2" customFormat="1">
      <c r="A30" s="38"/>
      <c r="B30" s="44"/>
      <c r="C30" s="314" t="s">
        <v>538</v>
      </c>
      <c r="D30" s="314" t="s">
        <v>539</v>
      </c>
      <c r="E30" s="17" t="s">
        <v>229</v>
      </c>
      <c r="F30" s="315">
        <v>451.39600000000002</v>
      </c>
      <c r="G30" s="38"/>
      <c r="H30" s="44"/>
    </row>
    <row r="31" s="2" customFormat="1" ht="16.8" customHeight="1">
      <c r="A31" s="38"/>
      <c r="B31" s="44"/>
      <c r="C31" s="310" t="s">
        <v>123</v>
      </c>
      <c r="D31" s="311" t="s">
        <v>124</v>
      </c>
      <c r="E31" s="312" t="s">
        <v>1</v>
      </c>
      <c r="F31" s="313">
        <v>258.88999999999999</v>
      </c>
      <c r="G31" s="38"/>
      <c r="H31" s="44"/>
    </row>
    <row r="32" s="2" customFormat="1" ht="16.8" customHeight="1">
      <c r="A32" s="38"/>
      <c r="B32" s="44"/>
      <c r="C32" s="314" t="s">
        <v>1</v>
      </c>
      <c r="D32" s="314" t="s">
        <v>2588</v>
      </c>
      <c r="E32" s="17" t="s">
        <v>1</v>
      </c>
      <c r="F32" s="315">
        <v>0</v>
      </c>
      <c r="G32" s="38"/>
      <c r="H32" s="44"/>
    </row>
    <row r="33" s="2" customFormat="1" ht="16.8" customHeight="1">
      <c r="A33" s="38"/>
      <c r="B33" s="44"/>
      <c r="C33" s="314" t="s">
        <v>1</v>
      </c>
      <c r="D33" s="314" t="s">
        <v>2589</v>
      </c>
      <c r="E33" s="17" t="s">
        <v>1</v>
      </c>
      <c r="F33" s="315">
        <v>134.25</v>
      </c>
      <c r="G33" s="38"/>
      <c r="H33" s="44"/>
    </row>
    <row r="34" s="2" customFormat="1" ht="16.8" customHeight="1">
      <c r="A34" s="38"/>
      <c r="B34" s="44"/>
      <c r="C34" s="314" t="s">
        <v>1</v>
      </c>
      <c r="D34" s="314" t="s">
        <v>2590</v>
      </c>
      <c r="E34" s="17" t="s">
        <v>1</v>
      </c>
      <c r="F34" s="315">
        <v>0</v>
      </c>
      <c r="G34" s="38"/>
      <c r="H34" s="44"/>
    </row>
    <row r="35" s="2" customFormat="1" ht="16.8" customHeight="1">
      <c r="A35" s="38"/>
      <c r="B35" s="44"/>
      <c r="C35" s="314" t="s">
        <v>1</v>
      </c>
      <c r="D35" s="314" t="s">
        <v>2591</v>
      </c>
      <c r="E35" s="17" t="s">
        <v>1</v>
      </c>
      <c r="F35" s="315">
        <v>44.770000000000003</v>
      </c>
      <c r="G35" s="38"/>
      <c r="H35" s="44"/>
    </row>
    <row r="36" s="2" customFormat="1" ht="16.8" customHeight="1">
      <c r="A36" s="38"/>
      <c r="B36" s="44"/>
      <c r="C36" s="314" t="s">
        <v>1</v>
      </c>
      <c r="D36" s="314" t="s">
        <v>2592</v>
      </c>
      <c r="E36" s="17" t="s">
        <v>1</v>
      </c>
      <c r="F36" s="315">
        <v>0</v>
      </c>
      <c r="G36" s="38"/>
      <c r="H36" s="44"/>
    </row>
    <row r="37" s="2" customFormat="1" ht="16.8" customHeight="1">
      <c r="A37" s="38"/>
      <c r="B37" s="44"/>
      <c r="C37" s="314" t="s">
        <v>1</v>
      </c>
      <c r="D37" s="314" t="s">
        <v>2593</v>
      </c>
      <c r="E37" s="17" t="s">
        <v>1</v>
      </c>
      <c r="F37" s="315">
        <v>79.870000000000005</v>
      </c>
      <c r="G37" s="38"/>
      <c r="H37" s="44"/>
    </row>
    <row r="38" s="2" customFormat="1" ht="16.8" customHeight="1">
      <c r="A38" s="38"/>
      <c r="B38" s="44"/>
      <c r="C38" s="314" t="s">
        <v>1</v>
      </c>
      <c r="D38" s="314" t="s">
        <v>182</v>
      </c>
      <c r="E38" s="17" t="s">
        <v>1</v>
      </c>
      <c r="F38" s="315">
        <v>258.88999999999999</v>
      </c>
      <c r="G38" s="38"/>
      <c r="H38" s="44"/>
    </row>
    <row r="39" s="2" customFormat="1" ht="16.8" customHeight="1">
      <c r="A39" s="38"/>
      <c r="B39" s="44"/>
      <c r="C39" s="316" t="s">
        <v>2587</v>
      </c>
      <c r="D39" s="38"/>
      <c r="E39" s="38"/>
      <c r="F39" s="38"/>
      <c r="G39" s="38"/>
      <c r="H39" s="44"/>
    </row>
    <row r="40" s="2" customFormat="1" ht="16.8" customHeight="1">
      <c r="A40" s="38"/>
      <c r="B40" s="44"/>
      <c r="C40" s="314" t="s">
        <v>767</v>
      </c>
      <c r="D40" s="314" t="s">
        <v>768</v>
      </c>
      <c r="E40" s="17" t="s">
        <v>229</v>
      </c>
      <c r="F40" s="315">
        <v>258.88999999999999</v>
      </c>
      <c r="G40" s="38"/>
      <c r="H40" s="44"/>
    </row>
    <row r="41" s="2" customFormat="1" ht="16.8" customHeight="1">
      <c r="A41" s="38"/>
      <c r="B41" s="44"/>
      <c r="C41" s="314" t="s">
        <v>776</v>
      </c>
      <c r="D41" s="314" t="s">
        <v>777</v>
      </c>
      <c r="E41" s="17" t="s">
        <v>229</v>
      </c>
      <c r="F41" s="315">
        <v>258.88999999999999</v>
      </c>
      <c r="G41" s="38"/>
      <c r="H41" s="44"/>
    </row>
    <row r="42" s="2" customFormat="1">
      <c r="A42" s="38"/>
      <c r="B42" s="44"/>
      <c r="C42" s="314" t="s">
        <v>838</v>
      </c>
      <c r="D42" s="314" t="s">
        <v>839</v>
      </c>
      <c r="E42" s="17" t="s">
        <v>229</v>
      </c>
      <c r="F42" s="315">
        <v>258.88999999999999</v>
      </c>
      <c r="G42" s="38"/>
      <c r="H42" s="44"/>
    </row>
    <row r="43" s="2" customFormat="1">
      <c r="A43" s="38"/>
      <c r="B43" s="44"/>
      <c r="C43" s="314" t="s">
        <v>850</v>
      </c>
      <c r="D43" s="314" t="s">
        <v>851</v>
      </c>
      <c r="E43" s="17" t="s">
        <v>229</v>
      </c>
      <c r="F43" s="315">
        <v>258.88999999999999</v>
      </c>
      <c r="G43" s="38"/>
      <c r="H43" s="44"/>
    </row>
    <row r="44" s="2" customFormat="1" ht="16.8" customHeight="1">
      <c r="A44" s="38"/>
      <c r="B44" s="44"/>
      <c r="C44" s="314" t="s">
        <v>854</v>
      </c>
      <c r="D44" s="314" t="s">
        <v>855</v>
      </c>
      <c r="E44" s="17" t="s">
        <v>229</v>
      </c>
      <c r="F44" s="315">
        <v>258.88999999999999</v>
      </c>
      <c r="G44" s="38"/>
      <c r="H44" s="44"/>
    </row>
    <row r="45" s="2" customFormat="1" ht="16.8" customHeight="1">
      <c r="A45" s="38"/>
      <c r="B45" s="44"/>
      <c r="C45" s="310" t="s">
        <v>119</v>
      </c>
      <c r="D45" s="311" t="s">
        <v>120</v>
      </c>
      <c r="E45" s="312" t="s">
        <v>1</v>
      </c>
      <c r="F45" s="313">
        <v>441.89499999999998</v>
      </c>
      <c r="G45" s="38"/>
      <c r="H45" s="44"/>
    </row>
    <row r="46" s="2" customFormat="1" ht="16.8" customHeight="1">
      <c r="A46" s="38"/>
      <c r="B46" s="44"/>
      <c r="C46" s="314" t="s">
        <v>1</v>
      </c>
      <c r="D46" s="314" t="s">
        <v>2594</v>
      </c>
      <c r="E46" s="17" t="s">
        <v>1</v>
      </c>
      <c r="F46" s="315">
        <v>17.18</v>
      </c>
      <c r="G46" s="38"/>
      <c r="H46" s="44"/>
    </row>
    <row r="47" s="2" customFormat="1" ht="16.8" customHeight="1">
      <c r="A47" s="38"/>
      <c r="B47" s="44"/>
      <c r="C47" s="314" t="s">
        <v>1</v>
      </c>
      <c r="D47" s="314" t="s">
        <v>2595</v>
      </c>
      <c r="E47" s="17" t="s">
        <v>1</v>
      </c>
      <c r="F47" s="315">
        <v>31.109999999999999</v>
      </c>
      <c r="G47" s="38"/>
      <c r="H47" s="44"/>
    </row>
    <row r="48" s="2" customFormat="1" ht="16.8" customHeight="1">
      <c r="A48" s="38"/>
      <c r="B48" s="44"/>
      <c r="C48" s="314" t="s">
        <v>1</v>
      </c>
      <c r="D48" s="314" t="s">
        <v>799</v>
      </c>
      <c r="E48" s="17" t="s">
        <v>1</v>
      </c>
      <c r="F48" s="315">
        <v>10.52</v>
      </c>
      <c r="G48" s="38"/>
      <c r="H48" s="44"/>
    </row>
    <row r="49" s="2" customFormat="1" ht="16.8" customHeight="1">
      <c r="A49" s="38"/>
      <c r="B49" s="44"/>
      <c r="C49" s="314" t="s">
        <v>1</v>
      </c>
      <c r="D49" s="314" t="s">
        <v>800</v>
      </c>
      <c r="E49" s="17" t="s">
        <v>1</v>
      </c>
      <c r="F49" s="315">
        <v>11.039999999999999</v>
      </c>
      <c r="G49" s="38"/>
      <c r="H49" s="44"/>
    </row>
    <row r="50" s="2" customFormat="1" ht="16.8" customHeight="1">
      <c r="A50" s="38"/>
      <c r="B50" s="44"/>
      <c r="C50" s="314" t="s">
        <v>1</v>
      </c>
      <c r="D50" s="314" t="s">
        <v>2596</v>
      </c>
      <c r="E50" s="17" t="s">
        <v>1</v>
      </c>
      <c r="F50" s="315">
        <v>18.260000000000002</v>
      </c>
      <c r="G50" s="38"/>
      <c r="H50" s="44"/>
    </row>
    <row r="51" s="2" customFormat="1" ht="16.8" customHeight="1">
      <c r="A51" s="38"/>
      <c r="B51" s="44"/>
      <c r="C51" s="314" t="s">
        <v>1</v>
      </c>
      <c r="D51" s="314" t="s">
        <v>2597</v>
      </c>
      <c r="E51" s="17" t="s">
        <v>1</v>
      </c>
      <c r="F51" s="315">
        <v>6.7000000000000002</v>
      </c>
      <c r="G51" s="38"/>
      <c r="H51" s="44"/>
    </row>
    <row r="52" s="2" customFormat="1" ht="16.8" customHeight="1">
      <c r="A52" s="38"/>
      <c r="B52" s="44"/>
      <c r="C52" s="314" t="s">
        <v>1</v>
      </c>
      <c r="D52" s="314" t="s">
        <v>2598</v>
      </c>
      <c r="E52" s="17" t="s">
        <v>1</v>
      </c>
      <c r="F52" s="315">
        <v>5.6299999999999999</v>
      </c>
      <c r="G52" s="38"/>
      <c r="H52" s="44"/>
    </row>
    <row r="53" s="2" customFormat="1" ht="16.8" customHeight="1">
      <c r="A53" s="38"/>
      <c r="B53" s="44"/>
      <c r="C53" s="314" t="s">
        <v>1</v>
      </c>
      <c r="D53" s="314" t="s">
        <v>2599</v>
      </c>
      <c r="E53" s="17" t="s">
        <v>1</v>
      </c>
      <c r="F53" s="315">
        <v>5.6299999999999999</v>
      </c>
      <c r="G53" s="38"/>
      <c r="H53" s="44"/>
    </row>
    <row r="54" s="2" customFormat="1" ht="16.8" customHeight="1">
      <c r="A54" s="38"/>
      <c r="B54" s="44"/>
      <c r="C54" s="314" t="s">
        <v>1</v>
      </c>
      <c r="D54" s="314" t="s">
        <v>2600</v>
      </c>
      <c r="E54" s="17" t="s">
        <v>1</v>
      </c>
      <c r="F54" s="315">
        <v>12.52</v>
      </c>
      <c r="G54" s="38"/>
      <c r="H54" s="44"/>
    </row>
    <row r="55" s="2" customFormat="1" ht="16.8" customHeight="1">
      <c r="A55" s="38"/>
      <c r="B55" s="44"/>
      <c r="C55" s="314" t="s">
        <v>1</v>
      </c>
      <c r="D55" s="314" t="s">
        <v>2601</v>
      </c>
      <c r="E55" s="17" t="s">
        <v>1</v>
      </c>
      <c r="F55" s="315">
        <v>7.3300000000000001</v>
      </c>
      <c r="G55" s="38"/>
      <c r="H55" s="44"/>
    </row>
    <row r="56" s="2" customFormat="1" ht="16.8" customHeight="1">
      <c r="A56" s="38"/>
      <c r="B56" s="44"/>
      <c r="C56" s="314" t="s">
        <v>1</v>
      </c>
      <c r="D56" s="314" t="s">
        <v>2602</v>
      </c>
      <c r="E56" s="17" t="s">
        <v>1</v>
      </c>
      <c r="F56" s="315">
        <v>8.8699999999999992</v>
      </c>
      <c r="G56" s="38"/>
      <c r="H56" s="44"/>
    </row>
    <row r="57" s="2" customFormat="1" ht="16.8" customHeight="1">
      <c r="A57" s="38"/>
      <c r="B57" s="44"/>
      <c r="C57" s="314" t="s">
        <v>1</v>
      </c>
      <c r="D57" s="314" t="s">
        <v>2603</v>
      </c>
      <c r="E57" s="17" t="s">
        <v>1</v>
      </c>
      <c r="F57" s="315">
        <v>6.8899999999999997</v>
      </c>
      <c r="G57" s="38"/>
      <c r="H57" s="44"/>
    </row>
    <row r="58" s="2" customFormat="1" ht="16.8" customHeight="1">
      <c r="A58" s="38"/>
      <c r="B58" s="44"/>
      <c r="C58" s="314" t="s">
        <v>1</v>
      </c>
      <c r="D58" s="314" t="s">
        <v>872</v>
      </c>
      <c r="E58" s="17" t="s">
        <v>1</v>
      </c>
      <c r="F58" s="315">
        <v>4.6399999999999997</v>
      </c>
      <c r="G58" s="38"/>
      <c r="H58" s="44"/>
    </row>
    <row r="59" s="2" customFormat="1" ht="16.8" customHeight="1">
      <c r="A59" s="38"/>
      <c r="B59" s="44"/>
      <c r="C59" s="314" t="s">
        <v>1</v>
      </c>
      <c r="D59" s="314" t="s">
        <v>2604</v>
      </c>
      <c r="E59" s="17" t="s">
        <v>1</v>
      </c>
      <c r="F59" s="315">
        <v>10.34</v>
      </c>
      <c r="G59" s="38"/>
      <c r="H59" s="44"/>
    </row>
    <row r="60" s="2" customFormat="1" ht="16.8" customHeight="1">
      <c r="A60" s="38"/>
      <c r="B60" s="44"/>
      <c r="C60" s="314" t="s">
        <v>1</v>
      </c>
      <c r="D60" s="314" t="s">
        <v>2605</v>
      </c>
      <c r="E60" s="17" t="s">
        <v>1</v>
      </c>
      <c r="F60" s="315">
        <v>8.4000000000000004</v>
      </c>
      <c r="G60" s="38"/>
      <c r="H60" s="44"/>
    </row>
    <row r="61" s="2" customFormat="1" ht="16.8" customHeight="1">
      <c r="A61" s="38"/>
      <c r="B61" s="44"/>
      <c r="C61" s="314" t="s">
        <v>1</v>
      </c>
      <c r="D61" s="314" t="s">
        <v>2606</v>
      </c>
      <c r="E61" s="17" t="s">
        <v>1</v>
      </c>
      <c r="F61" s="315">
        <v>5.2000000000000002</v>
      </c>
      <c r="G61" s="38"/>
      <c r="H61" s="44"/>
    </row>
    <row r="62" s="2" customFormat="1" ht="16.8" customHeight="1">
      <c r="A62" s="38"/>
      <c r="B62" s="44"/>
      <c r="C62" s="314" t="s">
        <v>1</v>
      </c>
      <c r="D62" s="314" t="s">
        <v>2607</v>
      </c>
      <c r="E62" s="17" t="s">
        <v>1</v>
      </c>
      <c r="F62" s="315">
        <v>5.2000000000000002</v>
      </c>
      <c r="G62" s="38"/>
      <c r="H62" s="44"/>
    </row>
    <row r="63" s="2" customFormat="1" ht="16.8" customHeight="1">
      <c r="A63" s="38"/>
      <c r="B63" s="44"/>
      <c r="C63" s="314" t="s">
        <v>1</v>
      </c>
      <c r="D63" s="314" t="s">
        <v>2608</v>
      </c>
      <c r="E63" s="17" t="s">
        <v>1</v>
      </c>
      <c r="F63" s="315">
        <v>5.2000000000000002</v>
      </c>
      <c r="G63" s="38"/>
      <c r="H63" s="44"/>
    </row>
    <row r="64" s="2" customFormat="1" ht="16.8" customHeight="1">
      <c r="A64" s="38"/>
      <c r="B64" s="44"/>
      <c r="C64" s="314" t="s">
        <v>1</v>
      </c>
      <c r="D64" s="314" t="s">
        <v>2609</v>
      </c>
      <c r="E64" s="17" t="s">
        <v>1</v>
      </c>
      <c r="F64" s="315">
        <v>16.739999999999998</v>
      </c>
      <c r="G64" s="38"/>
      <c r="H64" s="44"/>
    </row>
    <row r="65" s="2" customFormat="1" ht="16.8" customHeight="1">
      <c r="A65" s="38"/>
      <c r="B65" s="44"/>
      <c r="C65" s="314" t="s">
        <v>1</v>
      </c>
      <c r="D65" s="314" t="s">
        <v>2610</v>
      </c>
      <c r="E65" s="17" t="s">
        <v>1</v>
      </c>
      <c r="F65" s="315">
        <v>14.859999999999999</v>
      </c>
      <c r="G65" s="38"/>
      <c r="H65" s="44"/>
    </row>
    <row r="66" s="2" customFormat="1" ht="16.8" customHeight="1">
      <c r="A66" s="38"/>
      <c r="B66" s="44"/>
      <c r="C66" s="314" t="s">
        <v>1</v>
      </c>
      <c r="D66" s="314" t="s">
        <v>2611</v>
      </c>
      <c r="E66" s="17" t="s">
        <v>1</v>
      </c>
      <c r="F66" s="315">
        <v>11.24</v>
      </c>
      <c r="G66" s="38"/>
      <c r="H66" s="44"/>
    </row>
    <row r="67" s="2" customFormat="1" ht="16.8" customHeight="1">
      <c r="A67" s="38"/>
      <c r="B67" s="44"/>
      <c r="C67" s="314" t="s">
        <v>1</v>
      </c>
      <c r="D67" s="314" t="s">
        <v>2612</v>
      </c>
      <c r="E67" s="17" t="s">
        <v>1</v>
      </c>
      <c r="F67" s="315">
        <v>9.0999999999999996</v>
      </c>
      <c r="G67" s="38"/>
      <c r="H67" s="44"/>
    </row>
    <row r="68" s="2" customFormat="1" ht="16.8" customHeight="1">
      <c r="A68" s="38"/>
      <c r="B68" s="44"/>
      <c r="C68" s="314" t="s">
        <v>1</v>
      </c>
      <c r="D68" s="314" t="s">
        <v>2613</v>
      </c>
      <c r="E68" s="17" t="s">
        <v>1</v>
      </c>
      <c r="F68" s="315">
        <v>10.095000000000001</v>
      </c>
      <c r="G68" s="38"/>
      <c r="H68" s="44"/>
    </row>
    <row r="69" s="2" customFormat="1" ht="16.8" customHeight="1">
      <c r="A69" s="38"/>
      <c r="B69" s="44"/>
      <c r="C69" s="314" t="s">
        <v>1</v>
      </c>
      <c r="D69" s="314" t="s">
        <v>2614</v>
      </c>
      <c r="E69" s="17" t="s">
        <v>1</v>
      </c>
      <c r="F69" s="315">
        <v>18.329999999999998</v>
      </c>
      <c r="G69" s="38"/>
      <c r="H69" s="44"/>
    </row>
    <row r="70" s="2" customFormat="1" ht="16.8" customHeight="1">
      <c r="A70" s="38"/>
      <c r="B70" s="44"/>
      <c r="C70" s="314" t="s">
        <v>1</v>
      </c>
      <c r="D70" s="314" t="s">
        <v>2615</v>
      </c>
      <c r="E70" s="17" t="s">
        <v>1</v>
      </c>
      <c r="F70" s="315">
        <v>18.609999999999999</v>
      </c>
      <c r="G70" s="38"/>
      <c r="H70" s="44"/>
    </row>
    <row r="71" s="2" customFormat="1" ht="16.8" customHeight="1">
      <c r="A71" s="38"/>
      <c r="B71" s="44"/>
      <c r="C71" s="314" t="s">
        <v>1</v>
      </c>
      <c r="D71" s="314" t="s">
        <v>2616</v>
      </c>
      <c r="E71" s="17" t="s">
        <v>1</v>
      </c>
      <c r="F71" s="315">
        <v>19.149999999999999</v>
      </c>
      <c r="G71" s="38"/>
      <c r="H71" s="44"/>
    </row>
    <row r="72" s="2" customFormat="1" ht="16.8" customHeight="1">
      <c r="A72" s="38"/>
      <c r="B72" s="44"/>
      <c r="C72" s="314" t="s">
        <v>1</v>
      </c>
      <c r="D72" s="314" t="s">
        <v>2617</v>
      </c>
      <c r="E72" s="17" t="s">
        <v>1</v>
      </c>
      <c r="F72" s="315">
        <v>17.699999999999999</v>
      </c>
      <c r="G72" s="38"/>
      <c r="H72" s="44"/>
    </row>
    <row r="73" s="2" customFormat="1" ht="16.8" customHeight="1">
      <c r="A73" s="38"/>
      <c r="B73" s="44"/>
      <c r="C73" s="314" t="s">
        <v>1</v>
      </c>
      <c r="D73" s="314" t="s">
        <v>2618</v>
      </c>
      <c r="E73" s="17" t="s">
        <v>1</v>
      </c>
      <c r="F73" s="315">
        <v>25.239999999999998</v>
      </c>
      <c r="G73" s="38"/>
      <c r="H73" s="44"/>
    </row>
    <row r="74" s="2" customFormat="1" ht="16.8" customHeight="1">
      <c r="A74" s="38"/>
      <c r="B74" s="44"/>
      <c r="C74" s="314" t="s">
        <v>1</v>
      </c>
      <c r="D74" s="314" t="s">
        <v>2619</v>
      </c>
      <c r="E74" s="17" t="s">
        <v>1</v>
      </c>
      <c r="F74" s="315">
        <v>13.710000000000001</v>
      </c>
      <c r="G74" s="38"/>
      <c r="H74" s="44"/>
    </row>
    <row r="75" s="2" customFormat="1" ht="16.8" customHeight="1">
      <c r="A75" s="38"/>
      <c r="B75" s="44"/>
      <c r="C75" s="314" t="s">
        <v>1</v>
      </c>
      <c r="D75" s="314" t="s">
        <v>2620</v>
      </c>
      <c r="E75" s="17" t="s">
        <v>1</v>
      </c>
      <c r="F75" s="315">
        <v>20.670000000000002</v>
      </c>
      <c r="G75" s="38"/>
      <c r="H75" s="44"/>
    </row>
    <row r="76" s="2" customFormat="1" ht="16.8" customHeight="1">
      <c r="A76" s="38"/>
      <c r="B76" s="44"/>
      <c r="C76" s="314" t="s">
        <v>1</v>
      </c>
      <c r="D76" s="314" t="s">
        <v>2621</v>
      </c>
      <c r="E76" s="17" t="s">
        <v>1</v>
      </c>
      <c r="F76" s="315">
        <v>12.060000000000001</v>
      </c>
      <c r="G76" s="38"/>
      <c r="H76" s="44"/>
    </row>
    <row r="77" s="2" customFormat="1" ht="16.8" customHeight="1">
      <c r="A77" s="38"/>
      <c r="B77" s="44"/>
      <c r="C77" s="314" t="s">
        <v>1</v>
      </c>
      <c r="D77" s="314" t="s">
        <v>2622</v>
      </c>
      <c r="E77" s="17" t="s">
        <v>1</v>
      </c>
      <c r="F77" s="315">
        <v>10.640000000000001</v>
      </c>
      <c r="G77" s="38"/>
      <c r="H77" s="44"/>
    </row>
    <row r="78" s="2" customFormat="1" ht="16.8" customHeight="1">
      <c r="A78" s="38"/>
      <c r="B78" s="44"/>
      <c r="C78" s="314" t="s">
        <v>1</v>
      </c>
      <c r="D78" s="314" t="s">
        <v>2623</v>
      </c>
      <c r="E78" s="17" t="s">
        <v>1</v>
      </c>
      <c r="F78" s="315">
        <v>30.75</v>
      </c>
      <c r="G78" s="38"/>
      <c r="H78" s="44"/>
    </row>
    <row r="79" s="2" customFormat="1" ht="16.8" customHeight="1">
      <c r="A79" s="38"/>
      <c r="B79" s="44"/>
      <c r="C79" s="314" t="s">
        <v>1</v>
      </c>
      <c r="D79" s="314" t="s">
        <v>2624</v>
      </c>
      <c r="E79" s="17" t="s">
        <v>1</v>
      </c>
      <c r="F79" s="315">
        <v>12.34</v>
      </c>
      <c r="G79" s="38"/>
      <c r="H79" s="44"/>
    </row>
    <row r="80" s="2" customFormat="1" ht="16.8" customHeight="1">
      <c r="A80" s="38"/>
      <c r="B80" s="44"/>
      <c r="C80" s="314" t="s">
        <v>1</v>
      </c>
      <c r="D80" s="314" t="s">
        <v>182</v>
      </c>
      <c r="E80" s="17" t="s">
        <v>1</v>
      </c>
      <c r="F80" s="315">
        <v>441.89499999999998</v>
      </c>
      <c r="G80" s="38"/>
      <c r="H80" s="44"/>
    </row>
    <row r="81" s="2" customFormat="1" ht="16.8" customHeight="1">
      <c r="A81" s="38"/>
      <c r="B81" s="44"/>
      <c r="C81" s="316" t="s">
        <v>2587</v>
      </c>
      <c r="D81" s="38"/>
      <c r="E81" s="38"/>
      <c r="F81" s="38"/>
      <c r="G81" s="38"/>
      <c r="H81" s="44"/>
    </row>
    <row r="82" s="2" customFormat="1" ht="16.8" customHeight="1">
      <c r="A82" s="38"/>
      <c r="B82" s="44"/>
      <c r="C82" s="314" t="s">
        <v>306</v>
      </c>
      <c r="D82" s="314" t="s">
        <v>307</v>
      </c>
      <c r="E82" s="17" t="s">
        <v>229</v>
      </c>
      <c r="F82" s="315">
        <v>1418.6230000000001</v>
      </c>
      <c r="G82" s="38"/>
      <c r="H82" s="44"/>
    </row>
    <row r="83" s="2" customFormat="1" ht="16.8" customHeight="1">
      <c r="A83" s="38"/>
      <c r="B83" s="44"/>
      <c r="C83" s="314" t="s">
        <v>312</v>
      </c>
      <c r="D83" s="314" t="s">
        <v>313</v>
      </c>
      <c r="E83" s="17" t="s">
        <v>229</v>
      </c>
      <c r="F83" s="315">
        <v>1418.6230000000001</v>
      </c>
      <c r="G83" s="38"/>
      <c r="H83" s="44"/>
    </row>
    <row r="84" s="2" customFormat="1" ht="16.8" customHeight="1">
      <c r="A84" s="38"/>
      <c r="B84" s="44"/>
      <c r="C84" s="314" t="s">
        <v>333</v>
      </c>
      <c r="D84" s="314" t="s">
        <v>334</v>
      </c>
      <c r="E84" s="17" t="s">
        <v>229</v>
      </c>
      <c r="F84" s="315">
        <v>898.45000000000005</v>
      </c>
      <c r="G84" s="38"/>
      <c r="H84" s="44"/>
    </row>
    <row r="85" s="2" customFormat="1" ht="16.8" customHeight="1">
      <c r="A85" s="38"/>
      <c r="B85" s="44"/>
      <c r="C85" s="314" t="s">
        <v>340</v>
      </c>
      <c r="D85" s="314" t="s">
        <v>341</v>
      </c>
      <c r="E85" s="17" t="s">
        <v>229</v>
      </c>
      <c r="F85" s="315">
        <v>1025.685</v>
      </c>
      <c r="G85" s="38"/>
      <c r="H85" s="44"/>
    </row>
    <row r="86" s="2" customFormat="1" ht="16.8" customHeight="1">
      <c r="A86" s="38"/>
      <c r="B86" s="44"/>
      <c r="C86" s="314" t="s">
        <v>345</v>
      </c>
      <c r="D86" s="314" t="s">
        <v>346</v>
      </c>
      <c r="E86" s="17" t="s">
        <v>229</v>
      </c>
      <c r="F86" s="315">
        <v>2051.3699999999999</v>
      </c>
      <c r="G86" s="38"/>
      <c r="H86" s="44"/>
    </row>
    <row r="87" s="2" customFormat="1">
      <c r="A87" s="38"/>
      <c r="B87" s="44"/>
      <c r="C87" s="314" t="s">
        <v>417</v>
      </c>
      <c r="D87" s="314" t="s">
        <v>418</v>
      </c>
      <c r="E87" s="17" t="s">
        <v>250</v>
      </c>
      <c r="F87" s="315">
        <v>441.89499999999998</v>
      </c>
      <c r="G87" s="38"/>
      <c r="H87" s="44"/>
    </row>
    <row r="88" s="2" customFormat="1" ht="16.8" customHeight="1">
      <c r="A88" s="38"/>
      <c r="B88" s="44"/>
      <c r="C88" s="314" t="s">
        <v>1167</v>
      </c>
      <c r="D88" s="314" t="s">
        <v>1168</v>
      </c>
      <c r="E88" s="17" t="s">
        <v>229</v>
      </c>
      <c r="F88" s="315">
        <v>1084.251</v>
      </c>
      <c r="G88" s="38"/>
      <c r="H88" s="44"/>
    </row>
    <row r="89" s="2" customFormat="1">
      <c r="A89" s="38"/>
      <c r="B89" s="44"/>
      <c r="C89" s="314" t="s">
        <v>542</v>
      </c>
      <c r="D89" s="314" t="s">
        <v>543</v>
      </c>
      <c r="E89" s="17" t="s">
        <v>229</v>
      </c>
      <c r="F89" s="315">
        <v>1418.6230000000001</v>
      </c>
      <c r="G89" s="38"/>
      <c r="H89" s="44"/>
    </row>
    <row r="90" s="2" customFormat="1">
      <c r="A90" s="38"/>
      <c r="B90" s="44"/>
      <c r="C90" s="314" t="s">
        <v>547</v>
      </c>
      <c r="D90" s="314" t="s">
        <v>548</v>
      </c>
      <c r="E90" s="17" t="s">
        <v>229</v>
      </c>
      <c r="F90" s="315">
        <v>662.84299999999996</v>
      </c>
      <c r="G90" s="38"/>
      <c r="H90" s="44"/>
    </row>
    <row r="91" s="2" customFormat="1" ht="7.44" customHeight="1">
      <c r="A91" s="38"/>
      <c r="B91" s="180"/>
      <c r="C91" s="181"/>
      <c r="D91" s="181"/>
      <c r="E91" s="181"/>
      <c r="F91" s="181"/>
      <c r="G91" s="181"/>
      <c r="H91" s="44"/>
    </row>
    <row r="92" s="2" customFormat="1">
      <c r="A92" s="38"/>
      <c r="B92" s="38"/>
      <c r="C92" s="38"/>
      <c r="D92" s="38"/>
      <c r="E92" s="38"/>
      <c r="F92" s="38"/>
      <c r="G92" s="38"/>
      <c r="H92" s="38"/>
    </row>
  </sheetData>
  <sheetProtection sheet="1" formatColumns="0" formatRows="0" objects="1" scenarios="1" spinCount="100000" saltValue="VL28oBDHIzypQ8LrdKakwj3uHw4hf5EW5AnbqDvaB4cT/WbyykBl3aTTZgze06shRz6Bzytz76V1bXFUsnwPLQ==" hashValue="GpztYa+VUWEiLIeKV9spq+BiqP+QBnlqSRmnUGTCn0Cy2mi4ehIFmjbbMctiKK1OXSJ+jsIUc7xaF/bawJiEf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Čápová Soňa</dc:creator>
  <cp:lastModifiedBy>Čápová Soňa</cp:lastModifiedBy>
  <dcterms:created xsi:type="dcterms:W3CDTF">2021-10-27T15:39:21Z</dcterms:created>
  <dcterms:modified xsi:type="dcterms:W3CDTF">2021-10-27T15:39:39Z</dcterms:modified>
</cp:coreProperties>
</file>