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/>
  <bookViews>
    <workbookView xWindow="1125" yWindow="360" windowWidth="25020" windowHeight="17640" activeTab="0"/>
  </bookViews>
  <sheets>
    <sheet name="Rekapitulace" sheetId="1" r:id="rId1"/>
    <sheet name="0" sheetId="2" r:id="rId2"/>
    <sheet name="SO101_SO101.1" sheetId="3" r:id="rId3"/>
    <sheet name="SO101_SO101.2" sheetId="4" r:id="rId4"/>
    <sheet name="SO101_SO101.3" sheetId="5" r:id="rId5"/>
    <sheet name="SO151" sheetId="6" r:id="rId6"/>
    <sheet name="SO201" sheetId="7" r:id="rId7"/>
    <sheet name="SO431" sheetId="8" r:id="rId8"/>
  </sheets>
  <definedNames/>
  <calcPr calcId="181029"/>
</workbook>
</file>

<file path=xl/sharedStrings.xml><?xml version="1.0" encoding="utf-8"?>
<sst xmlns="http://schemas.openxmlformats.org/spreadsheetml/2006/main" count="2687" uniqueCount="691">
  <si>
    <t>Firma: Transconsult s.r.o</t>
  </si>
  <si>
    <t>Rekapitulace ceny</t>
  </si>
  <si>
    <t>Stavba: 410 - Nymburk – Most v ulici Karla Čapka přes vodní tok Liduška</t>
  </si>
  <si>
    <t>Varianta: I - základní varianta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</si>
  <si>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</si>
  <si>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</si>
  <si>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</si>
  <si>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</si>
  <si>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</si>
  <si>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</si>
  <si>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</si>
  <si>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</si>
  <si>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</si>
  <si>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</si>
  <si>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</si>
  <si>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410</t>
  </si>
  <si>
    <t>Nymburk – Most v ulici Karla Čapka přes vodní tok Liduška</t>
  </si>
  <si>
    <t>O</t>
  </si>
  <si>
    <t>Rozpočet:</t>
  </si>
  <si>
    <t>0,00</t>
  </si>
  <si>
    <t>15,00</t>
  </si>
  <si>
    <t>21,00</t>
  </si>
  <si>
    <t>2</t>
  </si>
  <si>
    <t>0</t>
  </si>
  <si>
    <t>Všeobecné položky</t>
  </si>
  <si>
    <t>Typ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</si>
  <si>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</si>
  <si>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</si>
  <si>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</si>
  <si>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</si>
  <si>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</si>
  <si>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</si>
  <si>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</si>
  <si>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</si>
  <si>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</si>
  <si>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</si>
  <si>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</si>
  <si>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</si>
  <si>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</si>
  <si>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</si>
  <si>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</si>
  <si>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</si>
  <si>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</si>
  <si>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</si>
  <si>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</si>
  <si>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</si>
  <si>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</si>
  <si>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</si>
  <si>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</si>
  <si>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</si>
  <si>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- veškeré průkazní a kontrolní zkoušky dle příslušných kapitol TKP (vč. Vypracování kontrolního zkušebního plánu – KZP) 
- pomoc pro stavební dozor – zajištění všech zkoušek požadovaných technickým dozorem investora (TDI) v akreditované laboratoři nebo v laboratoři odsouhlasené TDI</t>
  </si>
  <si>
    <t>VV</t>
  </si>
  <si>
    <t>TS</t>
  </si>
  <si>
    <t>zahrnuje veškeré náklady spojené s objednatelem požadovanými zkouškami</t>
  </si>
  <si>
    <t>02710</t>
  </si>
  <si>
    <t>POMOC PRÁCE ZŘÍZ NEBO ZAJIŠŤ OBJÍŽĎKY A PŘÍSTUP CESTY</t>
  </si>
  <si>
    <t>Zajištění dopravně inženýrského opatření během stavby a trvalého dopravní značení, včetně projednání s DOSSy a s tím souvisejících úprav navrženého řešení dle nových připomínek PČR a silničního správního úřadu  
stanovení přechodné a místní úpravy na PK</t>
  </si>
  <si>
    <t>zahrnuje veškeré náklady spojené s objednatelem požadovanými zařízeními</t>
  </si>
  <si>
    <t>02911</t>
  </si>
  <si>
    <t>OSTATNÍ POŽADAVKY - GEODETICKÉ ZAMĚŘENÍ</t>
  </si>
  <si>
    <t>HM</t>
  </si>
  <si>
    <t>veškerá geodetická zaměření, vypracování geometrického plánu, 
zřízení vytyčovací sítě stavby, vytyčení stávajících inženýrských sítí a nových inženýrských sítí</t>
  </si>
  <si>
    <t>zahrnuje veškeré náklady spojené s objednatelem požadovanými pracemi</t>
  </si>
  <si>
    <t>02940</t>
  </si>
  <si>
    <t>a</t>
  </si>
  <si>
    <t>OSTATNÍ POŽADAVKY - VYPRACOVÁNÍ DOKUMENTACE</t>
  </si>
  <si>
    <t>pasportizace pozemních objektů přilehlích ke stavbě 
- před zahájením stavby 
- zdokumentování stavebnětechnického stavu, včetně fotodokumentace 
- po dokončení stavby 
garáž u č.p. 1320, č.p. 1330, č.p. 1302, č.p. 1299, hospodářská budova u č.p. 1527</t>
  </si>
  <si>
    <t>b</t>
  </si>
  <si>
    <t>dokumentace skutečného provedení  stavby, vypracování mostního listu a 1. hlavní prohlídky</t>
  </si>
  <si>
    <t>02943</t>
  </si>
  <si>
    <t>OSTATNÍ POŽADAVKY - VYPRACOVÁNÍ RDS</t>
  </si>
  <si>
    <t>realizační dokumentace</t>
  </si>
  <si>
    <t>7</t>
  </si>
  <si>
    <t>02960</t>
  </si>
  <si>
    <t>OSTATNÍ POŽADAVKY - ODBORNÝ DOZOR</t>
  </si>
  <si>
    <t>opatření pro zajištění BOZP</t>
  </si>
  <si>
    <t>zahrnuje veškeré náklady spojené s objednatelem požadovaným dozorem</t>
  </si>
  <si>
    <t>8</t>
  </si>
  <si>
    <t>03110</t>
  </si>
  <si>
    <t>ZAŘÍZENÍ STAVENIŠTĚ - KANCELÁŘE</t>
  </si>
  <si>
    <t>veškeré práce nutné ke zřízení a vyklízení staveniště</t>
  </si>
  <si>
    <t>zahrnuje objednatelem povolené náklady na pořízení (event. pronájem), provozování, udržování a likvidaci zhotovitelova zařízení</t>
  </si>
  <si>
    <t>Objekt:</t>
  </si>
  <si>
    <t>SO101</t>
  </si>
  <si>
    <t>Směrová úprava místní komunikace</t>
  </si>
  <si>
    <t>O1</t>
  </si>
  <si>
    <t>SO101.1</t>
  </si>
  <si>
    <t>KOMUNIKACE</t>
  </si>
  <si>
    <t>014101</t>
  </si>
  <si>
    <t>POPLATKY ZA SKLÁDKU</t>
  </si>
  <si>
    <t>M3</t>
  </si>
  <si>
    <t>zemina, nestmelené vrstvy a kameny</t>
  </si>
  <si>
    <t>195+243+23</t>
  </si>
  <si>
    <t>zahrnuje veškeré poplatky provozovateli skládky související s uložením odpadu na skládce.</t>
  </si>
  <si>
    <t>vybouraný asfaltový kryt</t>
  </si>
  <si>
    <t>c</t>
  </si>
  <si>
    <t>betonová suť</t>
  </si>
  <si>
    <t>2.5+0.25+3+3</t>
  </si>
  <si>
    <t>ZEMNÍ PRÁCE</t>
  </si>
  <si>
    <t>113138</t>
  </si>
  <si>
    <t>ODSTRANĚNÍ KRYTU ZPEVNĚNÝCH PLOCH S ASFALT POJIVEM, ODVOZ DO 20KM</t>
  </si>
  <si>
    <t>tl. 100mm, 596m2 
včetně odvozu na skládku a uložení na skládce</t>
  </si>
  <si>
    <t>plocha z CAD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</si>
  <si>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</si>
  <si>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113156</t>
  </si>
  <si>
    <t>ODSTRANĚNÍ KRYTU ZPEVNĚNÝCH PLOCH Z BETONU, ODVOZ DO 12KM</t>
  </si>
  <si>
    <t>tl. 200mm 
včetně odvozu na skládku a uložení na skládce</t>
  </si>
  <si>
    <t>(5,7+6,8)*0.2=2,5</t>
  </si>
  <si>
    <t>113186</t>
  </si>
  <si>
    <t>ODSTRANĚNÍ KRYTU ZPEVNĚNÝCH PLOCH Z DLAŽDIC, ODVOZ DO 12KM</t>
  </si>
  <si>
    <t>zámková dlažba tl. 80 mm u vjezdu do garáže 
včetně odvozu na skládku a uložení na skládce</t>
  </si>
  <si>
    <t>3*0,08=0,25</t>
  </si>
  <si>
    <t>11352</t>
  </si>
  <si>
    <t>ODSTRANĚNÍ CHODNÍKOVÝCH A SILNIČNÍCH OBRUBNÍKŮ BETONOVÝCH</t>
  </si>
  <si>
    <t>M</t>
  </si>
  <si>
    <t>- odstranění stávajícíh betonových obrubníků včetně odvozu na skládku a uložení na skládce</t>
  </si>
  <si>
    <t>11353</t>
  </si>
  <si>
    <t>ODSTRANĚNÍ CHODNÍKOVÝCH KAMENNÝCH OBRUBNÍKŮ</t>
  </si>
  <si>
    <t>- odstranění stávajícíh žulových obrubníků včetně včetně odvozu na skládku a uložení na skládce</t>
  </si>
  <si>
    <t>123736</t>
  </si>
  <si>
    <t>ODKOP PRO SPOD STAVBU SILNIC A ŽELEZNIC TŘ. I, ODVOZ DO 12KM</t>
  </si>
  <si>
    <t>včetně nestmelených podkladních vrstev vozovky, dle TKP 4 a ČSN 73 61 33 (02/2010) 
včetně odvozu na skládku</t>
  </si>
  <si>
    <t>- viz vykaz ploch a kubatur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</si>
  <si>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</si>
  <si>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výkop pro sanaci 
dle TKP 4 a ČSN 73 61 33 (02/2010) 
včetně odvozu na skládku</t>
  </si>
  <si>
    <t>plocha z CAD 
486*0,5=243</t>
  </si>
  <si>
    <t>11</t>
  </si>
  <si>
    <t>132736</t>
  </si>
  <si>
    <t>HLOUBENÍ RÝH ŠÍŘ DO 2M PAŽ I NEPAŽ TŘ. I, ODVOZ DO 12KM</t>
  </si>
  <si>
    <t>HLOUBENÍ RÝHY PRO TRATIVOD 
dle TKP 4 a ČSN 73 61 33 (02/2010) 
včetně odvozu na skládku</t>
  </si>
  <si>
    <t>0,25*90=23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</si>
  <si>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</si>
  <si>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</si>
  <si>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17120</t>
  </si>
  <si>
    <t>ULOŽENÍ SYPANINY DO NÁSYPŮ A NA SKLÁDKY BEZ ZHUTNĚNÍ</t>
  </si>
  <si>
    <t>uložení odkopané zeminy na skládku odpadu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</si>
  <si>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</si>
  <si>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</si>
  <si>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17180</t>
  </si>
  <si>
    <t>ULOŽENÍ SYPANINY DO NÁSYPŮ Z NAKUPOVANÝCH MATERIÁLŮ</t>
  </si>
  <si>
    <t>výměna podloží - SANACE 
štěrkodrť  
- včetně zhutnění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</si>
  <si>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</si>
  <si>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</si>
  <si>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18110</t>
  </si>
  <si>
    <t>ÚPRAVA PLÁNĚ SE ZHUTNĚNÍM V HORNINĚ TŘ. I</t>
  </si>
  <si>
    <t>M2</t>
  </si>
  <si>
    <t>úprava (urovnání a přehutnění) parapláně při výměně podloží</t>
  </si>
  <si>
    <t>položka zahrnuje úpravu pláně včetně vyrovnání výškových rozdílů. Míru zhutnění určuje projekt.</t>
  </si>
  <si>
    <t>15</t>
  </si>
  <si>
    <t>POD VOZOVKOU 
Edef,2 = 45 Mpa,   
Horninové prostředí I dle TKP 4 a dle ČSN 73 6133</t>
  </si>
  <si>
    <t>16</t>
  </si>
  <si>
    <t>POD CHODNÍKEM 
Edef,2 = 30 Mpa,   
Horninové prostředí I dle TKP 4 a dle ČSN 73 6133</t>
  </si>
  <si>
    <t>17</t>
  </si>
  <si>
    <t>18232</t>
  </si>
  <si>
    <t>ROZPROSTŘENÍ ORNICE V ROVINĚ V TL DO 0,15M</t>
  </si>
  <si>
    <t>včetně nákupu a dovozu</t>
  </si>
  <si>
    <t>položka zahrnuje: nutné přemístění ornice z dočasných skládek vzdálených do 50m rozprostření ornice v předepsané tloušťce v rovině a ve svahu do 1:5</t>
  </si>
  <si>
    <t>18</t>
  </si>
  <si>
    <t>18241</t>
  </si>
  <si>
    <t>ZALOŽENÍ TRÁVNÍKU RUČNÍM VÝSEVEM</t>
  </si>
  <si>
    <t>- rovinné plochy - výsevek 30 g/m2  
- hnojení univerzálním NPK granulovaným hnojivem 60 g/m2</t>
  </si>
  <si>
    <t>Zahrnuje dodání předepsané travní směsi, její výsev na ornici, zalévání, první pokosení, to vše bez ohledu na sklon terénu</t>
  </si>
  <si>
    <t>19</t>
  </si>
  <si>
    <t>18247</t>
  </si>
  <si>
    <t>OŠETŘOVÁNÍ TRÁVNÍKU</t>
  </si>
  <si>
    <t>- rovina - kosení, shrabání, odvoz na skládku  
- dosev nevzešlých míst  
- ošetření celkem 3x</t>
  </si>
  <si>
    <t>Zahrnuje pokosení se shrabáním, naložení shrabků na dopravní prostředek, s odvozem a se složením, to vše bez ohledu na sklon terénu zahrnuje nutné zalití a hnojení</t>
  </si>
  <si>
    <t>20</t>
  </si>
  <si>
    <t>183511</t>
  </si>
  <si>
    <t>CHEMICKÉ ODPLEVELENÍ CELOPLOŠNÉ</t>
  </si>
  <si>
    <t>- odplevelení 1x  
- plochy trávníku</t>
  </si>
  <si>
    <t>položka zahrnuje celoplošný postřik a chemickou likvidace nežádoucích rostlin nebo jejích částí a zabránění jejich dalšímu růstu na urovnaném volném terénu</t>
  </si>
  <si>
    <t>ZÁKLADY</t>
  </si>
  <si>
    <t>21</t>
  </si>
  <si>
    <t>21264</t>
  </si>
  <si>
    <t>TRATIVODY KOMPLET Z TRUB Z PLAST HMOT DN DO 200MM</t>
  </si>
  <si>
    <t>TRATIVOD (LP) TUNELOVÝ TVAR DN 160 MM 
VČETNĚ LOŽE Z BETONU C8/10 TL. 100 MM A ZASYPÁNÍ ŠD FRAKCE 8-16</t>
  </si>
  <si>
    <t>délka z CAD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</si>
  <si>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</si>
  <si>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22</t>
  </si>
  <si>
    <t>21361</t>
  </si>
  <si>
    <t>DRENÁŽNÍ VRSTVY Z GEOTEXTILIE</t>
  </si>
  <si>
    <t>separační geotextílie pro obalení trativodní rýhy, min. 400 g/m2</t>
  </si>
  <si>
    <t>90m*1.8m = 162 m2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</si>
  <si>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</si>
  <si>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23</t>
  </si>
  <si>
    <t>56332</t>
  </si>
  <si>
    <t>VOZOVKOVÉ VRSTVY ZE ŠTĚRKODRTI TL. DO 100MM</t>
  </si>
  <si>
    <t>chodník 
- ŠDB 8/16 GN    tl. 50 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</si>
  <si>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</si>
  <si>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24</t>
  </si>
  <si>
    <t>56333</t>
  </si>
  <si>
    <t>VOZOVKOVÉ VRSTVY ZE ŠTĚRKODRTI TL. DO 150MM</t>
  </si>
  <si>
    <t>komunikace 
- ŠDA 0/63 GE    tl. 150 mm</t>
  </si>
  <si>
    <t>25</t>
  </si>
  <si>
    <t>26</t>
  </si>
  <si>
    <t>56334</t>
  </si>
  <si>
    <t>VOZOVKOVÉ VRSTVY ZE ŠTĚRKODRTI TL. DO 200MM</t>
  </si>
  <si>
    <t>chodník 
- ŠDB 16/32 GN    tl. 180 mm</t>
  </si>
  <si>
    <t>27</t>
  </si>
  <si>
    <t>572123</t>
  </si>
  <si>
    <t>INFILTRAČNÍ POSTŘIK Z EMULZE DO 1,0KG/M2</t>
  </si>
  <si>
    <t>- PI-E 0,25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</si>
  <si>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</si>
  <si>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28</t>
  </si>
  <si>
    <t>572211</t>
  </si>
  <si>
    <t>SPOJOVACÍ POSTŘIK Z ASFALTU DO 0,5KG/M2</t>
  </si>
  <si>
    <t>- PS-E 1,00 kg/m2</t>
  </si>
  <si>
    <t>29</t>
  </si>
  <si>
    <t>57472</t>
  </si>
  <si>
    <t>VOZOVKOVÉ VÝZTUŽNÉ VRSTVY Z TEXTILIE</t>
  </si>
  <si>
    <t>- výztužně-separační tkaná geotextilie 60/60  kN/m 
- položit na parapláň</t>
  </si>
  <si>
    <t>- dodání textilie v požadované kvalitě a v množství včetně přesahů (přesahy započteny v jednotkové ceně) 
- očištění podkladu 
- pokládka textilie dle předepsaného technologického předpisu</t>
  </si>
  <si>
    <t>30</t>
  </si>
  <si>
    <t>574A34</t>
  </si>
  <si>
    <t>ASFALTOVÝ BETON PRO OBRUSNÉ VRSTVY ACO 11+, 11S TL. 40MM</t>
  </si>
  <si>
    <t>- (ABS II) ACO 11, tl, 40 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</si>
  <si>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</si>
  <si>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31</t>
  </si>
  <si>
    <t>574E46</t>
  </si>
  <si>
    <t>ASFALTOVÝ BETON PRO PODKLADNÍ VRSTVY ACP 16+, 16S TL. 50MM</t>
  </si>
  <si>
    <t>- (OKS I) ACP 16+, tl. 50 mm</t>
  </si>
  <si>
    <t>32</t>
  </si>
  <si>
    <t>57633</t>
  </si>
  <si>
    <t>POSYP LOMOVÝMI VÝSIVKAMI 15KG/M2</t>
  </si>
  <si>
    <t>- válcovaná lomová výsypka, tl. 60 mm</t>
  </si>
  <si>
    <t>- dodání kameniva předepsané kvality a zrnitosti 
- posyp předepsaným množstvím</t>
  </si>
  <si>
    <t>33</t>
  </si>
  <si>
    <t>57671</t>
  </si>
  <si>
    <t>POSYP KAMENIVEM TĚŽENÝM 5KG/M2</t>
  </si>
  <si>
    <t>kačírek, tl. 100mm</t>
  </si>
  <si>
    <t>34</t>
  </si>
  <si>
    <t>58222</t>
  </si>
  <si>
    <t>DLÁŽDĚNÉ KRYTY Z DROBNÝCH KOSTEK DO LOŽE Z MC</t>
  </si>
  <si>
    <t>přídlažba ze dvou řádku  žul. kostek  DL.I – 100mm      
do společného bet. lože C20/25nXF3 s obrubníky</t>
  </si>
  <si>
    <t>(87+33)*0,25=30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</si>
  <si>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</si>
  <si>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35</t>
  </si>
  <si>
    <t>582612</t>
  </si>
  <si>
    <t>KRYTY Z BETON DLAŽDIC SE ZÁMKEM ŠEDÝCH TL 80MM DO LOŽE Z KAM</t>
  </si>
  <si>
    <t>ZÁMKOVÁ DLAŽBA OBDELNÍK 0.20x0.10 M, PŘÍRODNÍ - PARKETOVÝ VZOR  DL. I   80 MM   ČSN 73 6131-1 (včetně půlek) 
+ LOŽNÁ VRSTVA   L FRAKCE 4-8   40 MM   ČSN 73 6126-1</t>
  </si>
  <si>
    <t>36</t>
  </si>
  <si>
    <t>58261B</t>
  </si>
  <si>
    <t>KRYTY Z BETON DLAŽDIC SE ZÁMKEM BAREV RELIÉF TL 80MM DO LOŽE Z KAM</t>
  </si>
  <si>
    <t>SIGNÁLNÍ A VAROVNÉ PÁSY - SLEPECKÁ DLAŽBA OBDELNÍK 200x100MM 
- ČERVENÁ BARVA TL. 8 CM 
+ LOŽNÁ VRSTVA   L FRAKCE 4-8   30 MM   ČSN 73 6126-1</t>
  </si>
  <si>
    <t>37</t>
  </si>
  <si>
    <t>58920</t>
  </si>
  <si>
    <t>VÝPLŇ SPAR MODIFIKOVANÝM ASFALTEM</t>
  </si>
  <si>
    <t>napojení na stávající asfalt 
trvale pružná zálivka</t>
  </si>
  <si>
    <t>7,6+6,1=13,7</t>
  </si>
  <si>
    <t>položka zahrnuje: 
- dodávku předepsaného materiálu 
- vyčištění a výplň spar tímto materiálem</t>
  </si>
  <si>
    <t>PŘIDRUŽENÁ STAVEBNÍ VÝROBA</t>
  </si>
  <si>
    <t>38</t>
  </si>
  <si>
    <t>711117</t>
  </si>
  <si>
    <t>IZOLACE BĚŽNÝCH KONSTRUKCÍ PROTI ZEMNÍ VLHKOSTI Z PE FÓLIÍ</t>
  </si>
  <si>
    <t>NOPOVÁ FÓLIE S NAKAŠÍROVANOU GEOTEXTILIÍ 
SE ZATAŽENÍM NA PLÁŇ, MIN. 0.25 M</t>
  </si>
  <si>
    <t>0,5*27=13,5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</si>
  <si>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</si>
  <si>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OSTATNÍ PRÁCE</t>
  </si>
  <si>
    <t>39</t>
  </si>
  <si>
    <t>917211</t>
  </si>
  <si>
    <t>ZÁHONOVÉ OBRUBY Z BETONOVÝCH OBRUBNÍKŮ ŠÍŘ 50MM</t>
  </si>
  <si>
    <t>záhonové betonové obrubníky 0.05x0.20x0.5/1 m   
 do lože z betonu s boční opěrou min. C25/30nXF3</t>
  </si>
  <si>
    <t>Položka zahrnuje: dodání a pokládku betonových obrubníků o rozměrech předepsaných zadávací dokumentací betonové lože i boční betonovou opěrku.</t>
  </si>
  <si>
    <t>40</t>
  </si>
  <si>
    <t>917224</t>
  </si>
  <si>
    <t>SILNIČNÍ A CHODNÍKOVÉ OBRUBY Z BETONOVÝCH OBRUBNÍKŮ ŠÍŘ 150MM</t>
  </si>
  <si>
    <t>betonový silniční obrubník 0.15x0.25x0.5/1 m   
 do lože z betonu s boční opěrou min. C25/30nXF3</t>
  </si>
  <si>
    <t>41</t>
  </si>
  <si>
    <t>betonový silniční obrubník přechodový a nájezdový  
 do lože z betonu s boční opěrou min. C25/30nXF3</t>
  </si>
  <si>
    <t>42</t>
  </si>
  <si>
    <t>919112</t>
  </si>
  <si>
    <t>ŘEZÁNÍ ASFALTOVÉHO KRYTU VOZOVEK TL DO 100MM</t>
  </si>
  <si>
    <t>(7,6+6,1)*2+4,3=31,7</t>
  </si>
  <si>
    <t>položka zahrnuje řezání vozovkové vrstvy v předepsané tloušťce, včetně spotřeby vody</t>
  </si>
  <si>
    <t>SO101.2</t>
  </si>
  <si>
    <t>Odvodnění</t>
  </si>
  <si>
    <t>25.2+16.2+4.8</t>
  </si>
  <si>
    <t>131736</t>
  </si>
  <si>
    <t>HLOUBENÍ JAM ZAPAŽ I NEPAŽ TŘ. I, ODVOZ DO 12KM</t>
  </si>
  <si>
    <t>včetně odvozu na skládku</t>
  </si>
  <si>
    <t>2,7*2,7*1,94=14,2 m3  
1,75*1,75*(1,66+1,93)=11,0 m3</t>
  </si>
  <si>
    <t>3,5*0,9*1,09+(4,6+4,3)*0,9*1,59=16,2 m3</t>
  </si>
  <si>
    <t>hloubení rýhy pro vybourání potrubí, včetně odvozu na skládku</t>
  </si>
  <si>
    <t>4*0,6*2,0=4,8 m3</t>
  </si>
  <si>
    <t>17481</t>
  </si>
  <si>
    <t>ZÁSYP JAM A RÝH Z NAKUPOVANÝCH MATERIÁLŮ</t>
  </si>
  <si>
    <t>hutněný zásyp vhodným materiálem na min. 45 Mpa</t>
  </si>
  <si>
    <t>4,6*0,9*0,2+4,3*0,9*0,25=1,8 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</si>
  <si>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</si>
  <si>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hutněný zásyp rýhy po vybourání potrubí vhodným materiálem na min. 45 Mpa</t>
  </si>
  <si>
    <t>4*0,6*1,11=2,7 m3</t>
  </si>
  <si>
    <t>17581</t>
  </si>
  <si>
    <t>OBSYP POTRUBÍ A OBJEKTŮ Z NAKUPOVANÝCH MATERIÁLŮ</t>
  </si>
  <si>
    <t>hutněný zásyp šachet a vpustí vhodným materiálem na min. 45 Mpa</t>
  </si>
  <si>
    <t>2,9*2,9*0,95-0,62*0,62*3,14*0,95=6,8 m3  
1,75*1,75*(0,77+1,14)-0,275*0,275*3,14*(0,77+1,14)=5,4 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</si>
  <si>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</si>
  <si>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obsyp štěrkopískem frakce 0-22 mm nad potrubím tl. min. 300mm</t>
  </si>
  <si>
    <t>3,5*0,9*0,5-3,5*0,1*0,1*3,14=1,5 m3  
4,6*0,9*0,5-4,6*0,1*0,1*3,14=1,9 m3  
4,3*0,9*0,45-4,3*0,075*0,075*3,14=1,7 m3</t>
  </si>
  <si>
    <t>VODOROVNÉ KONSTRUKCE</t>
  </si>
  <si>
    <t>451312</t>
  </si>
  <si>
    <t>PODKLADNÍ A VÝPLŇOVÉ VRSTVY Z PROSTÉHO BETONU C12/15</t>
  </si>
  <si>
    <t>beton C12/15 – tl. 0,1 m, podklad šachet a vpustí</t>
  </si>
  <si>
    <t>1,5*1,5*0,1*1=0,2 m3 0,55*0,55*0,1*2=0,1 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</si>
  <si>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</si>
  <si>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45152</t>
  </si>
  <si>
    <t>PODKLADNÍ A VÝPLŇOVÉ VRSTVY Z KAMENIVA DRCENÉHO</t>
  </si>
  <si>
    <t>štěrkové lože o zrnitosti 10-16 mm, podklad šachet</t>
  </si>
  <si>
    <t>2,7*2,7*0,1*1=0,7 m3</t>
  </si>
  <si>
    <t>položka zahrnuje dodávku předepsaného kameniva, mimostaveništní a vnitrostaveništní dopravu a jeho uložení není-li v zadávací dokumentaci uvedeno jinak, jedná se o nakupovaný materiál</t>
  </si>
  <si>
    <t>45157</t>
  </si>
  <si>
    <t>PODKLADNÍ A VÝPLŇOVÉ VRSTVY Z KAMENIVA TĚŽENÉHO</t>
  </si>
  <si>
    <t>pískové lože pod potrubí</t>
  </si>
  <si>
    <t>(3,5+4,6+4,3)*0,1*0,9=1,1 m3</t>
  </si>
  <si>
    <t>POTRUBÍ</t>
  </si>
  <si>
    <t>83445</t>
  </si>
  <si>
    <t>POTRUBÍ Z TRUB KAMENINOVÝCH DN DO 300MM</t>
  </si>
  <si>
    <t>položky pro zhotovení potrubí platí bez ohledu na sklon 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nezahrnuje zkoušky vodotěsnosti a televizní prohlídku</t>
  </si>
  <si>
    <t>87427</t>
  </si>
  <si>
    <t>POTRUBÍ Z TRUB PLASTOVÝCH ODPADNÍCH DN DO 100MM</t>
  </si>
  <si>
    <t>PVC DN 100 – napojení žlábku</t>
  </si>
  <si>
    <t>87433</t>
  </si>
  <si>
    <t>POTRUBÍ Z TRUB PLASTOVÝCH ODPADNÍCH DN DO 150MM</t>
  </si>
  <si>
    <t>PVC DN 150 – připojovací potrubí od žlábku</t>
  </si>
  <si>
    <t>87434</t>
  </si>
  <si>
    <t>POTRUBÍ Z TRUB PLASTOVÝCH ODPADNÍCH DN DO 200MM</t>
  </si>
  <si>
    <t>PVC DN 200 -  připojovací potrubí od vpustí</t>
  </si>
  <si>
    <t>894145</t>
  </si>
  <si>
    <t>ŠACHTY KANALIZAČNÍ Z BETON DÍLCŮ NA POTRUBÍ DN DO 300MM</t>
  </si>
  <si>
    <t>KUS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</si>
  <si>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</si>
  <si>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89712</t>
  </si>
  <si>
    <t>VPUSŤ KANALIZAČNÍ ULIČNÍ KOMPLETNÍ Z BETONOVÝCH DÍLCŮ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</si>
  <si>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</si>
  <si>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podobrubníková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</si>
  <si>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</si>
  <si>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</si>
  <si>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</si>
  <si>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93541</t>
  </si>
  <si>
    <t>ŽLABY Z DÍLCŮ Z POLYMERBETONU SVĚTLÉ ŠÍŘKY DO 100MM VČETNĚ MŘÍŽÍ</t>
  </si>
  <si>
    <t>žlábek z polymerbetonu krytý litinovým roštem D400, včetně betonového lože z betonu C 25/30nXF3</t>
  </si>
  <si>
    <t>položka zahrnuje: 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</si>
  <si>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96687</t>
  </si>
  <si>
    <t>VYBOURÁNÍ ULIČNÍCH VPUSTÍ KOMPLETNÍCH</t>
  </si>
  <si>
    <t>vybourání stávajících uličních vpustí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</si>
  <si>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</si>
  <si>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969234</t>
  </si>
  <si>
    <t>VYBOURÁNÍ POTRUBÍ DN DO 200MM KANALIZAČ</t>
  </si>
  <si>
    <t>vybourání stávajícího připojovacího potrubí od vpustí</t>
  </si>
  <si>
    <t>SO101.3</t>
  </si>
  <si>
    <t>Výšková úprava vodovodního řadu</t>
  </si>
  <si>
    <t>29,6*1,0*1,58=46,8 m3  10,9*0,6*1,53=10,0 m3</t>
  </si>
  <si>
    <t>29,6*1,0*0,31=9,2 m3  10,9*0,6*0,358=2,4 m3</t>
  </si>
  <si>
    <t>obsyp pískem nad potrubím tl. min. 300mm</t>
  </si>
  <si>
    <t>29,6*1,0*0,38-29,6*0,04*0,04*3,14=11,1 m3  10,9*0,6*0,332=2,2 m3</t>
  </si>
  <si>
    <t>29,6*1,0*0,1=3,0 m3  10,9*0,6*0,1=0,7 m3</t>
  </si>
  <si>
    <t>85126</t>
  </si>
  <si>
    <t>POTRUBÍ Z TRUB LITINOVÝCH TLAKOVÝCH HRDLOVÝCH DN DO 80MM</t>
  </si>
  <si>
    <t>tvárná litina  DN 80</t>
  </si>
  <si>
    <t>položky pro zhotovení potrubí platí bez ohledu na sklon 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nezahrnuje tlakové zkoušky ani proplach a dezinfekci</t>
  </si>
  <si>
    <t>87314</t>
  </si>
  <si>
    <t>POTRUBÍ Z TRUB PLASTOVÝCH TLAKOVÝCH SVAŘOVANÝCH DN DO 40MM</t>
  </si>
  <si>
    <t>PE DN 32</t>
  </si>
  <si>
    <t>891126</t>
  </si>
  <si>
    <t>ŠOUPÁTKA DN DO 80MM</t>
  </si>
  <si>
    <t>- Položka zahrnuje kompletní montáž dle technologického předpisu, dodávku armatury, veškerou mimostaveništní a vnitrostaveništní dopravu.</t>
  </si>
  <si>
    <t>891214</t>
  </si>
  <si>
    <t>VENTILY DN DO 40MM</t>
  </si>
  <si>
    <t>DN 32</t>
  </si>
  <si>
    <t>891426</t>
  </si>
  <si>
    <t>HYDRANTY PODZEMNÍ DN 80MM</t>
  </si>
  <si>
    <t>891826</t>
  </si>
  <si>
    <t>NAVRTÁVACÍ PASY DN DO 80MM</t>
  </si>
  <si>
    <t>891915</t>
  </si>
  <si>
    <t>ZEMNÍ SOUPRAVY DN DO 50MM S POKLOPEM</t>
  </si>
  <si>
    <t>891926</t>
  </si>
  <si>
    <t>ZEMNÍ SOUPRAVY DN DO 80MM S POKLOPEM</t>
  </si>
  <si>
    <t>89911G</t>
  </si>
  <si>
    <t>LITINOVÝ POKLOP D400</t>
  </si>
  <si>
    <t>poklop hydrantový</t>
  </si>
  <si>
    <t>Položka zahrnuje dodávku a osazení předepsané mříže včetně rámu</t>
  </si>
  <si>
    <t>stávající vodovodní šachta</t>
  </si>
  <si>
    <t>89923</t>
  </si>
  <si>
    <t>VÝŠKOVÁ ÚPRAVA KRYCÍCH HRNCŮ</t>
  </si>
  <si>
    <t>1 ks hydrant a 1 ks šoupě</t>
  </si>
  <si>
    <t>899308</t>
  </si>
  <si>
    <t>DOPLŇKY NA POTRUBÍ - SIGNALIZAČ VODIČ</t>
  </si>
  <si>
    <t>nad vodovodem – CY 6 mm2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</si>
  <si>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</si>
  <si>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899309</t>
  </si>
  <si>
    <t>DOPLŇKY NA POTRUBÍ - VÝSTRAŽNÁ FÓLIE</t>
  </si>
  <si>
    <t>nad vodovodem – bílá neperforovaná, šíře 330 mm</t>
  </si>
  <si>
    <t>- Položka zahrnuje veškerý materiál, výrobky a polotovary, včetně mimostaveništní a vnitrostaveništní dopravy (rovněž přesuny), včetně naložení a složení,případně s uložením.</t>
  </si>
  <si>
    <t>89941</t>
  </si>
  <si>
    <t>VÝŘEZ, VÝSEK, ÚTES NA POTRUBÍ DN DO 80MM</t>
  </si>
  <si>
    <t>na přípojkách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</si>
  <si>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</si>
  <si>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89942</t>
  </si>
  <si>
    <t>VÝŘEZ, VÝSEK, ÚTES NA POTRUBÍ DN DO 100MM</t>
  </si>
  <si>
    <t>napojení na stávající potrubí TL DN 80</t>
  </si>
  <si>
    <t>899611</t>
  </si>
  <si>
    <t>TLAKOVÉ ZKOUŠKY POTRUBÍ DN DO 80MM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</si>
  <si>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</si>
  <si>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89971</t>
  </si>
  <si>
    <t>PROPLACH A DEZINFEKCE VODOVODNÍHO POTRUBÍ DN DO 80MM</t>
  </si>
  <si>
    <t>- napuštění a vypuštění vody, dodání vody a dezinfekčního prostředku, bakteriologický rozbor vody.</t>
  </si>
  <si>
    <t>96911</t>
  </si>
  <si>
    <t>VYBOURÁNÍ POTRUBÍ DN DO 50MM VODOVODNÍCH</t>
  </si>
  <si>
    <t>stávající potrubí vodovodních přípojek</t>
  </si>
  <si>
    <t>96912</t>
  </si>
  <si>
    <t>VYBOURÁNÍ POTRUBÍ DN DO 100MM VODOVODNÍCH</t>
  </si>
  <si>
    <t>stávající potrubí LT DN 80</t>
  </si>
  <si>
    <t>SO151</t>
  </si>
  <si>
    <t>Dopravní opatření</t>
  </si>
  <si>
    <t>02720</t>
  </si>
  <si>
    <t>POMOC PRÁCE ZŘÍZ NEBO ZAJIŠŤ REGULACI A OCHRANU DOPRAVY</t>
  </si>
  <si>
    <t>ochranné mobilní oplocení a mobilní zábrany, oddělení staveniště od veřejného prostoru, cca 71m</t>
  </si>
  <si>
    <t>914121</t>
  </si>
  <si>
    <t>DOPRAVNÍ ZNAČKY ZÁKLADNÍ VELIKOSTI OCELOVÉ FÓLIE TŘ 1 - DODÁVKA A MONTÁŽ</t>
  </si>
  <si>
    <t>včetně všech konstrukcí a upevňovadel</t>
  </si>
  <si>
    <t>položka zahrnuje: 
- dodávku a montáž značek v požadovaném provedení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</si>
  <si>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</si>
  <si>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</si>
  <si>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</si>
  <si>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914421</t>
  </si>
  <si>
    <t>DOPRAVNÍ ZNAČKY 100X150CM OCELOVÉ FÓLIE TŘ 1 - DODÁVKA A MONTÁŽ</t>
  </si>
  <si>
    <t>914423</t>
  </si>
  <si>
    <t>DOPRAVNÍ ZNAČKY 100X150CM OCELOVÉ FÓLIE TŘ 1 - DEMONTÁŽ</t>
  </si>
  <si>
    <t>916121</t>
  </si>
  <si>
    <t>DOPRAV SVĚTLO VÝSTRAŽ SOUPRAVA 3KS - DOD A MONTÁŽ</t>
  </si>
  <si>
    <t>kompletní včetně zdroje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</si>
  <si>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</si>
  <si>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</si>
  <si>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</si>
  <si>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</si>
  <si>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916311</t>
  </si>
  <si>
    <t>DOPRAVNÍ ZÁBRANY Z2 S FÓLIÍ TŘ 1 - DOD A MONTÁŽ</t>
  </si>
  <si>
    <t>položka zahrnuje: 
- dodání zařízení v předepsaném provedení včetně jejich osazení 
- údržbu po celou dobu trvání funkce, náhradu zničených nebo ztracených kusů, nutnou opravu poškozených částí</t>
  </si>
  <si>
    <t>916313</t>
  </si>
  <si>
    <t>DOPRAVNÍ ZÁBRANY Z2 S FÓLIÍ TŘ 1 - DEMONTÁŽ</t>
  </si>
  <si>
    <t>SO201</t>
  </si>
  <si>
    <t>Most v ulici Karla Čapka</t>
  </si>
  <si>
    <t>betonová a železobetonová suť</t>
  </si>
  <si>
    <t>5+3.4+12.5*0.8</t>
  </si>
  <si>
    <t>131738</t>
  </si>
  <si>
    <t>HLOUBENÍ JAM ZAPAŽ I NEPAŽ TŘ. I, ODVOZ DO 20KM</t>
  </si>
  <si>
    <t>včetně odvozu na skládku a skládkovného, dle TKP 4 a ČSN 73 61 33 (02/2010) 
(v případě vhodnosti materiálu možno použít jako obsyp objektů)</t>
  </si>
  <si>
    <t>objem z CAD</t>
  </si>
  <si>
    <t>uložení zeminy z výkopů na skládku odpadu</t>
  </si>
  <si>
    <t>obsyp základů uvnitř rámu, obsypové kužele, 
včetně pořízení vhodného materiálu</t>
  </si>
  <si>
    <t>0,5*(11,2+11,5)+6,3*2,5+7,2*2,5+6*2,5+6,3*2,5=77</t>
  </si>
  <si>
    <t>23117</t>
  </si>
  <si>
    <t>ŠTĚTOVÉ STĚNY BERANĚNÉ Z KOVOVÝCH DÍLCŮ TRVALÉ (HMOTNOST)</t>
  </si>
  <si>
    <t>T</t>
  </si>
  <si>
    <t>např. larsen II 122 kg/m2 
- štětovnice pod mostem</t>
  </si>
  <si>
    <t>4x(13,5+13,5)x0.122=13,2</t>
  </si>
  <si>
    <t>- zřízení stěny 
- dodání štětovnic v požadované kvalitě,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</si>
  <si>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např. larsen II 122 kg/m2 
- štětovnice mimo most – vytáhnou se</t>
  </si>
  <si>
    <t>4x(8+8)x0.122=7,9</t>
  </si>
  <si>
    <t>237171</t>
  </si>
  <si>
    <t>VYTAŽENÍ ŠTĚTOVÝCH STĚN Z KOVOVÝCH DÍLCŮ (HMOTNOST)</t>
  </si>
  <si>
    <t>vytažení štětovnic</t>
  </si>
  <si>
    <t>3,5x(8+8)x0.122=6,9</t>
  </si>
  <si>
    <t>položka zahrnuje odstranění stěn včetně odvozu a uložení na skládku</t>
  </si>
  <si>
    <t>237172</t>
  </si>
  <si>
    <t>ODŘEZÁNÍ ŠTĚTOVÝCH STĚN Z KOVOVÝCH DÍLCŮ</t>
  </si>
  <si>
    <t>odřezání přečnívajících štětovnic</t>
  </si>
  <si>
    <t>13.5+13.5=27</t>
  </si>
  <si>
    <t>272313</t>
  </si>
  <si>
    <t>ZÁKLADY Z PROSTÉHO BETONU DO C16/20</t>
  </si>
  <si>
    <t>betonové patky zábradlí a patky pod nosníkem pro převedení chrániček 
beton 16/20 XF2</t>
  </si>
  <si>
    <t>0,096x0,6x20+0,126*0,8*2=1,5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</si>
  <si>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</si>
  <si>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272314</t>
  </si>
  <si>
    <t>ZÁKLADY Z PROSTÉHO BETONU DO C25/30</t>
  </si>
  <si>
    <t>prahy z prostého betonu  C25/30nXF3 vel. 300x600 mm</t>
  </si>
  <si>
    <t>0,3*0,6*17,5=3,5</t>
  </si>
  <si>
    <t>272324</t>
  </si>
  <si>
    <t>ZÁKLADY ZE ŽELEZOBETONU DO C25/30</t>
  </si>
  <si>
    <t>beton C 25/30 XF3</t>
  </si>
  <si>
    <t>1,025*(12,5+12,3)=25,5</t>
  </si>
  <si>
    <t>272365</t>
  </si>
  <si>
    <t>VÝZTUŽ ZÁKLADŮ Z OCELI 10505, B500B</t>
  </si>
  <si>
    <t>90kg/m3</t>
  </si>
  <si>
    <t>25,5*0,09=2,3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</si>
  <si>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</si>
  <si>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</si>
  <si>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317325</t>
  </si>
  <si>
    <t>ŘÍMSY ZE ŽELEZOBETONU DO C30/37</t>
  </si>
  <si>
    <t>beton C 30/37 XF4 
včetně úpravy pochozí plochy řimsy - ražený beton vzor zámková dlažba</t>
  </si>
  <si>
    <t>6,5*0,28+,,75*0,71+5,7*0,28+3,8*0,64=8,6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</si>
  <si>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</si>
  <si>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</si>
  <si>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</si>
  <si>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110 kg/m3</t>
  </si>
  <si>
    <t>8,6*0,11=1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</si>
  <si>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</si>
  <si>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389325</t>
  </si>
  <si>
    <t>MOSTNÍ RÁMOVÉ KONSTRUKCE ZE ŽELEZOBETONU C30/37</t>
  </si>
  <si>
    <t>beton C 30/37 XF3, včetně letopočtu dokončení stavby vlysem do betonu, 
včetně průpichu a nerozové přížky pro odvodnění rubu opěr (mřížka 4ks)</t>
  </si>
  <si>
    <t>48,5+15,5*05+13*0,5=63</t>
  </si>
  <si>
    <t>389365</t>
  </si>
  <si>
    <t>VÝZTUŽ MOSTNÍ RÁMOVÉ KONSTRUKCE Z OCELI 10505, B500B</t>
  </si>
  <si>
    <t>rám 155 kg/m3 křídla 90 kg/m3</t>
  </si>
  <si>
    <t>48,5*0,155+14,25*0,09=8,8</t>
  </si>
  <si>
    <t>podkladní beton C 12/15</t>
  </si>
  <si>
    <t>2,175*(13+12,7)*0,1=5,8</t>
  </si>
  <si>
    <t>451314</t>
  </si>
  <si>
    <t>PODKLADNÍ A VÝPLŇOVÉ VRSTVY Z PROSTÉHO BETONU C25/30</t>
  </si>
  <si>
    <t>podkladní beton pod dlažbou C25/30nXF3 tl. 0,15m</t>
  </si>
  <si>
    <t>(71,2*1,2+3,6*12,9)*0,15=20</t>
  </si>
  <si>
    <t>45852</t>
  </si>
  <si>
    <t>VÝPLŇ ZA OPĚRAMI A ZDMI Z KAMENIVA DRCENÉHO</t>
  </si>
  <si>
    <t>- ochranný zásyp a přechodový klín, štěrkodrť 8-32mm 
včetně pořízení</t>
  </si>
  <si>
    <t>4,6*11,2+6,4*11,5=126</t>
  </si>
  <si>
    <t>458572</t>
  </si>
  <si>
    <t>VÝPLŇ ZA OPĚRAMI A ZDMI Z KAM TĚŽ, INDEX ZHUTNĚNÍ ID DO 0,8</t>
  </si>
  <si>
    <t>- hutněný násyp za opěrou ve vrstvách max 0,3 m, včetně pořízení vhodného materiálu</t>
  </si>
  <si>
    <t>7,5*11,2+7,6*11,5=172</t>
  </si>
  <si>
    <t>465512</t>
  </si>
  <si>
    <t>DLAŽBY Z LOMOVÉHO KAMENE NA MC</t>
  </si>
  <si>
    <t>do prostého betonu se zaspárováním cementovou maltou  
kámen tl.kamene  0,15 m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</si>
  <si>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</si>
  <si>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572214</t>
  </si>
  <si>
    <t>SPOJOVACÍ POSTŘIK Z MODIFIK EMULZE DO 0,5KG/M2</t>
  </si>
  <si>
    <t>spojovací postřik z modifikované emulze z asfaltu kationaktivní PS;EKM 0,25kg/m2</t>
  </si>
  <si>
    <t>- plocha - z CAD</t>
  </si>
  <si>
    <t>asfaltový beton střednězrnný ACO 11+  40 mm</t>
  </si>
  <si>
    <t>574C56</t>
  </si>
  <si>
    <t>ASFALTOVÝ BETON PRO LOŽNÍ VRSTVY ACL 16+, 16S TL. 60MM</t>
  </si>
  <si>
    <t>asfaltový beton střednězrnný  ACL 16+  60 mm</t>
  </si>
  <si>
    <t>575C43</t>
  </si>
  <si>
    <t>LITÝ ASFALT MA IV (OCHRANA MOSTNÍ IZOLACE) 11 TL. 35MM</t>
  </si>
  <si>
    <t>litý asfalt MA 11 IV 35mm</t>
  </si>
  <si>
    <t>těsnění podél obrubníků</t>
  </si>
  <si>
    <t>3,8x2=7,6</t>
  </si>
  <si>
    <t>711111</t>
  </si>
  <si>
    <t>IZOLACE BĚŽNÝCH KONSTRUKCÍ PROTI ZEMNÍ VLHKOSTI ASFALTOVÝMI NÁTĚRY</t>
  </si>
  <si>
    <t>ALP + 2 x SA 12</t>
  </si>
  <si>
    <t>7+6,3+7,3+8,5+6,3+6,1+6,3+6,7+2*12,3+2*12,46+0,5*(4,42+5,1+4,33+4,3)=114</t>
  </si>
  <si>
    <t>711132</t>
  </si>
  <si>
    <t>IZOLACE BĚŽNÝCH KONSTRUKCÍ PROTI VOLNĚ STÉKAJÍCÍ VODĚ ASFALTOVÝMI PÁSY</t>
  </si>
  <si>
    <t>izolace rubové strany rámu asfaltovými pásy, včetně překrytí pracovních spar</t>
  </si>
  <si>
    <t>41,5+42,8+1,05*12,35*2+0,3*12,3+0,3*12,45=118</t>
  </si>
  <si>
    <t>711422</t>
  </si>
  <si>
    <t>IZOLACE MOSTOVEK POD VOZOVKOU ASFALTOVÝMI PÁSY</t>
  </si>
  <si>
    <t>pod vozovkou, včetně kotevního impregnačního nátěru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</si>
  <si>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v této položce se vykáže i izolace rámových konstrukcí (mosty, propusty, kolektory)</t>
  </si>
  <si>
    <t>711432</t>
  </si>
  <si>
    <t>IZOLACE MOSTOVEK POD ŘÍMSOU ASFALTOVÝMI PÁSY</t>
  </si>
  <si>
    <t>pod řimsami včetně křídel, včetně kotevního impregnačního nátěru</t>
  </si>
  <si>
    <t>10,8+10,6=21,4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</si>
  <si>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</si>
  <si>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711519</t>
  </si>
  <si>
    <t>OCHRANA IZOLACE PODZEMNÍCH OBJEKTŮ TEXTILIÍ</t>
  </si>
  <si>
    <t>ochrana izolace geotextílie min. 600g/m2</t>
  </si>
  <si>
    <t>118+114=232</t>
  </si>
  <si>
    <t>položka zahrnuje: 
- dodání  předepsaného ochranného materiálu 
- zřízení ochrany izolace</t>
  </si>
  <si>
    <t>78381</t>
  </si>
  <si>
    <t>NÁTĚRY BETON KONSTR TYP S1 (OS-A)</t>
  </si>
  <si>
    <t>hydrofobní nátěr OS-A dle TP 89</t>
  </si>
  <si>
    <t>10,8+10,6+(0,8+0,16)*(10,24+9,5)=41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</si>
  <si>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</si>
  <si>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87626</t>
  </si>
  <si>
    <t>CHRÁNIČKY Z TRUB PLAST DN DO 80MM</t>
  </si>
  <si>
    <t>chráničky v řimse HDPE 75/61</t>
  </si>
  <si>
    <t>5*6=30</t>
  </si>
  <si>
    <t>položky pro zhotovení potrubí platí bez ohledu na sklon 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 včetně případně předepsaného utěsnění konců chrániček 
- položky platí pro práce prováděné v prostoru zapaženém i nezapaženém a i v kolektorech, chráničkách</t>
  </si>
  <si>
    <t>9111A1</t>
  </si>
  <si>
    <t>ZÁBRADLÍ SILNIČNÍ S VODOR MADLY - DODÁVKA A MONTÁŽ</t>
  </si>
  <si>
    <t>dvoumadlové zábradlí, včetně napojení na stávající zábradlí</t>
  </si>
  <si>
    <t>15.1+12.2=27.3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</si>
  <si>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</si>
  <si>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9112A3</t>
  </si>
  <si>
    <t>ZÁBRADLÍ MOSTNÍ S VODOR MADLY - DEMONTÁŽ S PŘESUNEM</t>
  </si>
  <si>
    <t>7,3+26,1+22=55,4</t>
  </si>
  <si>
    <t>položka zahrnuje: 
- demontáž a odstranění zařízení 
- jeho odvoz na předepsané místo</t>
  </si>
  <si>
    <t>9112B1</t>
  </si>
  <si>
    <t>ZÁBRADLÍ MOSTNÍ SE SVISLOU VÝPLNÍ - DODÁVKA A MONTÁŽ</t>
  </si>
  <si>
    <t>zábradlí na mostě včetně naváděcího zábradlí na straně výtoku</t>
  </si>
  <si>
    <t>10,3+9,5+2,35+2,35=24,5</t>
  </si>
  <si>
    <t>položka zahrnuje: dodání zábradlí včetně předepsané povrchové úpravy kotvení sloupků, t.j. kotevní desky, šrouby z nerez oceli, vrty a zálivku, pokud zadávací dokumentace nestanoví jinak případné nivelační hmoty pod kotevní desky</t>
  </si>
  <si>
    <t>919111</t>
  </si>
  <si>
    <t>ŘEZÁNÍ ASFALTOVÉHO KRYTU VOZOVEK TL DO 50MM</t>
  </si>
  <si>
    <t>mezi asfaltovým povrchem na mostě a mimo most</t>
  </si>
  <si>
    <t>8,4+8,2=16,6</t>
  </si>
  <si>
    <t>931312</t>
  </si>
  <si>
    <t>TĚSNĚNÍ DILATAČ SPAR ASF ZÁLIVKOU PRŮŘ DO 200MM2</t>
  </si>
  <si>
    <t>mezi asfaltovým povrchem na mostě a mimo most 
trvale pružná zálivka</t>
  </si>
  <si>
    <t>položka zahrnuje dodávku a osazení předepsaného materiálu, očištění ploch spáry před úpravou, očištění okolí spáry po úpravě nezahrnuje těsnící profil</t>
  </si>
  <si>
    <t>936502</t>
  </si>
  <si>
    <t>DROBNÉ DOPLŇK KONSTR KOVOVÉ POZINK</t>
  </si>
  <si>
    <t>KG</t>
  </si>
  <si>
    <t>ocelový profil I 140 dl. 5m a objímky 
- žárové zinkování ponorem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</si>
  <si>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</si>
  <si>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96615</t>
  </si>
  <si>
    <t>BOURÁNÍ KONSTRUKCÍ Z PROSTÉHO BETONU</t>
  </si>
  <si>
    <t>odstranění stavajících dobetonávek svahů kolem koryta 
včetně odvozu na skládku</t>
  </si>
  <si>
    <t>11*0,4=5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</si>
  <si>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</si>
  <si>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</t>
  </si>
  <si>
    <t>BOURÁNÍ KONSTRUKCÍ ZE ŽELEZOBETONU</t>
  </si>
  <si>
    <t>demolice lávky 
včetně odvozu na skládku</t>
  </si>
  <si>
    <t>4,6*1,8*0,4=3,4</t>
  </si>
  <si>
    <t>43</t>
  </si>
  <si>
    <t>966371</t>
  </si>
  <si>
    <t>BOURÁNÍ PROPUSTŮ Z TRUB DN DO 1000MM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</si>
  <si>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</si>
  <si>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SO431</t>
  </si>
  <si>
    <t>Úprava veřejného osvětlení</t>
  </si>
  <si>
    <t>02910</t>
  </si>
  <si>
    <t>OSTATNÍ POŽADAVKY - ZEMĚMĚŘIČSKÁ MĚŘENÍ</t>
  </si>
  <si>
    <t>vytyčení stávajících tras napájecích kabelů</t>
  </si>
  <si>
    <t>zahrnuje veškeré náklady spojené s objednatelem požadovanými pracemi,   
- pro stanovení orientační investorské ceny určete jednotkovou cenu jako 1% odhadované ceny stavby</t>
  </si>
  <si>
    <t>vytyčení tras přeložek</t>
  </si>
  <si>
    <t>zaměření skutečného provedení a jeho zpracování do stávajících podkladů</t>
  </si>
  <si>
    <t>03730</t>
  </si>
  <si>
    <t>POMOC PRÁCE ZAJIŠŤ NEBO ZŘÍZ OCHRANU INŽENÝRSKÝCH SÍTÍ</t>
  </si>
  <si>
    <t>zajištění pracoviště</t>
  </si>
  <si>
    <t>zahrnuje objednatelem povolené náklady na požadovaná zařízení zhotovitele</t>
  </si>
  <si>
    <t>13273</t>
  </si>
  <si>
    <t>HLOUBENÍ RÝH ŠÍŘ DO 2M PAŽ I NEPAŽ TŘ. I</t>
  </si>
  <si>
    <t>pro základ stožáru 
- včetně uložení části na místě stavby pro opětovné použití</t>
  </si>
  <si>
    <t>1 * 1,4 = 1,4 m3</t>
  </si>
  <si>
    <t>rýha 50/40cm – 2 m, rýha 130/80cm – 16 m 
- včetně uložení části na místě stavby pro opětovné použití</t>
  </si>
  <si>
    <t>2 * 0,5 * 0,4 + 16 * 1,3 * 0,6 = 12,9 m3</t>
  </si>
  <si>
    <t>rýha 130/60cm – 19 m – odkopání stávající trasy 
- včetně uložení části na místě stavby pro opětovné použití a odvozu zbývající zeminy 3.7 m3 na skládku odpadu</t>
  </si>
  <si>
    <t>19 * 1,3 * 0,6 = 14,8 m3</t>
  </si>
  <si>
    <t>1.4+12.9+14.8-25.4</t>
  </si>
  <si>
    <t>17411</t>
  </si>
  <si>
    <t>ZÁSYP JAM A RÝH ZEMINOU SE ZHUTNĚNÍM</t>
  </si>
  <si>
    <t>zához, zhutnění na 45 MPa</t>
  </si>
  <si>
    <t>19 * 1,3 * 0,6 + 2 * 0,3 * 0,4 + 16 * 1 * 0,6 + 0,8 = 25,4 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</si>
  <si>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</si>
  <si>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18130</t>
  </si>
  <si>
    <t>ÚPRAVA PLÁNĚ BEZ ZHUTNĚNÍ</t>
  </si>
  <si>
    <t>odměřeno ze situačních schémat, dle rozsahu prací</t>
  </si>
  <si>
    <t>2 * 1 = 2 m</t>
  </si>
  <si>
    <t>položka zahrnuje úpravu pláně včetně vyrovnání výškových rozdílů</t>
  </si>
  <si>
    <t>pouzdrový základ stožárů a betonového sloupu, včetně vnitřní trubky</t>
  </si>
  <si>
    <t>1 * 0,4 = 0,4 m3</t>
  </si>
  <si>
    <t>702222</t>
  </si>
  <si>
    <t>KABELOVÁ CHRÁNIČKA ZEMNÍ UV STABILNÍ DN PŘES 100 DO 200 MM</t>
  </si>
  <si>
    <t>HDPE 160/136 mm</t>
  </si>
  <si>
    <t>1. Položka obsahuje:   – přípravu podkladu pro osazení  
2. Položka neobsahuje:   X  
3. Způsob měření:  Měří se metr délkový.</t>
  </si>
  <si>
    <t>702231</t>
  </si>
  <si>
    <t>KABELOVÁ CHRÁNIČKA ZEMNÍ DĚLENÁ DN DO 100 MM</t>
  </si>
  <si>
    <t>HDPE 40/33 mm do základu stožáru</t>
  </si>
  <si>
    <t>2*4</t>
  </si>
  <si>
    <t>1. Položka obsahuje:   – proražení otvoru zdivem o průřezu od 0,01 do 0,025m2   – úpravu a začištění omítky po montáži vedení   – pomocné mechanismy  
2. Položka neobsahuje:   – protipožární ucpávku  
3. Způsob měření:  Udává se počet kusů kompletní konstrukce nebo práce.</t>
  </si>
  <si>
    <t>702232</t>
  </si>
  <si>
    <t>KABELOVÁ CHRÁNIČKA ZEMNÍ DĚLENÁ DN PŘES 100 DO 200 MM</t>
  </si>
  <si>
    <t>Dělená chránička 160/138 mm</t>
  </si>
  <si>
    <t>702311</t>
  </si>
  <si>
    <t>ZAKRYTÍ KABELŮ VÝSTRAŽNOU FÓLIÍ ŠÍŘKY DO 20 CM</t>
  </si>
  <si>
    <t>červená</t>
  </si>
  <si>
    <t>1. Položka obsahuje: – přípravu podkladu pro osazení 
2. Položka neobsahuje:  X 
3. Způsob měření: Měří se metr délkový.</t>
  </si>
  <si>
    <t>741911</t>
  </si>
  <si>
    <t>UZEMŇOVACÍ VODIČ V ZEMI FEZN DO 120 MM2</t>
  </si>
  <si>
    <t>přemístění stávajícího zemnícího pásku</t>
  </si>
  <si>
    <t>1. Položka obsahuje: 
- přípravu podkladu pro osazení  – měření, dělení, spojování, tvarování  – ochranný nátěr spojů a při průchodu vodiče nad terén apod. dle příslušných norem 
2. Položka neobsahuje:  X 
3. Způsob měření: Měří se metr délkový v ose vodiče</t>
  </si>
  <si>
    <t>741a11</t>
  </si>
  <si>
    <t>UZEMŇOVACÍ VODIČ V ZÁKLADECH FEZN DO 120 MM2</t>
  </si>
  <si>
    <t>zemnící drát průměr 8 mm2, propojení se stožárem</t>
  </si>
  <si>
    <t>742l12</t>
  </si>
  <si>
    <t>UKONČENÍ DVOU AŽ PĚTIŽÍLOVÉHO KABELU V ROZVADĚČI NEBO NA PŘÍSTROJI OD 4 DO 16 MM2</t>
  </si>
  <si>
    <t>AYKY-J 4x16 mm2 napojení v nové stožárové svorkovnici, připojení napájecích kabelů pro svítidlo</t>
  </si>
  <si>
    <t>1. Položka obsahuje:   – všechny práce spojené s úpravou kabelů pro montáž včetně veškerého příslušentsví    
2. Položka neobsahuje:   X  
3. Způsob měření:  Udává se počet kusů kompletní konstrukce nebo práce.</t>
  </si>
  <si>
    <t>742p13</t>
  </si>
  <si>
    <t>ZATAŽENÍ KABELU DO CHRÁNIČKY - KABEL DO 4 KG/M</t>
  </si>
  <si>
    <t>AYKY-J 4x16 mm2, stávající kabel bude uložen do dělené chráničky a následně do chráničky v základu stožáru</t>
  </si>
  <si>
    <t>1. Položka obsahuje:   – montáž kabelu o váze do 4 kg/m do chráničky/ kolektoru  
2. Položka neobsahuje:   X  
3. Způsob měření:  Měří se metr délkový.</t>
  </si>
  <si>
    <t>743122</t>
  </si>
  <si>
    <t>OSVĚTLOVACÍ STOŽÁR PEVNÝ ŽÁROVĚ ZINKOVANÝ DÉLKY PŘES 6,5 DO 12 M</t>
  </si>
  <si>
    <t>přeložení, stávajícího stožáru včetně svítidla do nové polohy</t>
  </si>
  <si>
    <t>1. Položka obsahuje:   – základovou konstrukci a veškeré příslušenství   – připojovací svorkovnici ve třídě izolace II ( pro 2x svítidlo ) a kabelové vedení ke svítidlům   – uzavírací nátěr, technický popis viz. projektová dokumentace  
2. Položka neobsahuje:   – zemní práce, betonový základ, svítidlo, výložník  
3. Způsob měření:  Udává se počet kusů kompletní konstrukce nebo práce.</t>
  </si>
  <si>
    <t>743151</t>
  </si>
  <si>
    <t>OSVĚTLOVACÍ STOŽÁR - STOŽÁROVÁ ROZVODNICE S 1-2 JISTÍCÍMI PRVKY</t>
  </si>
  <si>
    <t>instalace nové stožárové svorkovnice</t>
  </si>
  <si>
    <t>1. Položka obsahuje:   – veškeré příslušenství, technický popis viz. projektová dokumentace    
2. Položka neobsahuje:   X  
3. Způsob měření:  Udává se počet kusů kompletní konstrukce nebo práce.</t>
  </si>
  <si>
    <t>743z11</t>
  </si>
  <si>
    <t>DEMONTÁŽ OSVĚTLOVACÍHO STOŽÁRU ULIČNÍHO VÝŠKY DO 15 M</t>
  </si>
  <si>
    <t>demontáž stávajícího stožáro pro zpětné použití</t>
  </si>
  <si>
    <t>1. Položka obsahuje:   – všechny náklady na demontáž stávajícího zařízení se všemi pomocnými doplňujícími úpravami pro jeho likvidaci   – naložení vybouraného materiálu na dopravní prostředek  
2. Položka neobsahuje:   – odvoz vybouraného materiálu   – poplatek za likvidaci odpadů (nacení se dle SSD 0)  
3. Způsob měření:  Udává se počet kusů kompletní konstrukce nebo práce.</t>
  </si>
  <si>
    <t>899522</t>
  </si>
  <si>
    <t>OBETONOVÁNÍ POTRUBÍ Z PROSTÉHO BETONU DO C12/15</t>
  </si>
  <si>
    <t>obetonování C12/15 pod komunikací</t>
  </si>
  <si>
    <t>11 * 0,3 * 0,6 = 2,0 m3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</si>
  <si>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</si>
  <si>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vybourání stávajícího základu stožáru, včetně odvozu na skládku a skládkovného</t>
  </si>
  <si>
    <t>1 * 0,6 = 0,6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</si>
</sst>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workbookViewId="0" topLeftCell="A1">
      <selection activeCell="B10" sqref="B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SUM(C10:C16)</f>
        <v>0</v>
      </c>
      <c r="D6" s="8"/>
      <c r="E6" s="8"/>
    </row>
    <row r="7" spans="1:5" ht="12.75" customHeight="1">
      <c r="A7" s="8"/>
      <c r="B7" s="10" t="s">
        <v>5</v>
      </c>
      <c r="C7" s="13">
        <f>SUM(E10:E16)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3" t="s">
        <v>23</v>
      </c>
      <c r="B10" s="23" t="s">
        <v>24</v>
      </c>
      <c r="C10" s="24">
        <f>0!I3</f>
        <v>0</v>
      </c>
      <c r="D10" s="24">
        <f>0!O2</f>
        <v>0</v>
      </c>
      <c r="E10" s="24">
        <f aca="true" t="shared" si="0" ref="E10:E16">C10+D10</f>
        <v>0</v>
      </c>
    </row>
    <row r="11" spans="1:5" ht="12.75" customHeight="1">
      <c r="A11" s="23" t="s">
        <v>86</v>
      </c>
      <c r="B11" s="23" t="s">
        <v>87</v>
      </c>
      <c r="C11" s="24">
        <f>'SO101_SO101.1'!I3</f>
        <v>0</v>
      </c>
      <c r="D11" s="24">
        <f>'SO101_SO101.1'!O2</f>
        <v>0</v>
      </c>
      <c r="E11" s="24">
        <f t="shared" si="0"/>
        <v>0</v>
      </c>
    </row>
    <row r="12" spans="1:5" ht="12.75" customHeight="1">
      <c r="A12" s="23" t="s">
        <v>275</v>
      </c>
      <c r="B12" s="23" t="s">
        <v>276</v>
      </c>
      <c r="C12" s="24">
        <f>'SO101_SO101.2'!I3</f>
        <v>0</v>
      </c>
      <c r="D12" s="24">
        <f>'SO101_SO101.2'!O2</f>
        <v>0</v>
      </c>
      <c r="E12" s="24">
        <f t="shared" si="0"/>
        <v>0</v>
      </c>
    </row>
    <row r="13" spans="1:5" ht="12.75" customHeight="1">
      <c r="A13" s="23" t="s">
        <v>349</v>
      </c>
      <c r="B13" s="23" t="s">
        <v>350</v>
      </c>
      <c r="C13" s="24">
        <f>'SO101_SO101.3'!I3</f>
        <v>0</v>
      </c>
      <c r="D13" s="24">
        <f>'SO101_SO101.3'!O2</f>
        <v>0</v>
      </c>
      <c r="E13" s="24">
        <f t="shared" si="0"/>
        <v>0</v>
      </c>
    </row>
    <row r="14" spans="1:5" ht="12.75" customHeight="1">
      <c r="A14" s="23" t="s">
        <v>412</v>
      </c>
      <c r="B14" s="23" t="s">
        <v>413</v>
      </c>
      <c r="C14" s="24">
        <f>SO151!I3</f>
        <v>0</v>
      </c>
      <c r="D14" s="24">
        <f>SO151!O2</f>
        <v>0</v>
      </c>
      <c r="E14" s="24">
        <f t="shared" si="0"/>
        <v>0</v>
      </c>
    </row>
    <row r="15" spans="1:5" ht="12.75" customHeight="1">
      <c r="A15" s="23" t="s">
        <v>440</v>
      </c>
      <c r="B15" s="23" t="s">
        <v>441</v>
      </c>
      <c r="C15" s="24">
        <f>SO201!I3</f>
        <v>0</v>
      </c>
      <c r="D15" s="24">
        <f>SO201!O2</f>
        <v>0</v>
      </c>
      <c r="E15" s="24">
        <f t="shared" si="0"/>
        <v>0</v>
      </c>
    </row>
    <row r="16" spans="1:5" ht="12.75" customHeight="1">
      <c r="A16" s="23" t="s">
        <v>608</v>
      </c>
      <c r="B16" s="23" t="s">
        <v>609</v>
      </c>
      <c r="C16" s="24">
        <f>SO431!I3</f>
        <v>0</v>
      </c>
      <c r="D16" s="24">
        <f>SO431!O2</f>
        <v>0</v>
      </c>
      <c r="E16" s="24">
        <f t="shared" si="0"/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23</v>
      </c>
      <c r="I3" s="38">
        <f>0+I8</f>
        <v>0</v>
      </c>
      <c r="O3" t="s">
        <v>19</v>
      </c>
      <c r="P3" t="s">
        <v>22</v>
      </c>
    </row>
    <row r="4" spans="1:16" ht="15" customHeight="1">
      <c r="A4" t="s">
        <v>17</v>
      </c>
      <c r="B4" s="20" t="s">
        <v>18</v>
      </c>
      <c r="C4" s="3" t="s">
        <v>23</v>
      </c>
      <c r="D4" s="2"/>
      <c r="E4" s="21" t="s">
        <v>24</v>
      </c>
      <c r="F4" s="12"/>
      <c r="G4" s="12"/>
      <c r="H4" s="22"/>
      <c r="I4" s="22"/>
      <c r="O4" t="s">
        <v>20</v>
      </c>
      <c r="P4" t="s">
        <v>22</v>
      </c>
    </row>
    <row r="5" spans="1:16" ht="12.75" customHeight="1">
      <c r="A5" s="1" t="s">
        <v>25</v>
      </c>
      <c r="B5" s="1" t="s">
        <v>26</v>
      </c>
      <c r="C5" s="1" t="s">
        <v>28</v>
      </c>
      <c r="D5" s="1" t="s">
        <v>29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21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</row>
    <row r="7" spans="1:9" ht="12.75" customHeight="1">
      <c r="A7" s="19" t="s">
        <v>23</v>
      </c>
      <c r="B7" s="19" t="s">
        <v>27</v>
      </c>
      <c r="C7" s="19" t="s">
        <v>22</v>
      </c>
      <c r="D7" s="19" t="s">
        <v>30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</row>
    <row r="8" spans="1:18" ht="12.75" customHeight="1">
      <c r="A8" s="22" t="s">
        <v>42</v>
      </c>
      <c r="B8" s="22"/>
      <c r="C8" s="26" t="s">
        <v>23</v>
      </c>
      <c r="D8" s="22"/>
      <c r="E8" s="27" t="s">
        <v>43</v>
      </c>
      <c r="F8" s="22"/>
      <c r="G8" s="22"/>
      <c r="H8" s="22"/>
      <c r="I8" s="28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5" t="s">
        <v>44</v>
      </c>
      <c r="B9" s="29" t="s">
        <v>27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2">
        <f>ROUND(ROUND(H9,2)*ROUND(G9,2),2)</f>
        <v>0</v>
      </c>
      <c r="O9">
        <f>(I9*21)/100</f>
        <v>0</v>
      </c>
      <c r="P9" t="s">
        <v>22</v>
      </c>
    </row>
    <row r="10" spans="1:5" ht="63.75">
      <c r="A10" s="34" t="s">
        <v>49</v>
      </c>
      <c r="E10" s="35" t="s">
        <v>50</v>
      </c>
    </row>
    <row r="11" spans="1:5" ht="12.75">
      <c r="A11" s="36" t="s">
        <v>51</v>
      </c>
      <c r="E11" s="37" t="s">
        <v>46</v>
      </c>
    </row>
    <row r="12" spans="1:5" ht="12.75">
      <c r="A12" t="s">
        <v>52</v>
      </c>
      <c r="E12" s="35" t="s">
        <v>53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48</v>
      </c>
      <c r="G13" s="32">
        <v>1</v>
      </c>
      <c r="H13" s="33">
        <v>0</v>
      </c>
      <c r="I13" s="32">
        <f>ROUND(ROUND(H13,2)*ROUND(G13,2),2)</f>
        <v>0</v>
      </c>
      <c r="O13">
        <f>(I13*21)/100</f>
        <v>0</v>
      </c>
      <c r="P13" t="s">
        <v>22</v>
      </c>
    </row>
    <row r="14" spans="1:5" ht="51">
      <c r="A14" s="34" t="s">
        <v>49</v>
      </c>
      <c r="E14" s="35" t="s">
        <v>56</v>
      </c>
    </row>
    <row r="15" spans="1:5" ht="12.75">
      <c r="A15" s="36" t="s">
        <v>51</v>
      </c>
      <c r="E15" s="37" t="s">
        <v>46</v>
      </c>
    </row>
    <row r="16" spans="1:5" ht="12.75">
      <c r="A16" t="s">
        <v>52</v>
      </c>
      <c r="E16" s="35" t="s">
        <v>57</v>
      </c>
    </row>
    <row r="17" spans="1:16" ht="12.75">
      <c r="A17" s="25" t="s">
        <v>44</v>
      </c>
      <c r="B17" s="29" t="s">
        <v>30</v>
      </c>
      <c r="C17" s="29" t="s">
        <v>58</v>
      </c>
      <c r="D17" s="25" t="s">
        <v>46</v>
      </c>
      <c r="E17" s="30" t="s">
        <v>59</v>
      </c>
      <c r="F17" s="31" t="s">
        <v>60</v>
      </c>
      <c r="G17" s="32">
        <v>1</v>
      </c>
      <c r="H17" s="33">
        <v>0</v>
      </c>
      <c r="I17" s="32">
        <f>ROUND(ROUND(H17,2)*ROUND(G17,2),2)</f>
        <v>0</v>
      </c>
      <c r="O17">
        <f>(I17*21)/100</f>
        <v>0</v>
      </c>
      <c r="P17" t="s">
        <v>22</v>
      </c>
    </row>
    <row r="18" spans="1:5" ht="38.25">
      <c r="A18" s="34" t="s">
        <v>49</v>
      </c>
      <c r="E18" s="35" t="s">
        <v>61</v>
      </c>
    </row>
    <row r="19" spans="1:5" ht="12.75">
      <c r="A19" s="36" t="s">
        <v>51</v>
      </c>
      <c r="E19" s="37" t="s">
        <v>46</v>
      </c>
    </row>
    <row r="20" spans="1:5" ht="12.75">
      <c r="A20" t="s">
        <v>52</v>
      </c>
      <c r="E20" s="35" t="s">
        <v>62</v>
      </c>
    </row>
    <row r="21" spans="1:16" ht="12.75">
      <c r="A21" s="25" t="s">
        <v>44</v>
      </c>
      <c r="B21" s="29" t="s">
        <v>32</v>
      </c>
      <c r="C21" s="29" t="s">
        <v>63</v>
      </c>
      <c r="D21" s="25" t="s">
        <v>64</v>
      </c>
      <c r="E21" s="30" t="s">
        <v>65</v>
      </c>
      <c r="F21" s="31" t="s">
        <v>48</v>
      </c>
      <c r="G21" s="32">
        <v>1</v>
      </c>
      <c r="H21" s="33">
        <v>0</v>
      </c>
      <c r="I21" s="32">
        <f>ROUND(ROUND(H21,2)*ROUND(G21,2),2)</f>
        <v>0</v>
      </c>
      <c r="O21">
        <f>(I21*21)/100</f>
        <v>0</v>
      </c>
      <c r="P21" t="s">
        <v>22</v>
      </c>
    </row>
    <row r="22" spans="1:5" ht="76.5">
      <c r="A22" s="34" t="s">
        <v>49</v>
      </c>
      <c r="E22" s="35" t="s">
        <v>66</v>
      </c>
    </row>
    <row r="23" spans="1:5" ht="12.75">
      <c r="A23" s="36" t="s">
        <v>51</v>
      </c>
      <c r="E23" s="37" t="s">
        <v>46</v>
      </c>
    </row>
    <row r="24" spans="1:5" ht="12.75">
      <c r="A24" t="s">
        <v>52</v>
      </c>
      <c r="E24" s="35" t="s">
        <v>62</v>
      </c>
    </row>
    <row r="25" spans="1:16" ht="12.75">
      <c r="A25" s="25" t="s">
        <v>44</v>
      </c>
      <c r="B25" s="29" t="s">
        <v>34</v>
      </c>
      <c r="C25" s="29" t="s">
        <v>63</v>
      </c>
      <c r="D25" s="25" t="s">
        <v>67</v>
      </c>
      <c r="E25" s="30" t="s">
        <v>65</v>
      </c>
      <c r="F25" s="31" t="s">
        <v>48</v>
      </c>
      <c r="G25" s="32">
        <v>1</v>
      </c>
      <c r="H25" s="33">
        <v>0</v>
      </c>
      <c r="I25" s="32">
        <f>ROUND(ROUND(H25,2)*ROUND(G25,2),2)</f>
        <v>0</v>
      </c>
      <c r="O25">
        <f>(I25*21)/100</f>
        <v>0</v>
      </c>
      <c r="P25" t="s">
        <v>22</v>
      </c>
    </row>
    <row r="26" spans="1:5" ht="25.5">
      <c r="A26" s="34" t="s">
        <v>49</v>
      </c>
      <c r="E26" s="35" t="s">
        <v>68</v>
      </c>
    </row>
    <row r="27" spans="1:5" ht="12.75">
      <c r="A27" s="36" t="s">
        <v>51</v>
      </c>
      <c r="E27" s="37" t="s">
        <v>46</v>
      </c>
    </row>
    <row r="28" spans="1:5" ht="12.75">
      <c r="A28" t="s">
        <v>52</v>
      </c>
      <c r="E28" s="35" t="s">
        <v>62</v>
      </c>
    </row>
    <row r="29" spans="1:16" ht="12.75">
      <c r="A29" s="25" t="s">
        <v>44</v>
      </c>
      <c r="B29" s="29" t="s">
        <v>36</v>
      </c>
      <c r="C29" s="29" t="s">
        <v>69</v>
      </c>
      <c r="D29" s="25" t="s">
        <v>46</v>
      </c>
      <c r="E29" s="30" t="s">
        <v>70</v>
      </c>
      <c r="F29" s="31" t="s">
        <v>48</v>
      </c>
      <c r="G29" s="32">
        <v>1</v>
      </c>
      <c r="H29" s="33">
        <v>0</v>
      </c>
      <c r="I29" s="32">
        <f>ROUND(ROUND(H29,2)*ROUND(G29,2),2)</f>
        <v>0</v>
      </c>
      <c r="O29">
        <f>(I29*21)/100</f>
        <v>0</v>
      </c>
      <c r="P29" t="s">
        <v>22</v>
      </c>
    </row>
    <row r="30" spans="1:5" ht="12.75">
      <c r="A30" s="34" t="s">
        <v>49</v>
      </c>
      <c r="E30" s="35" t="s">
        <v>71</v>
      </c>
    </row>
    <row r="31" spans="1:5" ht="12.75">
      <c r="A31" s="36" t="s">
        <v>51</v>
      </c>
      <c r="E31" s="37" t="s">
        <v>46</v>
      </c>
    </row>
    <row r="32" spans="1:5" ht="12.75">
      <c r="A32" t="s">
        <v>52</v>
      </c>
      <c r="E32" s="35" t="s">
        <v>62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48</v>
      </c>
      <c r="G33" s="32">
        <v>1</v>
      </c>
      <c r="H33" s="33">
        <v>0</v>
      </c>
      <c r="I33" s="32">
        <f>ROUND(ROUND(H33,2)*ROUND(G33,2),2)</f>
        <v>0</v>
      </c>
      <c r="O33">
        <f>(I33*21)/100</f>
        <v>0</v>
      </c>
      <c r="P33" t="s">
        <v>22</v>
      </c>
    </row>
    <row r="34" spans="1:5" ht="12.75">
      <c r="A34" s="34" t="s">
        <v>49</v>
      </c>
      <c r="E34" s="35" t="s">
        <v>75</v>
      </c>
    </row>
    <row r="35" spans="1:5" ht="12.75">
      <c r="A35" s="36" t="s">
        <v>51</v>
      </c>
      <c r="E35" s="37" t="s">
        <v>46</v>
      </c>
    </row>
    <row r="36" spans="1:5" ht="12.75">
      <c r="A36" t="s">
        <v>52</v>
      </c>
      <c r="E36" s="35" t="s">
        <v>76</v>
      </c>
    </row>
    <row r="37" spans="1:16" ht="12.75">
      <c r="A37" s="25" t="s">
        <v>44</v>
      </c>
      <c r="B37" s="29" t="s">
        <v>77</v>
      </c>
      <c r="C37" s="29" t="s">
        <v>78</v>
      </c>
      <c r="D37" s="25" t="s">
        <v>46</v>
      </c>
      <c r="E37" s="30" t="s">
        <v>79</v>
      </c>
      <c r="F37" s="31" t="s">
        <v>48</v>
      </c>
      <c r="G37" s="32">
        <v>1</v>
      </c>
      <c r="H37" s="33">
        <v>0</v>
      </c>
      <c r="I37" s="32">
        <f>ROUND(ROUND(H37,2)*ROUND(G37,2),2)</f>
        <v>0</v>
      </c>
      <c r="O37">
        <f>(I37*21)/100</f>
        <v>0</v>
      </c>
      <c r="P37" t="s">
        <v>22</v>
      </c>
    </row>
    <row r="38" spans="1:5" ht="12.75">
      <c r="A38" s="34" t="s">
        <v>49</v>
      </c>
      <c r="E38" s="35" t="s">
        <v>80</v>
      </c>
    </row>
    <row r="39" spans="1:5" ht="12.75">
      <c r="A39" s="36" t="s">
        <v>51</v>
      </c>
      <c r="E39" s="37" t="s">
        <v>46</v>
      </c>
    </row>
    <row r="40" spans="1:5" ht="25.5">
      <c r="A40" t="s">
        <v>52</v>
      </c>
      <c r="E40" s="35" t="s">
        <v>81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82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0+O9+O22+O91+O100+O161+O166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86</v>
      </c>
      <c r="I3" s="38">
        <f>0+I9+I22+I91+I100+I161+I166</f>
        <v>0</v>
      </c>
      <c r="O3" t="s">
        <v>19</v>
      </c>
      <c r="P3" t="s">
        <v>22</v>
      </c>
    </row>
    <row r="4" spans="1:16" ht="15" customHeight="1">
      <c r="A4" t="s">
        <v>17</v>
      </c>
      <c r="B4" s="17" t="s">
        <v>82</v>
      </c>
      <c r="C4" s="4" t="s">
        <v>83</v>
      </c>
      <c r="D4" s="7"/>
      <c r="E4" s="18" t="s">
        <v>84</v>
      </c>
      <c r="F4" s="8"/>
      <c r="G4" s="8"/>
      <c r="H4" s="16"/>
      <c r="I4" s="16"/>
      <c r="O4" t="s">
        <v>20</v>
      </c>
      <c r="P4" t="s">
        <v>22</v>
      </c>
    </row>
    <row r="5" spans="1:16" ht="12.75" customHeight="1">
      <c r="A5" t="s">
        <v>85</v>
      </c>
      <c r="B5" s="20" t="s">
        <v>18</v>
      </c>
      <c r="C5" s="3" t="s">
        <v>86</v>
      </c>
      <c r="D5" s="2"/>
      <c r="E5" s="21" t="s">
        <v>87</v>
      </c>
      <c r="F5" s="12"/>
      <c r="G5" s="12"/>
      <c r="H5" s="12"/>
      <c r="I5" s="12"/>
      <c r="O5" t="s">
        <v>21</v>
      </c>
      <c r="P5" t="s">
        <v>22</v>
      </c>
    </row>
    <row r="6" spans="1:9" ht="12.75" customHeight="1">
      <c r="A6" s="1" t="s">
        <v>25</v>
      </c>
      <c r="B6" s="1" t="s">
        <v>26</v>
      </c>
      <c r="C6" s="1" t="s">
        <v>28</v>
      </c>
      <c r="D6" s="1" t="s">
        <v>29</v>
      </c>
      <c r="E6" s="1" t="s">
        <v>31</v>
      </c>
      <c r="F6" s="1" t="s">
        <v>33</v>
      </c>
      <c r="G6" s="1" t="s">
        <v>35</v>
      </c>
      <c r="H6" s="1" t="s">
        <v>37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38</v>
      </c>
      <c r="I7" s="19" t="s">
        <v>40</v>
      </c>
    </row>
    <row r="8" spans="1:9" ht="12.75" customHeight="1">
      <c r="A8" s="19" t="s">
        <v>23</v>
      </c>
      <c r="B8" s="19" t="s">
        <v>27</v>
      </c>
      <c r="C8" s="19" t="s">
        <v>22</v>
      </c>
      <c r="D8" s="19" t="s">
        <v>30</v>
      </c>
      <c r="E8" s="19" t="s">
        <v>32</v>
      </c>
      <c r="F8" s="19" t="s">
        <v>34</v>
      </c>
      <c r="G8" s="19" t="s">
        <v>36</v>
      </c>
      <c r="H8" s="19" t="s">
        <v>39</v>
      </c>
      <c r="I8" s="19" t="s">
        <v>41</v>
      </c>
    </row>
    <row r="9" spans="1:18" ht="12.75" customHeight="1">
      <c r="A9" s="22" t="s">
        <v>42</v>
      </c>
      <c r="B9" s="22"/>
      <c r="C9" s="26" t="s">
        <v>23</v>
      </c>
      <c r="D9" s="22"/>
      <c r="E9" s="27" t="s">
        <v>43</v>
      </c>
      <c r="F9" s="22"/>
      <c r="G9" s="22"/>
      <c r="H9" s="22"/>
      <c r="I9" s="28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5" t="s">
        <v>44</v>
      </c>
      <c r="B10" s="29" t="s">
        <v>27</v>
      </c>
      <c r="C10" s="29" t="s">
        <v>88</v>
      </c>
      <c r="D10" s="25" t="s">
        <v>64</v>
      </c>
      <c r="E10" s="30" t="s">
        <v>89</v>
      </c>
      <c r="F10" s="31" t="s">
        <v>90</v>
      </c>
      <c r="G10" s="32">
        <v>461</v>
      </c>
      <c r="H10" s="33">
        <v>0</v>
      </c>
      <c r="I10" s="32">
        <f>ROUND(ROUND(H10,2)*ROUND(G10,2),2)</f>
        <v>0</v>
      </c>
      <c r="O10">
        <f>(I10*21)/100</f>
        <v>0</v>
      </c>
      <c r="P10" t="s">
        <v>22</v>
      </c>
    </row>
    <row r="11" spans="1:5" ht="12.75">
      <c r="A11" s="34" t="s">
        <v>49</v>
      </c>
      <c r="E11" s="35" t="s">
        <v>91</v>
      </c>
    </row>
    <row r="12" spans="1:5" ht="12.75">
      <c r="A12" s="36" t="s">
        <v>51</v>
      </c>
      <c r="E12" s="37" t="s">
        <v>92</v>
      </c>
    </row>
    <row r="13" spans="1:5" ht="25.5">
      <c r="A13" t="s">
        <v>52</v>
      </c>
      <c r="E13" s="35" t="s">
        <v>93</v>
      </c>
    </row>
    <row r="14" spans="1:16" ht="12.75">
      <c r="A14" s="25" t="s">
        <v>44</v>
      </c>
      <c r="B14" s="29" t="s">
        <v>22</v>
      </c>
      <c r="C14" s="29" t="s">
        <v>88</v>
      </c>
      <c r="D14" s="25" t="s">
        <v>67</v>
      </c>
      <c r="E14" s="30" t="s">
        <v>89</v>
      </c>
      <c r="F14" s="31" t="s">
        <v>90</v>
      </c>
      <c r="G14" s="32">
        <v>60</v>
      </c>
      <c r="H14" s="33">
        <v>0</v>
      </c>
      <c r="I14" s="32">
        <f>ROUND(ROUND(H14,2)*ROUND(G14,2),2)</f>
        <v>0</v>
      </c>
      <c r="O14">
        <f>(I14*21)/100</f>
        <v>0</v>
      </c>
      <c r="P14" t="s">
        <v>22</v>
      </c>
    </row>
    <row r="15" spans="1:5" ht="12.75">
      <c r="A15" s="34" t="s">
        <v>49</v>
      </c>
      <c r="E15" s="35" t="s">
        <v>94</v>
      </c>
    </row>
    <row r="16" spans="1:5" ht="12.75">
      <c r="A16" s="36" t="s">
        <v>51</v>
      </c>
      <c r="E16" s="37" t="s">
        <v>46</v>
      </c>
    </row>
    <row r="17" spans="1:5" ht="25.5">
      <c r="A17" t="s">
        <v>52</v>
      </c>
      <c r="E17" s="35" t="s">
        <v>93</v>
      </c>
    </row>
    <row r="18" spans="1:16" ht="12.75">
      <c r="A18" s="25" t="s">
        <v>44</v>
      </c>
      <c r="B18" s="29" t="s">
        <v>30</v>
      </c>
      <c r="C18" s="29" t="s">
        <v>88</v>
      </c>
      <c r="D18" s="25" t="s">
        <v>95</v>
      </c>
      <c r="E18" s="30" t="s">
        <v>89</v>
      </c>
      <c r="F18" s="31" t="s">
        <v>90</v>
      </c>
      <c r="G18" s="32">
        <v>8.75</v>
      </c>
      <c r="H18" s="33">
        <v>0</v>
      </c>
      <c r="I18" s="32">
        <f>ROUND(ROUND(H18,2)*ROUND(G18,2),2)</f>
        <v>0</v>
      </c>
      <c r="O18">
        <f>(I18*21)/100</f>
        <v>0</v>
      </c>
      <c r="P18" t="s">
        <v>22</v>
      </c>
    </row>
    <row r="19" spans="1:5" ht="12.75">
      <c r="A19" s="34" t="s">
        <v>49</v>
      </c>
      <c r="E19" s="35" t="s">
        <v>96</v>
      </c>
    </row>
    <row r="20" spans="1:5" ht="12.75">
      <c r="A20" s="36" t="s">
        <v>51</v>
      </c>
      <c r="E20" s="37" t="s">
        <v>97</v>
      </c>
    </row>
    <row r="21" spans="1:5" ht="25.5">
      <c r="A21" t="s">
        <v>52</v>
      </c>
      <c r="E21" s="35" t="s">
        <v>93</v>
      </c>
    </row>
    <row r="22" spans="1:18" ht="12.75" customHeight="1">
      <c r="A22" s="12" t="s">
        <v>42</v>
      </c>
      <c r="B22" s="12"/>
      <c r="C22" s="39" t="s">
        <v>27</v>
      </c>
      <c r="D22" s="12"/>
      <c r="E22" s="27" t="s">
        <v>98</v>
      </c>
      <c r="F22" s="12"/>
      <c r="G22" s="12"/>
      <c r="H22" s="12"/>
      <c r="I22" s="40">
        <f>0+Q22</f>
        <v>0</v>
      </c>
      <c r="O22">
        <f>0+R22</f>
        <v>0</v>
      </c>
      <c r="Q22">
        <f>0+I23+I27+I31+I35+I39+I43+I47+I51+I55+I59+I63+I67+I71+I75+I79+I83+I87</f>
        <v>0</v>
      </c>
      <c r="R22">
        <f>0+O23+O27+O31+O35+O39+O43+O47+O51+O55+O59+O63+O67+O71+O75+O79+O83+O87</f>
        <v>0</v>
      </c>
    </row>
    <row r="23" spans="1:16" ht="25.5">
      <c r="A23" s="25" t="s">
        <v>44</v>
      </c>
      <c r="B23" s="29" t="s">
        <v>32</v>
      </c>
      <c r="C23" s="29" t="s">
        <v>99</v>
      </c>
      <c r="D23" s="25" t="s">
        <v>46</v>
      </c>
      <c r="E23" s="30" t="s">
        <v>100</v>
      </c>
      <c r="F23" s="31" t="s">
        <v>90</v>
      </c>
      <c r="G23" s="32">
        <v>60</v>
      </c>
      <c r="H23" s="33">
        <v>0</v>
      </c>
      <c r="I23" s="32">
        <f>ROUND(ROUND(H23,2)*ROUND(G23,2),2)</f>
        <v>0</v>
      </c>
      <c r="O23">
        <f>(I23*21)/100</f>
        <v>0</v>
      </c>
      <c r="P23" t="s">
        <v>22</v>
      </c>
    </row>
    <row r="24" spans="1:5" ht="25.5">
      <c r="A24" s="34" t="s">
        <v>49</v>
      </c>
      <c r="E24" s="35" t="s">
        <v>101</v>
      </c>
    </row>
    <row r="25" spans="1:5" ht="12.75">
      <c r="A25" s="36" t="s">
        <v>51</v>
      </c>
      <c r="E25" s="37" t="s">
        <v>102</v>
      </c>
    </row>
    <row r="26" spans="1:5" ht="63.75">
      <c r="A26" t="s">
        <v>52</v>
      </c>
      <c r="E26" s="35" t="s">
        <v>103</v>
      </c>
    </row>
    <row r="27" spans="1:16" ht="12.75">
      <c r="A27" s="25" t="s">
        <v>44</v>
      </c>
      <c r="B27" s="29" t="s">
        <v>34</v>
      </c>
      <c r="C27" s="29" t="s">
        <v>104</v>
      </c>
      <c r="D27" s="25" t="s">
        <v>46</v>
      </c>
      <c r="E27" s="30" t="s">
        <v>105</v>
      </c>
      <c r="F27" s="31" t="s">
        <v>90</v>
      </c>
      <c r="G27" s="32">
        <v>2.5</v>
      </c>
      <c r="H27" s="33">
        <v>0</v>
      </c>
      <c r="I27" s="32">
        <f>ROUND(ROUND(H27,2)*ROUND(G27,2),2)</f>
        <v>0</v>
      </c>
      <c r="O27">
        <f>(I27*21)/100</f>
        <v>0</v>
      </c>
      <c r="P27" t="s">
        <v>22</v>
      </c>
    </row>
    <row r="28" spans="1:5" ht="25.5">
      <c r="A28" s="34" t="s">
        <v>49</v>
      </c>
      <c r="E28" s="35" t="s">
        <v>106</v>
      </c>
    </row>
    <row r="29" spans="1:5" ht="12.75">
      <c r="A29" s="36" t="s">
        <v>51</v>
      </c>
      <c r="E29" s="37" t="s">
        <v>107</v>
      </c>
    </row>
    <row r="30" spans="1:5" ht="63.75">
      <c r="A30" t="s">
        <v>52</v>
      </c>
      <c r="E30" s="35" t="s">
        <v>103</v>
      </c>
    </row>
    <row r="31" spans="1:16" ht="12.75">
      <c r="A31" s="25" t="s">
        <v>44</v>
      </c>
      <c r="B31" s="29" t="s">
        <v>36</v>
      </c>
      <c r="C31" s="29" t="s">
        <v>108</v>
      </c>
      <c r="D31" s="25" t="s">
        <v>46</v>
      </c>
      <c r="E31" s="30" t="s">
        <v>109</v>
      </c>
      <c r="F31" s="31" t="s">
        <v>90</v>
      </c>
      <c r="G31" s="32">
        <v>0.25</v>
      </c>
      <c r="H31" s="33">
        <v>0</v>
      </c>
      <c r="I31" s="32">
        <f>ROUND(ROUND(H31,2)*ROUND(G31,2),2)</f>
        <v>0</v>
      </c>
      <c r="O31">
        <f>(I31*21)/100</f>
        <v>0</v>
      </c>
      <c r="P31" t="s">
        <v>22</v>
      </c>
    </row>
    <row r="32" spans="1:5" ht="25.5">
      <c r="A32" s="34" t="s">
        <v>49</v>
      </c>
      <c r="E32" s="35" t="s">
        <v>110</v>
      </c>
    </row>
    <row r="33" spans="1:5" ht="12.75">
      <c r="A33" s="36" t="s">
        <v>51</v>
      </c>
      <c r="E33" s="37" t="s">
        <v>111</v>
      </c>
    </row>
    <row r="34" spans="1:5" ht="63.75">
      <c r="A34" t="s">
        <v>52</v>
      </c>
      <c r="E34" s="35" t="s">
        <v>103</v>
      </c>
    </row>
    <row r="35" spans="1:16" ht="12.75">
      <c r="A35" s="25" t="s">
        <v>44</v>
      </c>
      <c r="B35" s="29" t="s">
        <v>72</v>
      </c>
      <c r="C35" s="29" t="s">
        <v>112</v>
      </c>
      <c r="D35" s="25" t="s">
        <v>46</v>
      </c>
      <c r="E35" s="30" t="s">
        <v>113</v>
      </c>
      <c r="F35" s="31" t="s">
        <v>114</v>
      </c>
      <c r="G35" s="32">
        <v>56</v>
      </c>
      <c r="H35" s="33">
        <v>0</v>
      </c>
      <c r="I35" s="32">
        <f>ROUND(ROUND(H35,2)*ROUND(G35,2),2)</f>
        <v>0</v>
      </c>
      <c r="O35">
        <f>(I35*21)/100</f>
        <v>0</v>
      </c>
      <c r="P35" t="s">
        <v>22</v>
      </c>
    </row>
    <row r="36" spans="1:5" ht="25.5">
      <c r="A36" s="34" t="s">
        <v>49</v>
      </c>
      <c r="E36" s="35" t="s">
        <v>115</v>
      </c>
    </row>
    <row r="37" spans="1:5" ht="12.75">
      <c r="A37" s="36" t="s">
        <v>51</v>
      </c>
      <c r="E37" s="37" t="s">
        <v>46</v>
      </c>
    </row>
    <row r="38" spans="1:5" ht="63.75">
      <c r="A38" t="s">
        <v>52</v>
      </c>
      <c r="E38" s="35" t="s">
        <v>103</v>
      </c>
    </row>
    <row r="39" spans="1:16" ht="12.75">
      <c r="A39" s="25" t="s">
        <v>44</v>
      </c>
      <c r="B39" s="29" t="s">
        <v>77</v>
      </c>
      <c r="C39" s="29" t="s">
        <v>116</v>
      </c>
      <c r="D39" s="25" t="s">
        <v>46</v>
      </c>
      <c r="E39" s="30" t="s">
        <v>117</v>
      </c>
      <c r="F39" s="31" t="s">
        <v>114</v>
      </c>
      <c r="G39" s="32">
        <v>42</v>
      </c>
      <c r="H39" s="33">
        <v>0</v>
      </c>
      <c r="I39" s="32">
        <f>ROUND(ROUND(H39,2)*ROUND(G39,2),2)</f>
        <v>0</v>
      </c>
      <c r="O39">
        <f>(I39*21)/100</f>
        <v>0</v>
      </c>
      <c r="P39" t="s">
        <v>22</v>
      </c>
    </row>
    <row r="40" spans="1:5" ht="25.5">
      <c r="A40" s="34" t="s">
        <v>49</v>
      </c>
      <c r="E40" s="35" t="s">
        <v>118</v>
      </c>
    </row>
    <row r="41" spans="1:5" ht="12.75">
      <c r="A41" s="36" t="s">
        <v>51</v>
      </c>
      <c r="E41" s="37" t="s">
        <v>46</v>
      </c>
    </row>
    <row r="42" spans="1:5" ht="63.75">
      <c r="A42" t="s">
        <v>52</v>
      </c>
      <c r="E42" s="35" t="s">
        <v>103</v>
      </c>
    </row>
    <row r="43" spans="1:16" ht="12.75">
      <c r="A43" s="25" t="s">
        <v>44</v>
      </c>
      <c r="B43" s="29" t="s">
        <v>39</v>
      </c>
      <c r="C43" s="29" t="s">
        <v>119</v>
      </c>
      <c r="D43" s="25" t="s">
        <v>64</v>
      </c>
      <c r="E43" s="30" t="s">
        <v>120</v>
      </c>
      <c r="F43" s="31" t="s">
        <v>90</v>
      </c>
      <c r="G43" s="32">
        <v>195</v>
      </c>
      <c r="H43" s="33">
        <v>0</v>
      </c>
      <c r="I43" s="32">
        <f>ROUND(ROUND(H43,2)*ROUND(G43,2),2)</f>
        <v>0</v>
      </c>
      <c r="O43">
        <f>(I43*21)/100</f>
        <v>0</v>
      </c>
      <c r="P43" t="s">
        <v>22</v>
      </c>
    </row>
    <row r="44" spans="1:5" ht="38.25">
      <c r="A44" s="34" t="s">
        <v>49</v>
      </c>
      <c r="E44" s="35" t="s">
        <v>121</v>
      </c>
    </row>
    <row r="45" spans="1:5" ht="12.75">
      <c r="A45" s="36" t="s">
        <v>51</v>
      </c>
      <c r="E45" s="37" t="s">
        <v>122</v>
      </c>
    </row>
    <row r="46" spans="1:5" ht="369.75">
      <c r="A46" t="s">
        <v>52</v>
      </c>
      <c r="E46" s="35" t="s">
        <v>123</v>
      </c>
    </row>
    <row r="47" spans="1:16" ht="12.75">
      <c r="A47" s="25" t="s">
        <v>44</v>
      </c>
      <c r="B47" s="29" t="s">
        <v>41</v>
      </c>
      <c r="C47" s="29" t="s">
        <v>119</v>
      </c>
      <c r="D47" s="25" t="s">
        <v>67</v>
      </c>
      <c r="E47" s="30" t="s">
        <v>120</v>
      </c>
      <c r="F47" s="31" t="s">
        <v>90</v>
      </c>
      <c r="G47" s="32">
        <v>243</v>
      </c>
      <c r="H47" s="33">
        <v>0</v>
      </c>
      <c r="I47" s="32">
        <f>ROUND(ROUND(H47,2)*ROUND(G47,2),2)</f>
        <v>0</v>
      </c>
      <c r="O47">
        <f>(I47*21)/100</f>
        <v>0</v>
      </c>
      <c r="P47" t="s">
        <v>22</v>
      </c>
    </row>
    <row r="48" spans="1:5" ht="38.25">
      <c r="A48" s="34" t="s">
        <v>49</v>
      </c>
      <c r="E48" s="35" t="s">
        <v>124</v>
      </c>
    </row>
    <row r="49" spans="1:5" ht="25.5">
      <c r="A49" s="36" t="s">
        <v>51</v>
      </c>
      <c r="E49" s="37" t="s">
        <v>125</v>
      </c>
    </row>
    <row r="50" spans="1:5" ht="369.75">
      <c r="A50" t="s">
        <v>52</v>
      </c>
      <c r="E50" s="35" t="s">
        <v>123</v>
      </c>
    </row>
    <row r="51" spans="1:16" ht="12.75">
      <c r="A51" s="25" t="s">
        <v>44</v>
      </c>
      <c r="B51" s="29" t="s">
        <v>126</v>
      </c>
      <c r="C51" s="29" t="s">
        <v>127</v>
      </c>
      <c r="D51" s="25" t="s">
        <v>46</v>
      </c>
      <c r="E51" s="30" t="s">
        <v>128</v>
      </c>
      <c r="F51" s="31" t="s">
        <v>90</v>
      </c>
      <c r="G51" s="32">
        <v>23</v>
      </c>
      <c r="H51" s="33">
        <v>0</v>
      </c>
      <c r="I51" s="32">
        <f>ROUND(ROUND(H51,2)*ROUND(G51,2),2)</f>
        <v>0</v>
      </c>
      <c r="O51">
        <f>(I51*21)/100</f>
        <v>0</v>
      </c>
      <c r="P51" t="s">
        <v>22</v>
      </c>
    </row>
    <row r="52" spans="1:5" ht="38.25">
      <c r="A52" s="34" t="s">
        <v>49</v>
      </c>
      <c r="E52" s="35" t="s">
        <v>129</v>
      </c>
    </row>
    <row r="53" spans="1:5" ht="12.75">
      <c r="A53" s="36" t="s">
        <v>51</v>
      </c>
      <c r="E53" s="37" t="s">
        <v>130</v>
      </c>
    </row>
    <row r="54" spans="1:5" ht="318.75">
      <c r="A54" t="s">
        <v>52</v>
      </c>
      <c r="E54" s="35" t="s">
        <v>131</v>
      </c>
    </row>
    <row r="55" spans="1:16" ht="12.75">
      <c r="A55" s="25" t="s">
        <v>44</v>
      </c>
      <c r="B55" s="29" t="s">
        <v>132</v>
      </c>
      <c r="C55" s="29" t="s">
        <v>133</v>
      </c>
      <c r="D55" s="25" t="s">
        <v>46</v>
      </c>
      <c r="E55" s="30" t="s">
        <v>134</v>
      </c>
      <c r="F55" s="31" t="s">
        <v>90</v>
      </c>
      <c r="G55" s="32">
        <v>461</v>
      </c>
      <c r="H55" s="33">
        <v>0</v>
      </c>
      <c r="I55" s="32">
        <f>ROUND(ROUND(H55,2)*ROUND(G55,2),2)</f>
        <v>0</v>
      </c>
      <c r="O55">
        <f>(I55*21)/100</f>
        <v>0</v>
      </c>
      <c r="P55" t="s">
        <v>22</v>
      </c>
    </row>
    <row r="56" spans="1:5" ht="12.75">
      <c r="A56" s="34" t="s">
        <v>49</v>
      </c>
      <c r="E56" s="35" t="s">
        <v>135</v>
      </c>
    </row>
    <row r="57" spans="1:5" ht="12.75">
      <c r="A57" s="36" t="s">
        <v>51</v>
      </c>
      <c r="E57" s="37" t="s">
        <v>92</v>
      </c>
    </row>
    <row r="58" spans="1:5" ht="191.25">
      <c r="A58" t="s">
        <v>52</v>
      </c>
      <c r="E58" s="35" t="s">
        <v>136</v>
      </c>
    </row>
    <row r="59" spans="1:16" ht="12.75">
      <c r="A59" s="25" t="s">
        <v>44</v>
      </c>
      <c r="B59" s="29" t="s">
        <v>137</v>
      </c>
      <c r="C59" s="29" t="s">
        <v>138</v>
      </c>
      <c r="D59" s="25" t="s">
        <v>46</v>
      </c>
      <c r="E59" s="30" t="s">
        <v>139</v>
      </c>
      <c r="F59" s="31" t="s">
        <v>90</v>
      </c>
      <c r="G59" s="32">
        <v>243</v>
      </c>
      <c r="H59" s="33">
        <v>0</v>
      </c>
      <c r="I59" s="32">
        <f>ROUND(ROUND(H59,2)*ROUND(G59,2),2)</f>
        <v>0</v>
      </c>
      <c r="O59">
        <f>(I59*21)/100</f>
        <v>0</v>
      </c>
      <c r="P59" t="s">
        <v>22</v>
      </c>
    </row>
    <row r="60" spans="1:5" ht="38.25">
      <c r="A60" s="34" t="s">
        <v>49</v>
      </c>
      <c r="E60" s="35" t="s">
        <v>140</v>
      </c>
    </row>
    <row r="61" spans="1:5" ht="25.5">
      <c r="A61" s="36" t="s">
        <v>51</v>
      </c>
      <c r="E61" s="37" t="s">
        <v>125</v>
      </c>
    </row>
    <row r="62" spans="1:5" ht="280.5">
      <c r="A62" t="s">
        <v>52</v>
      </c>
      <c r="E62" s="35" t="s">
        <v>141</v>
      </c>
    </row>
    <row r="63" spans="1:16" ht="12.75">
      <c r="A63" s="25" t="s">
        <v>44</v>
      </c>
      <c r="B63" s="29" t="s">
        <v>142</v>
      </c>
      <c r="C63" s="29" t="s">
        <v>143</v>
      </c>
      <c r="D63" s="25" t="s">
        <v>64</v>
      </c>
      <c r="E63" s="30" t="s">
        <v>144</v>
      </c>
      <c r="F63" s="31" t="s">
        <v>145</v>
      </c>
      <c r="G63" s="32">
        <v>490</v>
      </c>
      <c r="H63" s="33">
        <v>0</v>
      </c>
      <c r="I63" s="32">
        <f>ROUND(ROUND(H63,2)*ROUND(G63,2),2)</f>
        <v>0</v>
      </c>
      <c r="O63">
        <f>(I63*21)/100</f>
        <v>0</v>
      </c>
      <c r="P63" t="s">
        <v>22</v>
      </c>
    </row>
    <row r="64" spans="1:5" ht="12.75">
      <c r="A64" s="34" t="s">
        <v>49</v>
      </c>
      <c r="E64" s="35" t="s">
        <v>146</v>
      </c>
    </row>
    <row r="65" spans="1:5" ht="12.75">
      <c r="A65" s="36" t="s">
        <v>51</v>
      </c>
      <c r="E65" s="37" t="s">
        <v>102</v>
      </c>
    </row>
    <row r="66" spans="1:5" ht="25.5">
      <c r="A66" t="s">
        <v>52</v>
      </c>
      <c r="E66" s="35" t="s">
        <v>147</v>
      </c>
    </row>
    <row r="67" spans="1:16" ht="12.75">
      <c r="A67" s="25" t="s">
        <v>44</v>
      </c>
      <c r="B67" s="29" t="s">
        <v>148</v>
      </c>
      <c r="C67" s="29" t="s">
        <v>143</v>
      </c>
      <c r="D67" s="25" t="s">
        <v>67</v>
      </c>
      <c r="E67" s="30" t="s">
        <v>144</v>
      </c>
      <c r="F67" s="31" t="s">
        <v>145</v>
      </c>
      <c r="G67" s="32">
        <v>500</v>
      </c>
      <c r="H67" s="33">
        <v>0</v>
      </c>
      <c r="I67" s="32">
        <f>ROUND(ROUND(H67,2)*ROUND(G67,2),2)</f>
        <v>0</v>
      </c>
      <c r="O67">
        <f>(I67*21)/100</f>
        <v>0</v>
      </c>
      <c r="P67" t="s">
        <v>22</v>
      </c>
    </row>
    <row r="68" spans="1:5" ht="38.25">
      <c r="A68" s="34" t="s">
        <v>49</v>
      </c>
      <c r="E68" s="35" t="s">
        <v>149</v>
      </c>
    </row>
    <row r="69" spans="1:5" ht="12.75">
      <c r="A69" s="36" t="s">
        <v>51</v>
      </c>
      <c r="E69" s="37" t="s">
        <v>102</v>
      </c>
    </row>
    <row r="70" spans="1:5" ht="25.5">
      <c r="A70" t="s">
        <v>52</v>
      </c>
      <c r="E70" s="35" t="s">
        <v>147</v>
      </c>
    </row>
    <row r="71" spans="1:16" ht="12.75">
      <c r="A71" s="25" t="s">
        <v>44</v>
      </c>
      <c r="B71" s="29" t="s">
        <v>150</v>
      </c>
      <c r="C71" s="29" t="s">
        <v>143</v>
      </c>
      <c r="D71" s="25" t="s">
        <v>95</v>
      </c>
      <c r="E71" s="30" t="s">
        <v>144</v>
      </c>
      <c r="F71" s="31" t="s">
        <v>145</v>
      </c>
      <c r="G71" s="32">
        <v>295</v>
      </c>
      <c r="H71" s="33">
        <v>0</v>
      </c>
      <c r="I71" s="32">
        <f>ROUND(ROUND(H71,2)*ROUND(G71,2),2)</f>
        <v>0</v>
      </c>
      <c r="O71">
        <f>(I71*21)/100</f>
        <v>0</v>
      </c>
      <c r="P71" t="s">
        <v>22</v>
      </c>
    </row>
    <row r="72" spans="1:5" ht="38.25">
      <c r="A72" s="34" t="s">
        <v>49</v>
      </c>
      <c r="E72" s="35" t="s">
        <v>151</v>
      </c>
    </row>
    <row r="73" spans="1:5" ht="12.75">
      <c r="A73" s="36" t="s">
        <v>51</v>
      </c>
      <c r="E73" s="37" t="s">
        <v>102</v>
      </c>
    </row>
    <row r="74" spans="1:5" ht="25.5">
      <c r="A74" t="s">
        <v>52</v>
      </c>
      <c r="E74" s="35" t="s">
        <v>147</v>
      </c>
    </row>
    <row r="75" spans="1:16" ht="12.75">
      <c r="A75" s="25" t="s">
        <v>44</v>
      </c>
      <c r="B75" s="29" t="s">
        <v>152</v>
      </c>
      <c r="C75" s="29" t="s">
        <v>153</v>
      </c>
      <c r="D75" s="25" t="s">
        <v>46</v>
      </c>
      <c r="E75" s="30" t="s">
        <v>154</v>
      </c>
      <c r="F75" s="31" t="s">
        <v>145</v>
      </c>
      <c r="G75" s="32">
        <v>52.5</v>
      </c>
      <c r="H75" s="33">
        <v>0</v>
      </c>
      <c r="I75" s="32">
        <f>ROUND(ROUND(H75,2)*ROUND(G75,2),2)</f>
        <v>0</v>
      </c>
      <c r="O75">
        <f>(I75*21)/100</f>
        <v>0</v>
      </c>
      <c r="P75" t="s">
        <v>22</v>
      </c>
    </row>
    <row r="76" spans="1:5" ht="12.75">
      <c r="A76" s="34" t="s">
        <v>49</v>
      </c>
      <c r="E76" s="35" t="s">
        <v>155</v>
      </c>
    </row>
    <row r="77" spans="1:5" ht="12.75">
      <c r="A77" s="36" t="s">
        <v>51</v>
      </c>
      <c r="E77" s="37" t="s">
        <v>102</v>
      </c>
    </row>
    <row r="78" spans="1:5" ht="25.5">
      <c r="A78" t="s">
        <v>52</v>
      </c>
      <c r="E78" s="35" t="s">
        <v>156</v>
      </c>
    </row>
    <row r="79" spans="1:16" ht="12.75">
      <c r="A79" s="25" t="s">
        <v>44</v>
      </c>
      <c r="B79" s="29" t="s">
        <v>157</v>
      </c>
      <c r="C79" s="29" t="s">
        <v>158</v>
      </c>
      <c r="D79" s="25" t="s">
        <v>46</v>
      </c>
      <c r="E79" s="30" t="s">
        <v>159</v>
      </c>
      <c r="F79" s="31" t="s">
        <v>145</v>
      </c>
      <c r="G79" s="32">
        <v>52.5</v>
      </c>
      <c r="H79" s="33">
        <v>0</v>
      </c>
      <c r="I79" s="32">
        <f>ROUND(ROUND(H79,2)*ROUND(G79,2),2)</f>
        <v>0</v>
      </c>
      <c r="O79">
        <f>(I79*21)/100</f>
        <v>0</v>
      </c>
      <c r="P79" t="s">
        <v>22</v>
      </c>
    </row>
    <row r="80" spans="1:5" ht="25.5">
      <c r="A80" s="34" t="s">
        <v>49</v>
      </c>
      <c r="E80" s="35" t="s">
        <v>160</v>
      </c>
    </row>
    <row r="81" spans="1:5" ht="12.75">
      <c r="A81" s="36" t="s">
        <v>51</v>
      </c>
      <c r="E81" s="37" t="s">
        <v>102</v>
      </c>
    </row>
    <row r="82" spans="1:5" ht="25.5">
      <c r="A82" t="s">
        <v>52</v>
      </c>
      <c r="E82" s="35" t="s">
        <v>161</v>
      </c>
    </row>
    <row r="83" spans="1:16" ht="12.75">
      <c r="A83" s="25" t="s">
        <v>44</v>
      </c>
      <c r="B83" s="29" t="s">
        <v>162</v>
      </c>
      <c r="C83" s="29" t="s">
        <v>163</v>
      </c>
      <c r="D83" s="25" t="s">
        <v>46</v>
      </c>
      <c r="E83" s="30" t="s">
        <v>164</v>
      </c>
      <c r="F83" s="31" t="s">
        <v>145</v>
      </c>
      <c r="G83" s="32">
        <v>52.5</v>
      </c>
      <c r="H83" s="33">
        <v>0</v>
      </c>
      <c r="I83" s="32">
        <f>ROUND(ROUND(H83,2)*ROUND(G83,2),2)</f>
        <v>0</v>
      </c>
      <c r="O83">
        <f>(I83*21)/100</f>
        <v>0</v>
      </c>
      <c r="P83" t="s">
        <v>22</v>
      </c>
    </row>
    <row r="84" spans="1:5" ht="38.25">
      <c r="A84" s="34" t="s">
        <v>49</v>
      </c>
      <c r="E84" s="35" t="s">
        <v>165</v>
      </c>
    </row>
    <row r="85" spans="1:5" ht="12.75">
      <c r="A85" s="36" t="s">
        <v>51</v>
      </c>
      <c r="E85" s="37" t="s">
        <v>102</v>
      </c>
    </row>
    <row r="86" spans="1:5" ht="38.25">
      <c r="A86" t="s">
        <v>52</v>
      </c>
      <c r="E86" s="35" t="s">
        <v>166</v>
      </c>
    </row>
    <row r="87" spans="1:16" ht="12.75">
      <c r="A87" s="25" t="s">
        <v>44</v>
      </c>
      <c r="B87" s="29" t="s">
        <v>167</v>
      </c>
      <c r="C87" s="29" t="s">
        <v>168</v>
      </c>
      <c r="D87" s="25" t="s">
        <v>46</v>
      </c>
      <c r="E87" s="30" t="s">
        <v>169</v>
      </c>
      <c r="F87" s="31" t="s">
        <v>145</v>
      </c>
      <c r="G87" s="32">
        <v>52.5</v>
      </c>
      <c r="H87" s="33">
        <v>0</v>
      </c>
      <c r="I87" s="32">
        <f>ROUND(ROUND(H87,2)*ROUND(G87,2),2)</f>
        <v>0</v>
      </c>
      <c r="O87">
        <f>(I87*21)/100</f>
        <v>0</v>
      </c>
      <c r="P87" t="s">
        <v>22</v>
      </c>
    </row>
    <row r="88" spans="1:5" ht="25.5">
      <c r="A88" s="34" t="s">
        <v>49</v>
      </c>
      <c r="E88" s="35" t="s">
        <v>170</v>
      </c>
    </row>
    <row r="89" spans="1:5" ht="12.75">
      <c r="A89" s="36" t="s">
        <v>51</v>
      </c>
      <c r="E89" s="37" t="s">
        <v>102</v>
      </c>
    </row>
    <row r="90" spans="1:5" ht="25.5">
      <c r="A90" t="s">
        <v>52</v>
      </c>
      <c r="E90" s="35" t="s">
        <v>171</v>
      </c>
    </row>
    <row r="91" spans="1:18" ht="12.75" customHeight="1">
      <c r="A91" s="12" t="s">
        <v>42</v>
      </c>
      <c r="B91" s="12"/>
      <c r="C91" s="39" t="s">
        <v>22</v>
      </c>
      <c r="D91" s="12"/>
      <c r="E91" s="27" t="s">
        <v>172</v>
      </c>
      <c r="F91" s="12"/>
      <c r="G91" s="12"/>
      <c r="H91" s="12"/>
      <c r="I91" s="40">
        <f>0+Q91</f>
        <v>0</v>
      </c>
      <c r="O91">
        <f>0+R91</f>
        <v>0</v>
      </c>
      <c r="Q91">
        <f>0+I92+I96</f>
        <v>0</v>
      </c>
      <c r="R91">
        <f>0+O92+O96</f>
        <v>0</v>
      </c>
    </row>
    <row r="92" spans="1:16" ht="12.75">
      <c r="A92" s="25" t="s">
        <v>44</v>
      </c>
      <c r="B92" s="29" t="s">
        <v>173</v>
      </c>
      <c r="C92" s="29" t="s">
        <v>174</v>
      </c>
      <c r="D92" s="25" t="s">
        <v>46</v>
      </c>
      <c r="E92" s="30" t="s">
        <v>175</v>
      </c>
      <c r="F92" s="31" t="s">
        <v>114</v>
      </c>
      <c r="G92" s="32">
        <v>90</v>
      </c>
      <c r="H92" s="33">
        <v>0</v>
      </c>
      <c r="I92" s="32">
        <f>ROUND(ROUND(H92,2)*ROUND(G92,2),2)</f>
        <v>0</v>
      </c>
      <c r="O92">
        <f>(I92*21)/100</f>
        <v>0</v>
      </c>
      <c r="P92" t="s">
        <v>22</v>
      </c>
    </row>
    <row r="93" spans="1:5" ht="25.5">
      <c r="A93" s="34" t="s">
        <v>49</v>
      </c>
      <c r="E93" s="35" t="s">
        <v>176</v>
      </c>
    </row>
    <row r="94" spans="1:5" ht="12.75">
      <c r="A94" s="36" t="s">
        <v>51</v>
      </c>
      <c r="E94" s="37" t="s">
        <v>177</v>
      </c>
    </row>
    <row r="95" spans="1:5" ht="165.75">
      <c r="A95" t="s">
        <v>52</v>
      </c>
      <c r="E95" s="35" t="s">
        <v>178</v>
      </c>
    </row>
    <row r="96" spans="1:16" ht="12.75">
      <c r="A96" s="25" t="s">
        <v>44</v>
      </c>
      <c r="B96" s="29" t="s">
        <v>179</v>
      </c>
      <c r="C96" s="29" t="s">
        <v>180</v>
      </c>
      <c r="D96" s="25" t="s">
        <v>46</v>
      </c>
      <c r="E96" s="30" t="s">
        <v>181</v>
      </c>
      <c r="F96" s="31" t="s">
        <v>145</v>
      </c>
      <c r="G96" s="32">
        <v>162</v>
      </c>
      <c r="H96" s="33">
        <v>0</v>
      </c>
      <c r="I96" s="32">
        <f>ROUND(ROUND(H96,2)*ROUND(G96,2),2)</f>
        <v>0</v>
      </c>
      <c r="O96">
        <f>(I96*21)/100</f>
        <v>0</v>
      </c>
      <c r="P96" t="s">
        <v>22</v>
      </c>
    </row>
    <row r="97" spans="1:5" ht="12.75">
      <c r="A97" s="34" t="s">
        <v>49</v>
      </c>
      <c r="E97" s="35" t="s">
        <v>182</v>
      </c>
    </row>
    <row r="98" spans="1:5" ht="12.75">
      <c r="A98" s="36" t="s">
        <v>51</v>
      </c>
      <c r="E98" s="37" t="s">
        <v>183</v>
      </c>
    </row>
    <row r="99" spans="1:5" ht="51">
      <c r="A99" t="s">
        <v>52</v>
      </c>
      <c r="E99" s="35" t="s">
        <v>184</v>
      </c>
    </row>
    <row r="100" spans="1:18" ht="12.75" customHeight="1">
      <c r="A100" s="12" t="s">
        <v>42</v>
      </c>
      <c r="B100" s="12"/>
      <c r="C100" s="39" t="s">
        <v>34</v>
      </c>
      <c r="D100" s="12"/>
      <c r="E100" s="27" t="s">
        <v>87</v>
      </c>
      <c r="F100" s="12"/>
      <c r="G100" s="12"/>
      <c r="H100" s="12"/>
      <c r="I100" s="40">
        <f>0+Q100</f>
        <v>0</v>
      </c>
      <c r="O100">
        <f>0+R100</f>
        <v>0</v>
      </c>
      <c r="Q100">
        <f>0+I101+I105+I109+I113+I117+I121+I125+I129+I133+I137+I141+I145+I149+I153+I157</f>
        <v>0</v>
      </c>
      <c r="R100">
        <f>0+O101+O105+O109+O113+O117+O121+O125+O129+O133+O137+O141+O145+O149+O153+O157</f>
        <v>0</v>
      </c>
    </row>
    <row r="101" spans="1:16" ht="12.75">
      <c r="A101" s="25" t="s">
        <v>44</v>
      </c>
      <c r="B101" s="29" t="s">
        <v>185</v>
      </c>
      <c r="C101" s="29" t="s">
        <v>186</v>
      </c>
      <c r="D101" s="25" t="s">
        <v>46</v>
      </c>
      <c r="E101" s="30" t="s">
        <v>187</v>
      </c>
      <c r="F101" s="31" t="s">
        <v>145</v>
      </c>
      <c r="G101" s="32">
        <v>276</v>
      </c>
      <c r="H101" s="33">
        <v>0</v>
      </c>
      <c r="I101" s="32">
        <f>ROUND(ROUND(H101,2)*ROUND(G101,2),2)</f>
        <v>0</v>
      </c>
      <c r="O101">
        <f>(I101*21)/100</f>
        <v>0</v>
      </c>
      <c r="P101" t="s">
        <v>22</v>
      </c>
    </row>
    <row r="102" spans="1:5" ht="25.5">
      <c r="A102" s="34" t="s">
        <v>49</v>
      </c>
      <c r="E102" s="35" t="s">
        <v>188</v>
      </c>
    </row>
    <row r="103" spans="1:5" ht="12.75">
      <c r="A103" s="36" t="s">
        <v>51</v>
      </c>
      <c r="E103" s="37" t="s">
        <v>102</v>
      </c>
    </row>
    <row r="104" spans="1:5" ht="51">
      <c r="A104" t="s">
        <v>52</v>
      </c>
      <c r="E104" s="35" t="s">
        <v>189</v>
      </c>
    </row>
    <row r="105" spans="1:16" ht="12.75">
      <c r="A105" s="25" t="s">
        <v>44</v>
      </c>
      <c r="B105" s="29" t="s">
        <v>190</v>
      </c>
      <c r="C105" s="29" t="s">
        <v>191</v>
      </c>
      <c r="D105" s="25" t="s">
        <v>64</v>
      </c>
      <c r="E105" s="30" t="s">
        <v>192</v>
      </c>
      <c r="F105" s="31" t="s">
        <v>145</v>
      </c>
      <c r="G105" s="32">
        <v>500</v>
      </c>
      <c r="H105" s="33">
        <v>0</v>
      </c>
      <c r="I105" s="32">
        <f>ROUND(ROUND(H105,2)*ROUND(G105,2),2)</f>
        <v>0</v>
      </c>
      <c r="O105">
        <f>(I105*21)/100</f>
        <v>0</v>
      </c>
      <c r="P105" t="s">
        <v>22</v>
      </c>
    </row>
    <row r="106" spans="1:5" ht="25.5">
      <c r="A106" s="34" t="s">
        <v>49</v>
      </c>
      <c r="E106" s="35" t="s">
        <v>193</v>
      </c>
    </row>
    <row r="107" spans="1:5" ht="12.75">
      <c r="A107" s="36" t="s">
        <v>51</v>
      </c>
      <c r="E107" s="37" t="s">
        <v>102</v>
      </c>
    </row>
    <row r="108" spans="1:5" ht="51">
      <c r="A108" t="s">
        <v>52</v>
      </c>
      <c r="E108" s="35" t="s">
        <v>189</v>
      </c>
    </row>
    <row r="109" spans="1:16" ht="12.75">
      <c r="A109" s="25" t="s">
        <v>44</v>
      </c>
      <c r="B109" s="29" t="s">
        <v>194</v>
      </c>
      <c r="C109" s="29" t="s">
        <v>191</v>
      </c>
      <c r="D109" s="25" t="s">
        <v>67</v>
      </c>
      <c r="E109" s="30" t="s">
        <v>192</v>
      </c>
      <c r="F109" s="31" t="s">
        <v>145</v>
      </c>
      <c r="G109" s="32">
        <v>417</v>
      </c>
      <c r="H109" s="33">
        <v>0</v>
      </c>
      <c r="I109" s="32">
        <f>ROUND(ROUND(H109,2)*ROUND(G109,2),2)</f>
        <v>0</v>
      </c>
      <c r="O109">
        <f>(I109*21)/100</f>
        <v>0</v>
      </c>
      <c r="P109" t="s">
        <v>22</v>
      </c>
    </row>
    <row r="110" spans="1:5" ht="25.5">
      <c r="A110" s="34" t="s">
        <v>49</v>
      </c>
      <c r="E110" s="35" t="s">
        <v>193</v>
      </c>
    </row>
    <row r="111" spans="1:5" ht="12.75">
      <c r="A111" s="36" t="s">
        <v>51</v>
      </c>
      <c r="E111" s="37" t="s">
        <v>102</v>
      </c>
    </row>
    <row r="112" spans="1:5" ht="51">
      <c r="A112" t="s">
        <v>52</v>
      </c>
      <c r="E112" s="35" t="s">
        <v>189</v>
      </c>
    </row>
    <row r="113" spans="1:16" ht="12.75">
      <c r="A113" s="25" t="s">
        <v>44</v>
      </c>
      <c r="B113" s="29" t="s">
        <v>195</v>
      </c>
      <c r="C113" s="29" t="s">
        <v>196</v>
      </c>
      <c r="D113" s="25" t="s">
        <v>46</v>
      </c>
      <c r="E113" s="30" t="s">
        <v>197</v>
      </c>
      <c r="F113" s="31" t="s">
        <v>145</v>
      </c>
      <c r="G113" s="32">
        <v>295</v>
      </c>
      <c r="H113" s="33">
        <v>0</v>
      </c>
      <c r="I113" s="32">
        <f>ROUND(ROUND(H113,2)*ROUND(G113,2),2)</f>
        <v>0</v>
      </c>
      <c r="O113">
        <f>(I113*21)/100</f>
        <v>0</v>
      </c>
      <c r="P113" t="s">
        <v>22</v>
      </c>
    </row>
    <row r="114" spans="1:5" ht="25.5">
      <c r="A114" s="34" t="s">
        <v>49</v>
      </c>
      <c r="E114" s="35" t="s">
        <v>198</v>
      </c>
    </row>
    <row r="115" spans="1:5" ht="12.75">
      <c r="A115" s="36" t="s">
        <v>51</v>
      </c>
      <c r="E115" s="37" t="s">
        <v>102</v>
      </c>
    </row>
    <row r="116" spans="1:5" ht="51">
      <c r="A116" t="s">
        <v>52</v>
      </c>
      <c r="E116" s="35" t="s">
        <v>189</v>
      </c>
    </row>
    <row r="117" spans="1:16" ht="12.75">
      <c r="A117" s="25" t="s">
        <v>44</v>
      </c>
      <c r="B117" s="29" t="s">
        <v>199</v>
      </c>
      <c r="C117" s="29" t="s">
        <v>200</v>
      </c>
      <c r="D117" s="25" t="s">
        <v>46</v>
      </c>
      <c r="E117" s="30" t="s">
        <v>201</v>
      </c>
      <c r="F117" s="31" t="s">
        <v>145</v>
      </c>
      <c r="G117" s="32">
        <v>417</v>
      </c>
      <c r="H117" s="33">
        <v>0</v>
      </c>
      <c r="I117" s="32">
        <f>ROUND(ROUND(H117,2)*ROUND(G117,2),2)</f>
        <v>0</v>
      </c>
      <c r="O117">
        <f>(I117*21)/100</f>
        <v>0</v>
      </c>
      <c r="P117" t="s">
        <v>22</v>
      </c>
    </row>
    <row r="118" spans="1:5" ht="12.75">
      <c r="A118" s="34" t="s">
        <v>49</v>
      </c>
      <c r="E118" s="35" t="s">
        <v>202</v>
      </c>
    </row>
    <row r="119" spans="1:5" ht="12.75">
      <c r="A119" s="36" t="s">
        <v>51</v>
      </c>
      <c r="E119" s="37" t="s">
        <v>102</v>
      </c>
    </row>
    <row r="120" spans="1:5" ht="51">
      <c r="A120" t="s">
        <v>52</v>
      </c>
      <c r="E120" s="35" t="s">
        <v>203</v>
      </c>
    </row>
    <row r="121" spans="1:16" ht="12.75">
      <c r="A121" s="25" t="s">
        <v>44</v>
      </c>
      <c r="B121" s="29" t="s">
        <v>204</v>
      </c>
      <c r="C121" s="29" t="s">
        <v>205</v>
      </c>
      <c r="D121" s="25" t="s">
        <v>46</v>
      </c>
      <c r="E121" s="30" t="s">
        <v>206</v>
      </c>
      <c r="F121" s="31" t="s">
        <v>145</v>
      </c>
      <c r="G121" s="32">
        <v>417</v>
      </c>
      <c r="H121" s="33">
        <v>0</v>
      </c>
      <c r="I121" s="32">
        <f>ROUND(ROUND(H121,2)*ROUND(G121,2),2)</f>
        <v>0</v>
      </c>
      <c r="O121">
        <f>(I121*21)/100</f>
        <v>0</v>
      </c>
      <c r="P121" t="s">
        <v>22</v>
      </c>
    </row>
    <row r="122" spans="1:5" ht="12.75">
      <c r="A122" s="34" t="s">
        <v>49</v>
      </c>
      <c r="E122" s="35" t="s">
        <v>207</v>
      </c>
    </row>
    <row r="123" spans="1:5" ht="12.75">
      <c r="A123" s="36" t="s">
        <v>51</v>
      </c>
      <c r="E123" s="37" t="s">
        <v>102</v>
      </c>
    </row>
    <row r="124" spans="1:5" ht="51">
      <c r="A124" t="s">
        <v>52</v>
      </c>
      <c r="E124" s="35" t="s">
        <v>203</v>
      </c>
    </row>
    <row r="125" spans="1:16" ht="12.75">
      <c r="A125" s="25" t="s">
        <v>44</v>
      </c>
      <c r="B125" s="29" t="s">
        <v>208</v>
      </c>
      <c r="C125" s="29" t="s">
        <v>209</v>
      </c>
      <c r="D125" s="25" t="s">
        <v>46</v>
      </c>
      <c r="E125" s="30" t="s">
        <v>210</v>
      </c>
      <c r="F125" s="31" t="s">
        <v>145</v>
      </c>
      <c r="G125" s="32">
        <v>250</v>
      </c>
      <c r="H125" s="33">
        <v>0</v>
      </c>
      <c r="I125" s="32">
        <f>ROUND(ROUND(H125,2)*ROUND(G125,2),2)</f>
        <v>0</v>
      </c>
      <c r="O125">
        <f>(I125*21)/100</f>
        <v>0</v>
      </c>
      <c r="P125" t="s">
        <v>22</v>
      </c>
    </row>
    <row r="126" spans="1:5" ht="25.5">
      <c r="A126" s="34" t="s">
        <v>49</v>
      </c>
      <c r="E126" s="35" t="s">
        <v>211</v>
      </c>
    </row>
    <row r="127" spans="1:5" ht="12.75">
      <c r="A127" s="36" t="s">
        <v>51</v>
      </c>
      <c r="E127" s="37" t="s">
        <v>102</v>
      </c>
    </row>
    <row r="128" spans="1:5" ht="51">
      <c r="A128" t="s">
        <v>52</v>
      </c>
      <c r="E128" s="35" t="s">
        <v>212</v>
      </c>
    </row>
    <row r="129" spans="1:16" ht="12.75">
      <c r="A129" s="25" t="s">
        <v>44</v>
      </c>
      <c r="B129" s="29" t="s">
        <v>213</v>
      </c>
      <c r="C129" s="29" t="s">
        <v>214</v>
      </c>
      <c r="D129" s="25" t="s">
        <v>46</v>
      </c>
      <c r="E129" s="30" t="s">
        <v>215</v>
      </c>
      <c r="F129" s="31" t="s">
        <v>145</v>
      </c>
      <c r="G129" s="32">
        <v>417</v>
      </c>
      <c r="H129" s="33">
        <v>0</v>
      </c>
      <c r="I129" s="32">
        <f>ROUND(ROUND(H129,2)*ROUND(G129,2),2)</f>
        <v>0</v>
      </c>
      <c r="O129">
        <f>(I129*21)/100</f>
        <v>0</v>
      </c>
      <c r="P129" t="s">
        <v>22</v>
      </c>
    </row>
    <row r="130" spans="1:5" ht="12.75">
      <c r="A130" s="34" t="s">
        <v>49</v>
      </c>
      <c r="E130" s="35" t="s">
        <v>216</v>
      </c>
    </row>
    <row r="131" spans="1:5" ht="12.75">
      <c r="A131" s="36" t="s">
        <v>51</v>
      </c>
      <c r="E131" s="37" t="s">
        <v>102</v>
      </c>
    </row>
    <row r="132" spans="1:5" ht="140.25">
      <c r="A132" t="s">
        <v>52</v>
      </c>
      <c r="E132" s="35" t="s">
        <v>217</v>
      </c>
    </row>
    <row r="133" spans="1:16" ht="12.75">
      <c r="A133" s="25" t="s">
        <v>44</v>
      </c>
      <c r="B133" s="29" t="s">
        <v>218</v>
      </c>
      <c r="C133" s="29" t="s">
        <v>219</v>
      </c>
      <c r="D133" s="25" t="s">
        <v>46</v>
      </c>
      <c r="E133" s="30" t="s">
        <v>220</v>
      </c>
      <c r="F133" s="31" t="s">
        <v>145</v>
      </c>
      <c r="G133" s="32">
        <v>417</v>
      </c>
      <c r="H133" s="33">
        <v>0</v>
      </c>
      <c r="I133" s="32">
        <f>ROUND(ROUND(H133,2)*ROUND(G133,2),2)</f>
        <v>0</v>
      </c>
      <c r="O133">
        <f>(I133*21)/100</f>
        <v>0</v>
      </c>
      <c r="P133" t="s">
        <v>22</v>
      </c>
    </row>
    <row r="134" spans="1:5" ht="12.75">
      <c r="A134" s="34" t="s">
        <v>49</v>
      </c>
      <c r="E134" s="35" t="s">
        <v>221</v>
      </c>
    </row>
    <row r="135" spans="1:5" ht="12.75">
      <c r="A135" s="36" t="s">
        <v>51</v>
      </c>
      <c r="E135" s="37" t="s">
        <v>102</v>
      </c>
    </row>
    <row r="136" spans="1:5" ht="140.25">
      <c r="A136" t="s">
        <v>52</v>
      </c>
      <c r="E136" s="35" t="s">
        <v>217</v>
      </c>
    </row>
    <row r="137" spans="1:16" ht="12.75">
      <c r="A137" s="25" t="s">
        <v>44</v>
      </c>
      <c r="B137" s="29" t="s">
        <v>222</v>
      </c>
      <c r="C137" s="29" t="s">
        <v>223</v>
      </c>
      <c r="D137" s="25" t="s">
        <v>46</v>
      </c>
      <c r="E137" s="30" t="s">
        <v>224</v>
      </c>
      <c r="F137" s="31" t="s">
        <v>145</v>
      </c>
      <c r="G137" s="32">
        <v>11</v>
      </c>
      <c r="H137" s="33">
        <v>0</v>
      </c>
      <c r="I137" s="32">
        <f>ROUND(ROUND(H137,2)*ROUND(G137,2),2)</f>
        <v>0</v>
      </c>
      <c r="O137">
        <f>(I137*21)/100</f>
        <v>0</v>
      </c>
      <c r="P137" t="s">
        <v>22</v>
      </c>
    </row>
    <row r="138" spans="1:5" ht="12.75">
      <c r="A138" s="34" t="s">
        <v>49</v>
      </c>
      <c r="E138" s="35" t="s">
        <v>225</v>
      </c>
    </row>
    <row r="139" spans="1:5" ht="12.75">
      <c r="A139" s="36" t="s">
        <v>51</v>
      </c>
      <c r="E139" s="37" t="s">
        <v>102</v>
      </c>
    </row>
    <row r="140" spans="1:5" ht="25.5">
      <c r="A140" t="s">
        <v>52</v>
      </c>
      <c r="E140" s="35" t="s">
        <v>226</v>
      </c>
    </row>
    <row r="141" spans="1:16" ht="12.75">
      <c r="A141" s="25" t="s">
        <v>44</v>
      </c>
      <c r="B141" s="29" t="s">
        <v>227</v>
      </c>
      <c r="C141" s="29" t="s">
        <v>228</v>
      </c>
      <c r="D141" s="25" t="s">
        <v>46</v>
      </c>
      <c r="E141" s="30" t="s">
        <v>229</v>
      </c>
      <c r="F141" s="31" t="s">
        <v>145</v>
      </c>
      <c r="G141" s="32">
        <v>1.25</v>
      </c>
      <c r="H141" s="33">
        <v>0</v>
      </c>
      <c r="I141" s="32">
        <f>ROUND(ROUND(H141,2)*ROUND(G141,2),2)</f>
        <v>0</v>
      </c>
      <c r="O141">
        <f>(I141*21)/100</f>
        <v>0</v>
      </c>
      <c r="P141" t="s">
        <v>22</v>
      </c>
    </row>
    <row r="142" spans="1:5" ht="12.75">
      <c r="A142" s="34" t="s">
        <v>49</v>
      </c>
      <c r="E142" s="35" t="s">
        <v>230</v>
      </c>
    </row>
    <row r="143" spans="1:5" ht="12.75">
      <c r="A143" s="36" t="s">
        <v>51</v>
      </c>
      <c r="E143" s="37" t="s">
        <v>102</v>
      </c>
    </row>
    <row r="144" spans="1:5" ht="25.5">
      <c r="A144" t="s">
        <v>52</v>
      </c>
      <c r="E144" s="35" t="s">
        <v>226</v>
      </c>
    </row>
    <row r="145" spans="1:16" ht="12.75">
      <c r="A145" s="25" t="s">
        <v>44</v>
      </c>
      <c r="B145" s="29" t="s">
        <v>231</v>
      </c>
      <c r="C145" s="29" t="s">
        <v>232</v>
      </c>
      <c r="D145" s="25" t="s">
        <v>46</v>
      </c>
      <c r="E145" s="30" t="s">
        <v>233</v>
      </c>
      <c r="F145" s="31" t="s">
        <v>145</v>
      </c>
      <c r="G145" s="32">
        <v>30</v>
      </c>
      <c r="H145" s="33">
        <v>0</v>
      </c>
      <c r="I145" s="32">
        <f>ROUND(ROUND(H145,2)*ROUND(G145,2),2)</f>
        <v>0</v>
      </c>
      <c r="O145">
        <f>(I145*21)/100</f>
        <v>0</v>
      </c>
      <c r="P145" t="s">
        <v>22</v>
      </c>
    </row>
    <row r="146" spans="1:5" ht="25.5">
      <c r="A146" s="34" t="s">
        <v>49</v>
      </c>
      <c r="E146" s="35" t="s">
        <v>234</v>
      </c>
    </row>
    <row r="147" spans="1:5" ht="12.75">
      <c r="A147" s="36" t="s">
        <v>51</v>
      </c>
      <c r="E147" s="37" t="s">
        <v>235</v>
      </c>
    </row>
    <row r="148" spans="1:5" ht="165.75">
      <c r="A148" t="s">
        <v>52</v>
      </c>
      <c r="E148" s="35" t="s">
        <v>236</v>
      </c>
    </row>
    <row r="149" spans="1:16" ht="12.75">
      <c r="A149" s="25" t="s">
        <v>44</v>
      </c>
      <c r="B149" s="29" t="s">
        <v>237</v>
      </c>
      <c r="C149" s="29" t="s">
        <v>238</v>
      </c>
      <c r="D149" s="25" t="s">
        <v>46</v>
      </c>
      <c r="E149" s="30" t="s">
        <v>239</v>
      </c>
      <c r="F149" s="31" t="s">
        <v>145</v>
      </c>
      <c r="G149" s="32">
        <v>263.5</v>
      </c>
      <c r="H149" s="33">
        <v>0</v>
      </c>
      <c r="I149" s="32">
        <f>ROUND(ROUND(H149,2)*ROUND(G149,2),2)</f>
        <v>0</v>
      </c>
      <c r="O149">
        <f>(I149*21)/100</f>
        <v>0</v>
      </c>
      <c r="P149" t="s">
        <v>22</v>
      </c>
    </row>
    <row r="150" spans="1:5" ht="38.25">
      <c r="A150" s="34" t="s">
        <v>49</v>
      </c>
      <c r="E150" s="35" t="s">
        <v>240</v>
      </c>
    </row>
    <row r="151" spans="1:5" ht="12.75">
      <c r="A151" s="36" t="s">
        <v>51</v>
      </c>
      <c r="E151" s="37" t="s">
        <v>102</v>
      </c>
    </row>
    <row r="152" spans="1:5" ht="165.75">
      <c r="A152" t="s">
        <v>52</v>
      </c>
      <c r="E152" s="35" t="s">
        <v>236</v>
      </c>
    </row>
    <row r="153" spans="1:16" ht="25.5">
      <c r="A153" s="25" t="s">
        <v>44</v>
      </c>
      <c r="B153" s="29" t="s">
        <v>241</v>
      </c>
      <c r="C153" s="29" t="s">
        <v>242</v>
      </c>
      <c r="D153" s="25" t="s">
        <v>46</v>
      </c>
      <c r="E153" s="30" t="s">
        <v>243</v>
      </c>
      <c r="F153" s="31" t="s">
        <v>145</v>
      </c>
      <c r="G153" s="32">
        <v>12.5</v>
      </c>
      <c r="H153" s="33">
        <v>0</v>
      </c>
      <c r="I153" s="32">
        <f>ROUND(ROUND(H153,2)*ROUND(G153,2),2)</f>
        <v>0</v>
      </c>
      <c r="O153">
        <f>(I153*21)/100</f>
        <v>0</v>
      </c>
      <c r="P153" t="s">
        <v>22</v>
      </c>
    </row>
    <row r="154" spans="1:5" ht="38.25">
      <c r="A154" s="34" t="s">
        <v>49</v>
      </c>
      <c r="E154" s="35" t="s">
        <v>244</v>
      </c>
    </row>
    <row r="155" spans="1:5" ht="12.75">
      <c r="A155" s="36" t="s">
        <v>51</v>
      </c>
      <c r="E155" s="37" t="s">
        <v>102</v>
      </c>
    </row>
    <row r="156" spans="1:5" ht="165.75">
      <c r="A156" t="s">
        <v>52</v>
      </c>
      <c r="E156" s="35" t="s">
        <v>236</v>
      </c>
    </row>
    <row r="157" spans="1:16" ht="12.75">
      <c r="A157" s="25" t="s">
        <v>44</v>
      </c>
      <c r="B157" s="29" t="s">
        <v>245</v>
      </c>
      <c r="C157" s="29" t="s">
        <v>246</v>
      </c>
      <c r="D157" s="25" t="s">
        <v>46</v>
      </c>
      <c r="E157" s="30" t="s">
        <v>247</v>
      </c>
      <c r="F157" s="31" t="s">
        <v>114</v>
      </c>
      <c r="G157" s="32">
        <v>13.7</v>
      </c>
      <c r="H157" s="33">
        <v>0</v>
      </c>
      <c r="I157" s="32">
        <f>ROUND(ROUND(H157,2)*ROUND(G157,2),2)</f>
        <v>0</v>
      </c>
      <c r="O157">
        <f>(I157*21)/100</f>
        <v>0</v>
      </c>
      <c r="P157" t="s">
        <v>22</v>
      </c>
    </row>
    <row r="158" spans="1:5" ht="25.5">
      <c r="A158" s="34" t="s">
        <v>49</v>
      </c>
      <c r="E158" s="35" t="s">
        <v>248</v>
      </c>
    </row>
    <row r="159" spans="1:5" ht="12.75">
      <c r="A159" s="36" t="s">
        <v>51</v>
      </c>
      <c r="E159" s="37" t="s">
        <v>249</v>
      </c>
    </row>
    <row r="160" spans="1:5" ht="38.25">
      <c r="A160" t="s">
        <v>52</v>
      </c>
      <c r="E160" s="35" t="s">
        <v>250</v>
      </c>
    </row>
    <row r="161" spans="1:18" ht="12.75" customHeight="1">
      <c r="A161" s="12" t="s">
        <v>42</v>
      </c>
      <c r="B161" s="12"/>
      <c r="C161" s="39" t="s">
        <v>72</v>
      </c>
      <c r="D161" s="12"/>
      <c r="E161" s="27" t="s">
        <v>251</v>
      </c>
      <c r="F161" s="12"/>
      <c r="G161" s="12"/>
      <c r="H161" s="12"/>
      <c r="I161" s="40">
        <f>0+Q161</f>
        <v>0</v>
      </c>
      <c r="O161">
        <f>0+R161</f>
        <v>0</v>
      </c>
      <c r="Q161">
        <f>0+I162</f>
        <v>0</v>
      </c>
      <c r="R161">
        <f>0+O162</f>
        <v>0</v>
      </c>
    </row>
    <row r="162" spans="1:16" ht="12.75">
      <c r="A162" s="25" t="s">
        <v>44</v>
      </c>
      <c r="B162" s="29" t="s">
        <v>252</v>
      </c>
      <c r="C162" s="29" t="s">
        <v>253</v>
      </c>
      <c r="D162" s="25" t="s">
        <v>46</v>
      </c>
      <c r="E162" s="30" t="s">
        <v>254</v>
      </c>
      <c r="F162" s="31" t="s">
        <v>145</v>
      </c>
      <c r="G162" s="32">
        <v>13.5</v>
      </c>
      <c r="H162" s="33">
        <v>0</v>
      </c>
      <c r="I162" s="32">
        <f>ROUND(ROUND(H162,2)*ROUND(G162,2),2)</f>
        <v>0</v>
      </c>
      <c r="O162">
        <f>(I162*21)/100</f>
        <v>0</v>
      </c>
      <c r="P162" t="s">
        <v>22</v>
      </c>
    </row>
    <row r="163" spans="1:5" ht="25.5">
      <c r="A163" s="34" t="s">
        <v>49</v>
      </c>
      <c r="E163" s="35" t="s">
        <v>255</v>
      </c>
    </row>
    <row r="164" spans="1:5" ht="12.75">
      <c r="A164" s="36" t="s">
        <v>51</v>
      </c>
      <c r="E164" s="37" t="s">
        <v>256</v>
      </c>
    </row>
    <row r="165" spans="1:5" ht="191.25">
      <c r="A165" t="s">
        <v>52</v>
      </c>
      <c r="E165" s="35" t="s">
        <v>257</v>
      </c>
    </row>
    <row r="166" spans="1:18" ht="12.75" customHeight="1">
      <c r="A166" s="12" t="s">
        <v>42</v>
      </c>
      <c r="B166" s="12"/>
      <c r="C166" s="39" t="s">
        <v>39</v>
      </c>
      <c r="D166" s="12"/>
      <c r="E166" s="27" t="s">
        <v>258</v>
      </c>
      <c r="F166" s="12"/>
      <c r="G166" s="12"/>
      <c r="H166" s="12"/>
      <c r="I166" s="40">
        <f>0+Q166</f>
        <v>0</v>
      </c>
      <c r="O166">
        <f>0+R166</f>
        <v>0</v>
      </c>
      <c r="Q166">
        <f>0+I167+I171+I175+I179</f>
        <v>0</v>
      </c>
      <c r="R166">
        <f>0+O167+O171+O175+O179</f>
        <v>0</v>
      </c>
    </row>
    <row r="167" spans="1:16" ht="12.75">
      <c r="A167" s="25" t="s">
        <v>44</v>
      </c>
      <c r="B167" s="29" t="s">
        <v>259</v>
      </c>
      <c r="C167" s="29" t="s">
        <v>260</v>
      </c>
      <c r="D167" s="25" t="s">
        <v>46</v>
      </c>
      <c r="E167" s="30" t="s">
        <v>261</v>
      </c>
      <c r="F167" s="31" t="s">
        <v>114</v>
      </c>
      <c r="G167" s="32">
        <v>101</v>
      </c>
      <c r="H167" s="33">
        <v>0</v>
      </c>
      <c r="I167" s="32">
        <f>ROUND(ROUND(H167,2)*ROUND(G167,2),2)</f>
        <v>0</v>
      </c>
      <c r="O167">
        <f>(I167*21)/100</f>
        <v>0</v>
      </c>
      <c r="P167" t="s">
        <v>22</v>
      </c>
    </row>
    <row r="168" spans="1:5" ht="25.5">
      <c r="A168" s="34" t="s">
        <v>49</v>
      </c>
      <c r="E168" s="35" t="s">
        <v>262</v>
      </c>
    </row>
    <row r="169" spans="1:5" ht="12.75">
      <c r="A169" s="36" t="s">
        <v>51</v>
      </c>
      <c r="E169" s="37" t="s">
        <v>177</v>
      </c>
    </row>
    <row r="170" spans="1:5" ht="25.5">
      <c r="A170" t="s">
        <v>52</v>
      </c>
      <c r="E170" s="35" t="s">
        <v>263</v>
      </c>
    </row>
    <row r="171" spans="1:16" ht="12.75">
      <c r="A171" s="25" t="s">
        <v>44</v>
      </c>
      <c r="B171" s="29" t="s">
        <v>264</v>
      </c>
      <c r="C171" s="29" t="s">
        <v>265</v>
      </c>
      <c r="D171" s="25" t="s">
        <v>64</v>
      </c>
      <c r="E171" s="30" t="s">
        <v>266</v>
      </c>
      <c r="F171" s="31" t="s">
        <v>114</v>
      </c>
      <c r="G171" s="32">
        <v>87</v>
      </c>
      <c r="H171" s="33">
        <v>0</v>
      </c>
      <c r="I171" s="32">
        <f>ROUND(ROUND(H171,2)*ROUND(G171,2),2)</f>
        <v>0</v>
      </c>
      <c r="O171">
        <f>(I171*21)/100</f>
        <v>0</v>
      </c>
      <c r="P171" t="s">
        <v>22</v>
      </c>
    </row>
    <row r="172" spans="1:5" ht="25.5">
      <c r="A172" s="34" t="s">
        <v>49</v>
      </c>
      <c r="E172" s="35" t="s">
        <v>267</v>
      </c>
    </row>
    <row r="173" spans="1:5" ht="12.75">
      <c r="A173" s="36" t="s">
        <v>51</v>
      </c>
      <c r="E173" s="37" t="s">
        <v>177</v>
      </c>
    </row>
    <row r="174" spans="1:5" ht="25.5">
      <c r="A174" t="s">
        <v>52</v>
      </c>
      <c r="E174" s="35" t="s">
        <v>263</v>
      </c>
    </row>
    <row r="175" spans="1:16" ht="12.75">
      <c r="A175" s="25" t="s">
        <v>44</v>
      </c>
      <c r="B175" s="29" t="s">
        <v>268</v>
      </c>
      <c r="C175" s="29" t="s">
        <v>265</v>
      </c>
      <c r="D175" s="25" t="s">
        <v>67</v>
      </c>
      <c r="E175" s="30" t="s">
        <v>266</v>
      </c>
      <c r="F175" s="31" t="s">
        <v>114</v>
      </c>
      <c r="G175" s="32">
        <v>33</v>
      </c>
      <c r="H175" s="33">
        <v>0</v>
      </c>
      <c r="I175" s="32">
        <f>ROUND(ROUND(H175,2)*ROUND(G175,2),2)</f>
        <v>0</v>
      </c>
      <c r="O175">
        <f>(I175*21)/100</f>
        <v>0</v>
      </c>
      <c r="P175" t="s">
        <v>22</v>
      </c>
    </row>
    <row r="176" spans="1:5" ht="25.5">
      <c r="A176" s="34" t="s">
        <v>49</v>
      </c>
      <c r="E176" s="35" t="s">
        <v>269</v>
      </c>
    </row>
    <row r="177" spans="1:5" ht="12.75">
      <c r="A177" s="36" t="s">
        <v>51</v>
      </c>
      <c r="E177" s="37" t="s">
        <v>177</v>
      </c>
    </row>
    <row r="178" spans="1:5" ht="25.5">
      <c r="A178" t="s">
        <v>52</v>
      </c>
      <c r="E178" s="35" t="s">
        <v>263</v>
      </c>
    </row>
    <row r="179" spans="1:16" ht="12.75">
      <c r="A179" s="25" t="s">
        <v>44</v>
      </c>
      <c r="B179" s="29" t="s">
        <v>270</v>
      </c>
      <c r="C179" s="29" t="s">
        <v>271</v>
      </c>
      <c r="D179" s="25" t="s">
        <v>46</v>
      </c>
      <c r="E179" s="30" t="s">
        <v>272</v>
      </c>
      <c r="F179" s="31" t="s">
        <v>114</v>
      </c>
      <c r="G179" s="32">
        <v>31.7</v>
      </c>
      <c r="H179" s="33">
        <v>0</v>
      </c>
      <c r="I179" s="32">
        <f>ROUND(ROUND(H179,2)*ROUND(G179,2),2)</f>
        <v>0</v>
      </c>
      <c r="O179">
        <f>(I179*21)/100</f>
        <v>0</v>
      </c>
      <c r="P179" t="s">
        <v>22</v>
      </c>
    </row>
    <row r="180" spans="1:5" ht="12.75">
      <c r="A180" s="34" t="s">
        <v>49</v>
      </c>
      <c r="E180" s="35" t="s">
        <v>46</v>
      </c>
    </row>
    <row r="181" spans="1:5" ht="12.75">
      <c r="A181" s="36" t="s">
        <v>51</v>
      </c>
      <c r="E181" s="37" t="s">
        <v>273</v>
      </c>
    </row>
    <row r="182" spans="1:5" ht="25.5">
      <c r="A182" t="s">
        <v>52</v>
      </c>
      <c r="E182" s="35" t="s">
        <v>274</v>
      </c>
    </row>
  </sheetData>
  <sheetProtection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0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0+O9+O14+O47+O60+O93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275</v>
      </c>
      <c r="I3" s="38">
        <f>0+I9+I14+I47+I60+I93</f>
        <v>0</v>
      </c>
      <c r="O3" t="s">
        <v>19</v>
      </c>
      <c r="P3" t="s">
        <v>22</v>
      </c>
    </row>
    <row r="4" spans="1:16" ht="15" customHeight="1">
      <c r="A4" t="s">
        <v>17</v>
      </c>
      <c r="B4" s="17" t="s">
        <v>82</v>
      </c>
      <c r="C4" s="4" t="s">
        <v>83</v>
      </c>
      <c r="D4" s="7"/>
      <c r="E4" s="18" t="s">
        <v>84</v>
      </c>
      <c r="F4" s="8"/>
      <c r="G4" s="8"/>
      <c r="H4" s="16"/>
      <c r="I4" s="16"/>
      <c r="O4" t="s">
        <v>20</v>
      </c>
      <c r="P4" t="s">
        <v>22</v>
      </c>
    </row>
    <row r="5" spans="1:16" ht="12.75" customHeight="1">
      <c r="A5" t="s">
        <v>85</v>
      </c>
      <c r="B5" s="20" t="s">
        <v>18</v>
      </c>
      <c r="C5" s="3" t="s">
        <v>275</v>
      </c>
      <c r="D5" s="2"/>
      <c r="E5" s="21" t="s">
        <v>276</v>
      </c>
      <c r="F5" s="12"/>
      <c r="G5" s="12"/>
      <c r="H5" s="12"/>
      <c r="I5" s="12"/>
      <c r="O5" t="s">
        <v>21</v>
      </c>
      <c r="P5" t="s">
        <v>22</v>
      </c>
    </row>
    <row r="6" spans="1:9" ht="12.75" customHeight="1">
      <c r="A6" s="1" t="s">
        <v>25</v>
      </c>
      <c r="B6" s="1" t="s">
        <v>26</v>
      </c>
      <c r="C6" s="1" t="s">
        <v>28</v>
      </c>
      <c r="D6" s="1" t="s">
        <v>29</v>
      </c>
      <c r="E6" s="1" t="s">
        <v>31</v>
      </c>
      <c r="F6" s="1" t="s">
        <v>33</v>
      </c>
      <c r="G6" s="1" t="s">
        <v>35</v>
      </c>
      <c r="H6" s="1" t="s">
        <v>37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38</v>
      </c>
      <c r="I7" s="19" t="s">
        <v>40</v>
      </c>
    </row>
    <row r="8" spans="1:9" ht="12.75" customHeight="1">
      <c r="A8" s="19" t="s">
        <v>23</v>
      </c>
      <c r="B8" s="19" t="s">
        <v>27</v>
      </c>
      <c r="C8" s="19" t="s">
        <v>22</v>
      </c>
      <c r="D8" s="19" t="s">
        <v>30</v>
      </c>
      <c r="E8" s="19" t="s">
        <v>32</v>
      </c>
      <c r="F8" s="19" t="s">
        <v>34</v>
      </c>
      <c r="G8" s="19" t="s">
        <v>36</v>
      </c>
      <c r="H8" s="19" t="s">
        <v>39</v>
      </c>
      <c r="I8" s="19" t="s">
        <v>41</v>
      </c>
    </row>
    <row r="9" spans="1:18" ht="12.75" customHeight="1">
      <c r="A9" s="22" t="s">
        <v>42</v>
      </c>
      <c r="B9" s="22"/>
      <c r="C9" s="26" t="s">
        <v>23</v>
      </c>
      <c r="D9" s="22"/>
      <c r="E9" s="27" t="s">
        <v>43</v>
      </c>
      <c r="F9" s="22"/>
      <c r="G9" s="22"/>
      <c r="H9" s="22"/>
      <c r="I9" s="2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5" t="s">
        <v>44</v>
      </c>
      <c r="B10" s="29" t="s">
        <v>27</v>
      </c>
      <c r="C10" s="29" t="s">
        <v>88</v>
      </c>
      <c r="D10" s="25" t="s">
        <v>46</v>
      </c>
      <c r="E10" s="30" t="s">
        <v>89</v>
      </c>
      <c r="F10" s="31" t="s">
        <v>90</v>
      </c>
      <c r="G10" s="32">
        <v>46.2</v>
      </c>
      <c r="H10" s="33">
        <v>0</v>
      </c>
      <c r="I10" s="32">
        <f>ROUND(ROUND(H10,2)*ROUND(G10,2),2)</f>
        <v>0</v>
      </c>
      <c r="O10">
        <f>(I10*21)/100</f>
        <v>0</v>
      </c>
      <c r="P10" t="s">
        <v>22</v>
      </c>
    </row>
    <row r="11" spans="1:5" ht="12.75">
      <c r="A11" s="34" t="s">
        <v>49</v>
      </c>
      <c r="E11" s="35" t="s">
        <v>91</v>
      </c>
    </row>
    <row r="12" spans="1:5" ht="12.75">
      <c r="A12" s="36" t="s">
        <v>51</v>
      </c>
      <c r="E12" s="37" t="s">
        <v>277</v>
      </c>
    </row>
    <row r="13" spans="1:5" ht="25.5">
      <c r="A13" t="s">
        <v>52</v>
      </c>
      <c r="E13" s="35" t="s">
        <v>93</v>
      </c>
    </row>
    <row r="14" spans="1:18" ht="12.75" customHeight="1">
      <c r="A14" s="12" t="s">
        <v>42</v>
      </c>
      <c r="B14" s="12"/>
      <c r="C14" s="39" t="s">
        <v>27</v>
      </c>
      <c r="D14" s="12"/>
      <c r="E14" s="27" t="s">
        <v>98</v>
      </c>
      <c r="F14" s="12"/>
      <c r="G14" s="12"/>
      <c r="H14" s="12"/>
      <c r="I14" s="40">
        <f>0+Q14</f>
        <v>0</v>
      </c>
      <c r="O14">
        <f>0+R14</f>
        <v>0</v>
      </c>
      <c r="Q14">
        <f>0+I15+I19+I23+I27+I31+I35+I39+I43</f>
        <v>0</v>
      </c>
      <c r="R14">
        <f>0+O15+O19+O23+O27+O31+O35+O39+O43</f>
        <v>0</v>
      </c>
    </row>
    <row r="15" spans="1:16" ht="12.75">
      <c r="A15" s="25" t="s">
        <v>44</v>
      </c>
      <c r="B15" s="29" t="s">
        <v>22</v>
      </c>
      <c r="C15" s="29" t="s">
        <v>278</v>
      </c>
      <c r="D15" s="25" t="s">
        <v>46</v>
      </c>
      <c r="E15" s="30" t="s">
        <v>279</v>
      </c>
      <c r="F15" s="31" t="s">
        <v>90</v>
      </c>
      <c r="G15" s="32">
        <v>25.2</v>
      </c>
      <c r="H15" s="33">
        <v>0</v>
      </c>
      <c r="I15" s="32">
        <f>ROUND(ROUND(H15,2)*ROUND(G15,2),2)</f>
        <v>0</v>
      </c>
      <c r="O15">
        <f>(I15*21)/100</f>
        <v>0</v>
      </c>
      <c r="P15" t="s">
        <v>22</v>
      </c>
    </row>
    <row r="16" spans="1:5" ht="12.75">
      <c r="A16" s="34" t="s">
        <v>49</v>
      </c>
      <c r="E16" s="35" t="s">
        <v>280</v>
      </c>
    </row>
    <row r="17" spans="1:5" ht="25.5">
      <c r="A17" s="36" t="s">
        <v>51</v>
      </c>
      <c r="E17" s="37" t="s">
        <v>281</v>
      </c>
    </row>
    <row r="18" spans="1:5" ht="318.75">
      <c r="A18" t="s">
        <v>52</v>
      </c>
      <c r="E18" s="35" t="s">
        <v>131</v>
      </c>
    </row>
    <row r="19" spans="1:16" ht="12.75">
      <c r="A19" s="25" t="s">
        <v>44</v>
      </c>
      <c r="B19" s="29" t="s">
        <v>30</v>
      </c>
      <c r="C19" s="29" t="s">
        <v>127</v>
      </c>
      <c r="D19" s="25" t="s">
        <v>64</v>
      </c>
      <c r="E19" s="30" t="s">
        <v>128</v>
      </c>
      <c r="F19" s="31" t="s">
        <v>90</v>
      </c>
      <c r="G19" s="32">
        <v>16.2</v>
      </c>
      <c r="H19" s="33">
        <v>0</v>
      </c>
      <c r="I19" s="32">
        <f>ROUND(ROUND(H19,2)*ROUND(G19,2),2)</f>
        <v>0</v>
      </c>
      <c r="O19">
        <f>(I19*21)/100</f>
        <v>0</v>
      </c>
      <c r="P19" t="s">
        <v>22</v>
      </c>
    </row>
    <row r="20" spans="1:5" ht="12.75">
      <c r="A20" s="34" t="s">
        <v>49</v>
      </c>
      <c r="E20" s="35" t="s">
        <v>280</v>
      </c>
    </row>
    <row r="21" spans="1:5" ht="12.75">
      <c r="A21" s="36" t="s">
        <v>51</v>
      </c>
      <c r="E21" s="37" t="s">
        <v>282</v>
      </c>
    </row>
    <row r="22" spans="1:5" ht="318.75">
      <c r="A22" t="s">
        <v>52</v>
      </c>
      <c r="E22" s="35" t="s">
        <v>131</v>
      </c>
    </row>
    <row r="23" spans="1:16" ht="12.75">
      <c r="A23" s="25" t="s">
        <v>44</v>
      </c>
      <c r="B23" s="29" t="s">
        <v>32</v>
      </c>
      <c r="C23" s="29" t="s">
        <v>127</v>
      </c>
      <c r="D23" s="25" t="s">
        <v>67</v>
      </c>
      <c r="E23" s="30" t="s">
        <v>128</v>
      </c>
      <c r="F23" s="31" t="s">
        <v>90</v>
      </c>
      <c r="G23" s="32">
        <v>4.8</v>
      </c>
      <c r="H23" s="33">
        <v>0</v>
      </c>
      <c r="I23" s="32">
        <f>ROUND(ROUND(H23,2)*ROUND(G23,2),2)</f>
        <v>0</v>
      </c>
      <c r="O23">
        <f>(I23*21)/100</f>
        <v>0</v>
      </c>
      <c r="P23" t="s">
        <v>22</v>
      </c>
    </row>
    <row r="24" spans="1:5" ht="12.75">
      <c r="A24" s="34" t="s">
        <v>49</v>
      </c>
      <c r="E24" s="35" t="s">
        <v>283</v>
      </c>
    </row>
    <row r="25" spans="1:5" ht="12.75">
      <c r="A25" s="36" t="s">
        <v>51</v>
      </c>
      <c r="E25" s="37" t="s">
        <v>284</v>
      </c>
    </row>
    <row r="26" spans="1:5" ht="318.75">
      <c r="A26" t="s">
        <v>52</v>
      </c>
      <c r="E26" s="35" t="s">
        <v>131</v>
      </c>
    </row>
    <row r="27" spans="1:16" ht="12.75">
      <c r="A27" s="25" t="s">
        <v>44</v>
      </c>
      <c r="B27" s="29" t="s">
        <v>34</v>
      </c>
      <c r="C27" s="29" t="s">
        <v>133</v>
      </c>
      <c r="D27" s="25" t="s">
        <v>46</v>
      </c>
      <c r="E27" s="30" t="s">
        <v>134</v>
      </c>
      <c r="F27" s="31" t="s">
        <v>90</v>
      </c>
      <c r="G27" s="32">
        <v>46.2</v>
      </c>
      <c r="H27" s="33">
        <v>0</v>
      </c>
      <c r="I27" s="32">
        <f>ROUND(ROUND(H27,2)*ROUND(G27,2),2)</f>
        <v>0</v>
      </c>
      <c r="O27">
        <f>(I27*21)/100</f>
        <v>0</v>
      </c>
      <c r="P27" t="s">
        <v>22</v>
      </c>
    </row>
    <row r="28" spans="1:5" ht="12.75">
      <c r="A28" s="34" t="s">
        <v>49</v>
      </c>
      <c r="E28" s="35" t="s">
        <v>135</v>
      </c>
    </row>
    <row r="29" spans="1:5" ht="12.75">
      <c r="A29" s="36" t="s">
        <v>51</v>
      </c>
      <c r="E29" s="37" t="s">
        <v>277</v>
      </c>
    </row>
    <row r="30" spans="1:5" ht="191.25">
      <c r="A30" t="s">
        <v>52</v>
      </c>
      <c r="E30" s="35" t="s">
        <v>136</v>
      </c>
    </row>
    <row r="31" spans="1:16" ht="12.75">
      <c r="A31" s="25" t="s">
        <v>44</v>
      </c>
      <c r="B31" s="29" t="s">
        <v>36</v>
      </c>
      <c r="C31" s="29" t="s">
        <v>285</v>
      </c>
      <c r="D31" s="25" t="s">
        <v>64</v>
      </c>
      <c r="E31" s="30" t="s">
        <v>286</v>
      </c>
      <c r="F31" s="31" t="s">
        <v>90</v>
      </c>
      <c r="G31" s="32">
        <v>1.8</v>
      </c>
      <c r="H31" s="33">
        <v>0</v>
      </c>
      <c r="I31" s="32">
        <f>ROUND(ROUND(H31,2)*ROUND(G31,2),2)</f>
        <v>0</v>
      </c>
      <c r="O31">
        <f>(I31*21)/100</f>
        <v>0</v>
      </c>
      <c r="P31" t="s">
        <v>22</v>
      </c>
    </row>
    <row r="32" spans="1:5" ht="12.75">
      <c r="A32" s="34" t="s">
        <v>49</v>
      </c>
      <c r="E32" s="35" t="s">
        <v>287</v>
      </c>
    </row>
    <row r="33" spans="1:5" ht="12.75">
      <c r="A33" s="36" t="s">
        <v>51</v>
      </c>
      <c r="E33" s="37" t="s">
        <v>288</v>
      </c>
    </row>
    <row r="34" spans="1:5" ht="229.5">
      <c r="A34" t="s">
        <v>52</v>
      </c>
      <c r="E34" s="35" t="s">
        <v>289</v>
      </c>
    </row>
    <row r="35" spans="1:16" ht="12.75">
      <c r="A35" s="25" t="s">
        <v>44</v>
      </c>
      <c r="B35" s="29" t="s">
        <v>72</v>
      </c>
      <c r="C35" s="29" t="s">
        <v>285</v>
      </c>
      <c r="D35" s="25" t="s">
        <v>67</v>
      </c>
      <c r="E35" s="30" t="s">
        <v>286</v>
      </c>
      <c r="F35" s="31" t="s">
        <v>90</v>
      </c>
      <c r="G35" s="32">
        <v>2.7</v>
      </c>
      <c r="H35" s="33">
        <v>0</v>
      </c>
      <c r="I35" s="32">
        <f>ROUND(ROUND(H35,2)*ROUND(G35,2),2)</f>
        <v>0</v>
      </c>
      <c r="O35">
        <f>(I35*21)/100</f>
        <v>0</v>
      </c>
      <c r="P35" t="s">
        <v>22</v>
      </c>
    </row>
    <row r="36" spans="1:5" ht="12.75">
      <c r="A36" s="34" t="s">
        <v>49</v>
      </c>
      <c r="E36" s="35" t="s">
        <v>290</v>
      </c>
    </row>
    <row r="37" spans="1:5" ht="12.75">
      <c r="A37" s="36" t="s">
        <v>51</v>
      </c>
      <c r="E37" s="37" t="s">
        <v>291</v>
      </c>
    </row>
    <row r="38" spans="1:5" ht="229.5">
      <c r="A38" t="s">
        <v>52</v>
      </c>
      <c r="E38" s="35" t="s">
        <v>289</v>
      </c>
    </row>
    <row r="39" spans="1:16" ht="12.75">
      <c r="A39" s="25" t="s">
        <v>44</v>
      </c>
      <c r="B39" s="29" t="s">
        <v>77</v>
      </c>
      <c r="C39" s="29" t="s">
        <v>292</v>
      </c>
      <c r="D39" s="25" t="s">
        <v>64</v>
      </c>
      <c r="E39" s="30" t="s">
        <v>293</v>
      </c>
      <c r="F39" s="31" t="s">
        <v>90</v>
      </c>
      <c r="G39" s="32">
        <v>12.2</v>
      </c>
      <c r="H39" s="33">
        <v>0</v>
      </c>
      <c r="I39" s="32">
        <f>ROUND(ROUND(H39,2)*ROUND(G39,2),2)</f>
        <v>0</v>
      </c>
      <c r="O39">
        <f>(I39*21)/100</f>
        <v>0</v>
      </c>
      <c r="P39" t="s">
        <v>22</v>
      </c>
    </row>
    <row r="40" spans="1:5" ht="12.75">
      <c r="A40" s="34" t="s">
        <v>49</v>
      </c>
      <c r="E40" s="35" t="s">
        <v>294</v>
      </c>
    </row>
    <row r="41" spans="1:5" ht="25.5">
      <c r="A41" s="36" t="s">
        <v>51</v>
      </c>
      <c r="E41" s="37" t="s">
        <v>295</v>
      </c>
    </row>
    <row r="42" spans="1:5" ht="293.25">
      <c r="A42" t="s">
        <v>52</v>
      </c>
      <c r="E42" s="35" t="s">
        <v>296</v>
      </c>
    </row>
    <row r="43" spans="1:16" ht="12.75">
      <c r="A43" s="25" t="s">
        <v>44</v>
      </c>
      <c r="B43" s="29" t="s">
        <v>39</v>
      </c>
      <c r="C43" s="29" t="s">
        <v>292</v>
      </c>
      <c r="D43" s="25" t="s">
        <v>67</v>
      </c>
      <c r="E43" s="30" t="s">
        <v>293</v>
      </c>
      <c r="F43" s="31" t="s">
        <v>90</v>
      </c>
      <c r="G43" s="32">
        <v>5.1</v>
      </c>
      <c r="H43" s="33">
        <v>0</v>
      </c>
      <c r="I43" s="32">
        <f>ROUND(ROUND(H43,2)*ROUND(G43,2),2)</f>
        <v>0</v>
      </c>
      <c r="O43">
        <f>(I43*21)/100</f>
        <v>0</v>
      </c>
      <c r="P43" t="s">
        <v>22</v>
      </c>
    </row>
    <row r="44" spans="1:5" ht="12.75">
      <c r="A44" s="34" t="s">
        <v>49</v>
      </c>
      <c r="E44" s="35" t="s">
        <v>297</v>
      </c>
    </row>
    <row r="45" spans="1:5" ht="38.25">
      <c r="A45" s="36" t="s">
        <v>51</v>
      </c>
      <c r="E45" s="37" t="s">
        <v>298</v>
      </c>
    </row>
    <row r="46" spans="1:5" ht="293.25">
      <c r="A46" t="s">
        <v>52</v>
      </c>
      <c r="E46" s="35" t="s">
        <v>296</v>
      </c>
    </row>
    <row r="47" spans="1:18" ht="12.75" customHeight="1">
      <c r="A47" s="12" t="s">
        <v>42</v>
      </c>
      <c r="B47" s="12"/>
      <c r="C47" s="39" t="s">
        <v>32</v>
      </c>
      <c r="D47" s="12"/>
      <c r="E47" s="27" t="s">
        <v>299</v>
      </c>
      <c r="F47" s="12"/>
      <c r="G47" s="12"/>
      <c r="H47" s="12"/>
      <c r="I47" s="40">
        <f>0+Q47</f>
        <v>0</v>
      </c>
      <c r="O47">
        <f>0+R47</f>
        <v>0</v>
      </c>
      <c r="Q47">
        <f>0+I48+I52+I56</f>
        <v>0</v>
      </c>
      <c r="R47">
        <f>0+O48+O52+O56</f>
        <v>0</v>
      </c>
    </row>
    <row r="48" spans="1:16" ht="12.75">
      <c r="A48" s="25" t="s">
        <v>44</v>
      </c>
      <c r="B48" s="29" t="s">
        <v>41</v>
      </c>
      <c r="C48" s="29" t="s">
        <v>300</v>
      </c>
      <c r="D48" s="25" t="s">
        <v>46</v>
      </c>
      <c r="E48" s="30" t="s">
        <v>301</v>
      </c>
      <c r="F48" s="31" t="s">
        <v>90</v>
      </c>
      <c r="G48" s="32">
        <v>0.3</v>
      </c>
      <c r="H48" s="33">
        <v>0</v>
      </c>
      <c r="I48" s="32">
        <f>ROUND(ROUND(H48,2)*ROUND(G48,2),2)</f>
        <v>0</v>
      </c>
      <c r="O48">
        <f>(I48*21)/100</f>
        <v>0</v>
      </c>
      <c r="P48" t="s">
        <v>22</v>
      </c>
    </row>
    <row r="49" spans="1:5" ht="12.75">
      <c r="A49" s="34" t="s">
        <v>49</v>
      </c>
      <c r="E49" s="35" t="s">
        <v>302</v>
      </c>
    </row>
    <row r="50" spans="1:5" ht="12.75">
      <c r="A50" s="36" t="s">
        <v>51</v>
      </c>
      <c r="E50" s="37" t="s">
        <v>303</v>
      </c>
    </row>
    <row r="51" spans="1:5" ht="369.75">
      <c r="A51" t="s">
        <v>52</v>
      </c>
      <c r="E51" s="35" t="s">
        <v>304</v>
      </c>
    </row>
    <row r="52" spans="1:16" ht="12.75">
      <c r="A52" s="25" t="s">
        <v>44</v>
      </c>
      <c r="B52" s="29" t="s">
        <v>126</v>
      </c>
      <c r="C52" s="29" t="s">
        <v>305</v>
      </c>
      <c r="D52" s="25" t="s">
        <v>46</v>
      </c>
      <c r="E52" s="30" t="s">
        <v>306</v>
      </c>
      <c r="F52" s="31" t="s">
        <v>90</v>
      </c>
      <c r="G52" s="32">
        <v>0.7</v>
      </c>
      <c r="H52" s="33">
        <v>0</v>
      </c>
      <c r="I52" s="32">
        <f>ROUND(ROUND(H52,2)*ROUND(G52,2),2)</f>
        <v>0</v>
      </c>
      <c r="O52">
        <f>(I52*21)/100</f>
        <v>0</v>
      </c>
      <c r="P52" t="s">
        <v>22</v>
      </c>
    </row>
    <row r="53" spans="1:5" ht="12.75">
      <c r="A53" s="34" t="s">
        <v>49</v>
      </c>
      <c r="E53" s="35" t="s">
        <v>307</v>
      </c>
    </row>
    <row r="54" spans="1:5" ht="12.75">
      <c r="A54" s="36" t="s">
        <v>51</v>
      </c>
      <c r="E54" s="37" t="s">
        <v>308</v>
      </c>
    </row>
    <row r="55" spans="1:5" ht="38.25">
      <c r="A55" t="s">
        <v>52</v>
      </c>
      <c r="E55" s="35" t="s">
        <v>309</v>
      </c>
    </row>
    <row r="56" spans="1:16" ht="12.75">
      <c r="A56" s="25" t="s">
        <v>44</v>
      </c>
      <c r="B56" s="29" t="s">
        <v>132</v>
      </c>
      <c r="C56" s="29" t="s">
        <v>310</v>
      </c>
      <c r="D56" s="25" t="s">
        <v>46</v>
      </c>
      <c r="E56" s="30" t="s">
        <v>311</v>
      </c>
      <c r="F56" s="31" t="s">
        <v>90</v>
      </c>
      <c r="G56" s="32">
        <v>1.1</v>
      </c>
      <c r="H56" s="33">
        <v>0</v>
      </c>
      <c r="I56" s="32">
        <f>ROUND(ROUND(H56,2)*ROUND(G56,2),2)</f>
        <v>0</v>
      </c>
      <c r="O56">
        <f>(I56*21)/100</f>
        <v>0</v>
      </c>
      <c r="P56" t="s">
        <v>22</v>
      </c>
    </row>
    <row r="57" spans="1:5" ht="12.75">
      <c r="A57" s="34" t="s">
        <v>49</v>
      </c>
      <c r="E57" s="35" t="s">
        <v>312</v>
      </c>
    </row>
    <row r="58" spans="1:5" ht="12.75">
      <c r="A58" s="36" t="s">
        <v>51</v>
      </c>
      <c r="E58" s="37" t="s">
        <v>313</v>
      </c>
    </row>
    <row r="59" spans="1:5" ht="38.25">
      <c r="A59" t="s">
        <v>52</v>
      </c>
      <c r="E59" s="35" t="s">
        <v>309</v>
      </c>
    </row>
    <row r="60" spans="1:18" ht="12.75" customHeight="1">
      <c r="A60" s="12" t="s">
        <v>42</v>
      </c>
      <c r="B60" s="12"/>
      <c r="C60" s="39" t="s">
        <v>77</v>
      </c>
      <c r="D60" s="12"/>
      <c r="E60" s="27" t="s">
        <v>314</v>
      </c>
      <c r="F60" s="12"/>
      <c r="G60" s="12"/>
      <c r="H60" s="12"/>
      <c r="I60" s="40">
        <f>0+Q60</f>
        <v>0</v>
      </c>
      <c r="O60">
        <f>0+R60</f>
        <v>0</v>
      </c>
      <c r="Q60">
        <f>0+I61+I65+I69+I73+I77+I81+I85+I89</f>
        <v>0</v>
      </c>
      <c r="R60">
        <f>0+O61+O65+O69+O73+O77+O81+O85+O89</f>
        <v>0</v>
      </c>
    </row>
    <row r="61" spans="1:16" ht="12.75">
      <c r="A61" s="25" t="s">
        <v>44</v>
      </c>
      <c r="B61" s="29" t="s">
        <v>137</v>
      </c>
      <c r="C61" s="29" t="s">
        <v>315</v>
      </c>
      <c r="D61" s="25" t="s">
        <v>46</v>
      </c>
      <c r="E61" s="30" t="s">
        <v>316</v>
      </c>
      <c r="F61" s="31" t="s">
        <v>114</v>
      </c>
      <c r="G61" s="32">
        <v>1</v>
      </c>
      <c r="H61" s="33">
        <v>0</v>
      </c>
      <c r="I61" s="32">
        <f>ROUND(ROUND(H61,2)*ROUND(G61,2),2)</f>
        <v>0</v>
      </c>
      <c r="O61">
        <f>(I61*21)/100</f>
        <v>0</v>
      </c>
      <c r="P61" t="s">
        <v>22</v>
      </c>
    </row>
    <row r="62" spans="1:5" ht="12.75">
      <c r="A62" s="34" t="s">
        <v>49</v>
      </c>
      <c r="E62" s="35" t="s">
        <v>46</v>
      </c>
    </row>
    <row r="63" spans="1:5" ht="12.75">
      <c r="A63" s="36" t="s">
        <v>51</v>
      </c>
      <c r="E63" s="37" t="s">
        <v>46</v>
      </c>
    </row>
    <row r="64" spans="1:5" ht="242.25">
      <c r="A64" t="s">
        <v>52</v>
      </c>
      <c r="E64" s="35" t="s">
        <v>317</v>
      </c>
    </row>
    <row r="65" spans="1:16" ht="12.75">
      <c r="A65" s="25" t="s">
        <v>44</v>
      </c>
      <c r="B65" s="29" t="s">
        <v>142</v>
      </c>
      <c r="C65" s="29" t="s">
        <v>318</v>
      </c>
      <c r="D65" s="25" t="s">
        <v>46</v>
      </c>
      <c r="E65" s="30" t="s">
        <v>319</v>
      </c>
      <c r="F65" s="31" t="s">
        <v>114</v>
      </c>
      <c r="G65" s="32">
        <v>0.5</v>
      </c>
      <c r="H65" s="33">
        <v>0</v>
      </c>
      <c r="I65" s="32">
        <f>ROUND(ROUND(H65,2)*ROUND(G65,2),2)</f>
        <v>0</v>
      </c>
      <c r="O65">
        <f>(I65*21)/100</f>
        <v>0</v>
      </c>
      <c r="P65" t="s">
        <v>22</v>
      </c>
    </row>
    <row r="66" spans="1:5" ht="12.75">
      <c r="A66" s="34" t="s">
        <v>49</v>
      </c>
      <c r="E66" s="35" t="s">
        <v>320</v>
      </c>
    </row>
    <row r="67" spans="1:5" ht="12.75">
      <c r="A67" s="36" t="s">
        <v>51</v>
      </c>
      <c r="E67" s="37" t="s">
        <v>46</v>
      </c>
    </row>
    <row r="68" spans="1:5" ht="242.25">
      <c r="A68" t="s">
        <v>52</v>
      </c>
      <c r="E68" s="35" t="s">
        <v>317</v>
      </c>
    </row>
    <row r="69" spans="1:16" ht="12.75">
      <c r="A69" s="25" t="s">
        <v>44</v>
      </c>
      <c r="B69" s="29" t="s">
        <v>148</v>
      </c>
      <c r="C69" s="29" t="s">
        <v>321</v>
      </c>
      <c r="D69" s="25" t="s">
        <v>46</v>
      </c>
      <c r="E69" s="30" t="s">
        <v>322</v>
      </c>
      <c r="F69" s="31" t="s">
        <v>114</v>
      </c>
      <c r="G69" s="32">
        <v>5</v>
      </c>
      <c r="H69" s="33">
        <v>0</v>
      </c>
      <c r="I69" s="32">
        <f>ROUND(ROUND(H69,2)*ROUND(G69,2),2)</f>
        <v>0</v>
      </c>
      <c r="O69">
        <f>(I69*21)/100</f>
        <v>0</v>
      </c>
      <c r="P69" t="s">
        <v>22</v>
      </c>
    </row>
    <row r="70" spans="1:5" ht="12.75">
      <c r="A70" s="34" t="s">
        <v>49</v>
      </c>
      <c r="E70" s="35" t="s">
        <v>323</v>
      </c>
    </row>
    <row r="71" spans="1:5" ht="12.75">
      <c r="A71" s="36" t="s">
        <v>51</v>
      </c>
      <c r="E71" s="37" t="s">
        <v>46</v>
      </c>
    </row>
    <row r="72" spans="1:5" ht="242.25">
      <c r="A72" t="s">
        <v>52</v>
      </c>
      <c r="E72" s="35" t="s">
        <v>317</v>
      </c>
    </row>
    <row r="73" spans="1:16" ht="12.75">
      <c r="A73" s="25" t="s">
        <v>44</v>
      </c>
      <c r="B73" s="29" t="s">
        <v>150</v>
      </c>
      <c r="C73" s="29" t="s">
        <v>324</v>
      </c>
      <c r="D73" s="25" t="s">
        <v>46</v>
      </c>
      <c r="E73" s="30" t="s">
        <v>325</v>
      </c>
      <c r="F73" s="31" t="s">
        <v>114</v>
      </c>
      <c r="G73" s="32">
        <v>8.5</v>
      </c>
      <c r="H73" s="33">
        <v>0</v>
      </c>
      <c r="I73" s="32">
        <f>ROUND(ROUND(H73,2)*ROUND(G73,2),2)</f>
        <v>0</v>
      </c>
      <c r="O73">
        <f>(I73*21)/100</f>
        <v>0</v>
      </c>
      <c r="P73" t="s">
        <v>22</v>
      </c>
    </row>
    <row r="74" spans="1:5" ht="12.75">
      <c r="A74" s="34" t="s">
        <v>49</v>
      </c>
      <c r="E74" s="35" t="s">
        <v>326</v>
      </c>
    </row>
    <row r="75" spans="1:5" ht="12.75">
      <c r="A75" s="36" t="s">
        <v>51</v>
      </c>
      <c r="E75" s="37" t="s">
        <v>46</v>
      </c>
    </row>
    <row r="76" spans="1:5" ht="242.25">
      <c r="A76" t="s">
        <v>52</v>
      </c>
      <c r="E76" s="35" t="s">
        <v>317</v>
      </c>
    </row>
    <row r="77" spans="1:16" ht="12.75">
      <c r="A77" s="25" t="s">
        <v>44</v>
      </c>
      <c r="B77" s="29" t="s">
        <v>152</v>
      </c>
      <c r="C77" s="29" t="s">
        <v>327</v>
      </c>
      <c r="D77" s="25" t="s">
        <v>46</v>
      </c>
      <c r="E77" s="30" t="s">
        <v>328</v>
      </c>
      <c r="F77" s="31" t="s">
        <v>329</v>
      </c>
      <c r="G77" s="32">
        <v>1</v>
      </c>
      <c r="H77" s="33">
        <v>0</v>
      </c>
      <c r="I77" s="32">
        <f>ROUND(ROUND(H77,2)*ROUND(G77,2),2)</f>
        <v>0</v>
      </c>
      <c r="O77">
        <f>(I77*21)/100</f>
        <v>0</v>
      </c>
      <c r="P77" t="s">
        <v>22</v>
      </c>
    </row>
    <row r="78" spans="1:5" ht="12.75">
      <c r="A78" s="34" t="s">
        <v>49</v>
      </c>
      <c r="E78" s="35" t="s">
        <v>46</v>
      </c>
    </row>
    <row r="79" spans="1:5" ht="12.75">
      <c r="A79" s="36" t="s">
        <v>51</v>
      </c>
      <c r="E79" s="37" t="s">
        <v>46</v>
      </c>
    </row>
    <row r="80" spans="1:5" ht="255">
      <c r="A80" t="s">
        <v>52</v>
      </c>
      <c r="E80" s="35" t="s">
        <v>330</v>
      </c>
    </row>
    <row r="81" spans="1:16" ht="12.75">
      <c r="A81" s="25" t="s">
        <v>44</v>
      </c>
      <c r="B81" s="29" t="s">
        <v>157</v>
      </c>
      <c r="C81" s="29" t="s">
        <v>331</v>
      </c>
      <c r="D81" s="25" t="s">
        <v>64</v>
      </c>
      <c r="E81" s="30" t="s">
        <v>332</v>
      </c>
      <c r="F81" s="31" t="s">
        <v>329</v>
      </c>
      <c r="G81" s="32">
        <v>1</v>
      </c>
      <c r="H81" s="33">
        <v>0</v>
      </c>
      <c r="I81" s="32">
        <f>ROUND(ROUND(H81,2)*ROUND(G81,2),2)</f>
        <v>0</v>
      </c>
      <c r="O81">
        <f>(I81*21)/100</f>
        <v>0</v>
      </c>
      <c r="P81" t="s">
        <v>22</v>
      </c>
    </row>
    <row r="82" spans="1:5" ht="12.75">
      <c r="A82" s="34" t="s">
        <v>49</v>
      </c>
      <c r="E82" s="35" t="s">
        <v>46</v>
      </c>
    </row>
    <row r="83" spans="1:5" ht="12.75">
      <c r="A83" s="36" t="s">
        <v>51</v>
      </c>
      <c r="E83" s="37" t="s">
        <v>46</v>
      </c>
    </row>
    <row r="84" spans="1:5" ht="76.5">
      <c r="A84" t="s">
        <v>52</v>
      </c>
      <c r="E84" s="35" t="s">
        <v>333</v>
      </c>
    </row>
    <row r="85" spans="1:16" ht="12.75">
      <c r="A85" s="25" t="s">
        <v>44</v>
      </c>
      <c r="B85" s="29" t="s">
        <v>162</v>
      </c>
      <c r="C85" s="29" t="s">
        <v>331</v>
      </c>
      <c r="D85" s="25" t="s">
        <v>67</v>
      </c>
      <c r="E85" s="30" t="s">
        <v>332</v>
      </c>
      <c r="F85" s="31" t="s">
        <v>329</v>
      </c>
      <c r="G85" s="32">
        <v>1</v>
      </c>
      <c r="H85" s="33">
        <v>0</v>
      </c>
      <c r="I85" s="32">
        <f>ROUND(ROUND(H85,2)*ROUND(G85,2),2)</f>
        <v>0</v>
      </c>
      <c r="O85">
        <f>(I85*21)/100</f>
        <v>0</v>
      </c>
      <c r="P85" t="s">
        <v>22</v>
      </c>
    </row>
    <row r="86" spans="1:5" ht="12.75">
      <c r="A86" s="34" t="s">
        <v>49</v>
      </c>
      <c r="E86" s="35" t="s">
        <v>334</v>
      </c>
    </row>
    <row r="87" spans="1:5" ht="12.75">
      <c r="A87" s="36" t="s">
        <v>51</v>
      </c>
      <c r="E87" s="37" t="s">
        <v>46</v>
      </c>
    </row>
    <row r="88" spans="1:5" ht="76.5">
      <c r="A88" t="s">
        <v>52</v>
      </c>
      <c r="E88" s="35" t="s">
        <v>333</v>
      </c>
    </row>
    <row r="89" spans="1:16" ht="12.75">
      <c r="A89" s="25" t="s">
        <v>44</v>
      </c>
      <c r="B89" s="29" t="s">
        <v>167</v>
      </c>
      <c r="C89" s="29" t="s">
        <v>335</v>
      </c>
      <c r="D89" s="25" t="s">
        <v>46</v>
      </c>
      <c r="E89" s="30" t="s">
        <v>336</v>
      </c>
      <c r="F89" s="31" t="s">
        <v>329</v>
      </c>
      <c r="G89" s="32">
        <v>2</v>
      </c>
      <c r="H89" s="33">
        <v>0</v>
      </c>
      <c r="I89" s="32">
        <f>ROUND(ROUND(H89,2)*ROUND(G89,2),2)</f>
        <v>0</v>
      </c>
      <c r="O89">
        <f>(I89*21)/100</f>
        <v>0</v>
      </c>
      <c r="P89" t="s">
        <v>22</v>
      </c>
    </row>
    <row r="90" spans="1:5" ht="12.75">
      <c r="A90" s="34" t="s">
        <v>49</v>
      </c>
      <c r="E90" s="35" t="s">
        <v>46</v>
      </c>
    </row>
    <row r="91" spans="1:5" ht="12.75">
      <c r="A91" s="36" t="s">
        <v>51</v>
      </c>
      <c r="E91" s="37" t="s">
        <v>46</v>
      </c>
    </row>
    <row r="92" spans="1:5" ht="38.25">
      <c r="A92" t="s">
        <v>52</v>
      </c>
      <c r="E92" s="35" t="s">
        <v>337</v>
      </c>
    </row>
    <row r="93" spans="1:18" ht="12.75" customHeight="1">
      <c r="A93" s="12" t="s">
        <v>42</v>
      </c>
      <c r="B93" s="12"/>
      <c r="C93" s="39" t="s">
        <v>39</v>
      </c>
      <c r="D93" s="12"/>
      <c r="E93" s="27" t="s">
        <v>258</v>
      </c>
      <c r="F93" s="12"/>
      <c r="G93" s="12"/>
      <c r="H93" s="12"/>
      <c r="I93" s="40">
        <f>0+Q93</f>
        <v>0</v>
      </c>
      <c r="O93">
        <f>0+R93</f>
        <v>0</v>
      </c>
      <c r="Q93">
        <f>0+I94+I98+I102</f>
        <v>0</v>
      </c>
      <c r="R93">
        <f>0+O94+O98+O102</f>
        <v>0</v>
      </c>
    </row>
    <row r="94" spans="1:16" ht="25.5">
      <c r="A94" s="25" t="s">
        <v>44</v>
      </c>
      <c r="B94" s="29" t="s">
        <v>173</v>
      </c>
      <c r="C94" s="29" t="s">
        <v>338</v>
      </c>
      <c r="D94" s="25" t="s">
        <v>46</v>
      </c>
      <c r="E94" s="30" t="s">
        <v>339</v>
      </c>
      <c r="F94" s="31" t="s">
        <v>114</v>
      </c>
      <c r="G94" s="32">
        <v>21</v>
      </c>
      <c r="H94" s="33">
        <v>0</v>
      </c>
      <c r="I94" s="32">
        <f>ROUND(ROUND(H94,2)*ROUND(G94,2),2)</f>
        <v>0</v>
      </c>
      <c r="O94">
        <f>(I94*21)/100</f>
        <v>0</v>
      </c>
      <c r="P94" t="s">
        <v>22</v>
      </c>
    </row>
    <row r="95" spans="1:5" ht="25.5">
      <c r="A95" s="34" t="s">
        <v>49</v>
      </c>
      <c r="E95" s="35" t="s">
        <v>340</v>
      </c>
    </row>
    <row r="96" spans="1:5" ht="12.75">
      <c r="A96" s="36" t="s">
        <v>51</v>
      </c>
      <c r="E96" s="37" t="s">
        <v>46</v>
      </c>
    </row>
    <row r="97" spans="1:5" ht="63.75">
      <c r="A97" t="s">
        <v>52</v>
      </c>
      <c r="E97" s="35" t="s">
        <v>341</v>
      </c>
    </row>
    <row r="98" spans="1:16" ht="12.75">
      <c r="A98" s="25" t="s">
        <v>44</v>
      </c>
      <c r="B98" s="29" t="s">
        <v>179</v>
      </c>
      <c r="C98" s="29" t="s">
        <v>342</v>
      </c>
      <c r="D98" s="25" t="s">
        <v>46</v>
      </c>
      <c r="E98" s="30" t="s">
        <v>343</v>
      </c>
      <c r="F98" s="31" t="s">
        <v>329</v>
      </c>
      <c r="G98" s="32">
        <v>2</v>
      </c>
      <c r="H98" s="33">
        <v>0</v>
      </c>
      <c r="I98" s="32">
        <f>ROUND(ROUND(H98,2)*ROUND(G98,2),2)</f>
        <v>0</v>
      </c>
      <c r="O98">
        <f>(I98*21)/100</f>
        <v>0</v>
      </c>
      <c r="P98" t="s">
        <v>22</v>
      </c>
    </row>
    <row r="99" spans="1:5" ht="12.75">
      <c r="A99" s="34" t="s">
        <v>49</v>
      </c>
      <c r="E99" s="35" t="s">
        <v>344</v>
      </c>
    </row>
    <row r="100" spans="1:5" ht="12.75">
      <c r="A100" s="36" t="s">
        <v>51</v>
      </c>
      <c r="E100" s="37" t="s">
        <v>46</v>
      </c>
    </row>
    <row r="101" spans="1:5" ht="89.25">
      <c r="A101" t="s">
        <v>52</v>
      </c>
      <c r="E101" s="35" t="s">
        <v>345</v>
      </c>
    </row>
    <row r="102" spans="1:16" ht="12.75">
      <c r="A102" s="25" t="s">
        <v>44</v>
      </c>
      <c r="B102" s="29" t="s">
        <v>185</v>
      </c>
      <c r="C102" s="29" t="s">
        <v>346</v>
      </c>
      <c r="D102" s="25" t="s">
        <v>46</v>
      </c>
      <c r="E102" s="30" t="s">
        <v>347</v>
      </c>
      <c r="F102" s="31" t="s">
        <v>114</v>
      </c>
      <c r="G102" s="32">
        <v>4</v>
      </c>
      <c r="H102" s="33">
        <v>0</v>
      </c>
      <c r="I102" s="32">
        <f>ROUND(ROUND(H102,2)*ROUND(G102,2),2)</f>
        <v>0</v>
      </c>
      <c r="O102">
        <f>(I102*21)/100</f>
        <v>0</v>
      </c>
      <c r="P102" t="s">
        <v>22</v>
      </c>
    </row>
    <row r="103" spans="1:5" ht="12.75">
      <c r="A103" s="34" t="s">
        <v>49</v>
      </c>
      <c r="E103" s="35" t="s">
        <v>348</v>
      </c>
    </row>
    <row r="104" spans="1:5" ht="12.75">
      <c r="A104" s="36" t="s">
        <v>51</v>
      </c>
      <c r="E104" s="37" t="s">
        <v>46</v>
      </c>
    </row>
    <row r="105" spans="1:5" ht="89.25">
      <c r="A105" t="s">
        <v>52</v>
      </c>
      <c r="E105" s="35" t="s">
        <v>345</v>
      </c>
    </row>
  </sheetData>
  <sheetProtection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13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0+O9+O14+O31+O36+O105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349</v>
      </c>
      <c r="I3" s="38">
        <f>0+I9+I14+I31+I36+I105</f>
        <v>0</v>
      </c>
      <c r="O3" t="s">
        <v>19</v>
      </c>
      <c r="P3" t="s">
        <v>22</v>
      </c>
    </row>
    <row r="4" spans="1:16" ht="15" customHeight="1">
      <c r="A4" t="s">
        <v>17</v>
      </c>
      <c r="B4" s="17" t="s">
        <v>82</v>
      </c>
      <c r="C4" s="4" t="s">
        <v>83</v>
      </c>
      <c r="D4" s="7"/>
      <c r="E4" s="18" t="s">
        <v>84</v>
      </c>
      <c r="F4" s="8"/>
      <c r="G4" s="8"/>
      <c r="H4" s="16"/>
      <c r="I4" s="16"/>
      <c r="O4" t="s">
        <v>20</v>
      </c>
      <c r="P4" t="s">
        <v>22</v>
      </c>
    </row>
    <row r="5" spans="1:16" ht="12.75" customHeight="1">
      <c r="A5" t="s">
        <v>85</v>
      </c>
      <c r="B5" s="20" t="s">
        <v>18</v>
      </c>
      <c r="C5" s="3" t="s">
        <v>349</v>
      </c>
      <c r="D5" s="2"/>
      <c r="E5" s="21" t="s">
        <v>350</v>
      </c>
      <c r="F5" s="12"/>
      <c r="G5" s="12"/>
      <c r="H5" s="12"/>
      <c r="I5" s="12"/>
      <c r="O5" t="s">
        <v>21</v>
      </c>
      <c r="P5" t="s">
        <v>22</v>
      </c>
    </row>
    <row r="6" spans="1:9" ht="12.75" customHeight="1">
      <c r="A6" s="1" t="s">
        <v>25</v>
      </c>
      <c r="B6" s="1" t="s">
        <v>26</v>
      </c>
      <c r="C6" s="1" t="s">
        <v>28</v>
      </c>
      <c r="D6" s="1" t="s">
        <v>29</v>
      </c>
      <c r="E6" s="1" t="s">
        <v>31</v>
      </c>
      <c r="F6" s="1" t="s">
        <v>33</v>
      </c>
      <c r="G6" s="1" t="s">
        <v>35</v>
      </c>
      <c r="H6" s="1" t="s">
        <v>37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38</v>
      </c>
      <c r="I7" s="19" t="s">
        <v>40</v>
      </c>
    </row>
    <row r="8" spans="1:9" ht="12.75" customHeight="1">
      <c r="A8" s="19" t="s">
        <v>23</v>
      </c>
      <c r="B8" s="19" t="s">
        <v>27</v>
      </c>
      <c r="C8" s="19" t="s">
        <v>22</v>
      </c>
      <c r="D8" s="19" t="s">
        <v>30</v>
      </c>
      <c r="E8" s="19" t="s">
        <v>32</v>
      </c>
      <c r="F8" s="19" t="s">
        <v>34</v>
      </c>
      <c r="G8" s="19" t="s">
        <v>36</v>
      </c>
      <c r="H8" s="19" t="s">
        <v>39</v>
      </c>
      <c r="I8" s="19" t="s">
        <v>41</v>
      </c>
    </row>
    <row r="9" spans="1:18" ht="12.75" customHeight="1">
      <c r="A9" s="22" t="s">
        <v>42</v>
      </c>
      <c r="B9" s="22"/>
      <c r="C9" s="26" t="s">
        <v>23</v>
      </c>
      <c r="D9" s="22"/>
      <c r="E9" s="27" t="s">
        <v>43</v>
      </c>
      <c r="F9" s="22"/>
      <c r="G9" s="22"/>
      <c r="H9" s="22"/>
      <c r="I9" s="2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5" t="s">
        <v>44</v>
      </c>
      <c r="B10" s="29" t="s">
        <v>27</v>
      </c>
      <c r="C10" s="29" t="s">
        <v>88</v>
      </c>
      <c r="D10" s="25" t="s">
        <v>46</v>
      </c>
      <c r="E10" s="30" t="s">
        <v>89</v>
      </c>
      <c r="F10" s="31" t="s">
        <v>90</v>
      </c>
      <c r="G10" s="32">
        <v>56.8</v>
      </c>
      <c r="H10" s="33">
        <v>0</v>
      </c>
      <c r="I10" s="32">
        <f>ROUND(ROUND(H10,2)*ROUND(G10,2),2)</f>
        <v>0</v>
      </c>
      <c r="O10">
        <f>(I10*21)/100</f>
        <v>0</v>
      </c>
      <c r="P10" t="s">
        <v>22</v>
      </c>
    </row>
    <row r="11" spans="1:5" ht="12.75">
      <c r="A11" s="34" t="s">
        <v>49</v>
      </c>
      <c r="E11" s="35" t="s">
        <v>91</v>
      </c>
    </row>
    <row r="12" spans="1:5" ht="12.75">
      <c r="A12" s="36" t="s">
        <v>51</v>
      </c>
      <c r="E12" s="37" t="s">
        <v>46</v>
      </c>
    </row>
    <row r="13" spans="1:5" ht="25.5">
      <c r="A13" t="s">
        <v>52</v>
      </c>
      <c r="E13" s="35" t="s">
        <v>93</v>
      </c>
    </row>
    <row r="14" spans="1:18" ht="12.75" customHeight="1">
      <c r="A14" s="12" t="s">
        <v>42</v>
      </c>
      <c r="B14" s="12"/>
      <c r="C14" s="39" t="s">
        <v>27</v>
      </c>
      <c r="D14" s="12"/>
      <c r="E14" s="27" t="s">
        <v>98</v>
      </c>
      <c r="F14" s="12"/>
      <c r="G14" s="12"/>
      <c r="H14" s="12"/>
      <c r="I14" s="40">
        <f>0+Q14</f>
        <v>0</v>
      </c>
      <c r="O14">
        <f>0+R14</f>
        <v>0</v>
      </c>
      <c r="Q14">
        <f>0+I15+I19+I23+I27</f>
        <v>0</v>
      </c>
      <c r="R14">
        <f>0+O15+O19+O23+O27</f>
        <v>0</v>
      </c>
    </row>
    <row r="15" spans="1:16" ht="12.75">
      <c r="A15" s="25" t="s">
        <v>44</v>
      </c>
      <c r="B15" s="29" t="s">
        <v>22</v>
      </c>
      <c r="C15" s="29" t="s">
        <v>127</v>
      </c>
      <c r="D15" s="25" t="s">
        <v>46</v>
      </c>
      <c r="E15" s="30" t="s">
        <v>128</v>
      </c>
      <c r="F15" s="31" t="s">
        <v>90</v>
      </c>
      <c r="G15" s="32">
        <v>56.8</v>
      </c>
      <c r="H15" s="33">
        <v>0</v>
      </c>
      <c r="I15" s="32">
        <f>ROUND(ROUND(H15,2)*ROUND(G15,2),2)</f>
        <v>0</v>
      </c>
      <c r="O15">
        <f>(I15*21)/100</f>
        <v>0</v>
      </c>
      <c r="P15" t="s">
        <v>22</v>
      </c>
    </row>
    <row r="16" spans="1:5" ht="12.75">
      <c r="A16" s="34" t="s">
        <v>49</v>
      </c>
      <c r="E16" s="35" t="s">
        <v>280</v>
      </c>
    </row>
    <row r="17" spans="1:5" ht="12.75">
      <c r="A17" s="36" t="s">
        <v>51</v>
      </c>
      <c r="E17" s="37" t="s">
        <v>351</v>
      </c>
    </row>
    <row r="18" spans="1:5" ht="318.75">
      <c r="A18" t="s">
        <v>52</v>
      </c>
      <c r="E18" s="35" t="s">
        <v>131</v>
      </c>
    </row>
    <row r="19" spans="1:16" ht="12.75">
      <c r="A19" s="25" t="s">
        <v>44</v>
      </c>
      <c r="B19" s="29" t="s">
        <v>30</v>
      </c>
      <c r="C19" s="29" t="s">
        <v>133</v>
      </c>
      <c r="D19" s="25" t="s">
        <v>46</v>
      </c>
      <c r="E19" s="30" t="s">
        <v>134</v>
      </c>
      <c r="F19" s="31" t="s">
        <v>90</v>
      </c>
      <c r="G19" s="32">
        <v>56.8</v>
      </c>
      <c r="H19" s="33">
        <v>0</v>
      </c>
      <c r="I19" s="32">
        <f>ROUND(ROUND(H19,2)*ROUND(G19,2),2)</f>
        <v>0</v>
      </c>
      <c r="O19">
        <f>(I19*21)/100</f>
        <v>0</v>
      </c>
      <c r="P19" t="s">
        <v>22</v>
      </c>
    </row>
    <row r="20" spans="1:5" ht="12.75">
      <c r="A20" s="34" t="s">
        <v>49</v>
      </c>
      <c r="E20" s="35" t="s">
        <v>135</v>
      </c>
    </row>
    <row r="21" spans="1:5" ht="12.75">
      <c r="A21" s="36" t="s">
        <v>51</v>
      </c>
      <c r="E21" s="37" t="s">
        <v>46</v>
      </c>
    </row>
    <row r="22" spans="1:5" ht="191.25">
      <c r="A22" t="s">
        <v>52</v>
      </c>
      <c r="E22" s="35" t="s">
        <v>136</v>
      </c>
    </row>
    <row r="23" spans="1:16" ht="12.75">
      <c r="A23" s="25" t="s">
        <v>44</v>
      </c>
      <c r="B23" s="29" t="s">
        <v>32</v>
      </c>
      <c r="C23" s="29" t="s">
        <v>285</v>
      </c>
      <c r="D23" s="25" t="s">
        <v>46</v>
      </c>
      <c r="E23" s="30" t="s">
        <v>286</v>
      </c>
      <c r="F23" s="31" t="s">
        <v>90</v>
      </c>
      <c r="G23" s="32">
        <v>11.6</v>
      </c>
      <c r="H23" s="33">
        <v>0</v>
      </c>
      <c r="I23" s="32">
        <f>ROUND(ROUND(H23,2)*ROUND(G23,2),2)</f>
        <v>0</v>
      </c>
      <c r="O23">
        <f>(I23*21)/100</f>
        <v>0</v>
      </c>
      <c r="P23" t="s">
        <v>22</v>
      </c>
    </row>
    <row r="24" spans="1:5" ht="12.75">
      <c r="A24" s="34" t="s">
        <v>49</v>
      </c>
      <c r="E24" s="35" t="s">
        <v>287</v>
      </c>
    </row>
    <row r="25" spans="1:5" ht="12.75">
      <c r="A25" s="36" t="s">
        <v>51</v>
      </c>
      <c r="E25" s="37" t="s">
        <v>352</v>
      </c>
    </row>
    <row r="26" spans="1:5" ht="229.5">
      <c r="A26" t="s">
        <v>52</v>
      </c>
      <c r="E26" s="35" t="s">
        <v>289</v>
      </c>
    </row>
    <row r="27" spans="1:16" ht="12.75">
      <c r="A27" s="25" t="s">
        <v>44</v>
      </c>
      <c r="B27" s="29" t="s">
        <v>34</v>
      </c>
      <c r="C27" s="29" t="s">
        <v>292</v>
      </c>
      <c r="D27" s="25" t="s">
        <v>46</v>
      </c>
      <c r="E27" s="30" t="s">
        <v>293</v>
      </c>
      <c r="F27" s="31" t="s">
        <v>90</v>
      </c>
      <c r="G27" s="32">
        <v>13.3</v>
      </c>
      <c r="H27" s="33">
        <v>0</v>
      </c>
      <c r="I27" s="32">
        <f>ROUND(ROUND(H27,2)*ROUND(G27,2),2)</f>
        <v>0</v>
      </c>
      <c r="O27">
        <f>(I27*21)/100</f>
        <v>0</v>
      </c>
      <c r="P27" t="s">
        <v>22</v>
      </c>
    </row>
    <row r="28" spans="1:5" ht="12.75">
      <c r="A28" s="34" t="s">
        <v>49</v>
      </c>
      <c r="E28" s="35" t="s">
        <v>353</v>
      </c>
    </row>
    <row r="29" spans="1:5" ht="12.75">
      <c r="A29" s="36" t="s">
        <v>51</v>
      </c>
      <c r="E29" s="37" t="s">
        <v>354</v>
      </c>
    </row>
    <row r="30" spans="1:5" ht="293.25">
      <c r="A30" t="s">
        <v>52</v>
      </c>
      <c r="E30" s="35" t="s">
        <v>296</v>
      </c>
    </row>
    <row r="31" spans="1:18" ht="12.75" customHeight="1">
      <c r="A31" s="12" t="s">
        <v>42</v>
      </c>
      <c r="B31" s="12"/>
      <c r="C31" s="39" t="s">
        <v>32</v>
      </c>
      <c r="D31" s="12"/>
      <c r="E31" s="27" t="s">
        <v>299</v>
      </c>
      <c r="F31" s="12"/>
      <c r="G31" s="12"/>
      <c r="H31" s="12"/>
      <c r="I31" s="40">
        <f>0+Q31</f>
        <v>0</v>
      </c>
      <c r="O31">
        <f>0+R31</f>
        <v>0</v>
      </c>
      <c r="Q31">
        <f>0+I32</f>
        <v>0</v>
      </c>
      <c r="R31">
        <f>0+O32</f>
        <v>0</v>
      </c>
    </row>
    <row r="32" spans="1:16" ht="12.75">
      <c r="A32" s="25" t="s">
        <v>44</v>
      </c>
      <c r="B32" s="29" t="s">
        <v>36</v>
      </c>
      <c r="C32" s="29" t="s">
        <v>310</v>
      </c>
      <c r="D32" s="25" t="s">
        <v>46</v>
      </c>
      <c r="E32" s="30" t="s">
        <v>311</v>
      </c>
      <c r="F32" s="31" t="s">
        <v>90</v>
      </c>
      <c r="G32" s="32">
        <v>3.7</v>
      </c>
      <c r="H32" s="33">
        <v>0</v>
      </c>
      <c r="I32" s="32">
        <f>ROUND(ROUND(H32,2)*ROUND(G32,2),2)</f>
        <v>0</v>
      </c>
      <c r="O32">
        <f>(I32*21)/100</f>
        <v>0</v>
      </c>
      <c r="P32" t="s">
        <v>22</v>
      </c>
    </row>
    <row r="33" spans="1:5" ht="12.75">
      <c r="A33" s="34" t="s">
        <v>49</v>
      </c>
      <c r="E33" s="35" t="s">
        <v>312</v>
      </c>
    </row>
    <row r="34" spans="1:5" ht="12.75">
      <c r="A34" s="36" t="s">
        <v>51</v>
      </c>
      <c r="E34" s="37" t="s">
        <v>355</v>
      </c>
    </row>
    <row r="35" spans="1:5" ht="38.25">
      <c r="A35" t="s">
        <v>52</v>
      </c>
      <c r="E35" s="35" t="s">
        <v>309</v>
      </c>
    </row>
    <row r="36" spans="1:18" ht="12.75" customHeight="1">
      <c r="A36" s="12" t="s">
        <v>42</v>
      </c>
      <c r="B36" s="12"/>
      <c r="C36" s="39" t="s">
        <v>77</v>
      </c>
      <c r="D36" s="12"/>
      <c r="E36" s="27" t="s">
        <v>314</v>
      </c>
      <c r="F36" s="12"/>
      <c r="G36" s="12"/>
      <c r="H36" s="12"/>
      <c r="I36" s="40">
        <f>0+Q36</f>
        <v>0</v>
      </c>
      <c r="O36">
        <f>0+R36</f>
        <v>0</v>
      </c>
      <c r="Q36">
        <f>0+I37+I41+I45+I49+I53+I57+I61+I65+I69+I73+I77+I81+I85+I89+I93+I97+I101</f>
        <v>0</v>
      </c>
      <c r="R36">
        <f>0+O37+O41+O45+O49+O53+O57+O61+O65+O69+O73+O77+O81+O85+O89+O93+O97+O101</f>
        <v>0</v>
      </c>
    </row>
    <row r="37" spans="1:16" ht="12.75">
      <c r="A37" s="25" t="s">
        <v>44</v>
      </c>
      <c r="B37" s="29" t="s">
        <v>72</v>
      </c>
      <c r="C37" s="29" t="s">
        <v>356</v>
      </c>
      <c r="D37" s="25" t="s">
        <v>46</v>
      </c>
      <c r="E37" s="30" t="s">
        <v>357</v>
      </c>
      <c r="F37" s="31" t="s">
        <v>114</v>
      </c>
      <c r="G37" s="32">
        <v>30</v>
      </c>
      <c r="H37" s="33">
        <v>0</v>
      </c>
      <c r="I37" s="32">
        <f>ROUND(ROUND(H37,2)*ROUND(G37,2),2)</f>
        <v>0</v>
      </c>
      <c r="O37">
        <f>(I37*21)/100</f>
        <v>0</v>
      </c>
      <c r="P37" t="s">
        <v>22</v>
      </c>
    </row>
    <row r="38" spans="1:5" ht="12.75">
      <c r="A38" s="34" t="s">
        <v>49</v>
      </c>
      <c r="E38" s="35" t="s">
        <v>358</v>
      </c>
    </row>
    <row r="39" spans="1:5" ht="12.75">
      <c r="A39" s="36" t="s">
        <v>51</v>
      </c>
      <c r="E39" s="37" t="s">
        <v>46</v>
      </c>
    </row>
    <row r="40" spans="1:5" ht="242.25">
      <c r="A40" t="s">
        <v>52</v>
      </c>
      <c r="E40" s="35" t="s">
        <v>359</v>
      </c>
    </row>
    <row r="41" spans="1:16" ht="12.75">
      <c r="A41" s="25" t="s">
        <v>44</v>
      </c>
      <c r="B41" s="29" t="s">
        <v>77</v>
      </c>
      <c r="C41" s="29" t="s">
        <v>360</v>
      </c>
      <c r="D41" s="25" t="s">
        <v>46</v>
      </c>
      <c r="E41" s="30" t="s">
        <v>361</v>
      </c>
      <c r="F41" s="31" t="s">
        <v>114</v>
      </c>
      <c r="G41" s="32">
        <v>11</v>
      </c>
      <c r="H41" s="33">
        <v>0</v>
      </c>
      <c r="I41" s="32">
        <f>ROUND(ROUND(H41,2)*ROUND(G41,2),2)</f>
        <v>0</v>
      </c>
      <c r="O41">
        <f>(I41*21)/100</f>
        <v>0</v>
      </c>
      <c r="P41" t="s">
        <v>22</v>
      </c>
    </row>
    <row r="42" spans="1:5" ht="12.75">
      <c r="A42" s="34" t="s">
        <v>49</v>
      </c>
      <c r="E42" s="35" t="s">
        <v>362</v>
      </c>
    </row>
    <row r="43" spans="1:5" ht="12.75">
      <c r="A43" s="36" t="s">
        <v>51</v>
      </c>
      <c r="E43" s="37" t="s">
        <v>46</v>
      </c>
    </row>
    <row r="44" spans="1:5" ht="242.25">
      <c r="A44" t="s">
        <v>52</v>
      </c>
      <c r="E44" s="35" t="s">
        <v>359</v>
      </c>
    </row>
    <row r="45" spans="1:16" ht="12.75">
      <c r="A45" s="25" t="s">
        <v>44</v>
      </c>
      <c r="B45" s="29" t="s">
        <v>39</v>
      </c>
      <c r="C45" s="29" t="s">
        <v>363</v>
      </c>
      <c r="D45" s="25" t="s">
        <v>46</v>
      </c>
      <c r="E45" s="30" t="s">
        <v>364</v>
      </c>
      <c r="F45" s="31" t="s">
        <v>329</v>
      </c>
      <c r="G45" s="32">
        <v>1</v>
      </c>
      <c r="H45" s="33">
        <v>0</v>
      </c>
      <c r="I45" s="32">
        <f>ROUND(ROUND(H45,2)*ROUND(G45,2),2)</f>
        <v>0</v>
      </c>
      <c r="O45">
        <f>(I45*21)/100</f>
        <v>0</v>
      </c>
      <c r="P45" t="s">
        <v>22</v>
      </c>
    </row>
    <row r="46" spans="1:5" ht="12.75">
      <c r="A46" s="34" t="s">
        <v>49</v>
      </c>
      <c r="E46" s="35" t="s">
        <v>46</v>
      </c>
    </row>
    <row r="47" spans="1:5" ht="12.75">
      <c r="A47" s="36" t="s">
        <v>51</v>
      </c>
      <c r="E47" s="37" t="s">
        <v>46</v>
      </c>
    </row>
    <row r="48" spans="1:5" ht="25.5">
      <c r="A48" t="s">
        <v>52</v>
      </c>
      <c r="E48" s="35" t="s">
        <v>365</v>
      </c>
    </row>
    <row r="49" spans="1:16" ht="12.75">
      <c r="A49" s="25" t="s">
        <v>44</v>
      </c>
      <c r="B49" s="29" t="s">
        <v>41</v>
      </c>
      <c r="C49" s="29" t="s">
        <v>366</v>
      </c>
      <c r="D49" s="25" t="s">
        <v>46</v>
      </c>
      <c r="E49" s="30" t="s">
        <v>367</v>
      </c>
      <c r="F49" s="31" t="s">
        <v>329</v>
      </c>
      <c r="G49" s="32">
        <v>2</v>
      </c>
      <c r="H49" s="33">
        <v>0</v>
      </c>
      <c r="I49" s="32">
        <f>ROUND(ROUND(H49,2)*ROUND(G49,2),2)</f>
        <v>0</v>
      </c>
      <c r="O49">
        <f>(I49*21)/100</f>
        <v>0</v>
      </c>
      <c r="P49" t="s">
        <v>22</v>
      </c>
    </row>
    <row r="50" spans="1:5" ht="12.75">
      <c r="A50" s="34" t="s">
        <v>49</v>
      </c>
      <c r="E50" s="35" t="s">
        <v>368</v>
      </c>
    </row>
    <row r="51" spans="1:5" ht="12.75">
      <c r="A51" s="36" t="s">
        <v>51</v>
      </c>
      <c r="E51" s="37" t="s">
        <v>46</v>
      </c>
    </row>
    <row r="52" spans="1:5" ht="25.5">
      <c r="A52" t="s">
        <v>52</v>
      </c>
      <c r="E52" s="35" t="s">
        <v>365</v>
      </c>
    </row>
    <row r="53" spans="1:16" ht="12.75">
      <c r="A53" s="25" t="s">
        <v>44</v>
      </c>
      <c r="B53" s="29" t="s">
        <v>126</v>
      </c>
      <c r="C53" s="29" t="s">
        <v>369</v>
      </c>
      <c r="D53" s="25" t="s">
        <v>46</v>
      </c>
      <c r="E53" s="30" t="s">
        <v>370</v>
      </c>
      <c r="F53" s="31" t="s">
        <v>329</v>
      </c>
      <c r="G53" s="32">
        <v>1</v>
      </c>
      <c r="H53" s="33">
        <v>0</v>
      </c>
      <c r="I53" s="32">
        <f>ROUND(ROUND(H53,2)*ROUND(G53,2),2)</f>
        <v>0</v>
      </c>
      <c r="O53">
        <f>(I53*21)/100</f>
        <v>0</v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12.75">
      <c r="A55" s="36" t="s">
        <v>51</v>
      </c>
      <c r="E55" s="37" t="s">
        <v>46</v>
      </c>
    </row>
    <row r="56" spans="1:5" ht="25.5">
      <c r="A56" t="s">
        <v>52</v>
      </c>
      <c r="E56" s="35" t="s">
        <v>365</v>
      </c>
    </row>
    <row r="57" spans="1:16" ht="12.75">
      <c r="A57" s="25" t="s">
        <v>44</v>
      </c>
      <c r="B57" s="29" t="s">
        <v>132</v>
      </c>
      <c r="C57" s="29" t="s">
        <v>371</v>
      </c>
      <c r="D57" s="25" t="s">
        <v>46</v>
      </c>
      <c r="E57" s="30" t="s">
        <v>372</v>
      </c>
      <c r="F57" s="31" t="s">
        <v>329</v>
      </c>
      <c r="G57" s="32">
        <v>2</v>
      </c>
      <c r="H57" s="33">
        <v>0</v>
      </c>
      <c r="I57" s="32">
        <f>ROUND(ROUND(H57,2)*ROUND(G57,2),2)</f>
        <v>0</v>
      </c>
      <c r="O57">
        <f>(I57*21)/100</f>
        <v>0</v>
      </c>
      <c r="P57" t="s">
        <v>22</v>
      </c>
    </row>
    <row r="58" spans="1:5" ht="12.75">
      <c r="A58" s="34" t="s">
        <v>49</v>
      </c>
      <c r="E58" s="35" t="s">
        <v>46</v>
      </c>
    </row>
    <row r="59" spans="1:5" ht="12.75">
      <c r="A59" s="36" t="s">
        <v>51</v>
      </c>
      <c r="E59" s="37" t="s">
        <v>46</v>
      </c>
    </row>
    <row r="60" spans="1:5" ht="25.5">
      <c r="A60" t="s">
        <v>52</v>
      </c>
      <c r="E60" s="35" t="s">
        <v>365</v>
      </c>
    </row>
    <row r="61" spans="1:16" ht="12.75">
      <c r="A61" s="25" t="s">
        <v>44</v>
      </c>
      <c r="B61" s="29" t="s">
        <v>137</v>
      </c>
      <c r="C61" s="29" t="s">
        <v>373</v>
      </c>
      <c r="D61" s="25" t="s">
        <v>46</v>
      </c>
      <c r="E61" s="30" t="s">
        <v>374</v>
      </c>
      <c r="F61" s="31" t="s">
        <v>329</v>
      </c>
      <c r="G61" s="32">
        <v>2</v>
      </c>
      <c r="H61" s="33">
        <v>0</v>
      </c>
      <c r="I61" s="32">
        <f>ROUND(ROUND(H61,2)*ROUND(G61,2),2)</f>
        <v>0</v>
      </c>
      <c r="O61">
        <f>(I61*21)/100</f>
        <v>0</v>
      </c>
      <c r="P61" t="s">
        <v>22</v>
      </c>
    </row>
    <row r="62" spans="1:5" ht="12.75">
      <c r="A62" s="34" t="s">
        <v>49</v>
      </c>
      <c r="E62" s="35" t="s">
        <v>46</v>
      </c>
    </row>
    <row r="63" spans="1:5" ht="12.75">
      <c r="A63" s="36" t="s">
        <v>51</v>
      </c>
      <c r="E63" s="37" t="s">
        <v>46</v>
      </c>
    </row>
    <row r="64" spans="1:5" ht="25.5">
      <c r="A64" t="s">
        <v>52</v>
      </c>
      <c r="E64" s="35" t="s">
        <v>365</v>
      </c>
    </row>
    <row r="65" spans="1:16" ht="12.75">
      <c r="A65" s="25" t="s">
        <v>44</v>
      </c>
      <c r="B65" s="29" t="s">
        <v>142</v>
      </c>
      <c r="C65" s="29" t="s">
        <v>375</v>
      </c>
      <c r="D65" s="25" t="s">
        <v>46</v>
      </c>
      <c r="E65" s="30" t="s">
        <v>376</v>
      </c>
      <c r="F65" s="31" t="s">
        <v>329</v>
      </c>
      <c r="G65" s="32">
        <v>2</v>
      </c>
      <c r="H65" s="33">
        <v>0</v>
      </c>
      <c r="I65" s="32">
        <f>ROUND(ROUND(H65,2)*ROUND(G65,2),2)</f>
        <v>0</v>
      </c>
      <c r="O65">
        <f>(I65*21)/100</f>
        <v>0</v>
      </c>
      <c r="P65" t="s">
        <v>22</v>
      </c>
    </row>
    <row r="66" spans="1:5" ht="12.75">
      <c r="A66" s="34" t="s">
        <v>49</v>
      </c>
      <c r="E66" s="35" t="s">
        <v>46</v>
      </c>
    </row>
    <row r="67" spans="1:5" ht="12.75">
      <c r="A67" s="36" t="s">
        <v>51</v>
      </c>
      <c r="E67" s="37" t="s">
        <v>46</v>
      </c>
    </row>
    <row r="68" spans="1:5" ht="25.5">
      <c r="A68" t="s">
        <v>52</v>
      </c>
      <c r="E68" s="35" t="s">
        <v>365</v>
      </c>
    </row>
    <row r="69" spans="1:16" ht="12.75">
      <c r="A69" s="25" t="s">
        <v>44</v>
      </c>
      <c r="B69" s="29" t="s">
        <v>148</v>
      </c>
      <c r="C69" s="29" t="s">
        <v>377</v>
      </c>
      <c r="D69" s="25" t="s">
        <v>46</v>
      </c>
      <c r="E69" s="30" t="s">
        <v>378</v>
      </c>
      <c r="F69" s="31" t="s">
        <v>329</v>
      </c>
      <c r="G69" s="32">
        <v>1</v>
      </c>
      <c r="H69" s="33">
        <v>0</v>
      </c>
      <c r="I69" s="32">
        <f>ROUND(ROUND(H69,2)*ROUND(G69,2),2)</f>
        <v>0</v>
      </c>
      <c r="O69">
        <f>(I69*21)/100</f>
        <v>0</v>
      </c>
      <c r="P69" t="s">
        <v>22</v>
      </c>
    </row>
    <row r="70" spans="1:5" ht="12.75">
      <c r="A70" s="34" t="s">
        <v>49</v>
      </c>
      <c r="E70" s="35" t="s">
        <v>379</v>
      </c>
    </row>
    <row r="71" spans="1:5" ht="12.75">
      <c r="A71" s="36" t="s">
        <v>51</v>
      </c>
      <c r="E71" s="37" t="s">
        <v>46</v>
      </c>
    </row>
    <row r="72" spans="1:5" ht="12.75">
      <c r="A72" t="s">
        <v>52</v>
      </c>
      <c r="E72" s="35" t="s">
        <v>380</v>
      </c>
    </row>
    <row r="73" spans="1:16" ht="12.75">
      <c r="A73" s="25" t="s">
        <v>44</v>
      </c>
      <c r="B73" s="29" t="s">
        <v>150</v>
      </c>
      <c r="C73" s="29" t="s">
        <v>335</v>
      </c>
      <c r="D73" s="25" t="s">
        <v>46</v>
      </c>
      <c r="E73" s="30" t="s">
        <v>336</v>
      </c>
      <c r="F73" s="31" t="s">
        <v>329</v>
      </c>
      <c r="G73" s="32">
        <v>1</v>
      </c>
      <c r="H73" s="33">
        <v>0</v>
      </c>
      <c r="I73" s="32">
        <f>ROUND(ROUND(H73,2)*ROUND(G73,2),2)</f>
        <v>0</v>
      </c>
      <c r="O73">
        <f>(I73*21)/100</f>
        <v>0</v>
      </c>
      <c r="P73" t="s">
        <v>22</v>
      </c>
    </row>
    <row r="74" spans="1:5" ht="12.75">
      <c r="A74" s="34" t="s">
        <v>49</v>
      </c>
      <c r="E74" s="35" t="s">
        <v>381</v>
      </c>
    </row>
    <row r="75" spans="1:5" ht="12.75">
      <c r="A75" s="36" t="s">
        <v>51</v>
      </c>
      <c r="E75" s="37" t="s">
        <v>46</v>
      </c>
    </row>
    <row r="76" spans="1:5" ht="38.25">
      <c r="A76" t="s">
        <v>52</v>
      </c>
      <c r="E76" s="35" t="s">
        <v>337</v>
      </c>
    </row>
    <row r="77" spans="1:16" ht="12.75">
      <c r="A77" s="25" t="s">
        <v>44</v>
      </c>
      <c r="B77" s="29" t="s">
        <v>152</v>
      </c>
      <c r="C77" s="29" t="s">
        <v>382</v>
      </c>
      <c r="D77" s="25" t="s">
        <v>46</v>
      </c>
      <c r="E77" s="30" t="s">
        <v>383</v>
      </c>
      <c r="F77" s="31" t="s">
        <v>329</v>
      </c>
      <c r="G77" s="32">
        <v>2</v>
      </c>
      <c r="H77" s="33">
        <v>0</v>
      </c>
      <c r="I77" s="32">
        <f>ROUND(ROUND(H77,2)*ROUND(G77,2),2)</f>
        <v>0</v>
      </c>
      <c r="O77">
        <f>(I77*21)/100</f>
        <v>0</v>
      </c>
      <c r="P77" t="s">
        <v>22</v>
      </c>
    </row>
    <row r="78" spans="1:5" ht="12.75">
      <c r="A78" s="34" t="s">
        <v>49</v>
      </c>
      <c r="E78" s="35" t="s">
        <v>384</v>
      </c>
    </row>
    <row r="79" spans="1:5" ht="12.75">
      <c r="A79" s="36" t="s">
        <v>51</v>
      </c>
      <c r="E79" s="37" t="s">
        <v>46</v>
      </c>
    </row>
    <row r="80" spans="1:5" ht="38.25">
      <c r="A80" t="s">
        <v>52</v>
      </c>
      <c r="E80" s="35" t="s">
        <v>337</v>
      </c>
    </row>
    <row r="81" spans="1:16" ht="12.75">
      <c r="A81" s="25" t="s">
        <v>44</v>
      </c>
      <c r="B81" s="29" t="s">
        <v>157</v>
      </c>
      <c r="C81" s="29" t="s">
        <v>385</v>
      </c>
      <c r="D81" s="25" t="s">
        <v>46</v>
      </c>
      <c r="E81" s="30" t="s">
        <v>386</v>
      </c>
      <c r="F81" s="31" t="s">
        <v>114</v>
      </c>
      <c r="G81" s="32">
        <v>41</v>
      </c>
      <c r="H81" s="33">
        <v>0</v>
      </c>
      <c r="I81" s="32">
        <f>ROUND(ROUND(H81,2)*ROUND(G81,2),2)</f>
        <v>0</v>
      </c>
      <c r="O81">
        <f>(I81*21)/100</f>
        <v>0</v>
      </c>
      <c r="P81" t="s">
        <v>22</v>
      </c>
    </row>
    <row r="82" spans="1:5" ht="12.75">
      <c r="A82" s="34" t="s">
        <v>49</v>
      </c>
      <c r="E82" s="35" t="s">
        <v>387</v>
      </c>
    </row>
    <row r="83" spans="1:5" ht="12.75">
      <c r="A83" s="36" t="s">
        <v>51</v>
      </c>
      <c r="E83" s="37" t="s">
        <v>46</v>
      </c>
    </row>
    <row r="84" spans="1:5" ht="51">
      <c r="A84" t="s">
        <v>52</v>
      </c>
      <c r="E84" s="35" t="s">
        <v>388</v>
      </c>
    </row>
    <row r="85" spans="1:16" ht="12.75">
      <c r="A85" s="25" t="s">
        <v>44</v>
      </c>
      <c r="B85" s="29" t="s">
        <v>162</v>
      </c>
      <c r="C85" s="29" t="s">
        <v>389</v>
      </c>
      <c r="D85" s="25" t="s">
        <v>46</v>
      </c>
      <c r="E85" s="30" t="s">
        <v>390</v>
      </c>
      <c r="F85" s="31" t="s">
        <v>114</v>
      </c>
      <c r="G85" s="32">
        <v>41</v>
      </c>
      <c r="H85" s="33">
        <v>0</v>
      </c>
      <c r="I85" s="32">
        <f>ROUND(ROUND(H85,2)*ROUND(G85,2),2)</f>
        <v>0</v>
      </c>
      <c r="O85">
        <f>(I85*21)/100</f>
        <v>0</v>
      </c>
      <c r="P85" t="s">
        <v>22</v>
      </c>
    </row>
    <row r="86" spans="1:5" ht="12.75">
      <c r="A86" s="34" t="s">
        <v>49</v>
      </c>
      <c r="E86" s="35" t="s">
        <v>391</v>
      </c>
    </row>
    <row r="87" spans="1:5" ht="12.75">
      <c r="A87" s="36" t="s">
        <v>51</v>
      </c>
      <c r="E87" s="37" t="s">
        <v>46</v>
      </c>
    </row>
    <row r="88" spans="1:5" ht="38.25">
      <c r="A88" t="s">
        <v>52</v>
      </c>
      <c r="E88" s="35" t="s">
        <v>392</v>
      </c>
    </row>
    <row r="89" spans="1:16" ht="12.75">
      <c r="A89" s="25" t="s">
        <v>44</v>
      </c>
      <c r="B89" s="29" t="s">
        <v>167</v>
      </c>
      <c r="C89" s="29" t="s">
        <v>393</v>
      </c>
      <c r="D89" s="25" t="s">
        <v>46</v>
      </c>
      <c r="E89" s="30" t="s">
        <v>394</v>
      </c>
      <c r="F89" s="31" t="s">
        <v>329</v>
      </c>
      <c r="G89" s="32">
        <v>2</v>
      </c>
      <c r="H89" s="33">
        <v>0</v>
      </c>
      <c r="I89" s="32">
        <f>ROUND(ROUND(H89,2)*ROUND(G89,2),2)</f>
        <v>0</v>
      </c>
      <c r="O89">
        <f>(I89*21)/100</f>
        <v>0</v>
      </c>
      <c r="P89" t="s">
        <v>22</v>
      </c>
    </row>
    <row r="90" spans="1:5" ht="12.75">
      <c r="A90" s="34" t="s">
        <v>49</v>
      </c>
      <c r="E90" s="35" t="s">
        <v>395</v>
      </c>
    </row>
    <row r="91" spans="1:5" ht="12.75">
      <c r="A91" s="36" t="s">
        <v>51</v>
      </c>
      <c r="E91" s="37" t="s">
        <v>46</v>
      </c>
    </row>
    <row r="92" spans="1:5" ht="51">
      <c r="A92" t="s">
        <v>52</v>
      </c>
      <c r="E92" s="35" t="s">
        <v>396</v>
      </c>
    </row>
    <row r="93" spans="1:16" ht="12.75">
      <c r="A93" s="25" t="s">
        <v>44</v>
      </c>
      <c r="B93" s="29" t="s">
        <v>173</v>
      </c>
      <c r="C93" s="29" t="s">
        <v>397</v>
      </c>
      <c r="D93" s="25" t="s">
        <v>46</v>
      </c>
      <c r="E93" s="30" t="s">
        <v>398</v>
      </c>
      <c r="F93" s="31" t="s">
        <v>329</v>
      </c>
      <c r="G93" s="32">
        <v>2</v>
      </c>
      <c r="H93" s="33">
        <v>0</v>
      </c>
      <c r="I93" s="32">
        <f>ROUND(ROUND(H93,2)*ROUND(G93,2),2)</f>
        <v>0</v>
      </c>
      <c r="O93">
        <f>(I93*21)/100</f>
        <v>0</v>
      </c>
      <c r="P93" t="s">
        <v>22</v>
      </c>
    </row>
    <row r="94" spans="1:5" ht="12.75">
      <c r="A94" s="34" t="s">
        <v>49</v>
      </c>
      <c r="E94" s="35" t="s">
        <v>399</v>
      </c>
    </row>
    <row r="95" spans="1:5" ht="12.75">
      <c r="A95" s="36" t="s">
        <v>51</v>
      </c>
      <c r="E95" s="37" t="s">
        <v>46</v>
      </c>
    </row>
    <row r="96" spans="1:5" ht="51">
      <c r="A96" t="s">
        <v>52</v>
      </c>
      <c r="E96" s="35" t="s">
        <v>396</v>
      </c>
    </row>
    <row r="97" spans="1:16" ht="12.75">
      <c r="A97" s="25" t="s">
        <v>44</v>
      </c>
      <c r="B97" s="29" t="s">
        <v>179</v>
      </c>
      <c r="C97" s="29" t="s">
        <v>400</v>
      </c>
      <c r="D97" s="25" t="s">
        <v>46</v>
      </c>
      <c r="E97" s="30" t="s">
        <v>401</v>
      </c>
      <c r="F97" s="31" t="s">
        <v>114</v>
      </c>
      <c r="G97" s="32">
        <v>30</v>
      </c>
      <c r="H97" s="33">
        <v>0</v>
      </c>
      <c r="I97" s="32">
        <f>ROUND(ROUND(H97,2)*ROUND(G97,2),2)</f>
        <v>0</v>
      </c>
      <c r="O97">
        <f>(I97*21)/100</f>
        <v>0</v>
      </c>
      <c r="P97" t="s">
        <v>22</v>
      </c>
    </row>
    <row r="98" spans="1:5" ht="12.75">
      <c r="A98" s="34" t="s">
        <v>49</v>
      </c>
      <c r="E98" s="35" t="s">
        <v>46</v>
      </c>
    </row>
    <row r="99" spans="1:5" ht="12.75">
      <c r="A99" s="36" t="s">
        <v>51</v>
      </c>
      <c r="E99" s="37" t="s">
        <v>46</v>
      </c>
    </row>
    <row r="100" spans="1:5" ht="63.75">
      <c r="A100" t="s">
        <v>52</v>
      </c>
      <c r="E100" s="35" t="s">
        <v>402</v>
      </c>
    </row>
    <row r="101" spans="1:16" ht="12.75">
      <c r="A101" s="25" t="s">
        <v>44</v>
      </c>
      <c r="B101" s="29" t="s">
        <v>185</v>
      </c>
      <c r="C101" s="29" t="s">
        <v>403</v>
      </c>
      <c r="D101" s="25" t="s">
        <v>46</v>
      </c>
      <c r="E101" s="30" t="s">
        <v>404</v>
      </c>
      <c r="F101" s="31" t="s">
        <v>114</v>
      </c>
      <c r="G101" s="32">
        <v>30</v>
      </c>
      <c r="H101" s="33">
        <v>0</v>
      </c>
      <c r="I101" s="32">
        <f>ROUND(ROUND(H101,2)*ROUND(G101,2),2)</f>
        <v>0</v>
      </c>
      <c r="O101">
        <f>(I101*21)/100</f>
        <v>0</v>
      </c>
      <c r="P101" t="s">
        <v>22</v>
      </c>
    </row>
    <row r="102" spans="1:5" ht="12.75">
      <c r="A102" s="34" t="s">
        <v>49</v>
      </c>
      <c r="E102" s="35" t="s">
        <v>46</v>
      </c>
    </row>
    <row r="103" spans="1:5" ht="12.75">
      <c r="A103" s="36" t="s">
        <v>51</v>
      </c>
      <c r="E103" s="37" t="s">
        <v>46</v>
      </c>
    </row>
    <row r="104" spans="1:5" ht="25.5">
      <c r="A104" t="s">
        <v>52</v>
      </c>
      <c r="E104" s="35" t="s">
        <v>405</v>
      </c>
    </row>
    <row r="105" spans="1:18" ht="12.75" customHeight="1">
      <c r="A105" s="12" t="s">
        <v>42</v>
      </c>
      <c r="B105" s="12"/>
      <c r="C105" s="39" t="s">
        <v>39</v>
      </c>
      <c r="D105" s="12"/>
      <c r="E105" s="27" t="s">
        <v>258</v>
      </c>
      <c r="F105" s="12"/>
      <c r="G105" s="12"/>
      <c r="H105" s="12"/>
      <c r="I105" s="40">
        <f>0+Q105</f>
        <v>0</v>
      </c>
      <c r="O105">
        <f>0+R105</f>
        <v>0</v>
      </c>
      <c r="Q105">
        <f>0+I106+I110</f>
        <v>0</v>
      </c>
      <c r="R105">
        <f>0+O106+O110</f>
        <v>0</v>
      </c>
    </row>
    <row r="106" spans="1:16" ht="12.75">
      <c r="A106" s="25" t="s">
        <v>44</v>
      </c>
      <c r="B106" s="29" t="s">
        <v>190</v>
      </c>
      <c r="C106" s="29" t="s">
        <v>406</v>
      </c>
      <c r="D106" s="25" t="s">
        <v>46</v>
      </c>
      <c r="E106" s="30" t="s">
        <v>407</v>
      </c>
      <c r="F106" s="31" t="s">
        <v>114</v>
      </c>
      <c r="G106" s="32">
        <v>11</v>
      </c>
      <c r="H106" s="33">
        <v>0</v>
      </c>
      <c r="I106" s="32">
        <f>ROUND(ROUND(H106,2)*ROUND(G106,2),2)</f>
        <v>0</v>
      </c>
      <c r="O106">
        <f>(I106*21)/100</f>
        <v>0</v>
      </c>
      <c r="P106" t="s">
        <v>22</v>
      </c>
    </row>
    <row r="107" spans="1:5" ht="12.75">
      <c r="A107" s="34" t="s">
        <v>49</v>
      </c>
      <c r="E107" s="35" t="s">
        <v>408</v>
      </c>
    </row>
    <row r="108" spans="1:5" ht="12.75">
      <c r="A108" s="36" t="s">
        <v>51</v>
      </c>
      <c r="E108" s="37" t="s">
        <v>46</v>
      </c>
    </row>
    <row r="109" spans="1:5" ht="89.25">
      <c r="A109" t="s">
        <v>52</v>
      </c>
      <c r="E109" s="35" t="s">
        <v>345</v>
      </c>
    </row>
    <row r="110" spans="1:16" ht="12.75">
      <c r="A110" s="25" t="s">
        <v>44</v>
      </c>
      <c r="B110" s="29" t="s">
        <v>194</v>
      </c>
      <c r="C110" s="29" t="s">
        <v>409</v>
      </c>
      <c r="D110" s="25" t="s">
        <v>46</v>
      </c>
      <c r="E110" s="30" t="s">
        <v>410</v>
      </c>
      <c r="F110" s="31" t="s">
        <v>114</v>
      </c>
      <c r="G110" s="32">
        <v>30</v>
      </c>
      <c r="H110" s="33">
        <v>0</v>
      </c>
      <c r="I110" s="32">
        <f>ROUND(ROUND(H110,2)*ROUND(G110,2),2)</f>
        <v>0</v>
      </c>
      <c r="O110">
        <f>(I110*21)/100</f>
        <v>0</v>
      </c>
      <c r="P110" t="s">
        <v>22</v>
      </c>
    </row>
    <row r="111" spans="1:5" ht="12.75">
      <c r="A111" s="34" t="s">
        <v>49</v>
      </c>
      <c r="E111" s="35" t="s">
        <v>411</v>
      </c>
    </row>
    <row r="112" spans="1:5" ht="12.75">
      <c r="A112" s="36" t="s">
        <v>51</v>
      </c>
      <c r="E112" s="37" t="s">
        <v>46</v>
      </c>
    </row>
    <row r="113" spans="1:5" ht="89.25">
      <c r="A113" t="s">
        <v>52</v>
      </c>
      <c r="E113" s="35" t="s">
        <v>345</v>
      </c>
    </row>
  </sheetData>
  <sheetProtection sheet="1" objects="1" scenarios="1"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0+O8+O13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412</v>
      </c>
      <c r="I3" s="38">
        <f>0+I8+I13</f>
        <v>0</v>
      </c>
      <c r="O3" t="s">
        <v>19</v>
      </c>
      <c r="P3" t="s">
        <v>22</v>
      </c>
    </row>
    <row r="4" spans="1:16" ht="15" customHeight="1">
      <c r="A4" t="s">
        <v>17</v>
      </c>
      <c r="B4" s="20" t="s">
        <v>18</v>
      </c>
      <c r="C4" s="3" t="s">
        <v>412</v>
      </c>
      <c r="D4" s="2"/>
      <c r="E4" s="21" t="s">
        <v>413</v>
      </c>
      <c r="F4" s="12"/>
      <c r="G4" s="12"/>
      <c r="H4" s="22"/>
      <c r="I4" s="22"/>
      <c r="O4" t="s">
        <v>20</v>
      </c>
      <c r="P4" t="s">
        <v>22</v>
      </c>
    </row>
    <row r="5" spans="1:16" ht="12.75" customHeight="1">
      <c r="A5" s="1" t="s">
        <v>25</v>
      </c>
      <c r="B5" s="1" t="s">
        <v>26</v>
      </c>
      <c r="C5" s="1" t="s">
        <v>28</v>
      </c>
      <c r="D5" s="1" t="s">
        <v>29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21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</row>
    <row r="7" spans="1:9" ht="12.75" customHeight="1">
      <c r="A7" s="19" t="s">
        <v>23</v>
      </c>
      <c r="B7" s="19" t="s">
        <v>27</v>
      </c>
      <c r="C7" s="19" t="s">
        <v>22</v>
      </c>
      <c r="D7" s="19" t="s">
        <v>30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</row>
    <row r="8" spans="1:18" ht="12.75" customHeight="1">
      <c r="A8" s="22" t="s">
        <v>42</v>
      </c>
      <c r="B8" s="22"/>
      <c r="C8" s="26" t="s">
        <v>23</v>
      </c>
      <c r="D8" s="22"/>
      <c r="E8" s="27" t="s">
        <v>43</v>
      </c>
      <c r="F8" s="22"/>
      <c r="G8" s="22"/>
      <c r="H8" s="22"/>
      <c r="I8" s="28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5" t="s">
        <v>44</v>
      </c>
      <c r="B9" s="29" t="s">
        <v>27</v>
      </c>
      <c r="C9" s="29" t="s">
        <v>414</v>
      </c>
      <c r="D9" s="25" t="s">
        <v>46</v>
      </c>
      <c r="E9" s="30" t="s">
        <v>415</v>
      </c>
      <c r="F9" s="31" t="s">
        <v>48</v>
      </c>
      <c r="G9" s="32">
        <v>1</v>
      </c>
      <c r="H9" s="33">
        <v>0</v>
      </c>
      <c r="I9" s="32">
        <f>ROUND(ROUND(H9,2)*ROUND(G9,2),2)</f>
        <v>0</v>
      </c>
      <c r="O9">
        <f>(I9*21)/100</f>
        <v>0</v>
      </c>
      <c r="P9" t="s">
        <v>22</v>
      </c>
    </row>
    <row r="10" spans="1:5" ht="25.5">
      <c r="A10" s="34" t="s">
        <v>49</v>
      </c>
      <c r="E10" s="35" t="s">
        <v>416</v>
      </c>
    </row>
    <row r="11" spans="1:5" ht="12.75">
      <c r="A11" s="36" t="s">
        <v>51</v>
      </c>
      <c r="E11" s="37" t="s">
        <v>46</v>
      </c>
    </row>
    <row r="12" spans="1:5" ht="12.75">
      <c r="A12" t="s">
        <v>52</v>
      </c>
      <c r="E12" s="35" t="s">
        <v>57</v>
      </c>
    </row>
    <row r="13" spans="1:18" ht="12.75" customHeight="1">
      <c r="A13" s="12" t="s">
        <v>42</v>
      </c>
      <c r="B13" s="12"/>
      <c r="C13" s="39" t="s">
        <v>39</v>
      </c>
      <c r="D13" s="12"/>
      <c r="E13" s="27" t="s">
        <v>258</v>
      </c>
      <c r="F13" s="12"/>
      <c r="G13" s="12"/>
      <c r="H13" s="12"/>
      <c r="I13" s="40">
        <f>0+Q13</f>
        <v>0</v>
      </c>
      <c r="O13">
        <f>0+R13</f>
        <v>0</v>
      </c>
      <c r="Q13">
        <f>0+I14+I18+I22+I26+I30+I34+I38+I42</f>
        <v>0</v>
      </c>
      <c r="R13">
        <f>0+O14+O18+O22+O26+O30+O34+O38+O42</f>
        <v>0</v>
      </c>
    </row>
    <row r="14" spans="1:16" ht="25.5">
      <c r="A14" s="25" t="s">
        <v>44</v>
      </c>
      <c r="B14" s="29" t="s">
        <v>22</v>
      </c>
      <c r="C14" s="29" t="s">
        <v>417</v>
      </c>
      <c r="D14" s="25" t="s">
        <v>46</v>
      </c>
      <c r="E14" s="30" t="s">
        <v>418</v>
      </c>
      <c r="F14" s="31" t="s">
        <v>329</v>
      </c>
      <c r="G14" s="32">
        <v>39</v>
      </c>
      <c r="H14" s="33">
        <v>0</v>
      </c>
      <c r="I14" s="32">
        <f>ROUND(ROUND(H14,2)*ROUND(G14,2),2)</f>
        <v>0</v>
      </c>
      <c r="O14">
        <f>(I14*21)/100</f>
        <v>0</v>
      </c>
      <c r="P14" t="s">
        <v>22</v>
      </c>
    </row>
    <row r="15" spans="1:5" ht="12.75">
      <c r="A15" s="34" t="s">
        <v>49</v>
      </c>
      <c r="E15" s="35" t="s">
        <v>419</v>
      </c>
    </row>
    <row r="16" spans="1:5" ht="12.75">
      <c r="A16" s="36" t="s">
        <v>51</v>
      </c>
      <c r="E16" s="37" t="s">
        <v>46</v>
      </c>
    </row>
    <row r="17" spans="1:5" ht="25.5">
      <c r="A17" t="s">
        <v>52</v>
      </c>
      <c r="E17" s="35" t="s">
        <v>420</v>
      </c>
    </row>
    <row r="18" spans="1:16" ht="25.5">
      <c r="A18" s="25" t="s">
        <v>44</v>
      </c>
      <c r="B18" s="29" t="s">
        <v>30</v>
      </c>
      <c r="C18" s="29" t="s">
        <v>421</v>
      </c>
      <c r="D18" s="25" t="s">
        <v>46</v>
      </c>
      <c r="E18" s="30" t="s">
        <v>422</v>
      </c>
      <c r="F18" s="31" t="s">
        <v>329</v>
      </c>
      <c r="G18" s="32">
        <v>39</v>
      </c>
      <c r="H18" s="33">
        <v>0</v>
      </c>
      <c r="I18" s="32">
        <f>ROUND(ROUND(H18,2)*ROUND(G18,2),2)</f>
        <v>0</v>
      </c>
      <c r="O18">
        <f>(I18*21)/100</f>
        <v>0</v>
      </c>
      <c r="P18" t="s">
        <v>22</v>
      </c>
    </row>
    <row r="19" spans="1:5" ht="12.75">
      <c r="A19" s="34" t="s">
        <v>49</v>
      </c>
      <c r="E19" s="35" t="s">
        <v>419</v>
      </c>
    </row>
    <row r="20" spans="1:5" ht="12.75">
      <c r="A20" s="36" t="s">
        <v>51</v>
      </c>
      <c r="E20" s="37" t="s">
        <v>46</v>
      </c>
    </row>
    <row r="21" spans="1:5" ht="25.5">
      <c r="A21" t="s">
        <v>52</v>
      </c>
      <c r="E21" s="35" t="s">
        <v>423</v>
      </c>
    </row>
    <row r="22" spans="1:16" ht="25.5">
      <c r="A22" s="25" t="s">
        <v>44</v>
      </c>
      <c r="B22" s="29" t="s">
        <v>32</v>
      </c>
      <c r="C22" s="29" t="s">
        <v>424</v>
      </c>
      <c r="D22" s="25" t="s">
        <v>46</v>
      </c>
      <c r="E22" s="30" t="s">
        <v>425</v>
      </c>
      <c r="F22" s="31" t="s">
        <v>329</v>
      </c>
      <c r="G22" s="32">
        <v>4</v>
      </c>
      <c r="H22" s="33">
        <v>0</v>
      </c>
      <c r="I22" s="32">
        <f>ROUND(ROUND(H22,2)*ROUND(G22,2),2)</f>
        <v>0</v>
      </c>
      <c r="O22">
        <f>(I22*21)/100</f>
        <v>0</v>
      </c>
      <c r="P22" t="s">
        <v>22</v>
      </c>
    </row>
    <row r="23" spans="1:5" ht="12.75">
      <c r="A23" s="34" t="s">
        <v>49</v>
      </c>
      <c r="E23" s="35" t="s">
        <v>419</v>
      </c>
    </row>
    <row r="24" spans="1:5" ht="12.75">
      <c r="A24" s="36" t="s">
        <v>51</v>
      </c>
      <c r="E24" s="37" t="s">
        <v>46</v>
      </c>
    </row>
    <row r="25" spans="1:5" ht="25.5">
      <c r="A25" t="s">
        <v>52</v>
      </c>
      <c r="E25" s="35" t="s">
        <v>420</v>
      </c>
    </row>
    <row r="26" spans="1:16" ht="12.75">
      <c r="A26" s="25" t="s">
        <v>44</v>
      </c>
      <c r="B26" s="29" t="s">
        <v>34</v>
      </c>
      <c r="C26" s="29" t="s">
        <v>426</v>
      </c>
      <c r="D26" s="25" t="s">
        <v>46</v>
      </c>
      <c r="E26" s="30" t="s">
        <v>427</v>
      </c>
      <c r="F26" s="31" t="s">
        <v>329</v>
      </c>
      <c r="G26" s="32">
        <v>4</v>
      </c>
      <c r="H26" s="33">
        <v>0</v>
      </c>
      <c r="I26" s="32">
        <f>ROUND(ROUND(H26,2)*ROUND(G26,2),2)</f>
        <v>0</v>
      </c>
      <c r="O26">
        <f>(I26*21)/100</f>
        <v>0</v>
      </c>
      <c r="P26" t="s">
        <v>22</v>
      </c>
    </row>
    <row r="27" spans="1:5" ht="12.75">
      <c r="A27" s="34" t="s">
        <v>49</v>
      </c>
      <c r="E27" s="35" t="s">
        <v>419</v>
      </c>
    </row>
    <row r="28" spans="1:5" ht="12.75">
      <c r="A28" s="36" t="s">
        <v>51</v>
      </c>
      <c r="E28" s="37" t="s">
        <v>46</v>
      </c>
    </row>
    <row r="29" spans="1:5" ht="25.5">
      <c r="A29" t="s">
        <v>52</v>
      </c>
      <c r="E29" s="35" t="s">
        <v>423</v>
      </c>
    </row>
    <row r="30" spans="1:16" ht="12.75">
      <c r="A30" s="25" t="s">
        <v>44</v>
      </c>
      <c r="B30" s="29" t="s">
        <v>36</v>
      </c>
      <c r="C30" s="29" t="s">
        <v>428</v>
      </c>
      <c r="D30" s="25" t="s">
        <v>46</v>
      </c>
      <c r="E30" s="30" t="s">
        <v>429</v>
      </c>
      <c r="F30" s="31" t="s">
        <v>329</v>
      </c>
      <c r="G30" s="32">
        <v>2</v>
      </c>
      <c r="H30" s="33">
        <v>0</v>
      </c>
      <c r="I30" s="32">
        <f>ROUND(ROUND(H30,2)*ROUND(G30,2),2)</f>
        <v>0</v>
      </c>
      <c r="O30">
        <f>(I30*21)/100</f>
        <v>0</v>
      </c>
      <c r="P30" t="s">
        <v>22</v>
      </c>
    </row>
    <row r="31" spans="1:5" ht="12.75">
      <c r="A31" s="34" t="s">
        <v>49</v>
      </c>
      <c r="E31" s="35" t="s">
        <v>430</v>
      </c>
    </row>
    <row r="32" spans="1:5" ht="12.75">
      <c r="A32" s="36" t="s">
        <v>51</v>
      </c>
      <c r="E32" s="37" t="s">
        <v>46</v>
      </c>
    </row>
    <row r="33" spans="1:5" ht="63.75">
      <c r="A33" t="s">
        <v>52</v>
      </c>
      <c r="E33" s="35" t="s">
        <v>431</v>
      </c>
    </row>
    <row r="34" spans="1:16" ht="12.75">
      <c r="A34" s="25" t="s">
        <v>44</v>
      </c>
      <c r="B34" s="29" t="s">
        <v>72</v>
      </c>
      <c r="C34" s="29" t="s">
        <v>432</v>
      </c>
      <c r="D34" s="25" t="s">
        <v>46</v>
      </c>
      <c r="E34" s="30" t="s">
        <v>433</v>
      </c>
      <c r="F34" s="31" t="s">
        <v>329</v>
      </c>
      <c r="G34" s="32">
        <v>2</v>
      </c>
      <c r="H34" s="33">
        <v>0</v>
      </c>
      <c r="I34" s="32">
        <f>ROUND(ROUND(H34,2)*ROUND(G34,2),2)</f>
        <v>0</v>
      </c>
      <c r="O34">
        <f>(I34*21)/100</f>
        <v>0</v>
      </c>
      <c r="P34" t="s">
        <v>22</v>
      </c>
    </row>
    <row r="35" spans="1:5" ht="12.75">
      <c r="A35" s="34" t="s">
        <v>49</v>
      </c>
      <c r="E35" s="35" t="s">
        <v>430</v>
      </c>
    </row>
    <row r="36" spans="1:5" ht="12.75">
      <c r="A36" s="36" t="s">
        <v>51</v>
      </c>
      <c r="E36" s="37" t="s">
        <v>46</v>
      </c>
    </row>
    <row r="37" spans="1:5" ht="25.5">
      <c r="A37" t="s">
        <v>52</v>
      </c>
      <c r="E37" s="35" t="s">
        <v>434</v>
      </c>
    </row>
    <row r="38" spans="1:16" ht="12.75">
      <c r="A38" s="25" t="s">
        <v>44</v>
      </c>
      <c r="B38" s="29" t="s">
        <v>77</v>
      </c>
      <c r="C38" s="29" t="s">
        <v>435</v>
      </c>
      <c r="D38" s="25" t="s">
        <v>46</v>
      </c>
      <c r="E38" s="30" t="s">
        <v>436</v>
      </c>
      <c r="F38" s="31" t="s">
        <v>329</v>
      </c>
      <c r="G38" s="32">
        <v>2</v>
      </c>
      <c r="H38" s="33">
        <v>0</v>
      </c>
      <c r="I38" s="32">
        <f>ROUND(ROUND(H38,2)*ROUND(G38,2),2)</f>
        <v>0</v>
      </c>
      <c r="O38">
        <f>(I38*21)/100</f>
        <v>0</v>
      </c>
      <c r="P38" t="s">
        <v>22</v>
      </c>
    </row>
    <row r="39" spans="1:5" ht="12.75">
      <c r="A39" s="34" t="s">
        <v>49</v>
      </c>
      <c r="E39" s="35" t="s">
        <v>419</v>
      </c>
    </row>
    <row r="40" spans="1:5" ht="12.75">
      <c r="A40" s="36" t="s">
        <v>51</v>
      </c>
      <c r="E40" s="37" t="s">
        <v>46</v>
      </c>
    </row>
    <row r="41" spans="1:5" ht="51">
      <c r="A41" t="s">
        <v>52</v>
      </c>
      <c r="E41" s="35" t="s">
        <v>437</v>
      </c>
    </row>
    <row r="42" spans="1:16" ht="12.75">
      <c r="A42" s="25" t="s">
        <v>44</v>
      </c>
      <c r="B42" s="29" t="s">
        <v>39</v>
      </c>
      <c r="C42" s="29" t="s">
        <v>438</v>
      </c>
      <c r="D42" s="25" t="s">
        <v>46</v>
      </c>
      <c r="E42" s="30" t="s">
        <v>439</v>
      </c>
      <c r="F42" s="31" t="s">
        <v>329</v>
      </c>
      <c r="G42" s="32">
        <v>2</v>
      </c>
      <c r="H42" s="33">
        <v>0</v>
      </c>
      <c r="I42" s="32">
        <f>ROUND(ROUND(H42,2)*ROUND(G42,2),2)</f>
        <v>0</v>
      </c>
      <c r="O42">
        <f>(I42*21)/100</f>
        <v>0</v>
      </c>
      <c r="P42" t="s">
        <v>22</v>
      </c>
    </row>
    <row r="43" spans="1:5" ht="12.75">
      <c r="A43" s="34" t="s">
        <v>49</v>
      </c>
      <c r="E43" s="35" t="s">
        <v>419</v>
      </c>
    </row>
    <row r="44" spans="1:5" ht="12.75">
      <c r="A44" s="36" t="s">
        <v>51</v>
      </c>
      <c r="E44" s="37" t="s">
        <v>46</v>
      </c>
    </row>
    <row r="45" spans="1:5" ht="25.5">
      <c r="A45" t="s">
        <v>52</v>
      </c>
      <c r="E45" s="35" t="s">
        <v>434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8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0+O8+O17+O30+O63+O80+O101+O122+O147+O152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440</v>
      </c>
      <c r="I3" s="38">
        <f>0+I8+I17+I30+I63+I80+I101+I122+I147+I152</f>
        <v>0</v>
      </c>
      <c r="O3" t="s">
        <v>19</v>
      </c>
      <c r="P3" t="s">
        <v>22</v>
      </c>
    </row>
    <row r="4" spans="1:16" ht="15" customHeight="1">
      <c r="A4" t="s">
        <v>17</v>
      </c>
      <c r="B4" s="20" t="s">
        <v>18</v>
      </c>
      <c r="C4" s="3" t="s">
        <v>440</v>
      </c>
      <c r="D4" s="2"/>
      <c r="E4" s="21" t="s">
        <v>441</v>
      </c>
      <c r="F4" s="12"/>
      <c r="G4" s="12"/>
      <c r="H4" s="22"/>
      <c r="I4" s="22"/>
      <c r="O4" t="s">
        <v>20</v>
      </c>
      <c r="P4" t="s">
        <v>22</v>
      </c>
    </row>
    <row r="5" spans="1:16" ht="12.75" customHeight="1">
      <c r="A5" s="1" t="s">
        <v>25</v>
      </c>
      <c r="B5" s="1" t="s">
        <v>26</v>
      </c>
      <c r="C5" s="1" t="s">
        <v>28</v>
      </c>
      <c r="D5" s="1" t="s">
        <v>29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21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</row>
    <row r="7" spans="1:9" ht="12.75" customHeight="1">
      <c r="A7" s="19" t="s">
        <v>23</v>
      </c>
      <c r="B7" s="19" t="s">
        <v>27</v>
      </c>
      <c r="C7" s="19" t="s">
        <v>22</v>
      </c>
      <c r="D7" s="19" t="s">
        <v>30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</row>
    <row r="8" spans="1:18" ht="12.75" customHeight="1">
      <c r="A8" s="22" t="s">
        <v>42</v>
      </c>
      <c r="B8" s="22"/>
      <c r="C8" s="26" t="s">
        <v>23</v>
      </c>
      <c r="D8" s="22"/>
      <c r="E8" s="27" t="s">
        <v>43</v>
      </c>
      <c r="F8" s="22"/>
      <c r="G8" s="22"/>
      <c r="H8" s="22"/>
      <c r="I8" s="28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5" t="s">
        <v>44</v>
      </c>
      <c r="B9" s="29" t="s">
        <v>27</v>
      </c>
      <c r="C9" s="29" t="s">
        <v>88</v>
      </c>
      <c r="D9" s="25" t="s">
        <v>64</v>
      </c>
      <c r="E9" s="30" t="s">
        <v>89</v>
      </c>
      <c r="F9" s="31" t="s">
        <v>90</v>
      </c>
      <c r="G9" s="32">
        <v>558</v>
      </c>
      <c r="H9" s="33">
        <v>0</v>
      </c>
      <c r="I9" s="32">
        <f>ROUND(ROUND(H9,2)*ROUND(G9,2),2)</f>
        <v>0</v>
      </c>
      <c r="O9">
        <f>(I9*21)/100</f>
        <v>0</v>
      </c>
      <c r="P9" t="s">
        <v>22</v>
      </c>
    </row>
    <row r="10" spans="1:5" ht="12.75">
      <c r="A10" s="34" t="s">
        <v>49</v>
      </c>
      <c r="E10" s="35" t="s">
        <v>91</v>
      </c>
    </row>
    <row r="11" spans="1:5" ht="12.75">
      <c r="A11" s="36" t="s">
        <v>51</v>
      </c>
      <c r="E11" s="37" t="s">
        <v>46</v>
      </c>
    </row>
    <row r="12" spans="1:5" ht="25.5">
      <c r="A12" t="s">
        <v>52</v>
      </c>
      <c r="E12" s="35" t="s">
        <v>93</v>
      </c>
    </row>
    <row r="13" spans="1:16" ht="12.75">
      <c r="A13" s="25" t="s">
        <v>44</v>
      </c>
      <c r="B13" s="29" t="s">
        <v>22</v>
      </c>
      <c r="C13" s="29" t="s">
        <v>88</v>
      </c>
      <c r="D13" s="25" t="s">
        <v>67</v>
      </c>
      <c r="E13" s="30" t="s">
        <v>89</v>
      </c>
      <c r="F13" s="31" t="s">
        <v>90</v>
      </c>
      <c r="G13" s="32">
        <v>18.4</v>
      </c>
      <c r="H13" s="33">
        <v>0</v>
      </c>
      <c r="I13" s="32">
        <f>ROUND(ROUND(H13,2)*ROUND(G13,2),2)</f>
        <v>0</v>
      </c>
      <c r="O13">
        <f>(I13*21)/100</f>
        <v>0</v>
      </c>
      <c r="P13" t="s">
        <v>22</v>
      </c>
    </row>
    <row r="14" spans="1:5" ht="12.75">
      <c r="A14" s="34" t="s">
        <v>49</v>
      </c>
      <c r="E14" s="35" t="s">
        <v>442</v>
      </c>
    </row>
    <row r="15" spans="1:5" ht="12.75">
      <c r="A15" s="36" t="s">
        <v>51</v>
      </c>
      <c r="E15" s="37" t="s">
        <v>443</v>
      </c>
    </row>
    <row r="16" spans="1:5" ht="25.5">
      <c r="A16" t="s">
        <v>52</v>
      </c>
      <c r="E16" s="35" t="s">
        <v>93</v>
      </c>
    </row>
    <row r="17" spans="1:18" ht="12.75" customHeight="1">
      <c r="A17" s="12" t="s">
        <v>42</v>
      </c>
      <c r="B17" s="12"/>
      <c r="C17" s="39" t="s">
        <v>27</v>
      </c>
      <c r="D17" s="12"/>
      <c r="E17" s="27" t="s">
        <v>98</v>
      </c>
      <c r="F17" s="12"/>
      <c r="G17" s="12"/>
      <c r="H17" s="12"/>
      <c r="I17" s="40">
        <f>0+Q17</f>
        <v>0</v>
      </c>
      <c r="O17">
        <f>0+R17</f>
        <v>0</v>
      </c>
      <c r="Q17">
        <f>0+I18+I22+I26</f>
        <v>0</v>
      </c>
      <c r="R17">
        <f>0+O18+O22+O26</f>
        <v>0</v>
      </c>
    </row>
    <row r="18" spans="1:16" ht="12.75">
      <c r="A18" s="25" t="s">
        <v>44</v>
      </c>
      <c r="B18" s="29" t="s">
        <v>30</v>
      </c>
      <c r="C18" s="29" t="s">
        <v>444</v>
      </c>
      <c r="D18" s="25" t="s">
        <v>46</v>
      </c>
      <c r="E18" s="30" t="s">
        <v>445</v>
      </c>
      <c r="F18" s="31" t="s">
        <v>90</v>
      </c>
      <c r="G18" s="32">
        <v>558</v>
      </c>
      <c r="H18" s="33">
        <v>0</v>
      </c>
      <c r="I18" s="32">
        <f>ROUND(ROUND(H18,2)*ROUND(G18,2),2)</f>
        <v>0</v>
      </c>
      <c r="O18">
        <f>(I18*21)/100</f>
        <v>0</v>
      </c>
      <c r="P18" t="s">
        <v>22</v>
      </c>
    </row>
    <row r="19" spans="1:5" ht="25.5">
      <c r="A19" s="34" t="s">
        <v>49</v>
      </c>
      <c r="E19" s="35" t="s">
        <v>446</v>
      </c>
    </row>
    <row r="20" spans="1:5" ht="12.75">
      <c r="A20" s="36" t="s">
        <v>51</v>
      </c>
      <c r="E20" s="37" t="s">
        <v>447</v>
      </c>
    </row>
    <row r="21" spans="1:5" ht="318.75">
      <c r="A21" t="s">
        <v>52</v>
      </c>
      <c r="E21" s="35" t="s">
        <v>131</v>
      </c>
    </row>
    <row r="22" spans="1:16" ht="12.75">
      <c r="A22" s="25" t="s">
        <v>44</v>
      </c>
      <c r="B22" s="29" t="s">
        <v>32</v>
      </c>
      <c r="C22" s="29" t="s">
        <v>133</v>
      </c>
      <c r="D22" s="25" t="s">
        <v>46</v>
      </c>
      <c r="E22" s="30" t="s">
        <v>134</v>
      </c>
      <c r="F22" s="31" t="s">
        <v>90</v>
      </c>
      <c r="G22" s="32">
        <v>558</v>
      </c>
      <c r="H22" s="33">
        <v>0</v>
      </c>
      <c r="I22" s="32">
        <f>ROUND(ROUND(H22,2)*ROUND(G22,2),2)</f>
        <v>0</v>
      </c>
      <c r="O22">
        <f>(I22*21)/100</f>
        <v>0</v>
      </c>
      <c r="P22" t="s">
        <v>22</v>
      </c>
    </row>
    <row r="23" spans="1:5" ht="12.75">
      <c r="A23" s="34" t="s">
        <v>49</v>
      </c>
      <c r="E23" s="35" t="s">
        <v>448</v>
      </c>
    </row>
    <row r="24" spans="1:5" ht="12.75">
      <c r="A24" s="36" t="s">
        <v>51</v>
      </c>
      <c r="E24" s="37" t="s">
        <v>46</v>
      </c>
    </row>
    <row r="25" spans="1:5" ht="191.25">
      <c r="A25" t="s">
        <v>52</v>
      </c>
      <c r="E25" s="35" t="s">
        <v>136</v>
      </c>
    </row>
    <row r="26" spans="1:16" ht="12.75">
      <c r="A26" s="25" t="s">
        <v>44</v>
      </c>
      <c r="B26" s="29" t="s">
        <v>34</v>
      </c>
      <c r="C26" s="29" t="s">
        <v>138</v>
      </c>
      <c r="D26" s="25" t="s">
        <v>46</v>
      </c>
      <c r="E26" s="30" t="s">
        <v>139</v>
      </c>
      <c r="F26" s="31" t="s">
        <v>90</v>
      </c>
      <c r="G26" s="32">
        <v>77</v>
      </c>
      <c r="H26" s="33">
        <v>0</v>
      </c>
      <c r="I26" s="32">
        <f>ROUND(ROUND(H26,2)*ROUND(G26,2),2)</f>
        <v>0</v>
      </c>
      <c r="O26">
        <f>(I26*21)/100</f>
        <v>0</v>
      </c>
      <c r="P26" t="s">
        <v>22</v>
      </c>
    </row>
    <row r="27" spans="1:5" ht="25.5">
      <c r="A27" s="34" t="s">
        <v>49</v>
      </c>
      <c r="E27" s="35" t="s">
        <v>449</v>
      </c>
    </row>
    <row r="28" spans="1:5" ht="12.75">
      <c r="A28" s="36" t="s">
        <v>51</v>
      </c>
      <c r="E28" s="37" t="s">
        <v>450</v>
      </c>
    </row>
    <row r="29" spans="1:5" ht="280.5">
      <c r="A29" t="s">
        <v>52</v>
      </c>
      <c r="E29" s="35" t="s">
        <v>141</v>
      </c>
    </row>
    <row r="30" spans="1:18" ht="12.75" customHeight="1">
      <c r="A30" s="12" t="s">
        <v>42</v>
      </c>
      <c r="B30" s="12"/>
      <c r="C30" s="39" t="s">
        <v>22</v>
      </c>
      <c r="D30" s="12"/>
      <c r="E30" s="27" t="s">
        <v>172</v>
      </c>
      <c r="F30" s="12"/>
      <c r="G30" s="12"/>
      <c r="H30" s="12"/>
      <c r="I30" s="40">
        <f>0+Q30</f>
        <v>0</v>
      </c>
      <c r="O30">
        <f>0+R30</f>
        <v>0</v>
      </c>
      <c r="Q30">
        <f>0+I31+I35+I39+I43+I47+I51+I55+I59</f>
        <v>0</v>
      </c>
      <c r="R30">
        <f>0+O31+O35+O39+O43+O47+O51+O55+O59</f>
        <v>0</v>
      </c>
    </row>
    <row r="31" spans="1:16" ht="12.75">
      <c r="A31" s="25" t="s">
        <v>44</v>
      </c>
      <c r="B31" s="29" t="s">
        <v>36</v>
      </c>
      <c r="C31" s="29" t="s">
        <v>451</v>
      </c>
      <c r="D31" s="25" t="s">
        <v>64</v>
      </c>
      <c r="E31" s="30" t="s">
        <v>452</v>
      </c>
      <c r="F31" s="31" t="s">
        <v>453</v>
      </c>
      <c r="G31" s="32">
        <v>13.2</v>
      </c>
      <c r="H31" s="33">
        <v>0</v>
      </c>
      <c r="I31" s="32">
        <f>ROUND(ROUND(H31,2)*ROUND(G31,2),2)</f>
        <v>0</v>
      </c>
      <c r="O31">
        <f>(I31*21)/100</f>
        <v>0</v>
      </c>
      <c r="P31" t="s">
        <v>22</v>
      </c>
    </row>
    <row r="32" spans="1:5" ht="25.5">
      <c r="A32" s="34" t="s">
        <v>49</v>
      </c>
      <c r="E32" s="35" t="s">
        <v>454</v>
      </c>
    </row>
    <row r="33" spans="1:5" ht="12.75">
      <c r="A33" s="36" t="s">
        <v>51</v>
      </c>
      <c r="E33" s="37" t="s">
        <v>455</v>
      </c>
    </row>
    <row r="34" spans="1:5" ht="344.25">
      <c r="A34" t="s">
        <v>52</v>
      </c>
      <c r="E34" s="35" t="s">
        <v>456</v>
      </c>
    </row>
    <row r="35" spans="1:16" ht="12.75">
      <c r="A35" s="25" t="s">
        <v>44</v>
      </c>
      <c r="B35" s="29" t="s">
        <v>72</v>
      </c>
      <c r="C35" s="29" t="s">
        <v>451</v>
      </c>
      <c r="D35" s="25" t="s">
        <v>67</v>
      </c>
      <c r="E35" s="30" t="s">
        <v>452</v>
      </c>
      <c r="F35" s="31" t="s">
        <v>453</v>
      </c>
      <c r="G35" s="32">
        <v>7.9</v>
      </c>
      <c r="H35" s="33">
        <v>0</v>
      </c>
      <c r="I35" s="32">
        <f>ROUND(ROUND(H35,2)*ROUND(G35,2),2)</f>
        <v>0</v>
      </c>
      <c r="O35">
        <f>(I35*21)/100</f>
        <v>0</v>
      </c>
      <c r="P35" t="s">
        <v>22</v>
      </c>
    </row>
    <row r="36" spans="1:5" ht="25.5">
      <c r="A36" s="34" t="s">
        <v>49</v>
      </c>
      <c r="E36" s="35" t="s">
        <v>457</v>
      </c>
    </row>
    <row r="37" spans="1:5" ht="12.75">
      <c r="A37" s="36" t="s">
        <v>51</v>
      </c>
      <c r="E37" s="37" t="s">
        <v>458</v>
      </c>
    </row>
    <row r="38" spans="1:5" ht="344.25">
      <c r="A38" t="s">
        <v>52</v>
      </c>
      <c r="E38" s="35" t="s">
        <v>456</v>
      </c>
    </row>
    <row r="39" spans="1:16" ht="12.75">
      <c r="A39" s="25" t="s">
        <v>44</v>
      </c>
      <c r="B39" s="29" t="s">
        <v>77</v>
      </c>
      <c r="C39" s="29" t="s">
        <v>459</v>
      </c>
      <c r="D39" s="25" t="s">
        <v>46</v>
      </c>
      <c r="E39" s="30" t="s">
        <v>460</v>
      </c>
      <c r="F39" s="31" t="s">
        <v>453</v>
      </c>
      <c r="G39" s="32">
        <v>7.9</v>
      </c>
      <c r="H39" s="33">
        <v>0</v>
      </c>
      <c r="I39" s="32">
        <f>ROUND(ROUND(H39,2)*ROUND(G39,2),2)</f>
        <v>0</v>
      </c>
      <c r="O39">
        <f>(I39*21)/100</f>
        <v>0</v>
      </c>
      <c r="P39" t="s">
        <v>22</v>
      </c>
    </row>
    <row r="40" spans="1:5" ht="12.75">
      <c r="A40" s="34" t="s">
        <v>49</v>
      </c>
      <c r="E40" s="35" t="s">
        <v>461</v>
      </c>
    </row>
    <row r="41" spans="1:5" ht="12.75">
      <c r="A41" s="36" t="s">
        <v>51</v>
      </c>
      <c r="E41" s="37" t="s">
        <v>462</v>
      </c>
    </row>
    <row r="42" spans="1:5" ht="12.75">
      <c r="A42" t="s">
        <v>52</v>
      </c>
      <c r="E42" s="35" t="s">
        <v>463</v>
      </c>
    </row>
    <row r="43" spans="1:16" ht="12.75">
      <c r="A43" s="25" t="s">
        <v>44</v>
      </c>
      <c r="B43" s="29" t="s">
        <v>39</v>
      </c>
      <c r="C43" s="29" t="s">
        <v>464</v>
      </c>
      <c r="D43" s="25" t="s">
        <v>46</v>
      </c>
      <c r="E43" s="30" t="s">
        <v>465</v>
      </c>
      <c r="F43" s="31" t="s">
        <v>114</v>
      </c>
      <c r="G43" s="32">
        <v>27</v>
      </c>
      <c r="H43" s="33">
        <v>0</v>
      </c>
      <c r="I43" s="32">
        <f>ROUND(ROUND(H43,2)*ROUND(G43,2),2)</f>
        <v>0</v>
      </c>
      <c r="O43">
        <f>(I43*21)/100</f>
        <v>0</v>
      </c>
      <c r="P43" t="s">
        <v>22</v>
      </c>
    </row>
    <row r="44" spans="1:5" ht="12.75">
      <c r="A44" s="34" t="s">
        <v>49</v>
      </c>
      <c r="E44" s="35" t="s">
        <v>466</v>
      </c>
    </row>
    <row r="45" spans="1:5" ht="12.75">
      <c r="A45" s="36" t="s">
        <v>51</v>
      </c>
      <c r="E45" s="37" t="s">
        <v>467</v>
      </c>
    </row>
    <row r="46" spans="1:5" ht="12.75">
      <c r="A46" t="s">
        <v>52</v>
      </c>
      <c r="E46" s="35" t="s">
        <v>463</v>
      </c>
    </row>
    <row r="47" spans="1:16" ht="12.75">
      <c r="A47" s="25" t="s">
        <v>44</v>
      </c>
      <c r="B47" s="29" t="s">
        <v>41</v>
      </c>
      <c r="C47" s="29" t="s">
        <v>468</v>
      </c>
      <c r="D47" s="25" t="s">
        <v>67</v>
      </c>
      <c r="E47" s="30" t="s">
        <v>469</v>
      </c>
      <c r="F47" s="31" t="s">
        <v>90</v>
      </c>
      <c r="G47" s="32">
        <v>1.5</v>
      </c>
      <c r="H47" s="33">
        <v>0</v>
      </c>
      <c r="I47" s="32">
        <f>ROUND(ROUND(H47,2)*ROUND(G47,2),2)</f>
        <v>0</v>
      </c>
      <c r="O47">
        <f>(I47*21)/100</f>
        <v>0</v>
      </c>
      <c r="P47" t="s">
        <v>22</v>
      </c>
    </row>
    <row r="48" spans="1:5" ht="25.5">
      <c r="A48" s="34" t="s">
        <v>49</v>
      </c>
      <c r="E48" s="35" t="s">
        <v>470</v>
      </c>
    </row>
    <row r="49" spans="1:5" ht="12.75">
      <c r="A49" s="36" t="s">
        <v>51</v>
      </c>
      <c r="E49" s="37" t="s">
        <v>471</v>
      </c>
    </row>
    <row r="50" spans="1:5" ht="369.75">
      <c r="A50" t="s">
        <v>52</v>
      </c>
      <c r="E50" s="35" t="s">
        <v>472</v>
      </c>
    </row>
    <row r="51" spans="1:16" ht="12.75">
      <c r="A51" s="25" t="s">
        <v>44</v>
      </c>
      <c r="B51" s="29" t="s">
        <v>126</v>
      </c>
      <c r="C51" s="29" t="s">
        <v>473</v>
      </c>
      <c r="D51" s="25" t="s">
        <v>64</v>
      </c>
      <c r="E51" s="30" t="s">
        <v>474</v>
      </c>
      <c r="F51" s="31" t="s">
        <v>90</v>
      </c>
      <c r="G51" s="32">
        <v>3.5</v>
      </c>
      <c r="H51" s="33">
        <v>0</v>
      </c>
      <c r="I51" s="32">
        <f>ROUND(ROUND(H51,2)*ROUND(G51,2),2)</f>
        <v>0</v>
      </c>
      <c r="O51">
        <f>(I51*21)/100</f>
        <v>0</v>
      </c>
      <c r="P51" t="s">
        <v>22</v>
      </c>
    </row>
    <row r="52" spans="1:5" ht="12.75">
      <c r="A52" s="34" t="s">
        <v>49</v>
      </c>
      <c r="E52" s="35" t="s">
        <v>475</v>
      </c>
    </row>
    <row r="53" spans="1:5" ht="12.75">
      <c r="A53" s="36" t="s">
        <v>51</v>
      </c>
      <c r="E53" s="37" t="s">
        <v>476</v>
      </c>
    </row>
    <row r="54" spans="1:5" ht="369.75">
      <c r="A54" t="s">
        <v>52</v>
      </c>
      <c r="E54" s="35" t="s">
        <v>472</v>
      </c>
    </row>
    <row r="55" spans="1:16" ht="12.75">
      <c r="A55" s="25" t="s">
        <v>44</v>
      </c>
      <c r="B55" s="29" t="s">
        <v>132</v>
      </c>
      <c r="C55" s="29" t="s">
        <v>477</v>
      </c>
      <c r="D55" s="25" t="s">
        <v>46</v>
      </c>
      <c r="E55" s="30" t="s">
        <v>478</v>
      </c>
      <c r="F55" s="31" t="s">
        <v>90</v>
      </c>
      <c r="G55" s="32">
        <v>25.5</v>
      </c>
      <c r="H55" s="33">
        <v>0</v>
      </c>
      <c r="I55" s="32">
        <f>ROUND(ROUND(H55,2)*ROUND(G55,2),2)</f>
        <v>0</v>
      </c>
      <c r="O55">
        <f>(I55*21)/100</f>
        <v>0</v>
      </c>
      <c r="P55" t="s">
        <v>22</v>
      </c>
    </row>
    <row r="56" spans="1:5" ht="12.75">
      <c r="A56" s="34" t="s">
        <v>49</v>
      </c>
      <c r="E56" s="35" t="s">
        <v>479</v>
      </c>
    </row>
    <row r="57" spans="1:5" ht="12.75">
      <c r="A57" s="36" t="s">
        <v>51</v>
      </c>
      <c r="E57" s="37" t="s">
        <v>480</v>
      </c>
    </row>
    <row r="58" spans="1:5" ht="369.75">
      <c r="A58" t="s">
        <v>52</v>
      </c>
      <c r="E58" s="35" t="s">
        <v>472</v>
      </c>
    </row>
    <row r="59" spans="1:16" ht="12.75">
      <c r="A59" s="25" t="s">
        <v>44</v>
      </c>
      <c r="B59" s="29" t="s">
        <v>137</v>
      </c>
      <c r="C59" s="29" t="s">
        <v>481</v>
      </c>
      <c r="D59" s="25" t="s">
        <v>46</v>
      </c>
      <c r="E59" s="30" t="s">
        <v>482</v>
      </c>
      <c r="F59" s="31" t="s">
        <v>453</v>
      </c>
      <c r="G59" s="32">
        <v>2.3</v>
      </c>
      <c r="H59" s="33">
        <v>0</v>
      </c>
      <c r="I59" s="32">
        <f>ROUND(ROUND(H59,2)*ROUND(G59,2),2)</f>
        <v>0</v>
      </c>
      <c r="O59">
        <f>(I59*21)/100</f>
        <v>0</v>
      </c>
      <c r="P59" t="s">
        <v>22</v>
      </c>
    </row>
    <row r="60" spans="1:5" ht="12.75">
      <c r="A60" s="34" t="s">
        <v>49</v>
      </c>
      <c r="E60" s="35" t="s">
        <v>483</v>
      </c>
    </row>
    <row r="61" spans="1:5" ht="12.75">
      <c r="A61" s="36" t="s">
        <v>51</v>
      </c>
      <c r="E61" s="37" t="s">
        <v>484</v>
      </c>
    </row>
    <row r="62" spans="1:5" ht="267.75">
      <c r="A62" t="s">
        <v>52</v>
      </c>
      <c r="E62" s="35" t="s">
        <v>485</v>
      </c>
    </row>
    <row r="63" spans="1:18" ht="12.75" customHeight="1">
      <c r="A63" s="12" t="s">
        <v>42</v>
      </c>
      <c r="B63" s="12"/>
      <c r="C63" s="39" t="s">
        <v>30</v>
      </c>
      <c r="D63" s="12"/>
      <c r="E63" s="27" t="s">
        <v>486</v>
      </c>
      <c r="F63" s="12"/>
      <c r="G63" s="12"/>
      <c r="H63" s="12"/>
      <c r="I63" s="40">
        <f>0+Q63</f>
        <v>0</v>
      </c>
      <c r="O63">
        <f>0+R63</f>
        <v>0</v>
      </c>
      <c r="Q63">
        <f>0+I64+I68+I72+I76</f>
        <v>0</v>
      </c>
      <c r="R63">
        <f>0+O64+O68+O72+O76</f>
        <v>0</v>
      </c>
    </row>
    <row r="64" spans="1:16" ht="12.75">
      <c r="A64" s="25" t="s">
        <v>44</v>
      </c>
      <c r="B64" s="29" t="s">
        <v>142</v>
      </c>
      <c r="C64" s="29" t="s">
        <v>487</v>
      </c>
      <c r="D64" s="25" t="s">
        <v>46</v>
      </c>
      <c r="E64" s="30" t="s">
        <v>488</v>
      </c>
      <c r="F64" s="31" t="s">
        <v>90</v>
      </c>
      <c r="G64" s="32">
        <v>8.6</v>
      </c>
      <c r="H64" s="33">
        <v>0</v>
      </c>
      <c r="I64" s="32">
        <f>ROUND(ROUND(H64,2)*ROUND(G64,2),2)</f>
        <v>0</v>
      </c>
      <c r="O64">
        <f>(I64*21)/100</f>
        <v>0</v>
      </c>
      <c r="P64" t="s">
        <v>22</v>
      </c>
    </row>
    <row r="65" spans="1:5" ht="25.5">
      <c r="A65" s="34" t="s">
        <v>49</v>
      </c>
      <c r="E65" s="35" t="s">
        <v>489</v>
      </c>
    </row>
    <row r="66" spans="1:5" ht="12.75">
      <c r="A66" s="36" t="s">
        <v>51</v>
      </c>
      <c r="E66" s="37" t="s">
        <v>490</v>
      </c>
    </row>
    <row r="67" spans="1:5" ht="382.5">
      <c r="A67" t="s">
        <v>52</v>
      </c>
      <c r="E67" s="35" t="s">
        <v>491</v>
      </c>
    </row>
    <row r="68" spans="1:16" ht="12.75">
      <c r="A68" s="25" t="s">
        <v>44</v>
      </c>
      <c r="B68" s="29" t="s">
        <v>148</v>
      </c>
      <c r="C68" s="29" t="s">
        <v>492</v>
      </c>
      <c r="D68" s="25" t="s">
        <v>46</v>
      </c>
      <c r="E68" s="30" t="s">
        <v>493</v>
      </c>
      <c r="F68" s="31" t="s">
        <v>453</v>
      </c>
      <c r="G68" s="32">
        <v>1</v>
      </c>
      <c r="H68" s="33">
        <v>0</v>
      </c>
      <c r="I68" s="32">
        <f>ROUND(ROUND(H68,2)*ROUND(G68,2),2)</f>
        <v>0</v>
      </c>
      <c r="O68">
        <f>(I68*21)/100</f>
        <v>0</v>
      </c>
      <c r="P68" t="s">
        <v>22</v>
      </c>
    </row>
    <row r="69" spans="1:5" ht="12.75">
      <c r="A69" s="34" t="s">
        <v>49</v>
      </c>
      <c r="E69" s="35" t="s">
        <v>494</v>
      </c>
    </row>
    <row r="70" spans="1:5" ht="12.75">
      <c r="A70" s="36" t="s">
        <v>51</v>
      </c>
      <c r="E70" s="37" t="s">
        <v>495</v>
      </c>
    </row>
    <row r="71" spans="1:5" ht="242.25">
      <c r="A71" t="s">
        <v>52</v>
      </c>
      <c r="E71" s="35" t="s">
        <v>496</v>
      </c>
    </row>
    <row r="72" spans="1:16" ht="12.75">
      <c r="A72" s="25" t="s">
        <v>44</v>
      </c>
      <c r="B72" s="29" t="s">
        <v>150</v>
      </c>
      <c r="C72" s="29" t="s">
        <v>497</v>
      </c>
      <c r="D72" s="25" t="s">
        <v>46</v>
      </c>
      <c r="E72" s="30" t="s">
        <v>498</v>
      </c>
      <c r="F72" s="31" t="s">
        <v>90</v>
      </c>
      <c r="G72" s="32">
        <v>63</v>
      </c>
      <c r="H72" s="33">
        <v>0</v>
      </c>
      <c r="I72" s="32">
        <f>ROUND(ROUND(H72,2)*ROUND(G72,2),2)</f>
        <v>0</v>
      </c>
      <c r="O72">
        <f>(I72*21)/100</f>
        <v>0</v>
      </c>
      <c r="P72" t="s">
        <v>22</v>
      </c>
    </row>
    <row r="73" spans="1:5" ht="25.5">
      <c r="A73" s="34" t="s">
        <v>49</v>
      </c>
      <c r="E73" s="35" t="s">
        <v>499</v>
      </c>
    </row>
    <row r="74" spans="1:5" ht="12.75">
      <c r="A74" s="36" t="s">
        <v>51</v>
      </c>
      <c r="E74" s="37" t="s">
        <v>500</v>
      </c>
    </row>
    <row r="75" spans="1:5" ht="369.75">
      <c r="A75" t="s">
        <v>52</v>
      </c>
      <c r="E75" s="35" t="s">
        <v>304</v>
      </c>
    </row>
    <row r="76" spans="1:16" ht="12.75">
      <c r="A76" s="25" t="s">
        <v>44</v>
      </c>
      <c r="B76" s="29" t="s">
        <v>152</v>
      </c>
      <c r="C76" s="29" t="s">
        <v>501</v>
      </c>
      <c r="D76" s="25" t="s">
        <v>46</v>
      </c>
      <c r="E76" s="30" t="s">
        <v>502</v>
      </c>
      <c r="F76" s="31" t="s">
        <v>453</v>
      </c>
      <c r="G76" s="32">
        <v>8.8</v>
      </c>
      <c r="H76" s="33">
        <v>0</v>
      </c>
      <c r="I76" s="32">
        <f>ROUND(ROUND(H76,2)*ROUND(G76,2),2)</f>
        <v>0</v>
      </c>
      <c r="O76">
        <f>(I76*21)/100</f>
        <v>0</v>
      </c>
      <c r="P76" t="s">
        <v>22</v>
      </c>
    </row>
    <row r="77" spans="1:5" ht="12.75">
      <c r="A77" s="34" t="s">
        <v>49</v>
      </c>
      <c r="E77" s="35" t="s">
        <v>503</v>
      </c>
    </row>
    <row r="78" spans="1:5" ht="12.75">
      <c r="A78" s="36" t="s">
        <v>51</v>
      </c>
      <c r="E78" s="37" t="s">
        <v>504</v>
      </c>
    </row>
    <row r="79" spans="1:5" ht="267.75">
      <c r="A79" t="s">
        <v>52</v>
      </c>
      <c r="E79" s="35" t="s">
        <v>485</v>
      </c>
    </row>
    <row r="80" spans="1:18" ht="12.75" customHeight="1">
      <c r="A80" s="12" t="s">
        <v>42</v>
      </c>
      <c r="B80" s="12"/>
      <c r="C80" s="39" t="s">
        <v>32</v>
      </c>
      <c r="D80" s="12"/>
      <c r="E80" s="27" t="s">
        <v>299</v>
      </c>
      <c r="F80" s="12"/>
      <c r="G80" s="12"/>
      <c r="H80" s="12"/>
      <c r="I80" s="40">
        <f>0+Q80</f>
        <v>0</v>
      </c>
      <c r="O80">
        <f>0+R80</f>
        <v>0</v>
      </c>
      <c r="Q80">
        <f>0+I81+I85+I89+I93+I97</f>
        <v>0</v>
      </c>
      <c r="R80">
        <f>0+O81+O85+O89+O93+O97</f>
        <v>0</v>
      </c>
    </row>
    <row r="81" spans="1:16" ht="12.75">
      <c r="A81" s="25" t="s">
        <v>44</v>
      </c>
      <c r="B81" s="29" t="s">
        <v>157</v>
      </c>
      <c r="C81" s="29" t="s">
        <v>300</v>
      </c>
      <c r="D81" s="25" t="s">
        <v>46</v>
      </c>
      <c r="E81" s="30" t="s">
        <v>301</v>
      </c>
      <c r="F81" s="31" t="s">
        <v>90</v>
      </c>
      <c r="G81" s="32">
        <v>5.8</v>
      </c>
      <c r="H81" s="33">
        <v>0</v>
      </c>
      <c r="I81" s="32">
        <f>ROUND(ROUND(H81,2)*ROUND(G81,2),2)</f>
        <v>0</v>
      </c>
      <c r="O81">
        <f>(I81*21)/100</f>
        <v>0</v>
      </c>
      <c r="P81" t="s">
        <v>22</v>
      </c>
    </row>
    <row r="82" spans="1:5" ht="12.75">
      <c r="A82" s="34" t="s">
        <v>49</v>
      </c>
      <c r="E82" s="35" t="s">
        <v>505</v>
      </c>
    </row>
    <row r="83" spans="1:5" ht="12.75">
      <c r="A83" s="36" t="s">
        <v>51</v>
      </c>
      <c r="E83" s="37" t="s">
        <v>506</v>
      </c>
    </row>
    <row r="84" spans="1:5" ht="369.75">
      <c r="A84" t="s">
        <v>52</v>
      </c>
      <c r="E84" s="35" t="s">
        <v>304</v>
      </c>
    </row>
    <row r="85" spans="1:16" ht="12.75">
      <c r="A85" s="25" t="s">
        <v>44</v>
      </c>
      <c r="B85" s="29" t="s">
        <v>162</v>
      </c>
      <c r="C85" s="29" t="s">
        <v>507</v>
      </c>
      <c r="D85" s="25" t="s">
        <v>46</v>
      </c>
      <c r="E85" s="30" t="s">
        <v>508</v>
      </c>
      <c r="F85" s="31" t="s">
        <v>90</v>
      </c>
      <c r="G85" s="32">
        <v>20</v>
      </c>
      <c r="H85" s="33">
        <v>0</v>
      </c>
      <c r="I85" s="32">
        <f>ROUND(ROUND(H85,2)*ROUND(G85,2),2)</f>
        <v>0</v>
      </c>
      <c r="O85">
        <f>(I85*21)/100</f>
        <v>0</v>
      </c>
      <c r="P85" t="s">
        <v>22</v>
      </c>
    </row>
    <row r="86" spans="1:5" ht="12.75">
      <c r="A86" s="34" t="s">
        <v>49</v>
      </c>
      <c r="E86" s="35" t="s">
        <v>509</v>
      </c>
    </row>
    <row r="87" spans="1:5" ht="12.75">
      <c r="A87" s="36" t="s">
        <v>51</v>
      </c>
      <c r="E87" s="37" t="s">
        <v>510</v>
      </c>
    </row>
    <row r="88" spans="1:5" ht="369.75">
      <c r="A88" t="s">
        <v>52</v>
      </c>
      <c r="E88" s="35" t="s">
        <v>304</v>
      </c>
    </row>
    <row r="89" spans="1:16" ht="12.75">
      <c r="A89" s="25" t="s">
        <v>44</v>
      </c>
      <c r="B89" s="29" t="s">
        <v>167</v>
      </c>
      <c r="C89" s="29" t="s">
        <v>511</v>
      </c>
      <c r="D89" s="25" t="s">
        <v>46</v>
      </c>
      <c r="E89" s="30" t="s">
        <v>512</v>
      </c>
      <c r="F89" s="31" t="s">
        <v>90</v>
      </c>
      <c r="G89" s="32">
        <v>126</v>
      </c>
      <c r="H89" s="33">
        <v>0</v>
      </c>
      <c r="I89" s="32">
        <f>ROUND(ROUND(H89,2)*ROUND(G89,2),2)</f>
        <v>0</v>
      </c>
      <c r="O89">
        <f>(I89*21)/100</f>
        <v>0</v>
      </c>
      <c r="P89" t="s">
        <v>22</v>
      </c>
    </row>
    <row r="90" spans="1:5" ht="25.5">
      <c r="A90" s="34" t="s">
        <v>49</v>
      </c>
      <c r="E90" s="35" t="s">
        <v>513</v>
      </c>
    </row>
    <row r="91" spans="1:5" ht="12.75">
      <c r="A91" s="36" t="s">
        <v>51</v>
      </c>
      <c r="E91" s="37" t="s">
        <v>514</v>
      </c>
    </row>
    <row r="92" spans="1:5" ht="38.25">
      <c r="A92" t="s">
        <v>52</v>
      </c>
      <c r="E92" s="35" t="s">
        <v>309</v>
      </c>
    </row>
    <row r="93" spans="1:16" ht="12.75">
      <c r="A93" s="25" t="s">
        <v>44</v>
      </c>
      <c r="B93" s="29" t="s">
        <v>173</v>
      </c>
      <c r="C93" s="29" t="s">
        <v>515</v>
      </c>
      <c r="D93" s="25" t="s">
        <v>46</v>
      </c>
      <c r="E93" s="30" t="s">
        <v>516</v>
      </c>
      <c r="F93" s="31" t="s">
        <v>90</v>
      </c>
      <c r="G93" s="32">
        <v>172</v>
      </c>
      <c r="H93" s="33">
        <v>0</v>
      </c>
      <c r="I93" s="32">
        <f>ROUND(ROUND(H93,2)*ROUND(G93,2),2)</f>
        <v>0</v>
      </c>
      <c r="O93">
        <f>(I93*21)/100</f>
        <v>0</v>
      </c>
      <c r="P93" t="s">
        <v>22</v>
      </c>
    </row>
    <row r="94" spans="1:5" ht="25.5">
      <c r="A94" s="34" t="s">
        <v>49</v>
      </c>
      <c r="E94" s="35" t="s">
        <v>517</v>
      </c>
    </row>
    <row r="95" spans="1:5" ht="12.75">
      <c r="A95" s="36" t="s">
        <v>51</v>
      </c>
      <c r="E95" s="37" t="s">
        <v>518</v>
      </c>
    </row>
    <row r="96" spans="1:5" ht="38.25">
      <c r="A96" t="s">
        <v>52</v>
      </c>
      <c r="E96" s="35" t="s">
        <v>309</v>
      </c>
    </row>
    <row r="97" spans="1:16" ht="12.75">
      <c r="A97" s="25" t="s">
        <v>44</v>
      </c>
      <c r="B97" s="29" t="s">
        <v>179</v>
      </c>
      <c r="C97" s="29" t="s">
        <v>519</v>
      </c>
      <c r="D97" s="25" t="s">
        <v>46</v>
      </c>
      <c r="E97" s="30" t="s">
        <v>520</v>
      </c>
      <c r="F97" s="31" t="s">
        <v>90</v>
      </c>
      <c r="G97" s="32">
        <v>20</v>
      </c>
      <c r="H97" s="33">
        <v>0</v>
      </c>
      <c r="I97" s="32">
        <f>ROUND(ROUND(H97,2)*ROUND(G97,2),2)</f>
        <v>0</v>
      </c>
      <c r="O97">
        <f>(I97*21)/100</f>
        <v>0</v>
      </c>
      <c r="P97" t="s">
        <v>22</v>
      </c>
    </row>
    <row r="98" spans="1:5" ht="25.5">
      <c r="A98" s="34" t="s">
        <v>49</v>
      </c>
      <c r="E98" s="35" t="s">
        <v>521</v>
      </c>
    </row>
    <row r="99" spans="1:5" ht="12.75">
      <c r="A99" s="36" t="s">
        <v>51</v>
      </c>
      <c r="E99" s="37" t="s">
        <v>510</v>
      </c>
    </row>
    <row r="100" spans="1:5" ht="102">
      <c r="A100" t="s">
        <v>52</v>
      </c>
      <c r="E100" s="35" t="s">
        <v>522</v>
      </c>
    </row>
    <row r="101" spans="1:18" ht="12.75" customHeight="1">
      <c r="A101" s="12" t="s">
        <v>42</v>
      </c>
      <c r="B101" s="12"/>
      <c r="C101" s="39" t="s">
        <v>34</v>
      </c>
      <c r="D101" s="12"/>
      <c r="E101" s="27" t="s">
        <v>87</v>
      </c>
      <c r="F101" s="12"/>
      <c r="G101" s="12"/>
      <c r="H101" s="12"/>
      <c r="I101" s="40">
        <f>0+Q101</f>
        <v>0</v>
      </c>
      <c r="O101">
        <f>0+R101</f>
        <v>0</v>
      </c>
      <c r="Q101">
        <f>0+I102+I106+I110+I114+I118</f>
        <v>0</v>
      </c>
      <c r="R101">
        <f>0+O102+O106+O110+O114+O118</f>
        <v>0</v>
      </c>
    </row>
    <row r="102" spans="1:16" ht="12.75">
      <c r="A102" s="25" t="s">
        <v>44</v>
      </c>
      <c r="B102" s="29" t="s">
        <v>185</v>
      </c>
      <c r="C102" s="29" t="s">
        <v>523</v>
      </c>
      <c r="D102" s="25" t="s">
        <v>46</v>
      </c>
      <c r="E102" s="30" t="s">
        <v>524</v>
      </c>
      <c r="F102" s="31" t="s">
        <v>145</v>
      </c>
      <c r="G102" s="32">
        <v>31</v>
      </c>
      <c r="H102" s="33">
        <v>0</v>
      </c>
      <c r="I102" s="32">
        <f>ROUND(ROUND(H102,2)*ROUND(G102,2),2)</f>
        <v>0</v>
      </c>
      <c r="O102">
        <f>(I102*21)/100</f>
        <v>0</v>
      </c>
      <c r="P102" t="s">
        <v>22</v>
      </c>
    </row>
    <row r="103" spans="1:5" ht="25.5">
      <c r="A103" s="34" t="s">
        <v>49</v>
      </c>
      <c r="E103" s="35" t="s">
        <v>525</v>
      </c>
    </row>
    <row r="104" spans="1:5" ht="12.75">
      <c r="A104" s="36" t="s">
        <v>51</v>
      </c>
      <c r="E104" s="37" t="s">
        <v>526</v>
      </c>
    </row>
    <row r="105" spans="1:5" ht="51">
      <c r="A105" t="s">
        <v>52</v>
      </c>
      <c r="E105" s="35" t="s">
        <v>203</v>
      </c>
    </row>
    <row r="106" spans="1:16" ht="12.75">
      <c r="A106" s="25" t="s">
        <v>44</v>
      </c>
      <c r="B106" s="29" t="s">
        <v>190</v>
      </c>
      <c r="C106" s="29" t="s">
        <v>214</v>
      </c>
      <c r="D106" s="25" t="s">
        <v>46</v>
      </c>
      <c r="E106" s="30" t="s">
        <v>215</v>
      </c>
      <c r="F106" s="31" t="s">
        <v>145</v>
      </c>
      <c r="G106" s="32">
        <v>31</v>
      </c>
      <c r="H106" s="33">
        <v>0</v>
      </c>
      <c r="I106" s="32">
        <f>ROUND(ROUND(H106,2)*ROUND(G106,2),2)</f>
        <v>0</v>
      </c>
      <c r="O106">
        <f>(I106*21)/100</f>
        <v>0</v>
      </c>
      <c r="P106" t="s">
        <v>22</v>
      </c>
    </row>
    <row r="107" spans="1:5" ht="12.75">
      <c r="A107" s="34" t="s">
        <v>49</v>
      </c>
      <c r="E107" s="35" t="s">
        <v>527</v>
      </c>
    </row>
    <row r="108" spans="1:5" ht="12.75">
      <c r="A108" s="36" t="s">
        <v>51</v>
      </c>
      <c r="E108" s="37" t="s">
        <v>526</v>
      </c>
    </row>
    <row r="109" spans="1:5" ht="140.25">
      <c r="A109" t="s">
        <v>52</v>
      </c>
      <c r="E109" s="35" t="s">
        <v>217</v>
      </c>
    </row>
    <row r="110" spans="1:16" ht="12.75">
      <c r="A110" s="25" t="s">
        <v>44</v>
      </c>
      <c r="B110" s="29" t="s">
        <v>194</v>
      </c>
      <c r="C110" s="29" t="s">
        <v>528</v>
      </c>
      <c r="D110" s="25" t="s">
        <v>46</v>
      </c>
      <c r="E110" s="30" t="s">
        <v>529</v>
      </c>
      <c r="F110" s="31" t="s">
        <v>145</v>
      </c>
      <c r="G110" s="32">
        <v>31</v>
      </c>
      <c r="H110" s="33">
        <v>0</v>
      </c>
      <c r="I110" s="32">
        <f>ROUND(ROUND(H110,2)*ROUND(G110,2),2)</f>
        <v>0</v>
      </c>
      <c r="O110">
        <f>(I110*21)/100</f>
        <v>0</v>
      </c>
      <c r="P110" t="s">
        <v>22</v>
      </c>
    </row>
    <row r="111" spans="1:5" ht="12.75">
      <c r="A111" s="34" t="s">
        <v>49</v>
      </c>
      <c r="E111" s="35" t="s">
        <v>530</v>
      </c>
    </row>
    <row r="112" spans="1:5" ht="12.75">
      <c r="A112" s="36" t="s">
        <v>51</v>
      </c>
      <c r="E112" s="37" t="s">
        <v>526</v>
      </c>
    </row>
    <row r="113" spans="1:5" ht="140.25">
      <c r="A113" t="s">
        <v>52</v>
      </c>
      <c r="E113" s="35" t="s">
        <v>217</v>
      </c>
    </row>
    <row r="114" spans="1:16" ht="12.75">
      <c r="A114" s="25" t="s">
        <v>44</v>
      </c>
      <c r="B114" s="29" t="s">
        <v>195</v>
      </c>
      <c r="C114" s="29" t="s">
        <v>531</v>
      </c>
      <c r="D114" s="25" t="s">
        <v>46</v>
      </c>
      <c r="E114" s="30" t="s">
        <v>532</v>
      </c>
      <c r="F114" s="31" t="s">
        <v>145</v>
      </c>
      <c r="G114" s="32">
        <v>31</v>
      </c>
      <c r="H114" s="33">
        <v>0</v>
      </c>
      <c r="I114" s="32">
        <f>ROUND(ROUND(H114,2)*ROUND(G114,2),2)</f>
        <v>0</v>
      </c>
      <c r="O114">
        <f>(I114*21)/100</f>
        <v>0</v>
      </c>
      <c r="P114" t="s">
        <v>22</v>
      </c>
    </row>
    <row r="115" spans="1:5" ht="12.75">
      <c r="A115" s="34" t="s">
        <v>49</v>
      </c>
      <c r="E115" s="35" t="s">
        <v>533</v>
      </c>
    </row>
    <row r="116" spans="1:5" ht="12.75">
      <c r="A116" s="36" t="s">
        <v>51</v>
      </c>
      <c r="E116" s="37" t="s">
        <v>526</v>
      </c>
    </row>
    <row r="117" spans="1:5" ht="140.25">
      <c r="A117" t="s">
        <v>52</v>
      </c>
      <c r="E117" s="35" t="s">
        <v>217</v>
      </c>
    </row>
    <row r="118" spans="1:16" ht="12.75">
      <c r="A118" s="25" t="s">
        <v>44</v>
      </c>
      <c r="B118" s="29" t="s">
        <v>199</v>
      </c>
      <c r="C118" s="29" t="s">
        <v>246</v>
      </c>
      <c r="D118" s="25" t="s">
        <v>46</v>
      </c>
      <c r="E118" s="30" t="s">
        <v>247</v>
      </c>
      <c r="F118" s="31" t="s">
        <v>114</v>
      </c>
      <c r="G118" s="32">
        <v>7.6</v>
      </c>
      <c r="H118" s="33">
        <v>0</v>
      </c>
      <c r="I118" s="32">
        <f>ROUND(ROUND(H118,2)*ROUND(G118,2),2)</f>
        <v>0</v>
      </c>
      <c r="O118">
        <f>(I118*21)/100</f>
        <v>0</v>
      </c>
      <c r="P118" t="s">
        <v>22</v>
      </c>
    </row>
    <row r="119" spans="1:5" ht="12.75">
      <c r="A119" s="34" t="s">
        <v>49</v>
      </c>
      <c r="E119" s="35" t="s">
        <v>534</v>
      </c>
    </row>
    <row r="120" spans="1:5" ht="12.75">
      <c r="A120" s="36" t="s">
        <v>51</v>
      </c>
      <c r="E120" s="37" t="s">
        <v>535</v>
      </c>
    </row>
    <row r="121" spans="1:5" ht="38.25">
      <c r="A121" t="s">
        <v>52</v>
      </c>
      <c r="E121" s="35" t="s">
        <v>250</v>
      </c>
    </row>
    <row r="122" spans="1:18" ht="12.75" customHeight="1">
      <c r="A122" s="12" t="s">
        <v>42</v>
      </c>
      <c r="B122" s="12"/>
      <c r="C122" s="39" t="s">
        <v>72</v>
      </c>
      <c r="D122" s="12"/>
      <c r="E122" s="27" t="s">
        <v>251</v>
      </c>
      <c r="F122" s="12"/>
      <c r="G122" s="12"/>
      <c r="H122" s="12"/>
      <c r="I122" s="40">
        <f>0+Q122</f>
        <v>0</v>
      </c>
      <c r="O122">
        <f>0+R122</f>
        <v>0</v>
      </c>
      <c r="Q122">
        <f>0+I123+I127+I131+I135+I139+I143</f>
        <v>0</v>
      </c>
      <c r="R122">
        <f>0+O123+O127+O131+O135+O139+O143</f>
        <v>0</v>
      </c>
    </row>
    <row r="123" spans="1:16" ht="25.5">
      <c r="A123" s="25" t="s">
        <v>44</v>
      </c>
      <c r="B123" s="29" t="s">
        <v>204</v>
      </c>
      <c r="C123" s="29" t="s">
        <v>536</v>
      </c>
      <c r="D123" s="25" t="s">
        <v>46</v>
      </c>
      <c r="E123" s="30" t="s">
        <v>537</v>
      </c>
      <c r="F123" s="31" t="s">
        <v>145</v>
      </c>
      <c r="G123" s="32">
        <v>114</v>
      </c>
      <c r="H123" s="33">
        <v>0</v>
      </c>
      <c r="I123" s="32">
        <f>ROUND(ROUND(H123,2)*ROUND(G123,2),2)</f>
        <v>0</v>
      </c>
      <c r="O123">
        <f>(I123*21)/100</f>
        <v>0</v>
      </c>
      <c r="P123" t="s">
        <v>22</v>
      </c>
    </row>
    <row r="124" spans="1:5" ht="12.75">
      <c r="A124" s="34" t="s">
        <v>49</v>
      </c>
      <c r="E124" s="35" t="s">
        <v>538</v>
      </c>
    </row>
    <row r="125" spans="1:5" ht="12.75">
      <c r="A125" s="36" t="s">
        <v>51</v>
      </c>
      <c r="E125" s="37" t="s">
        <v>539</v>
      </c>
    </row>
    <row r="126" spans="1:5" ht="191.25">
      <c r="A126" t="s">
        <v>52</v>
      </c>
      <c r="E126" s="35" t="s">
        <v>257</v>
      </c>
    </row>
    <row r="127" spans="1:16" ht="25.5">
      <c r="A127" s="25" t="s">
        <v>44</v>
      </c>
      <c r="B127" s="29" t="s">
        <v>208</v>
      </c>
      <c r="C127" s="29" t="s">
        <v>540</v>
      </c>
      <c r="D127" s="25" t="s">
        <v>46</v>
      </c>
      <c r="E127" s="30" t="s">
        <v>541</v>
      </c>
      <c r="F127" s="31" t="s">
        <v>145</v>
      </c>
      <c r="G127" s="32">
        <v>118</v>
      </c>
      <c r="H127" s="33">
        <v>0</v>
      </c>
      <c r="I127" s="32">
        <f>ROUND(ROUND(H127,2)*ROUND(G127,2),2)</f>
        <v>0</v>
      </c>
      <c r="O127">
        <f>(I127*21)/100</f>
        <v>0</v>
      </c>
      <c r="P127" t="s">
        <v>22</v>
      </c>
    </row>
    <row r="128" spans="1:5" ht="12.75">
      <c r="A128" s="34" t="s">
        <v>49</v>
      </c>
      <c r="E128" s="35" t="s">
        <v>542</v>
      </c>
    </row>
    <row r="129" spans="1:5" ht="12.75">
      <c r="A129" s="36" t="s">
        <v>51</v>
      </c>
      <c r="E129" s="37" t="s">
        <v>543</v>
      </c>
    </row>
    <row r="130" spans="1:5" ht="191.25">
      <c r="A130" t="s">
        <v>52</v>
      </c>
      <c r="E130" s="35" t="s">
        <v>257</v>
      </c>
    </row>
    <row r="131" spans="1:16" ht="12.75">
      <c r="A131" s="25" t="s">
        <v>44</v>
      </c>
      <c r="B131" s="29" t="s">
        <v>213</v>
      </c>
      <c r="C131" s="29" t="s">
        <v>544</v>
      </c>
      <c r="D131" s="25" t="s">
        <v>46</v>
      </c>
      <c r="E131" s="30" t="s">
        <v>545</v>
      </c>
      <c r="F131" s="31" t="s">
        <v>145</v>
      </c>
      <c r="G131" s="32">
        <v>31</v>
      </c>
      <c r="H131" s="33">
        <v>0</v>
      </c>
      <c r="I131" s="32">
        <f>ROUND(ROUND(H131,2)*ROUND(G131,2),2)</f>
        <v>0</v>
      </c>
      <c r="O131">
        <f>(I131*21)/100</f>
        <v>0</v>
      </c>
      <c r="P131" t="s">
        <v>22</v>
      </c>
    </row>
    <row r="132" spans="1:5" ht="12.75">
      <c r="A132" s="34" t="s">
        <v>49</v>
      </c>
      <c r="E132" s="35" t="s">
        <v>546</v>
      </c>
    </row>
    <row r="133" spans="1:5" ht="12.75">
      <c r="A133" s="36" t="s">
        <v>51</v>
      </c>
      <c r="E133" s="37" t="s">
        <v>526</v>
      </c>
    </row>
    <row r="134" spans="1:5" ht="204">
      <c r="A134" t="s">
        <v>52</v>
      </c>
      <c r="E134" s="35" t="s">
        <v>547</v>
      </c>
    </row>
    <row r="135" spans="1:16" ht="12.75">
      <c r="A135" s="25" t="s">
        <v>44</v>
      </c>
      <c r="B135" s="29" t="s">
        <v>218</v>
      </c>
      <c r="C135" s="29" t="s">
        <v>548</v>
      </c>
      <c r="D135" s="25" t="s">
        <v>46</v>
      </c>
      <c r="E135" s="30" t="s">
        <v>549</v>
      </c>
      <c r="F135" s="31" t="s">
        <v>145</v>
      </c>
      <c r="G135" s="32">
        <v>21.4</v>
      </c>
      <c r="H135" s="33">
        <v>0</v>
      </c>
      <c r="I135" s="32">
        <f>ROUND(ROUND(H135,2)*ROUND(G135,2),2)</f>
        <v>0</v>
      </c>
      <c r="O135">
        <f>(I135*21)/100</f>
        <v>0</v>
      </c>
      <c r="P135" t="s">
        <v>22</v>
      </c>
    </row>
    <row r="136" spans="1:5" ht="12.75">
      <c r="A136" s="34" t="s">
        <v>49</v>
      </c>
      <c r="E136" s="35" t="s">
        <v>550</v>
      </c>
    </row>
    <row r="137" spans="1:5" ht="12.75">
      <c r="A137" s="36" t="s">
        <v>51</v>
      </c>
      <c r="E137" s="37" t="s">
        <v>551</v>
      </c>
    </row>
    <row r="138" spans="1:5" ht="204">
      <c r="A138" t="s">
        <v>52</v>
      </c>
      <c r="E138" s="35" t="s">
        <v>552</v>
      </c>
    </row>
    <row r="139" spans="1:16" ht="12.75">
      <c r="A139" s="25" t="s">
        <v>44</v>
      </c>
      <c r="B139" s="29" t="s">
        <v>222</v>
      </c>
      <c r="C139" s="29" t="s">
        <v>553</v>
      </c>
      <c r="D139" s="25" t="s">
        <v>46</v>
      </c>
      <c r="E139" s="30" t="s">
        <v>554</v>
      </c>
      <c r="F139" s="31" t="s">
        <v>145</v>
      </c>
      <c r="G139" s="32">
        <v>232</v>
      </c>
      <c r="H139" s="33">
        <v>0</v>
      </c>
      <c r="I139" s="32">
        <f>ROUND(ROUND(H139,2)*ROUND(G139,2),2)</f>
        <v>0</v>
      </c>
      <c r="O139">
        <f>(I139*21)/100</f>
        <v>0</v>
      </c>
      <c r="P139" t="s">
        <v>22</v>
      </c>
    </row>
    <row r="140" spans="1:5" ht="12.75">
      <c r="A140" s="34" t="s">
        <v>49</v>
      </c>
      <c r="E140" s="35" t="s">
        <v>555</v>
      </c>
    </row>
    <row r="141" spans="1:5" ht="12.75">
      <c r="A141" s="36" t="s">
        <v>51</v>
      </c>
      <c r="E141" s="37" t="s">
        <v>556</v>
      </c>
    </row>
    <row r="142" spans="1:5" ht="38.25">
      <c r="A142" t="s">
        <v>52</v>
      </c>
      <c r="E142" s="35" t="s">
        <v>557</v>
      </c>
    </row>
    <row r="143" spans="1:16" ht="12.75">
      <c r="A143" s="25" t="s">
        <v>44</v>
      </c>
      <c r="B143" s="29" t="s">
        <v>227</v>
      </c>
      <c r="C143" s="29" t="s">
        <v>558</v>
      </c>
      <c r="D143" s="25" t="s">
        <v>46</v>
      </c>
      <c r="E143" s="30" t="s">
        <v>559</v>
      </c>
      <c r="F143" s="31" t="s">
        <v>145</v>
      </c>
      <c r="G143" s="32">
        <v>41</v>
      </c>
      <c r="H143" s="33">
        <v>0</v>
      </c>
      <c r="I143" s="32">
        <f>ROUND(ROUND(H143,2)*ROUND(G143,2),2)</f>
        <v>0</v>
      </c>
      <c r="O143">
        <f>(I143*21)/100</f>
        <v>0</v>
      </c>
      <c r="P143" t="s">
        <v>22</v>
      </c>
    </row>
    <row r="144" spans="1:5" ht="12.75">
      <c r="A144" s="34" t="s">
        <v>49</v>
      </c>
      <c r="E144" s="35" t="s">
        <v>560</v>
      </c>
    </row>
    <row r="145" spans="1:5" ht="12.75">
      <c r="A145" s="36" t="s">
        <v>51</v>
      </c>
      <c r="E145" s="37" t="s">
        <v>561</v>
      </c>
    </row>
    <row r="146" spans="1:5" ht="51">
      <c r="A146" t="s">
        <v>52</v>
      </c>
      <c r="E146" s="35" t="s">
        <v>562</v>
      </c>
    </row>
    <row r="147" spans="1:18" ht="12.75" customHeight="1">
      <c r="A147" s="12" t="s">
        <v>42</v>
      </c>
      <c r="B147" s="12"/>
      <c r="C147" s="39" t="s">
        <v>77</v>
      </c>
      <c r="D147" s="12"/>
      <c r="E147" s="27" t="s">
        <v>314</v>
      </c>
      <c r="F147" s="12"/>
      <c r="G147" s="12"/>
      <c r="H147" s="12"/>
      <c r="I147" s="40">
        <f>0+Q147</f>
        <v>0</v>
      </c>
      <c r="O147">
        <f>0+R147</f>
        <v>0</v>
      </c>
      <c r="Q147">
        <f>0+I148</f>
        <v>0</v>
      </c>
      <c r="R147">
        <f>0+O148</f>
        <v>0</v>
      </c>
    </row>
    <row r="148" spans="1:16" ht="12.75">
      <c r="A148" s="25" t="s">
        <v>44</v>
      </c>
      <c r="B148" s="29" t="s">
        <v>231</v>
      </c>
      <c r="C148" s="29" t="s">
        <v>563</v>
      </c>
      <c r="D148" s="25" t="s">
        <v>46</v>
      </c>
      <c r="E148" s="30" t="s">
        <v>564</v>
      </c>
      <c r="F148" s="31" t="s">
        <v>114</v>
      </c>
      <c r="G148" s="32">
        <v>30</v>
      </c>
      <c r="H148" s="33">
        <v>0</v>
      </c>
      <c r="I148" s="32">
        <f>ROUND(ROUND(H148,2)*ROUND(G148,2),2)</f>
        <v>0</v>
      </c>
      <c r="O148">
        <f>(I148*21)/100</f>
        <v>0</v>
      </c>
      <c r="P148" t="s">
        <v>22</v>
      </c>
    </row>
    <row r="149" spans="1:5" ht="12.75">
      <c r="A149" s="34" t="s">
        <v>49</v>
      </c>
      <c r="E149" s="35" t="s">
        <v>565</v>
      </c>
    </row>
    <row r="150" spans="1:5" ht="12.75">
      <c r="A150" s="36" t="s">
        <v>51</v>
      </c>
      <c r="E150" s="37" t="s">
        <v>566</v>
      </c>
    </row>
    <row r="151" spans="1:5" ht="229.5">
      <c r="A151" t="s">
        <v>52</v>
      </c>
      <c r="E151" s="35" t="s">
        <v>567</v>
      </c>
    </row>
    <row r="152" spans="1:18" ht="12.75" customHeight="1">
      <c r="A152" s="12" t="s">
        <v>42</v>
      </c>
      <c r="B152" s="12"/>
      <c r="C152" s="39" t="s">
        <v>39</v>
      </c>
      <c r="D152" s="12"/>
      <c r="E152" s="27" t="s">
        <v>258</v>
      </c>
      <c r="F152" s="12"/>
      <c r="G152" s="12"/>
      <c r="H152" s="12"/>
      <c r="I152" s="40">
        <f>0+Q152</f>
        <v>0</v>
      </c>
      <c r="O152">
        <f>0+R152</f>
        <v>0</v>
      </c>
      <c r="Q152">
        <f>0+I153+I157+I161+I165+I169+I173+I177+I181+I185</f>
        <v>0</v>
      </c>
      <c r="R152">
        <f>0+O153+O157+O161+O165+O169+O173+O177+O181+O185</f>
        <v>0</v>
      </c>
    </row>
    <row r="153" spans="1:16" ht="12.75">
      <c r="A153" s="25" t="s">
        <v>44</v>
      </c>
      <c r="B153" s="29" t="s">
        <v>237</v>
      </c>
      <c r="C153" s="29" t="s">
        <v>568</v>
      </c>
      <c r="D153" s="25" t="s">
        <v>46</v>
      </c>
      <c r="E153" s="30" t="s">
        <v>569</v>
      </c>
      <c r="F153" s="31" t="s">
        <v>114</v>
      </c>
      <c r="G153" s="32">
        <v>27.3</v>
      </c>
      <c r="H153" s="33">
        <v>0</v>
      </c>
      <c r="I153" s="32">
        <f>ROUND(ROUND(H153,2)*ROUND(G153,2),2)</f>
        <v>0</v>
      </c>
      <c r="O153">
        <f>(I153*21)/100</f>
        <v>0</v>
      </c>
      <c r="P153" t="s">
        <v>22</v>
      </c>
    </row>
    <row r="154" spans="1:5" ht="12.75">
      <c r="A154" s="34" t="s">
        <v>49</v>
      </c>
      <c r="E154" s="35" t="s">
        <v>570</v>
      </c>
    </row>
    <row r="155" spans="1:5" ht="12.75">
      <c r="A155" s="36" t="s">
        <v>51</v>
      </c>
      <c r="E155" s="37" t="s">
        <v>571</v>
      </c>
    </row>
    <row r="156" spans="1:5" ht="63.75">
      <c r="A156" t="s">
        <v>52</v>
      </c>
      <c r="E156" s="35" t="s">
        <v>572</v>
      </c>
    </row>
    <row r="157" spans="1:16" ht="12.75">
      <c r="A157" s="25" t="s">
        <v>44</v>
      </c>
      <c r="B157" s="29" t="s">
        <v>241</v>
      </c>
      <c r="C157" s="29" t="s">
        <v>573</v>
      </c>
      <c r="D157" s="25" t="s">
        <v>46</v>
      </c>
      <c r="E157" s="30" t="s">
        <v>574</v>
      </c>
      <c r="F157" s="31" t="s">
        <v>114</v>
      </c>
      <c r="G157" s="32">
        <v>55.4</v>
      </c>
      <c r="H157" s="33">
        <v>0</v>
      </c>
      <c r="I157" s="32">
        <f>ROUND(ROUND(H157,2)*ROUND(G157,2),2)</f>
        <v>0</v>
      </c>
      <c r="O157">
        <f>(I157*21)/100</f>
        <v>0</v>
      </c>
      <c r="P157" t="s">
        <v>22</v>
      </c>
    </row>
    <row r="158" spans="1:5" ht="12.75">
      <c r="A158" s="34" t="s">
        <v>49</v>
      </c>
      <c r="E158" s="35" t="s">
        <v>280</v>
      </c>
    </row>
    <row r="159" spans="1:5" ht="12.75">
      <c r="A159" s="36" t="s">
        <v>51</v>
      </c>
      <c r="E159" s="37" t="s">
        <v>575</v>
      </c>
    </row>
    <row r="160" spans="1:5" ht="38.25">
      <c r="A160" t="s">
        <v>52</v>
      </c>
      <c r="E160" s="35" t="s">
        <v>576</v>
      </c>
    </row>
    <row r="161" spans="1:16" ht="12.75">
      <c r="A161" s="25" t="s">
        <v>44</v>
      </c>
      <c r="B161" s="29" t="s">
        <v>245</v>
      </c>
      <c r="C161" s="29" t="s">
        <v>577</v>
      </c>
      <c r="D161" s="25" t="s">
        <v>46</v>
      </c>
      <c r="E161" s="30" t="s">
        <v>578</v>
      </c>
      <c r="F161" s="31" t="s">
        <v>114</v>
      </c>
      <c r="G161" s="32">
        <v>24.5</v>
      </c>
      <c r="H161" s="33">
        <v>0</v>
      </c>
      <c r="I161" s="32">
        <f>ROUND(ROUND(H161,2)*ROUND(G161,2),2)</f>
        <v>0</v>
      </c>
      <c r="O161">
        <f>(I161*21)/100</f>
        <v>0</v>
      </c>
      <c r="P161" t="s">
        <v>22</v>
      </c>
    </row>
    <row r="162" spans="1:5" ht="12.75">
      <c r="A162" s="34" t="s">
        <v>49</v>
      </c>
      <c r="E162" s="35" t="s">
        <v>579</v>
      </c>
    </row>
    <row r="163" spans="1:5" ht="12.75">
      <c r="A163" s="36" t="s">
        <v>51</v>
      </c>
      <c r="E163" s="37" t="s">
        <v>580</v>
      </c>
    </row>
    <row r="164" spans="1:5" ht="38.25">
      <c r="A164" t="s">
        <v>52</v>
      </c>
      <c r="E164" s="35" t="s">
        <v>581</v>
      </c>
    </row>
    <row r="165" spans="1:16" ht="12.75">
      <c r="A165" s="25" t="s">
        <v>44</v>
      </c>
      <c r="B165" s="29" t="s">
        <v>252</v>
      </c>
      <c r="C165" s="29" t="s">
        <v>582</v>
      </c>
      <c r="D165" s="25" t="s">
        <v>46</v>
      </c>
      <c r="E165" s="30" t="s">
        <v>583</v>
      </c>
      <c r="F165" s="31" t="s">
        <v>114</v>
      </c>
      <c r="G165" s="32">
        <v>16.6</v>
      </c>
      <c r="H165" s="33">
        <v>0</v>
      </c>
      <c r="I165" s="32">
        <f>ROUND(ROUND(H165,2)*ROUND(G165,2),2)</f>
        <v>0</v>
      </c>
      <c r="O165">
        <f>(I165*21)/100</f>
        <v>0</v>
      </c>
      <c r="P165" t="s">
        <v>22</v>
      </c>
    </row>
    <row r="166" spans="1:5" ht="12.75">
      <c r="A166" s="34" t="s">
        <v>49</v>
      </c>
      <c r="E166" s="35" t="s">
        <v>584</v>
      </c>
    </row>
    <row r="167" spans="1:5" ht="12.75">
      <c r="A167" s="36" t="s">
        <v>51</v>
      </c>
      <c r="E167" s="37" t="s">
        <v>585</v>
      </c>
    </row>
    <row r="168" spans="1:5" ht="25.5">
      <c r="A168" t="s">
        <v>52</v>
      </c>
      <c r="E168" s="35" t="s">
        <v>274</v>
      </c>
    </row>
    <row r="169" spans="1:16" ht="12.75">
      <c r="A169" s="25" t="s">
        <v>44</v>
      </c>
      <c r="B169" s="29" t="s">
        <v>259</v>
      </c>
      <c r="C169" s="29" t="s">
        <v>586</v>
      </c>
      <c r="D169" s="25" t="s">
        <v>46</v>
      </c>
      <c r="E169" s="30" t="s">
        <v>587</v>
      </c>
      <c r="F169" s="31" t="s">
        <v>114</v>
      </c>
      <c r="G169" s="32">
        <v>16.6</v>
      </c>
      <c r="H169" s="33">
        <v>0</v>
      </c>
      <c r="I169" s="32">
        <f>ROUND(ROUND(H169,2)*ROUND(G169,2),2)</f>
        <v>0</v>
      </c>
      <c r="O169">
        <f>(I169*21)/100</f>
        <v>0</v>
      </c>
      <c r="P169" t="s">
        <v>22</v>
      </c>
    </row>
    <row r="170" spans="1:5" ht="25.5">
      <c r="A170" s="34" t="s">
        <v>49</v>
      </c>
      <c r="E170" s="35" t="s">
        <v>588</v>
      </c>
    </row>
    <row r="171" spans="1:5" ht="12.75">
      <c r="A171" s="36" t="s">
        <v>51</v>
      </c>
      <c r="E171" s="37" t="s">
        <v>585</v>
      </c>
    </row>
    <row r="172" spans="1:5" ht="25.5">
      <c r="A172" t="s">
        <v>52</v>
      </c>
      <c r="E172" s="35" t="s">
        <v>589</v>
      </c>
    </row>
    <row r="173" spans="1:16" ht="12.75">
      <c r="A173" s="25" t="s">
        <v>44</v>
      </c>
      <c r="B173" s="29" t="s">
        <v>264</v>
      </c>
      <c r="C173" s="29" t="s">
        <v>590</v>
      </c>
      <c r="D173" s="25" t="s">
        <v>46</v>
      </c>
      <c r="E173" s="30" t="s">
        <v>591</v>
      </c>
      <c r="F173" s="31" t="s">
        <v>592</v>
      </c>
      <c r="G173" s="32">
        <v>75</v>
      </c>
      <c r="H173" s="33">
        <v>0</v>
      </c>
      <c r="I173" s="32">
        <f>ROUND(ROUND(H173,2)*ROUND(G173,2),2)</f>
        <v>0</v>
      </c>
      <c r="O173">
        <f>(I173*21)/100</f>
        <v>0</v>
      </c>
      <c r="P173" t="s">
        <v>22</v>
      </c>
    </row>
    <row r="174" spans="1:5" ht="25.5">
      <c r="A174" s="34" t="s">
        <v>49</v>
      </c>
      <c r="E174" s="35" t="s">
        <v>593</v>
      </c>
    </row>
    <row r="175" spans="1:5" ht="12.75">
      <c r="A175" s="36" t="s">
        <v>51</v>
      </c>
      <c r="E175" s="37" t="s">
        <v>46</v>
      </c>
    </row>
    <row r="176" spans="1:5" ht="357">
      <c r="A176" t="s">
        <v>52</v>
      </c>
      <c r="E176" s="35" t="s">
        <v>594</v>
      </c>
    </row>
    <row r="177" spans="1:16" ht="12.75">
      <c r="A177" s="25" t="s">
        <v>44</v>
      </c>
      <c r="B177" s="29" t="s">
        <v>268</v>
      </c>
      <c r="C177" s="29" t="s">
        <v>595</v>
      </c>
      <c r="D177" s="25" t="s">
        <v>46</v>
      </c>
      <c r="E177" s="30" t="s">
        <v>596</v>
      </c>
      <c r="F177" s="31" t="s">
        <v>90</v>
      </c>
      <c r="G177" s="32">
        <v>5</v>
      </c>
      <c r="H177" s="33">
        <v>0</v>
      </c>
      <c r="I177" s="32">
        <f>ROUND(ROUND(H177,2)*ROUND(G177,2),2)</f>
        <v>0</v>
      </c>
      <c r="O177">
        <f>(I177*21)/100</f>
        <v>0</v>
      </c>
      <c r="P177" t="s">
        <v>22</v>
      </c>
    </row>
    <row r="178" spans="1:5" ht="25.5">
      <c r="A178" s="34" t="s">
        <v>49</v>
      </c>
      <c r="E178" s="35" t="s">
        <v>597</v>
      </c>
    </row>
    <row r="179" spans="1:5" ht="12.75">
      <c r="A179" s="36" t="s">
        <v>51</v>
      </c>
      <c r="E179" s="37" t="s">
        <v>598</v>
      </c>
    </row>
    <row r="180" spans="1:5" ht="114.75">
      <c r="A180" t="s">
        <v>52</v>
      </c>
      <c r="E180" s="35" t="s">
        <v>599</v>
      </c>
    </row>
    <row r="181" spans="1:16" ht="12.75">
      <c r="A181" s="25" t="s">
        <v>44</v>
      </c>
      <c r="B181" s="29" t="s">
        <v>270</v>
      </c>
      <c r="C181" s="29" t="s">
        <v>600</v>
      </c>
      <c r="D181" s="25" t="s">
        <v>46</v>
      </c>
      <c r="E181" s="30" t="s">
        <v>601</v>
      </c>
      <c r="F181" s="31" t="s">
        <v>90</v>
      </c>
      <c r="G181" s="32">
        <v>3.4</v>
      </c>
      <c r="H181" s="33">
        <v>0</v>
      </c>
      <c r="I181" s="32">
        <f>ROUND(ROUND(H181,2)*ROUND(G181,2),2)</f>
        <v>0</v>
      </c>
      <c r="O181">
        <f>(I181*21)/100</f>
        <v>0</v>
      </c>
      <c r="P181" t="s">
        <v>22</v>
      </c>
    </row>
    <row r="182" spans="1:5" ht="25.5">
      <c r="A182" s="34" t="s">
        <v>49</v>
      </c>
      <c r="E182" s="35" t="s">
        <v>602</v>
      </c>
    </row>
    <row r="183" spans="1:5" ht="12.75">
      <c r="A183" s="36" t="s">
        <v>51</v>
      </c>
      <c r="E183" s="37" t="s">
        <v>603</v>
      </c>
    </row>
    <row r="184" spans="1:5" ht="114.75">
      <c r="A184" t="s">
        <v>52</v>
      </c>
      <c r="E184" s="35" t="s">
        <v>599</v>
      </c>
    </row>
    <row r="185" spans="1:16" ht="12.75">
      <c r="A185" s="25" t="s">
        <v>44</v>
      </c>
      <c r="B185" s="29" t="s">
        <v>604</v>
      </c>
      <c r="C185" s="29" t="s">
        <v>605</v>
      </c>
      <c r="D185" s="25" t="s">
        <v>46</v>
      </c>
      <c r="E185" s="30" t="s">
        <v>606</v>
      </c>
      <c r="F185" s="31" t="s">
        <v>114</v>
      </c>
      <c r="G185" s="32">
        <v>12.5</v>
      </c>
      <c r="H185" s="33">
        <v>0</v>
      </c>
      <c r="I185" s="32">
        <f>ROUND(ROUND(H185,2)*ROUND(G185,2),2)</f>
        <v>0</v>
      </c>
      <c r="O185">
        <f>(I185*21)/100</f>
        <v>0</v>
      </c>
      <c r="P185" t="s">
        <v>22</v>
      </c>
    </row>
    <row r="186" spans="1:5" ht="12.75">
      <c r="A186" s="34" t="s">
        <v>49</v>
      </c>
      <c r="E186" s="35" t="s">
        <v>280</v>
      </c>
    </row>
    <row r="187" spans="1:5" ht="12.75">
      <c r="A187" s="36" t="s">
        <v>51</v>
      </c>
      <c r="E187" s="37" t="s">
        <v>46</v>
      </c>
    </row>
    <row r="188" spans="1:5" ht="127.5">
      <c r="A188" t="s">
        <v>52</v>
      </c>
      <c r="E188" s="35" t="s">
        <v>607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1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0+O8+O29+O54+O59+O104+O109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608</v>
      </c>
      <c r="I3" s="38">
        <f>0+I8+I29+I54+I59+I104+I109</f>
        <v>0</v>
      </c>
      <c r="O3" t="s">
        <v>19</v>
      </c>
      <c r="P3" t="s">
        <v>22</v>
      </c>
    </row>
    <row r="4" spans="1:16" ht="15" customHeight="1">
      <c r="A4" t="s">
        <v>17</v>
      </c>
      <c r="B4" s="20" t="s">
        <v>18</v>
      </c>
      <c r="C4" s="3" t="s">
        <v>608</v>
      </c>
      <c r="D4" s="2"/>
      <c r="E4" s="21" t="s">
        <v>609</v>
      </c>
      <c r="F4" s="12"/>
      <c r="G4" s="12"/>
      <c r="H4" s="22"/>
      <c r="I4" s="22"/>
      <c r="O4" t="s">
        <v>20</v>
      </c>
      <c r="P4" t="s">
        <v>22</v>
      </c>
    </row>
    <row r="5" spans="1:16" ht="12.75" customHeight="1">
      <c r="A5" s="1" t="s">
        <v>25</v>
      </c>
      <c r="B5" s="1" t="s">
        <v>26</v>
      </c>
      <c r="C5" s="1" t="s">
        <v>28</v>
      </c>
      <c r="D5" s="1" t="s">
        <v>29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21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</row>
    <row r="7" spans="1:9" ht="12.75" customHeight="1">
      <c r="A7" s="19" t="s">
        <v>23</v>
      </c>
      <c r="B7" s="19" t="s">
        <v>27</v>
      </c>
      <c r="C7" s="19" t="s">
        <v>22</v>
      </c>
      <c r="D7" s="19" t="s">
        <v>30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</row>
    <row r="8" spans="1:18" ht="12.75" customHeight="1">
      <c r="A8" s="22" t="s">
        <v>42</v>
      </c>
      <c r="B8" s="22"/>
      <c r="C8" s="26" t="s">
        <v>23</v>
      </c>
      <c r="D8" s="22"/>
      <c r="E8" s="27" t="s">
        <v>43</v>
      </c>
      <c r="F8" s="22"/>
      <c r="G8" s="22"/>
      <c r="H8" s="22"/>
      <c r="I8" s="28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5" t="s">
        <v>44</v>
      </c>
      <c r="B9" s="29" t="s">
        <v>27</v>
      </c>
      <c r="C9" s="29" t="s">
        <v>88</v>
      </c>
      <c r="D9" s="25" t="s">
        <v>46</v>
      </c>
      <c r="E9" s="30" t="s">
        <v>89</v>
      </c>
      <c r="F9" s="31" t="s">
        <v>90</v>
      </c>
      <c r="G9" s="32">
        <v>3.7</v>
      </c>
      <c r="H9" s="33">
        <v>0</v>
      </c>
      <c r="I9" s="32">
        <f>ROUND(ROUND(H9,2)*ROUND(G9,2),2)</f>
        <v>0</v>
      </c>
      <c r="O9">
        <f>(I9*21)/100</f>
        <v>0</v>
      </c>
      <c r="P9" t="s">
        <v>22</v>
      </c>
    </row>
    <row r="10" spans="1:5" ht="12.75">
      <c r="A10" s="34" t="s">
        <v>49</v>
      </c>
      <c r="E10" s="35" t="s">
        <v>91</v>
      </c>
    </row>
    <row r="11" spans="1:5" ht="12.75">
      <c r="A11" s="36" t="s">
        <v>51</v>
      </c>
      <c r="E11" s="37" t="s">
        <v>46</v>
      </c>
    </row>
    <row r="12" spans="1:5" ht="25.5">
      <c r="A12" t="s">
        <v>52</v>
      </c>
      <c r="E12" s="35" t="s">
        <v>93</v>
      </c>
    </row>
    <row r="13" spans="1:16" ht="12.75">
      <c r="A13" s="25" t="s">
        <v>44</v>
      </c>
      <c r="B13" s="29" t="s">
        <v>22</v>
      </c>
      <c r="C13" s="29" t="s">
        <v>610</v>
      </c>
      <c r="D13" s="25" t="s">
        <v>46</v>
      </c>
      <c r="E13" s="30" t="s">
        <v>611</v>
      </c>
      <c r="F13" s="31" t="s">
        <v>48</v>
      </c>
      <c r="G13" s="32">
        <v>1</v>
      </c>
      <c r="H13" s="33">
        <v>0</v>
      </c>
      <c r="I13" s="32">
        <f>ROUND(ROUND(H13,2)*ROUND(G13,2),2)</f>
        <v>0</v>
      </c>
      <c r="O13">
        <f>(I13*21)/100</f>
        <v>0</v>
      </c>
      <c r="P13" t="s">
        <v>22</v>
      </c>
    </row>
    <row r="14" spans="1:5" ht="12.75">
      <c r="A14" s="34" t="s">
        <v>49</v>
      </c>
      <c r="E14" s="35" t="s">
        <v>612</v>
      </c>
    </row>
    <row r="15" spans="1:5" ht="12.75">
      <c r="A15" s="36" t="s">
        <v>51</v>
      </c>
      <c r="E15" s="37" t="s">
        <v>46</v>
      </c>
    </row>
    <row r="16" spans="1:5" ht="38.25">
      <c r="A16" t="s">
        <v>52</v>
      </c>
      <c r="E16" s="35" t="s">
        <v>613</v>
      </c>
    </row>
    <row r="17" spans="1:16" ht="12.75">
      <c r="A17" s="25" t="s">
        <v>44</v>
      </c>
      <c r="B17" s="29" t="s">
        <v>30</v>
      </c>
      <c r="C17" s="29" t="s">
        <v>610</v>
      </c>
      <c r="D17" s="25" t="s">
        <v>64</v>
      </c>
      <c r="E17" s="30" t="s">
        <v>611</v>
      </c>
      <c r="F17" s="31" t="s">
        <v>48</v>
      </c>
      <c r="G17" s="32">
        <v>1</v>
      </c>
      <c r="H17" s="33">
        <v>0</v>
      </c>
      <c r="I17" s="32">
        <f>ROUND(ROUND(H17,2)*ROUND(G17,2),2)</f>
        <v>0</v>
      </c>
      <c r="O17">
        <f>(I17*21)/100</f>
        <v>0</v>
      </c>
      <c r="P17" t="s">
        <v>22</v>
      </c>
    </row>
    <row r="18" spans="1:5" ht="12.75">
      <c r="A18" s="34" t="s">
        <v>49</v>
      </c>
      <c r="E18" s="35" t="s">
        <v>614</v>
      </c>
    </row>
    <row r="19" spans="1:5" ht="12.75">
      <c r="A19" s="36" t="s">
        <v>51</v>
      </c>
      <c r="E19" s="37" t="s">
        <v>46</v>
      </c>
    </row>
    <row r="20" spans="1:5" ht="38.25">
      <c r="A20" t="s">
        <v>52</v>
      </c>
      <c r="E20" s="35" t="s">
        <v>613</v>
      </c>
    </row>
    <row r="21" spans="1:16" ht="12.75">
      <c r="A21" s="25" t="s">
        <v>44</v>
      </c>
      <c r="B21" s="29" t="s">
        <v>32</v>
      </c>
      <c r="C21" s="29" t="s">
        <v>58</v>
      </c>
      <c r="D21" s="25" t="s">
        <v>46</v>
      </c>
      <c r="E21" s="30" t="s">
        <v>59</v>
      </c>
      <c r="F21" s="31" t="s">
        <v>48</v>
      </c>
      <c r="G21" s="32">
        <v>1</v>
      </c>
      <c r="H21" s="33">
        <v>0</v>
      </c>
      <c r="I21" s="32">
        <f>ROUND(ROUND(H21,2)*ROUND(G21,2),2)</f>
        <v>0</v>
      </c>
      <c r="O21">
        <f>(I21*21)/100</f>
        <v>0</v>
      </c>
      <c r="P21" t="s">
        <v>22</v>
      </c>
    </row>
    <row r="22" spans="1:5" ht="12.75">
      <c r="A22" s="34" t="s">
        <v>49</v>
      </c>
      <c r="E22" s="35" t="s">
        <v>615</v>
      </c>
    </row>
    <row r="23" spans="1:5" ht="12.75">
      <c r="A23" s="36" t="s">
        <v>51</v>
      </c>
      <c r="E23" s="37" t="s">
        <v>46</v>
      </c>
    </row>
    <row r="24" spans="1:5" ht="12.75">
      <c r="A24" t="s">
        <v>52</v>
      </c>
      <c r="E24" s="35" t="s">
        <v>62</v>
      </c>
    </row>
    <row r="25" spans="1:16" ht="12.75">
      <c r="A25" s="25" t="s">
        <v>44</v>
      </c>
      <c r="B25" s="29" t="s">
        <v>34</v>
      </c>
      <c r="C25" s="29" t="s">
        <v>616</v>
      </c>
      <c r="D25" s="25" t="s">
        <v>46</v>
      </c>
      <c r="E25" s="30" t="s">
        <v>617</v>
      </c>
      <c r="F25" s="31" t="s">
        <v>48</v>
      </c>
      <c r="G25" s="32">
        <v>1</v>
      </c>
      <c r="H25" s="33">
        <v>0</v>
      </c>
      <c r="I25" s="32">
        <f>ROUND(ROUND(H25,2)*ROUND(G25,2),2)</f>
        <v>0</v>
      </c>
      <c r="O25">
        <f>(I25*21)/100</f>
        <v>0</v>
      </c>
      <c r="P25" t="s">
        <v>22</v>
      </c>
    </row>
    <row r="26" spans="1:5" ht="12.75">
      <c r="A26" s="34" t="s">
        <v>49</v>
      </c>
      <c r="E26" s="35" t="s">
        <v>618</v>
      </c>
    </row>
    <row r="27" spans="1:5" ht="12.75">
      <c r="A27" s="36" t="s">
        <v>51</v>
      </c>
      <c r="E27" s="37" t="s">
        <v>46</v>
      </c>
    </row>
    <row r="28" spans="1:5" ht="12.75">
      <c r="A28" t="s">
        <v>52</v>
      </c>
      <c r="E28" s="35" t="s">
        <v>619</v>
      </c>
    </row>
    <row r="29" spans="1:18" ht="12.75" customHeight="1">
      <c r="A29" s="12" t="s">
        <v>42</v>
      </c>
      <c r="B29" s="12"/>
      <c r="C29" s="39" t="s">
        <v>27</v>
      </c>
      <c r="D29" s="12"/>
      <c r="E29" s="27" t="s">
        <v>98</v>
      </c>
      <c r="F29" s="12"/>
      <c r="G29" s="12"/>
      <c r="H29" s="12"/>
      <c r="I29" s="40">
        <f>0+Q29</f>
        <v>0</v>
      </c>
      <c r="O29">
        <f>0+R29</f>
        <v>0</v>
      </c>
      <c r="Q29">
        <f>0+I30+I34+I38+I42+I46+I50</f>
        <v>0</v>
      </c>
      <c r="R29">
        <f>0+O30+O34+O38+O42+O46+O50</f>
        <v>0</v>
      </c>
    </row>
    <row r="30" spans="1:16" ht="12.75">
      <c r="A30" s="25" t="s">
        <v>44</v>
      </c>
      <c r="B30" s="29" t="s">
        <v>36</v>
      </c>
      <c r="C30" s="29" t="s">
        <v>620</v>
      </c>
      <c r="D30" s="25" t="s">
        <v>46</v>
      </c>
      <c r="E30" s="30" t="s">
        <v>621</v>
      </c>
      <c r="F30" s="31" t="s">
        <v>90</v>
      </c>
      <c r="G30" s="32">
        <v>1.4</v>
      </c>
      <c r="H30" s="33">
        <v>0</v>
      </c>
      <c r="I30" s="32">
        <f>ROUND(ROUND(H30,2)*ROUND(G30,2),2)</f>
        <v>0</v>
      </c>
      <c r="O30">
        <f>(I30*21)/100</f>
        <v>0</v>
      </c>
      <c r="P30" t="s">
        <v>22</v>
      </c>
    </row>
    <row r="31" spans="1:5" ht="25.5">
      <c r="A31" s="34" t="s">
        <v>49</v>
      </c>
      <c r="E31" s="35" t="s">
        <v>622</v>
      </c>
    </row>
    <row r="32" spans="1:5" ht="12.75">
      <c r="A32" s="36" t="s">
        <v>51</v>
      </c>
      <c r="E32" s="37" t="s">
        <v>623</v>
      </c>
    </row>
    <row r="33" spans="1:5" ht="318.75">
      <c r="A33" t="s">
        <v>52</v>
      </c>
      <c r="E33" s="35" t="s">
        <v>131</v>
      </c>
    </row>
    <row r="34" spans="1:16" ht="12.75">
      <c r="A34" s="25" t="s">
        <v>44</v>
      </c>
      <c r="B34" s="29" t="s">
        <v>72</v>
      </c>
      <c r="C34" s="29" t="s">
        <v>620</v>
      </c>
      <c r="D34" s="25" t="s">
        <v>64</v>
      </c>
      <c r="E34" s="30" t="s">
        <v>621</v>
      </c>
      <c r="F34" s="31" t="s">
        <v>90</v>
      </c>
      <c r="G34" s="32">
        <v>12.9</v>
      </c>
      <c r="H34" s="33">
        <v>0</v>
      </c>
      <c r="I34" s="32">
        <f>ROUND(ROUND(H34,2)*ROUND(G34,2),2)</f>
        <v>0</v>
      </c>
      <c r="O34">
        <f>(I34*21)/100</f>
        <v>0</v>
      </c>
      <c r="P34" t="s">
        <v>22</v>
      </c>
    </row>
    <row r="35" spans="1:5" ht="25.5">
      <c r="A35" s="34" t="s">
        <v>49</v>
      </c>
      <c r="E35" s="35" t="s">
        <v>624</v>
      </c>
    </row>
    <row r="36" spans="1:5" ht="12.75">
      <c r="A36" s="36" t="s">
        <v>51</v>
      </c>
      <c r="E36" s="37" t="s">
        <v>625</v>
      </c>
    </row>
    <row r="37" spans="1:5" ht="318.75">
      <c r="A37" t="s">
        <v>52</v>
      </c>
      <c r="E37" s="35" t="s">
        <v>131</v>
      </c>
    </row>
    <row r="38" spans="1:16" ht="12.75">
      <c r="A38" s="25" t="s">
        <v>44</v>
      </c>
      <c r="B38" s="29" t="s">
        <v>77</v>
      </c>
      <c r="C38" s="29" t="s">
        <v>620</v>
      </c>
      <c r="D38" s="25" t="s">
        <v>67</v>
      </c>
      <c r="E38" s="30" t="s">
        <v>621</v>
      </c>
      <c r="F38" s="31" t="s">
        <v>90</v>
      </c>
      <c r="G38" s="32">
        <v>14.8</v>
      </c>
      <c r="H38" s="33">
        <v>0</v>
      </c>
      <c r="I38" s="32">
        <f>ROUND(ROUND(H38,2)*ROUND(G38,2),2)</f>
        <v>0</v>
      </c>
      <c r="O38">
        <f>(I38*21)/100</f>
        <v>0</v>
      </c>
      <c r="P38" t="s">
        <v>22</v>
      </c>
    </row>
    <row r="39" spans="1:5" ht="38.25">
      <c r="A39" s="34" t="s">
        <v>49</v>
      </c>
      <c r="E39" s="35" t="s">
        <v>626</v>
      </c>
    </row>
    <row r="40" spans="1:5" ht="12.75">
      <c r="A40" s="36" t="s">
        <v>51</v>
      </c>
      <c r="E40" s="37" t="s">
        <v>627</v>
      </c>
    </row>
    <row r="41" spans="1:5" ht="318.75">
      <c r="A41" t="s">
        <v>52</v>
      </c>
      <c r="E41" s="35" t="s">
        <v>131</v>
      </c>
    </row>
    <row r="42" spans="1:16" ht="12.75">
      <c r="A42" s="25" t="s">
        <v>44</v>
      </c>
      <c r="B42" s="29" t="s">
        <v>39</v>
      </c>
      <c r="C42" s="29" t="s">
        <v>133</v>
      </c>
      <c r="D42" s="25" t="s">
        <v>46</v>
      </c>
      <c r="E42" s="30" t="s">
        <v>134</v>
      </c>
      <c r="F42" s="31" t="s">
        <v>90</v>
      </c>
      <c r="G42" s="32">
        <v>3.7</v>
      </c>
      <c r="H42" s="33">
        <v>0</v>
      </c>
      <c r="I42" s="32">
        <f>ROUND(ROUND(H42,2)*ROUND(G42,2),2)</f>
        <v>0</v>
      </c>
      <c r="O42">
        <f>(I42*21)/100</f>
        <v>0</v>
      </c>
      <c r="P42" t="s">
        <v>22</v>
      </c>
    </row>
    <row r="43" spans="1:5" ht="12.75">
      <c r="A43" s="34" t="s">
        <v>49</v>
      </c>
      <c r="E43" s="35" t="s">
        <v>448</v>
      </c>
    </row>
    <row r="44" spans="1:5" ht="12.75">
      <c r="A44" s="36" t="s">
        <v>51</v>
      </c>
      <c r="E44" s="37" t="s">
        <v>628</v>
      </c>
    </row>
    <row r="45" spans="1:5" ht="191.25">
      <c r="A45" t="s">
        <v>52</v>
      </c>
      <c r="E45" s="35" t="s">
        <v>136</v>
      </c>
    </row>
    <row r="46" spans="1:16" ht="12.75">
      <c r="A46" s="25" t="s">
        <v>44</v>
      </c>
      <c r="B46" s="29" t="s">
        <v>41</v>
      </c>
      <c r="C46" s="29" t="s">
        <v>629</v>
      </c>
      <c r="D46" s="25" t="s">
        <v>46</v>
      </c>
      <c r="E46" s="30" t="s">
        <v>630</v>
      </c>
      <c r="F46" s="31" t="s">
        <v>90</v>
      </c>
      <c r="G46" s="32">
        <v>25.4</v>
      </c>
      <c r="H46" s="33">
        <v>0</v>
      </c>
      <c r="I46" s="32">
        <f>ROUND(ROUND(H46,2)*ROUND(G46,2),2)</f>
        <v>0</v>
      </c>
      <c r="O46">
        <f>(I46*21)/100</f>
        <v>0</v>
      </c>
      <c r="P46" t="s">
        <v>22</v>
      </c>
    </row>
    <row r="47" spans="1:5" ht="12.75">
      <c r="A47" s="34" t="s">
        <v>49</v>
      </c>
      <c r="E47" s="35" t="s">
        <v>631</v>
      </c>
    </row>
    <row r="48" spans="1:5" ht="12.75">
      <c r="A48" s="36" t="s">
        <v>51</v>
      </c>
      <c r="E48" s="37" t="s">
        <v>632</v>
      </c>
    </row>
    <row r="49" spans="1:5" ht="229.5">
      <c r="A49" t="s">
        <v>52</v>
      </c>
      <c r="E49" s="35" t="s">
        <v>633</v>
      </c>
    </row>
    <row r="50" spans="1:16" ht="12.75">
      <c r="A50" s="25" t="s">
        <v>44</v>
      </c>
      <c r="B50" s="29" t="s">
        <v>126</v>
      </c>
      <c r="C50" s="29" t="s">
        <v>634</v>
      </c>
      <c r="D50" s="25" t="s">
        <v>46</v>
      </c>
      <c r="E50" s="30" t="s">
        <v>635</v>
      </c>
      <c r="F50" s="31" t="s">
        <v>145</v>
      </c>
      <c r="G50" s="32">
        <v>2</v>
      </c>
      <c r="H50" s="33">
        <v>0</v>
      </c>
      <c r="I50" s="32">
        <f>ROUND(ROUND(H50,2)*ROUND(G50,2),2)</f>
        <v>0</v>
      </c>
      <c r="O50">
        <f>(I50*21)/100</f>
        <v>0</v>
      </c>
      <c r="P50" t="s">
        <v>22</v>
      </c>
    </row>
    <row r="51" spans="1:5" ht="12.75">
      <c r="A51" s="34" t="s">
        <v>49</v>
      </c>
      <c r="E51" s="35" t="s">
        <v>636</v>
      </c>
    </row>
    <row r="52" spans="1:5" ht="12.75">
      <c r="A52" s="36" t="s">
        <v>51</v>
      </c>
      <c r="E52" s="37" t="s">
        <v>637</v>
      </c>
    </row>
    <row r="53" spans="1:5" ht="12.75">
      <c r="A53" t="s">
        <v>52</v>
      </c>
      <c r="E53" s="35" t="s">
        <v>638</v>
      </c>
    </row>
    <row r="54" spans="1:18" ht="12.75" customHeight="1">
      <c r="A54" s="12" t="s">
        <v>42</v>
      </c>
      <c r="B54" s="12"/>
      <c r="C54" s="39" t="s">
        <v>22</v>
      </c>
      <c r="D54" s="12"/>
      <c r="E54" s="27" t="s">
        <v>172</v>
      </c>
      <c r="F54" s="12"/>
      <c r="G54" s="12"/>
      <c r="H54" s="12"/>
      <c r="I54" s="40">
        <f>0+Q54</f>
        <v>0</v>
      </c>
      <c r="O54">
        <f>0+R54</f>
        <v>0</v>
      </c>
      <c r="Q54">
        <f>0+I55</f>
        <v>0</v>
      </c>
      <c r="R54">
        <f>0+O55</f>
        <v>0</v>
      </c>
    </row>
    <row r="55" spans="1:16" ht="12.75">
      <c r="A55" s="25" t="s">
        <v>44</v>
      </c>
      <c r="B55" s="29" t="s">
        <v>132</v>
      </c>
      <c r="C55" s="29" t="s">
        <v>473</v>
      </c>
      <c r="D55" s="25" t="s">
        <v>46</v>
      </c>
      <c r="E55" s="30" t="s">
        <v>474</v>
      </c>
      <c r="F55" s="31" t="s">
        <v>90</v>
      </c>
      <c r="G55" s="32">
        <v>0.4</v>
      </c>
      <c r="H55" s="33">
        <v>0</v>
      </c>
      <c r="I55" s="32">
        <f>ROUND(ROUND(H55,2)*ROUND(G55,2),2)</f>
        <v>0</v>
      </c>
      <c r="O55">
        <f>(I55*21)/100</f>
        <v>0</v>
      </c>
      <c r="P55" t="s">
        <v>22</v>
      </c>
    </row>
    <row r="56" spans="1:5" ht="12.75">
      <c r="A56" s="34" t="s">
        <v>49</v>
      </c>
      <c r="E56" s="35" t="s">
        <v>639</v>
      </c>
    </row>
    <row r="57" spans="1:5" ht="12.75">
      <c r="A57" s="36" t="s">
        <v>51</v>
      </c>
      <c r="E57" s="37" t="s">
        <v>640</v>
      </c>
    </row>
    <row r="58" spans="1:5" ht="369.75">
      <c r="A58" t="s">
        <v>52</v>
      </c>
      <c r="E58" s="35" t="s">
        <v>472</v>
      </c>
    </row>
    <row r="59" spans="1:18" ht="12.75" customHeight="1">
      <c r="A59" s="12" t="s">
        <v>42</v>
      </c>
      <c r="B59" s="12"/>
      <c r="C59" s="39" t="s">
        <v>72</v>
      </c>
      <c r="D59" s="12"/>
      <c r="E59" s="27" t="s">
        <v>251</v>
      </c>
      <c r="F59" s="12"/>
      <c r="G59" s="12"/>
      <c r="H59" s="12"/>
      <c r="I59" s="40">
        <f>0+Q59</f>
        <v>0</v>
      </c>
      <c r="O59">
        <f>0+R59</f>
        <v>0</v>
      </c>
      <c r="Q59">
        <f>0+I60+I64+I68+I72+I76+I80+I84+I88+I92+I96+I100</f>
        <v>0</v>
      </c>
      <c r="R59">
        <f>0+O60+O64+O68+O72+O76+O80+O84+O88+O92+O96+O100</f>
        <v>0</v>
      </c>
    </row>
    <row r="60" spans="1:16" ht="12.75">
      <c r="A60" s="25" t="s">
        <v>44</v>
      </c>
      <c r="B60" s="29" t="s">
        <v>137</v>
      </c>
      <c r="C60" s="29" t="s">
        <v>641</v>
      </c>
      <c r="D60" s="25" t="s">
        <v>46</v>
      </c>
      <c r="E60" s="30" t="s">
        <v>642</v>
      </c>
      <c r="F60" s="31" t="s">
        <v>114</v>
      </c>
      <c r="G60" s="32">
        <v>5</v>
      </c>
      <c r="H60" s="33">
        <v>0</v>
      </c>
      <c r="I60" s="32">
        <f>ROUND(ROUND(H60,2)*ROUND(G60,2),2)</f>
        <v>0</v>
      </c>
      <c r="O60">
        <f>(I60*21)/100</f>
        <v>0</v>
      </c>
      <c r="P60" t="s">
        <v>22</v>
      </c>
    </row>
    <row r="61" spans="1:5" ht="12.75">
      <c r="A61" s="34" t="s">
        <v>49</v>
      </c>
      <c r="E61" s="35" t="s">
        <v>643</v>
      </c>
    </row>
    <row r="62" spans="1:5" ht="12.75">
      <c r="A62" s="36" t="s">
        <v>51</v>
      </c>
      <c r="E62" s="37" t="s">
        <v>46</v>
      </c>
    </row>
    <row r="63" spans="1:5" ht="38.25">
      <c r="A63" t="s">
        <v>52</v>
      </c>
      <c r="E63" s="35" t="s">
        <v>644</v>
      </c>
    </row>
    <row r="64" spans="1:16" ht="12.75">
      <c r="A64" s="25" t="s">
        <v>44</v>
      </c>
      <c r="B64" s="29" t="s">
        <v>142</v>
      </c>
      <c r="C64" s="29" t="s">
        <v>645</v>
      </c>
      <c r="D64" s="25" t="s">
        <v>46</v>
      </c>
      <c r="E64" s="30" t="s">
        <v>646</v>
      </c>
      <c r="F64" s="31" t="s">
        <v>114</v>
      </c>
      <c r="G64" s="32">
        <v>8</v>
      </c>
      <c r="H64" s="33">
        <v>0</v>
      </c>
      <c r="I64" s="32">
        <f>ROUND(ROUND(H64,2)*ROUND(G64,2),2)</f>
        <v>0</v>
      </c>
      <c r="O64">
        <f>(I64*21)/100</f>
        <v>0</v>
      </c>
      <c r="P64" t="s">
        <v>22</v>
      </c>
    </row>
    <row r="65" spans="1:5" ht="12.75">
      <c r="A65" s="34" t="s">
        <v>49</v>
      </c>
      <c r="E65" s="35" t="s">
        <v>647</v>
      </c>
    </row>
    <row r="66" spans="1:5" ht="12.75">
      <c r="A66" s="36" t="s">
        <v>51</v>
      </c>
      <c r="E66" s="37" t="s">
        <v>648</v>
      </c>
    </row>
    <row r="67" spans="1:5" ht="51">
      <c r="A67" t="s">
        <v>52</v>
      </c>
      <c r="E67" s="35" t="s">
        <v>649</v>
      </c>
    </row>
    <row r="68" spans="1:16" ht="12.75">
      <c r="A68" s="25" t="s">
        <v>44</v>
      </c>
      <c r="B68" s="29" t="s">
        <v>148</v>
      </c>
      <c r="C68" s="29" t="s">
        <v>650</v>
      </c>
      <c r="D68" s="25" t="s">
        <v>46</v>
      </c>
      <c r="E68" s="30" t="s">
        <v>651</v>
      </c>
      <c r="F68" s="31" t="s">
        <v>114</v>
      </c>
      <c r="G68" s="32">
        <v>5</v>
      </c>
      <c r="H68" s="33">
        <v>0</v>
      </c>
      <c r="I68" s="32">
        <f>ROUND(ROUND(H68,2)*ROUND(G68,2),2)</f>
        <v>0</v>
      </c>
      <c r="O68">
        <f>(I68*21)/100</f>
        <v>0</v>
      </c>
      <c r="P68" t="s">
        <v>22</v>
      </c>
    </row>
    <row r="69" spans="1:5" ht="12.75">
      <c r="A69" s="34" t="s">
        <v>49</v>
      </c>
      <c r="E69" s="35" t="s">
        <v>652</v>
      </c>
    </row>
    <row r="70" spans="1:5" ht="12.75">
      <c r="A70" s="36" t="s">
        <v>51</v>
      </c>
      <c r="E70" s="37" t="s">
        <v>46</v>
      </c>
    </row>
    <row r="71" spans="1:5" ht="51">
      <c r="A71" t="s">
        <v>52</v>
      </c>
      <c r="E71" s="35" t="s">
        <v>649</v>
      </c>
    </row>
    <row r="72" spans="1:16" ht="12.75">
      <c r="A72" s="25" t="s">
        <v>44</v>
      </c>
      <c r="B72" s="29" t="s">
        <v>150</v>
      </c>
      <c r="C72" s="29" t="s">
        <v>653</v>
      </c>
      <c r="D72" s="25" t="s">
        <v>46</v>
      </c>
      <c r="E72" s="30" t="s">
        <v>654</v>
      </c>
      <c r="F72" s="31" t="s">
        <v>114</v>
      </c>
      <c r="G72" s="32">
        <v>1</v>
      </c>
      <c r="H72" s="33">
        <v>0</v>
      </c>
      <c r="I72" s="32">
        <f>ROUND(ROUND(H72,2)*ROUND(G72,2),2)</f>
        <v>0</v>
      </c>
      <c r="O72">
        <f>(I72*21)/100</f>
        <v>0</v>
      </c>
      <c r="P72" t="s">
        <v>22</v>
      </c>
    </row>
    <row r="73" spans="1:5" ht="12.75">
      <c r="A73" s="34" t="s">
        <v>49</v>
      </c>
      <c r="E73" s="35" t="s">
        <v>655</v>
      </c>
    </row>
    <row r="74" spans="1:5" ht="12.75">
      <c r="A74" s="36" t="s">
        <v>51</v>
      </c>
      <c r="E74" s="37" t="s">
        <v>46</v>
      </c>
    </row>
    <row r="75" spans="1:5" ht="38.25">
      <c r="A75" t="s">
        <v>52</v>
      </c>
      <c r="E75" s="35" t="s">
        <v>656</v>
      </c>
    </row>
    <row r="76" spans="1:16" ht="12.75">
      <c r="A76" s="25" t="s">
        <v>44</v>
      </c>
      <c r="B76" s="29" t="s">
        <v>152</v>
      </c>
      <c r="C76" s="29" t="s">
        <v>657</v>
      </c>
      <c r="D76" s="25" t="s">
        <v>46</v>
      </c>
      <c r="E76" s="30" t="s">
        <v>658</v>
      </c>
      <c r="F76" s="31" t="s">
        <v>114</v>
      </c>
      <c r="G76" s="32">
        <v>6</v>
      </c>
      <c r="H76" s="33">
        <v>0</v>
      </c>
      <c r="I76" s="32">
        <f>ROUND(ROUND(H76,2)*ROUND(G76,2),2)</f>
        <v>0</v>
      </c>
      <c r="O76">
        <f>(I76*21)/100</f>
        <v>0</v>
      </c>
      <c r="P76" t="s">
        <v>22</v>
      </c>
    </row>
    <row r="77" spans="1:5" ht="12.75">
      <c r="A77" s="34" t="s">
        <v>49</v>
      </c>
      <c r="E77" s="35" t="s">
        <v>659</v>
      </c>
    </row>
    <row r="78" spans="1:5" ht="12.75">
      <c r="A78" s="36" t="s">
        <v>51</v>
      </c>
      <c r="E78" s="37" t="s">
        <v>46</v>
      </c>
    </row>
    <row r="79" spans="1:5" ht="63.75">
      <c r="A79" t="s">
        <v>52</v>
      </c>
      <c r="E79" s="35" t="s">
        <v>660</v>
      </c>
    </row>
    <row r="80" spans="1:16" ht="12.75">
      <c r="A80" s="25" t="s">
        <v>44</v>
      </c>
      <c r="B80" s="29" t="s">
        <v>157</v>
      </c>
      <c r="C80" s="29" t="s">
        <v>661</v>
      </c>
      <c r="D80" s="25" t="s">
        <v>46</v>
      </c>
      <c r="E80" s="30" t="s">
        <v>662</v>
      </c>
      <c r="F80" s="31" t="s">
        <v>114</v>
      </c>
      <c r="G80" s="32">
        <v>2</v>
      </c>
      <c r="H80" s="33">
        <v>0</v>
      </c>
      <c r="I80" s="32">
        <f>ROUND(ROUND(H80,2)*ROUND(G80,2),2)</f>
        <v>0</v>
      </c>
      <c r="O80">
        <f>(I80*21)/100</f>
        <v>0</v>
      </c>
      <c r="P80" t="s">
        <v>22</v>
      </c>
    </row>
    <row r="81" spans="1:5" ht="12.75">
      <c r="A81" s="34" t="s">
        <v>49</v>
      </c>
      <c r="E81" s="35" t="s">
        <v>663</v>
      </c>
    </row>
    <row r="82" spans="1:5" ht="12.75">
      <c r="A82" s="36" t="s">
        <v>51</v>
      </c>
      <c r="E82" s="37" t="s">
        <v>46</v>
      </c>
    </row>
    <row r="83" spans="1:5" ht="63.75">
      <c r="A83" t="s">
        <v>52</v>
      </c>
      <c r="E83" s="35" t="s">
        <v>660</v>
      </c>
    </row>
    <row r="84" spans="1:16" ht="25.5">
      <c r="A84" s="25" t="s">
        <v>44</v>
      </c>
      <c r="B84" s="29" t="s">
        <v>162</v>
      </c>
      <c r="C84" s="29" t="s">
        <v>664</v>
      </c>
      <c r="D84" s="25" t="s">
        <v>46</v>
      </c>
      <c r="E84" s="30" t="s">
        <v>665</v>
      </c>
      <c r="F84" s="31" t="s">
        <v>329</v>
      </c>
      <c r="G84" s="32">
        <v>2</v>
      </c>
      <c r="H84" s="33">
        <v>0</v>
      </c>
      <c r="I84" s="32">
        <f>ROUND(ROUND(H84,2)*ROUND(G84,2),2)</f>
        <v>0</v>
      </c>
      <c r="O84">
        <f>(I84*21)/100</f>
        <v>0</v>
      </c>
      <c r="P84" t="s">
        <v>22</v>
      </c>
    </row>
    <row r="85" spans="1:5" ht="25.5">
      <c r="A85" s="34" t="s">
        <v>49</v>
      </c>
      <c r="E85" s="35" t="s">
        <v>666</v>
      </c>
    </row>
    <row r="86" spans="1:5" ht="12.75">
      <c r="A86" s="36" t="s">
        <v>51</v>
      </c>
      <c r="E86" s="37" t="s">
        <v>46</v>
      </c>
    </row>
    <row r="87" spans="1:5" ht="51">
      <c r="A87" t="s">
        <v>52</v>
      </c>
      <c r="E87" s="35" t="s">
        <v>667</v>
      </c>
    </row>
    <row r="88" spans="1:16" ht="12.75">
      <c r="A88" s="25" t="s">
        <v>44</v>
      </c>
      <c r="B88" s="29" t="s">
        <v>167</v>
      </c>
      <c r="C88" s="29" t="s">
        <v>668</v>
      </c>
      <c r="D88" s="25" t="s">
        <v>46</v>
      </c>
      <c r="E88" s="30" t="s">
        <v>669</v>
      </c>
      <c r="F88" s="31" t="s">
        <v>114</v>
      </c>
      <c r="G88" s="32">
        <v>6</v>
      </c>
      <c r="H88" s="33">
        <v>0</v>
      </c>
      <c r="I88" s="32">
        <f>ROUND(ROUND(H88,2)*ROUND(G88,2),2)</f>
        <v>0</v>
      </c>
      <c r="O88">
        <f>(I88*21)/100</f>
        <v>0</v>
      </c>
      <c r="P88" t="s">
        <v>22</v>
      </c>
    </row>
    <row r="89" spans="1:5" ht="25.5">
      <c r="A89" s="34" t="s">
        <v>49</v>
      </c>
      <c r="E89" s="35" t="s">
        <v>670</v>
      </c>
    </row>
    <row r="90" spans="1:5" ht="12.75">
      <c r="A90" s="36" t="s">
        <v>51</v>
      </c>
      <c r="E90" s="37" t="s">
        <v>46</v>
      </c>
    </row>
    <row r="91" spans="1:5" ht="38.25">
      <c r="A91" t="s">
        <v>52</v>
      </c>
      <c r="E91" s="35" t="s">
        <v>671</v>
      </c>
    </row>
    <row r="92" spans="1:16" ht="25.5">
      <c r="A92" s="25" t="s">
        <v>44</v>
      </c>
      <c r="B92" s="29" t="s">
        <v>173</v>
      </c>
      <c r="C92" s="29" t="s">
        <v>672</v>
      </c>
      <c r="D92" s="25" t="s">
        <v>46</v>
      </c>
      <c r="E92" s="30" t="s">
        <v>673</v>
      </c>
      <c r="F92" s="31" t="s">
        <v>329</v>
      </c>
      <c r="G92" s="32">
        <v>1</v>
      </c>
      <c r="H92" s="33">
        <v>0</v>
      </c>
      <c r="I92" s="32">
        <f>ROUND(ROUND(H92,2)*ROUND(G92,2),2)</f>
        <v>0</v>
      </c>
      <c r="O92">
        <f>(I92*21)/100</f>
        <v>0</v>
      </c>
      <c r="P92" t="s">
        <v>22</v>
      </c>
    </row>
    <row r="93" spans="1:5" ht="12.75">
      <c r="A93" s="34" t="s">
        <v>49</v>
      </c>
      <c r="E93" s="35" t="s">
        <v>674</v>
      </c>
    </row>
    <row r="94" spans="1:5" ht="12.75">
      <c r="A94" s="36" t="s">
        <v>51</v>
      </c>
      <c r="E94" s="37" t="s">
        <v>46</v>
      </c>
    </row>
    <row r="95" spans="1:5" ht="63.75">
      <c r="A95" t="s">
        <v>52</v>
      </c>
      <c r="E95" s="35" t="s">
        <v>675</v>
      </c>
    </row>
    <row r="96" spans="1:16" ht="12.75">
      <c r="A96" s="25" t="s">
        <v>44</v>
      </c>
      <c r="B96" s="29" t="s">
        <v>179</v>
      </c>
      <c r="C96" s="29" t="s">
        <v>676</v>
      </c>
      <c r="D96" s="25" t="s">
        <v>46</v>
      </c>
      <c r="E96" s="30" t="s">
        <v>677</v>
      </c>
      <c r="F96" s="31" t="s">
        <v>329</v>
      </c>
      <c r="G96" s="32">
        <v>1</v>
      </c>
      <c r="H96" s="33">
        <v>0</v>
      </c>
      <c r="I96" s="32">
        <f>ROUND(ROUND(H96,2)*ROUND(G96,2),2)</f>
        <v>0</v>
      </c>
      <c r="O96">
        <f>(I96*21)/100</f>
        <v>0</v>
      </c>
      <c r="P96" t="s">
        <v>22</v>
      </c>
    </row>
    <row r="97" spans="1:5" ht="12.75">
      <c r="A97" s="34" t="s">
        <v>49</v>
      </c>
      <c r="E97" s="35" t="s">
        <v>678</v>
      </c>
    </row>
    <row r="98" spans="1:5" ht="12.75">
      <c r="A98" s="36" t="s">
        <v>51</v>
      </c>
      <c r="E98" s="37" t="s">
        <v>46</v>
      </c>
    </row>
    <row r="99" spans="1:5" ht="51">
      <c r="A99" t="s">
        <v>52</v>
      </c>
      <c r="E99" s="35" t="s">
        <v>679</v>
      </c>
    </row>
    <row r="100" spans="1:16" ht="12.75">
      <c r="A100" s="25" t="s">
        <v>44</v>
      </c>
      <c r="B100" s="29" t="s">
        <v>185</v>
      </c>
      <c r="C100" s="29" t="s">
        <v>680</v>
      </c>
      <c r="D100" s="25" t="s">
        <v>46</v>
      </c>
      <c r="E100" s="30" t="s">
        <v>681</v>
      </c>
      <c r="F100" s="31" t="s">
        <v>329</v>
      </c>
      <c r="G100" s="32">
        <v>1</v>
      </c>
      <c r="H100" s="33">
        <v>0</v>
      </c>
      <c r="I100" s="32">
        <f>ROUND(ROUND(H100,2)*ROUND(G100,2),2)</f>
        <v>0</v>
      </c>
      <c r="O100">
        <f>(I100*21)/100</f>
        <v>0</v>
      </c>
      <c r="P100" t="s">
        <v>22</v>
      </c>
    </row>
    <row r="101" spans="1:5" ht="12.75">
      <c r="A101" s="34" t="s">
        <v>49</v>
      </c>
      <c r="E101" s="35" t="s">
        <v>682</v>
      </c>
    </row>
    <row r="102" spans="1:5" ht="12.75">
      <c r="A102" s="36" t="s">
        <v>51</v>
      </c>
      <c r="E102" s="37" t="s">
        <v>46</v>
      </c>
    </row>
    <row r="103" spans="1:5" ht="76.5">
      <c r="A103" t="s">
        <v>52</v>
      </c>
      <c r="E103" s="35" t="s">
        <v>683</v>
      </c>
    </row>
    <row r="104" spans="1:18" ht="12.75" customHeight="1">
      <c r="A104" s="12" t="s">
        <v>42</v>
      </c>
      <c r="B104" s="12"/>
      <c r="C104" s="39" t="s">
        <v>77</v>
      </c>
      <c r="D104" s="12"/>
      <c r="E104" s="27" t="s">
        <v>314</v>
      </c>
      <c r="F104" s="12"/>
      <c r="G104" s="12"/>
      <c r="H104" s="12"/>
      <c r="I104" s="40">
        <f>0+Q104</f>
        <v>0</v>
      </c>
      <c r="O104">
        <f>0+R104</f>
        <v>0</v>
      </c>
      <c r="Q104">
        <f>0+I105</f>
        <v>0</v>
      </c>
      <c r="R104">
        <f>0+O105</f>
        <v>0</v>
      </c>
    </row>
    <row r="105" spans="1:16" ht="12.75">
      <c r="A105" s="25" t="s">
        <v>44</v>
      </c>
      <c r="B105" s="29" t="s">
        <v>190</v>
      </c>
      <c r="C105" s="29" t="s">
        <v>684</v>
      </c>
      <c r="D105" s="25" t="s">
        <v>46</v>
      </c>
      <c r="E105" s="30" t="s">
        <v>685</v>
      </c>
      <c r="F105" s="31" t="s">
        <v>90</v>
      </c>
      <c r="G105" s="32">
        <v>2</v>
      </c>
      <c r="H105" s="33">
        <v>0</v>
      </c>
      <c r="I105" s="32">
        <f>ROUND(ROUND(H105,2)*ROUND(G105,2),2)</f>
        <v>0</v>
      </c>
      <c r="O105">
        <f>(I105*21)/100</f>
        <v>0</v>
      </c>
      <c r="P105" t="s">
        <v>22</v>
      </c>
    </row>
    <row r="106" spans="1:5" ht="12.75">
      <c r="A106" s="34" t="s">
        <v>49</v>
      </c>
      <c r="E106" s="35" t="s">
        <v>686</v>
      </c>
    </row>
    <row r="107" spans="1:5" ht="12.75">
      <c r="A107" s="36" t="s">
        <v>51</v>
      </c>
      <c r="E107" s="37" t="s">
        <v>687</v>
      </c>
    </row>
    <row r="108" spans="1:5" ht="369.75">
      <c r="A108" t="s">
        <v>52</v>
      </c>
      <c r="E108" s="35" t="s">
        <v>688</v>
      </c>
    </row>
    <row r="109" spans="1:18" ht="12.75" customHeight="1">
      <c r="A109" s="12" t="s">
        <v>42</v>
      </c>
      <c r="B109" s="12"/>
      <c r="C109" s="39" t="s">
        <v>39</v>
      </c>
      <c r="D109" s="12"/>
      <c r="E109" s="27" t="s">
        <v>258</v>
      </c>
      <c r="F109" s="12"/>
      <c r="G109" s="12"/>
      <c r="H109" s="12"/>
      <c r="I109" s="40">
        <f>0+Q109</f>
        <v>0</v>
      </c>
      <c r="O109">
        <f>0+R109</f>
        <v>0</v>
      </c>
      <c r="Q109">
        <f>0+I110</f>
        <v>0</v>
      </c>
      <c r="R109">
        <f>0+O110</f>
        <v>0</v>
      </c>
    </row>
    <row r="110" spans="1:16" ht="12.75">
      <c r="A110" s="25" t="s">
        <v>44</v>
      </c>
      <c r="B110" s="29" t="s">
        <v>194</v>
      </c>
      <c r="C110" s="29" t="s">
        <v>595</v>
      </c>
      <c r="D110" s="25" t="s">
        <v>46</v>
      </c>
      <c r="E110" s="30" t="s">
        <v>596</v>
      </c>
      <c r="F110" s="31" t="s">
        <v>90</v>
      </c>
      <c r="G110" s="32">
        <v>0.6</v>
      </c>
      <c r="H110" s="33">
        <v>0</v>
      </c>
      <c r="I110" s="32">
        <f>ROUND(ROUND(H110,2)*ROUND(G110,2),2)</f>
        <v>0</v>
      </c>
      <c r="O110">
        <f>(I110*21)/100</f>
        <v>0</v>
      </c>
      <c r="P110" t="s">
        <v>22</v>
      </c>
    </row>
    <row r="111" spans="1:5" ht="12.75">
      <c r="A111" s="34" t="s">
        <v>49</v>
      </c>
      <c r="E111" s="35" t="s">
        <v>689</v>
      </c>
    </row>
    <row r="112" spans="1:5" ht="12.75">
      <c r="A112" s="36" t="s">
        <v>51</v>
      </c>
      <c r="E112" s="37" t="s">
        <v>690</v>
      </c>
    </row>
    <row r="113" spans="1:5" ht="114.75">
      <c r="A113" t="s">
        <v>52</v>
      </c>
      <c r="E113" s="35" t="s">
        <v>599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Hodek Pavel</cp:lastModifiedBy>
  <dcterms:modified xsi:type="dcterms:W3CDTF">2021-02-19T10:54:23Z</dcterms:modified>
  <cp:category/>
  <cp:version/>
  <cp:contentType/>
  <cp:contentStatus/>
</cp:coreProperties>
</file>