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uranovaj.NEMNBK\Documents\VZ\DNS03-03 stavební práce\ZD_upr\"/>
    </mc:Choice>
  </mc:AlternateContent>
  <xr:revisionPtr revIDLastSave="0" documentId="13_ncr:1_{BA9C077A-CC39-4EAA-BFC7-0D2265405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84" i="1"/>
  <c r="C83" i="1"/>
  <c r="F78" i="1"/>
  <c r="F77" i="1"/>
  <c r="F68" i="1"/>
  <c r="F65" i="1"/>
  <c r="F64" i="1"/>
  <c r="F61" i="1"/>
  <c r="F60" i="1"/>
  <c r="F56" i="1"/>
  <c r="F55" i="1"/>
  <c r="F54" i="1"/>
  <c r="F53" i="1"/>
  <c r="F51" i="1"/>
  <c r="F50" i="1"/>
  <c r="F49" i="1"/>
  <c r="F48" i="1"/>
  <c r="F47" i="1"/>
  <c r="F46" i="1"/>
  <c r="F26" i="1"/>
  <c r="F27" i="1"/>
  <c r="F28" i="1"/>
  <c r="F29" i="1"/>
  <c r="F31" i="1"/>
  <c r="F32" i="1"/>
  <c r="F33" i="1"/>
  <c r="F34" i="1"/>
  <c r="F36" i="1"/>
  <c r="F37" i="1"/>
  <c r="F38" i="1"/>
  <c r="F42" i="1"/>
  <c r="F43" i="1"/>
  <c r="F25" i="1"/>
  <c r="F7" i="1"/>
  <c r="F9" i="1"/>
  <c r="F10" i="1"/>
  <c r="C82" i="1" s="1"/>
  <c r="F11" i="1"/>
  <c r="F15" i="1"/>
  <c r="F21" i="1"/>
  <c r="F22" i="1"/>
  <c r="D76" i="1"/>
  <c r="F76" i="1" s="1"/>
  <c r="D75" i="1"/>
  <c r="F75" i="1" s="1"/>
  <c r="D74" i="1"/>
  <c r="F74" i="1" s="1"/>
  <c r="D73" i="1"/>
  <c r="F73" i="1" s="1"/>
  <c r="D71" i="1"/>
  <c r="F71" i="1" s="1"/>
  <c r="D70" i="1"/>
  <c r="F70" i="1" s="1"/>
  <c r="D69" i="1"/>
  <c r="F69" i="1" s="1"/>
  <c r="D67" i="1"/>
  <c r="F67" i="1" s="1"/>
  <c r="D66" i="1"/>
  <c r="F66" i="1" s="1"/>
  <c r="D72" i="1" l="1"/>
  <c r="F72" i="1" s="1"/>
  <c r="D59" i="1" l="1"/>
  <c r="F59" i="1" s="1"/>
  <c r="D58" i="1"/>
  <c r="F58" i="1" s="1"/>
  <c r="D57" i="1"/>
  <c r="F57" i="1" s="1"/>
  <c r="D52" i="1"/>
  <c r="F52" i="1" s="1"/>
  <c r="D30" i="1" l="1"/>
  <c r="D39" i="1"/>
  <c r="F39" i="1" s="1"/>
  <c r="D40" i="1"/>
  <c r="F40" i="1" s="1"/>
  <c r="D41" i="1"/>
  <c r="F41" i="1" s="1"/>
  <c r="D35" i="1" l="1"/>
  <c r="F35" i="1" s="1"/>
  <c r="F30" i="1"/>
  <c r="D8" i="1"/>
  <c r="F8" i="1" s="1"/>
  <c r="D18" i="1"/>
  <c r="F18" i="1" s="1"/>
  <c r="D19" i="1"/>
  <c r="F19" i="1" s="1"/>
  <c r="D20" i="1"/>
  <c r="F20" i="1" s="1"/>
  <c r="D17" i="1"/>
  <c r="F17" i="1" s="1"/>
  <c r="D6" i="1"/>
  <c r="D12" i="1" l="1"/>
  <c r="F12" i="1" s="1"/>
  <c r="F6" i="1"/>
  <c r="D14" i="1"/>
  <c r="F14" i="1" s="1"/>
  <c r="D13" i="1" l="1"/>
  <c r="F13" i="1" s="1"/>
  <c r="D16" i="1" l="1"/>
  <c r="F16" i="1" s="1"/>
</calcChain>
</file>

<file path=xl/sharedStrings.xml><?xml version="1.0" encoding="utf-8"?>
<sst xmlns="http://schemas.openxmlformats.org/spreadsheetml/2006/main" count="225" uniqueCount="145">
  <si>
    <t>ks</t>
  </si>
  <si>
    <t>kpl.</t>
  </si>
  <si>
    <t>m2</t>
  </si>
  <si>
    <t>Název a popis položky</t>
  </si>
  <si>
    <t>D+M penetrace pod malbu</t>
  </si>
  <si>
    <t>D+M email barvy bílá H 2,1 m</t>
  </si>
  <si>
    <t>bm</t>
  </si>
  <si>
    <t>Obroušení stavajícího lepidla</t>
  </si>
  <si>
    <t>Revize elektro</t>
  </si>
  <si>
    <t>RDG popisovna + seminární místnost</t>
  </si>
  <si>
    <t xml:space="preserve">M obroušení, odstranění starého emailu plus barvy </t>
  </si>
  <si>
    <t>Úprava vedení stávající klimatizace, včetně nové náplně</t>
  </si>
  <si>
    <t>Úprava stávající příčky, včetně začištění</t>
  </si>
  <si>
    <t>D+M penetrace pod sádrovou omítku</t>
  </si>
  <si>
    <t>D+M provedení sádrové omítky, včetně zbroušení</t>
  </si>
  <si>
    <t>D+M výmalba barva bílá, zbytek stěn</t>
  </si>
  <si>
    <t>Demontáž stavajícího  linolea</t>
  </si>
  <si>
    <t>D+M nivelace podlahy včetně penetrace pod linoleum</t>
  </si>
  <si>
    <t>D+M soklové lišty</t>
  </si>
  <si>
    <t xml:space="preserve">D+M linoleum antistatické </t>
  </si>
  <si>
    <t xml:space="preserve">M Přebroušení ocelových zárubní a jejich nátěr </t>
  </si>
  <si>
    <t>RDG recepce + příjem žádanek</t>
  </si>
  <si>
    <t>D+M Okno do RDG příjmu -  konexové sklo, včetně výřezu na A4 a otvoru pro komunikaci</t>
  </si>
  <si>
    <t>M obroušení a odstranění starého emailu a původní barvy</t>
  </si>
  <si>
    <t>D+M prodloužení stávající příčky z SDK tl. 100 mm</t>
  </si>
  <si>
    <t xml:space="preserve">D+M ocelových zárubní 80 P pro SDK </t>
  </si>
  <si>
    <t>D+M interierových dveří, včetně kování a FAB klika/klika</t>
  </si>
  <si>
    <t>D+M provedení sádrové omítky, včetně zabroušení</t>
  </si>
  <si>
    <t>M Přebroušení ocelových zárubní a jejich nátěr</t>
  </si>
  <si>
    <t xml:space="preserve">RDG denní místnost </t>
  </si>
  <si>
    <t>M obroušení a odstranění původní barvy</t>
  </si>
  <si>
    <t xml:space="preserve">Úprava odpadu a přívodu vody - příprava na kuch. linku </t>
  </si>
  <si>
    <t>D+M 6ks ZD a 4 ks ZE /dvojzásuvka/ elektro a datové práce, kabeláž pod omítku</t>
  </si>
  <si>
    <t xml:space="preserve">D+M penetrace pod sádrovou omítku </t>
  </si>
  <si>
    <t>D+M sádrové omítky stěn a stropu, včetně zbroušení</t>
  </si>
  <si>
    <t>D stávajícího  lina</t>
  </si>
  <si>
    <t>D+M nivelace podlahy včetně penetrace pod lino</t>
  </si>
  <si>
    <t xml:space="preserve">D+M linoleum zátěžové </t>
  </si>
  <si>
    <t>M přebroušení ocelových zárubní plus nátěr</t>
  </si>
  <si>
    <t>D+M obroušení a nátěr radiátoru - bílá</t>
  </si>
  <si>
    <t>D+M obroušení radiátoru a nový nátěr - bílá</t>
  </si>
  <si>
    <t>Demontáž stavajícího elektrostatického linolea</t>
  </si>
  <si>
    <t>Obroušení stávajícího lepidla</t>
  </si>
  <si>
    <t>D+M linoleum IQ elektrostatické</t>
  </si>
  <si>
    <t>D+M 4 ks ZD a 8 ks ZE /dvojzásuvka/ elektro a datové práce, kabeláž pod omítku</t>
  </si>
  <si>
    <t>D+M zakrytí otvoru ve stropní části, osazení revizních dvířek 60x60 mm</t>
  </si>
  <si>
    <t>D+M výmalba barva bíla zbytek stěn a strop</t>
  </si>
  <si>
    <t>Demontáž stávajícího linolea</t>
  </si>
  <si>
    <t>D+M nivelace podlahy včetně penetrace</t>
  </si>
  <si>
    <t>M Přebroušení ocelových zárubní + nátěr</t>
  </si>
  <si>
    <t>D+M obroušení + nový nátěr radiátoru</t>
  </si>
  <si>
    <t>D+M lino PVC Gerflor Timberline 0476 zátěžové</t>
  </si>
  <si>
    <t>D+M 8 ks ZD a 8 ks ZE /dvojzásuvka/ elektro a datové práce, kabeláž pod omítkou</t>
  </si>
  <si>
    <t>D+M 18 ks ZD a 12 ks ZE /dvojzásuvka/ elektro a datové práce, kabeláž pod omítkou</t>
  </si>
  <si>
    <t>D+M výmalba barva bíla, zbytek stěn</t>
  </si>
  <si>
    <t>D+M nivelace podlahy, včetně penetrace pod elektrostatické linoleum</t>
  </si>
  <si>
    <t>D+M zednické začištění po elektro pracích</t>
  </si>
  <si>
    <t>D+M zednické začištění pro elektro pracích</t>
  </si>
  <si>
    <t>M obroušení a odstranění starého emailu a původní barvy ze stěn a stropu</t>
  </si>
  <si>
    <t>D+M provedení sádrové omítky stěn a stopu, včetně zabroušení</t>
  </si>
  <si>
    <t>1.</t>
  </si>
  <si>
    <t>6.</t>
  </si>
  <si>
    <t>5.</t>
  </si>
  <si>
    <t>4.</t>
  </si>
  <si>
    <t>2.</t>
  </si>
  <si>
    <t>3.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</si>
  <si>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</si>
  <si>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</si>
  <si>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</si>
  <si>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</si>
  <si>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</si>
  <si>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</si>
  <si>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</si>
  <si>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</si>
  <si>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</si>
  <si>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</si>
  <si>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</si>
  <si>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</si>
  <si>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</si>
  <si>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</si>
  <si>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</si>
  <si>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</si>
  <si>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</si>
  <si>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</si>
  <si>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</si>
  <si>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</si>
  <si>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</si>
  <si>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</si>
  <si>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</si>
  <si>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</si>
  <si>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</si>
  <si>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</si>
  <si>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</si>
  <si>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</si>
  <si>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</si>
  <si>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</si>
  <si>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</si>
  <si>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</si>
  <si>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</si>
  <si>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</si>
  <si>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</si>
  <si>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</si>
  <si>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</si>
  <si>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</si>
  <si>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</si>
  <si>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</si>
  <si>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</si>
  <si>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</si>
  <si>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</si>
  <si>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</si>
  <si>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</si>
  <si>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</si>
  <si>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</si>
  <si>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</si>
  <si>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</si>
  <si>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</si>
  <si>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</si>
  <si>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</si>
  <si>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</si>
  <si>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</si>
  <si>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</si>
  <si>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</si>
  <si>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</si>
  <si>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</si>
  <si>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</si>
  <si>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</si>
  <si>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</si>
  <si>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Poř. č. položky</t>
  </si>
  <si>
    <t>MJ</t>
  </si>
  <si>
    <t>Počet MJ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</si>
  <si>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</si>
  <si>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 xml:space="preserve">Zadavatel: 
Nemocnice Nymburk s.r.o.
Sídlo:   Boleslavská třída 425/9, 288 02 Nymburk
IČ / DIČ:   28762886 / CZ28762886
</t>
  </si>
  <si>
    <t>Cena za MJ bez DPH</t>
  </si>
  <si>
    <t>Oprava a předělání vyšetřovny na šatnu interna</t>
  </si>
  <si>
    <t>Cena celkem bez DPH</t>
  </si>
  <si>
    <t>VÝKAZ VÝMĚR</t>
  </si>
  <si>
    <t>CELKOVÉ ROZPOČTOVÉ NÁKLADY</t>
  </si>
  <si>
    <t>CENA CELKEM BEZ DPH</t>
  </si>
  <si>
    <t>CENA CELKEM S DPH</t>
  </si>
  <si>
    <t>Sazba DPH v %</t>
  </si>
  <si>
    <t>Výše DPH</t>
  </si>
  <si>
    <r>
      <rPr>
        <sz val="10"/>
        <color theme="1"/>
        <rFont val="Arial"/>
        <family val="2"/>
        <charset val="238"/>
      </rPr>
      <t>Název veřejné zakázky:</t>
    </r>
    <r>
      <rPr>
        <b/>
        <sz val="10"/>
        <color theme="1"/>
        <rFont val="Arial"/>
        <family val="2"/>
        <charset val="238"/>
      </rPr>
      <t xml:space="preserve">        DNS03-03 Drobné stavební práce v prostorách RDG Nemocnice Nymburk s.r.o.</t>
    </r>
  </si>
  <si>
    <t>příloha č. 3 ZD; příloha č. 1 SoD
DNS03-VZ03/2021</t>
  </si>
  <si>
    <t>RDG denní místnost</t>
  </si>
  <si>
    <t>Jméno a podpis oprávněné osoby za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</si>
</sst>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/>
    <xf numFmtId="0" fontId="2" fillId="0" borderId="7" xfId="0" applyFont="1" applyBorder="1"/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" xfId="0" applyFont="1" applyBorder="1"/>
    <xf numFmtId="0" fontId="9" fillId="0" borderId="12" xfId="1" applyFont="1" applyFill="1" applyBorder="1" applyAlignment="1">
      <alignment horizontal="left" wrapText="1"/>
    </xf>
    <xf numFmtId="2" fontId="9" fillId="0" borderId="2" xfId="0" applyNumberFormat="1" applyFont="1" applyFill="1" applyBorder="1" applyAlignment="1">
      <alignment horizontal="center"/>
    </xf>
    <xf numFmtId="2" fontId="9" fillId="0" borderId="2" xfId="1" applyNumberFormat="1" applyFont="1" applyBorder="1" applyAlignment="1">
      <alignment horizontal="right"/>
    </xf>
    <xf numFmtId="0" fontId="9" fillId="0" borderId="12" xfId="0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right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left"/>
    </xf>
    <xf numFmtId="0" fontId="7" fillId="0" borderId="5" xfId="0" applyFont="1" applyBorder="1"/>
    <xf numFmtId="0" fontId="9" fillId="0" borderId="1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 wrapText="1"/>
    </xf>
    <xf numFmtId="3" fontId="1" fillId="0" borderId="2" xfId="0" applyNumberFormat="1" applyFont="1" applyBorder="1" applyAlignment="1">
      <alignment horizontal="left" wrapText="1"/>
    </xf>
    <xf numFmtId="0" fontId="11" fillId="0" borderId="2" xfId="2" applyFont="1" applyBorder="1" applyAlignment="1" applyProtection="1">
      <alignment horizontal="left" wrapText="1"/>
    </xf>
    <xf numFmtId="0" fontId="7" fillId="0" borderId="6" xfId="0" applyFont="1" applyBorder="1" applyAlignment="1">
      <alignment wrapText="1"/>
    </xf>
    <xf numFmtId="0" fontId="7" fillId="0" borderId="21" xfId="0" applyFont="1" applyBorder="1"/>
    <xf numFmtId="0" fontId="7" fillId="0" borderId="8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2" fontId="7" fillId="0" borderId="4" xfId="0" applyNumberFormat="1" applyFont="1" applyBorder="1"/>
    <xf numFmtId="2" fontId="7" fillId="0" borderId="7" xfId="0" applyNumberFormat="1" applyFont="1" applyBorder="1"/>
    <xf numFmtId="0" fontId="2" fillId="0" borderId="2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2" xfId="0" applyNumberFormat="1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0" fontId="2" fillId="0" borderId="1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7" xfId="0" applyFont="1" applyBorder="1"/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showGridLines="0" tabSelected="1" zoomScaleNormal="100" workbookViewId="0">
      <selection activeCell="A11" sqref="A11:XFD11"/>
    </sheetView>
  </sheetViews>
  <sheetFormatPr defaultColWidth="18.140625" defaultRowHeight="24.4" customHeight="1" x14ac:dyDescent="0.2"/>
  <cols>
    <col min="1" max="1" width="6.7109375" style="1" customWidth="1"/>
    <col min="2" max="2" width="53.5703125" style="1" customWidth="1"/>
    <col min="3" max="3" width="12.7109375" style="1" customWidth="1"/>
    <col min="4" max="4" width="10.7109375" style="1" customWidth="1"/>
    <col min="5" max="5" width="13.5703125" style="3" customWidth="1"/>
    <col min="6" max="6" width="16.140625" style="1" customWidth="1"/>
    <col min="7" max="16384" width="18.140625" style="1"/>
  </cols>
  <sheetData>
    <row r="1" spans="1:6" ht="78" customHeight="1" thickBot="1" x14ac:dyDescent="0.25">
      <c r="A1" s="48" t="s">
        <v>131</v>
      </c>
      <c r="B1" s="49"/>
      <c r="C1" s="74"/>
      <c r="D1" s="74"/>
      <c r="E1" s="50" t="s">
        <v>142</v>
      </c>
      <c r="F1" s="51"/>
    </row>
    <row r="2" spans="1:6" ht="38.25" customHeight="1" thickBot="1" x14ac:dyDescent="0.25">
      <c r="A2" s="59" t="s">
        <v>141</v>
      </c>
      <c r="B2" s="60"/>
      <c r="C2" s="60"/>
      <c r="D2" s="60"/>
      <c r="E2" s="60"/>
      <c r="F2" s="61"/>
    </row>
    <row r="3" spans="1:6" ht="49.5" customHeight="1" thickBot="1" x14ac:dyDescent="0.25">
      <c r="A3" s="58" t="s">
        <v>135</v>
      </c>
      <c r="B3" s="58"/>
      <c r="C3" s="58"/>
      <c r="D3" s="58"/>
      <c r="E3" s="58"/>
      <c r="F3" s="58"/>
    </row>
    <row r="4" spans="1:6" ht="48.4" customHeight="1" thickBot="1" x14ac:dyDescent="0.25">
      <c r="A4" s="33" t="s">
        <v>127</v>
      </c>
      <c r="B4" s="6" t="s">
        <v>3</v>
      </c>
      <c r="C4" s="7" t="s">
        <v>128</v>
      </c>
      <c r="D4" s="7" t="s">
        <v>129</v>
      </c>
      <c r="E4" s="24" t="s">
        <v>132</v>
      </c>
      <c r="F4" s="34" t="s">
        <v>134</v>
      </c>
    </row>
    <row r="5" spans="1:6" ht="30.75" customHeight="1" x14ac:dyDescent="0.2">
      <c r="A5" s="32"/>
      <c r="B5" s="52" t="s">
        <v>9</v>
      </c>
      <c r="C5" s="53"/>
      <c r="D5" s="53"/>
      <c r="E5" s="53"/>
      <c r="F5" s="54"/>
    </row>
    <row r="6" spans="1:6" ht="24.4" customHeight="1" x14ac:dyDescent="0.2">
      <c r="A6" s="8" t="s">
        <v>60</v>
      </c>
      <c r="B6" s="9" t="s">
        <v>10</v>
      </c>
      <c r="C6" s="10" t="s">
        <v>2</v>
      </c>
      <c r="D6" s="11">
        <f>6.85*2.85+2*(6.85*3.8)+4*(2.85*3.8)+3.8*3.5</f>
        <v>128.20250000000001</v>
      </c>
      <c r="E6" s="25"/>
      <c r="F6" s="35">
        <f>D6*E6</f>
        <v>0</v>
      </c>
    </row>
    <row r="7" spans="1:6" ht="24.4" customHeight="1" x14ac:dyDescent="0.2">
      <c r="A7" s="8" t="s">
        <v>64</v>
      </c>
      <c r="B7" s="9" t="s">
        <v>11</v>
      </c>
      <c r="C7" s="10" t="s">
        <v>1</v>
      </c>
      <c r="D7" s="11">
        <v>1</v>
      </c>
      <c r="E7" s="25"/>
      <c r="F7" s="35">
        <f t="shared" ref="F7:F22" si="0">D7*E7</f>
        <v>0</v>
      </c>
    </row>
    <row r="8" spans="1:6" ht="19.5" customHeight="1" x14ac:dyDescent="0.2">
      <c r="A8" s="8" t="s">
        <v>65</v>
      </c>
      <c r="B8" s="9" t="s">
        <v>12</v>
      </c>
      <c r="C8" s="10" t="s">
        <v>2</v>
      </c>
      <c r="D8" s="11">
        <f>3.5*3.8</f>
        <v>13.299999999999999</v>
      </c>
      <c r="E8" s="25"/>
      <c r="F8" s="35">
        <f t="shared" si="0"/>
        <v>0</v>
      </c>
    </row>
    <row r="9" spans="1:6" ht="26.25" customHeight="1" x14ac:dyDescent="0.2">
      <c r="A9" s="8" t="s">
        <v>63</v>
      </c>
      <c r="B9" s="12" t="s">
        <v>52</v>
      </c>
      <c r="C9" s="13" t="s">
        <v>1</v>
      </c>
      <c r="D9" s="14">
        <v>1</v>
      </c>
      <c r="E9" s="25"/>
      <c r="F9" s="35">
        <f t="shared" si="0"/>
        <v>0</v>
      </c>
    </row>
    <row r="10" spans="1:6" ht="26.25" customHeight="1" x14ac:dyDescent="0.2">
      <c r="A10" s="8" t="s">
        <v>62</v>
      </c>
      <c r="B10" s="12" t="s">
        <v>56</v>
      </c>
      <c r="C10" s="13" t="s">
        <v>1</v>
      </c>
      <c r="D10" s="14">
        <v>1</v>
      </c>
      <c r="E10" s="25"/>
      <c r="F10" s="35">
        <f t="shared" si="0"/>
        <v>0</v>
      </c>
    </row>
    <row r="11" spans="1:6" ht="24.4" customHeight="1" x14ac:dyDescent="0.2">
      <c r="A11" s="8" t="s">
        <v>61</v>
      </c>
      <c r="B11" s="12" t="s">
        <v>8</v>
      </c>
      <c r="C11" s="13" t="s">
        <v>1</v>
      </c>
      <c r="D11" s="14">
        <v>1</v>
      </c>
      <c r="E11" s="25"/>
      <c r="F11" s="35">
        <f t="shared" si="0"/>
        <v>0</v>
      </c>
    </row>
    <row r="12" spans="1:6" ht="24.4" customHeight="1" x14ac:dyDescent="0.2">
      <c r="A12" s="8" t="s">
        <v>66</v>
      </c>
      <c r="B12" s="9" t="s">
        <v>13</v>
      </c>
      <c r="C12" s="10" t="s">
        <v>2</v>
      </c>
      <c r="D12" s="11">
        <f>D6</f>
        <v>128.20250000000001</v>
      </c>
      <c r="E12" s="25"/>
      <c r="F12" s="35">
        <f t="shared" si="0"/>
        <v>0</v>
      </c>
    </row>
    <row r="13" spans="1:6" ht="24.4" customHeight="1" x14ac:dyDescent="0.2">
      <c r="A13" s="8" t="s">
        <v>67</v>
      </c>
      <c r="B13" s="9" t="s">
        <v>14</v>
      </c>
      <c r="C13" s="10" t="s">
        <v>2</v>
      </c>
      <c r="D13" s="11">
        <f>D6</f>
        <v>128.20250000000001</v>
      </c>
      <c r="E13" s="25"/>
      <c r="F13" s="35">
        <f t="shared" si="0"/>
        <v>0</v>
      </c>
    </row>
    <row r="14" spans="1:6" ht="24.4" customHeight="1" x14ac:dyDescent="0.2">
      <c r="A14" s="8" t="s">
        <v>68</v>
      </c>
      <c r="B14" s="9" t="s">
        <v>4</v>
      </c>
      <c r="C14" s="10" t="s">
        <v>2</v>
      </c>
      <c r="D14" s="11">
        <f>D6</f>
        <v>128.20250000000001</v>
      </c>
      <c r="E14" s="25"/>
      <c r="F14" s="35">
        <f t="shared" si="0"/>
        <v>0</v>
      </c>
    </row>
    <row r="15" spans="1:6" ht="24.4" customHeight="1" x14ac:dyDescent="0.2">
      <c r="A15" s="8" t="s">
        <v>69</v>
      </c>
      <c r="B15" s="9" t="s">
        <v>5</v>
      </c>
      <c r="C15" s="10" t="s">
        <v>2</v>
      </c>
      <c r="D15" s="11">
        <v>69.25</v>
      </c>
      <c r="E15" s="25"/>
      <c r="F15" s="35">
        <f t="shared" si="0"/>
        <v>0</v>
      </c>
    </row>
    <row r="16" spans="1:6" ht="24.4" customHeight="1" x14ac:dyDescent="0.2">
      <c r="A16" s="8" t="s">
        <v>70</v>
      </c>
      <c r="B16" s="9" t="s">
        <v>15</v>
      </c>
      <c r="C16" s="10" t="s">
        <v>2</v>
      </c>
      <c r="D16" s="11">
        <f>D14-D15</f>
        <v>58.952500000000015</v>
      </c>
      <c r="E16" s="25"/>
      <c r="F16" s="35">
        <f t="shared" si="0"/>
        <v>0</v>
      </c>
    </row>
    <row r="17" spans="1:6" ht="24.4" customHeight="1" x14ac:dyDescent="0.2">
      <c r="A17" s="8" t="s">
        <v>71</v>
      </c>
      <c r="B17" s="9" t="s">
        <v>16</v>
      </c>
      <c r="C17" s="10" t="s">
        <v>2</v>
      </c>
      <c r="D17" s="11">
        <f>6.85*6</f>
        <v>41.099999999999994</v>
      </c>
      <c r="E17" s="25"/>
      <c r="F17" s="35">
        <f t="shared" si="0"/>
        <v>0</v>
      </c>
    </row>
    <row r="18" spans="1:6" ht="24.4" customHeight="1" x14ac:dyDescent="0.2">
      <c r="A18" s="8" t="s">
        <v>72</v>
      </c>
      <c r="B18" s="9" t="s">
        <v>7</v>
      </c>
      <c r="C18" s="10" t="s">
        <v>2</v>
      </c>
      <c r="D18" s="11">
        <f t="shared" ref="D18:D20" si="1">6.85*6</f>
        <v>41.099999999999994</v>
      </c>
      <c r="E18" s="25"/>
      <c r="F18" s="35">
        <f t="shared" si="0"/>
        <v>0</v>
      </c>
    </row>
    <row r="19" spans="1:6" ht="24.4" customHeight="1" x14ac:dyDescent="0.2">
      <c r="A19" s="8" t="s">
        <v>73</v>
      </c>
      <c r="B19" s="9" t="s">
        <v>17</v>
      </c>
      <c r="C19" s="10" t="s">
        <v>2</v>
      </c>
      <c r="D19" s="11">
        <f t="shared" si="1"/>
        <v>41.099999999999994</v>
      </c>
      <c r="E19" s="25"/>
      <c r="F19" s="35">
        <f t="shared" si="0"/>
        <v>0</v>
      </c>
    </row>
    <row r="20" spans="1:6" ht="24.4" customHeight="1" x14ac:dyDescent="0.2">
      <c r="A20" s="8" t="s">
        <v>74</v>
      </c>
      <c r="B20" s="12" t="s">
        <v>19</v>
      </c>
      <c r="C20" s="15" t="s">
        <v>130</v>
      </c>
      <c r="D20" s="11">
        <f t="shared" si="1"/>
        <v>41.099999999999994</v>
      </c>
      <c r="E20" s="25"/>
      <c r="F20" s="35">
        <f t="shared" si="0"/>
        <v>0</v>
      </c>
    </row>
    <row r="21" spans="1:6" ht="24.4" customHeight="1" x14ac:dyDescent="0.2">
      <c r="A21" s="8" t="s">
        <v>75</v>
      </c>
      <c r="B21" s="16" t="s">
        <v>20</v>
      </c>
      <c r="C21" s="15" t="s">
        <v>0</v>
      </c>
      <c r="D21" s="17">
        <v>2</v>
      </c>
      <c r="E21" s="25"/>
      <c r="F21" s="35">
        <f t="shared" si="0"/>
        <v>0</v>
      </c>
    </row>
    <row r="22" spans="1:6" ht="24.4" customHeight="1" x14ac:dyDescent="0.2">
      <c r="A22" s="8" t="s">
        <v>76</v>
      </c>
      <c r="B22" s="16" t="s">
        <v>40</v>
      </c>
      <c r="C22" s="15" t="s">
        <v>0</v>
      </c>
      <c r="D22" s="17">
        <v>2</v>
      </c>
      <c r="E22" s="25"/>
      <c r="F22" s="35">
        <f t="shared" si="0"/>
        <v>0</v>
      </c>
    </row>
    <row r="23" spans="1:6" ht="38.25" customHeight="1" x14ac:dyDescent="0.2">
      <c r="A23" s="65"/>
      <c r="B23" s="66"/>
      <c r="C23" s="66"/>
      <c r="D23" s="66"/>
      <c r="E23" s="66"/>
      <c r="F23" s="67"/>
    </row>
    <row r="24" spans="1:6" ht="30.75" customHeight="1" x14ac:dyDescent="0.2">
      <c r="A24" s="8"/>
      <c r="B24" s="55" t="s">
        <v>21</v>
      </c>
      <c r="C24" s="56"/>
      <c r="D24" s="56"/>
      <c r="E24" s="56"/>
      <c r="F24" s="57"/>
    </row>
    <row r="25" spans="1:6" ht="24.4" customHeight="1" x14ac:dyDescent="0.2">
      <c r="A25" s="8" t="s">
        <v>77</v>
      </c>
      <c r="B25" s="16" t="s">
        <v>22</v>
      </c>
      <c r="C25" s="18" t="s">
        <v>2</v>
      </c>
      <c r="D25" s="17">
        <v>1</v>
      </c>
      <c r="E25" s="25"/>
      <c r="F25" s="35">
        <f>D25*E25</f>
        <v>0</v>
      </c>
    </row>
    <row r="26" spans="1:6" ht="24.4" customHeight="1" x14ac:dyDescent="0.2">
      <c r="A26" s="8" t="s">
        <v>78</v>
      </c>
      <c r="B26" s="16" t="s">
        <v>53</v>
      </c>
      <c r="C26" s="18" t="s">
        <v>1</v>
      </c>
      <c r="D26" s="17">
        <v>1</v>
      </c>
      <c r="E26" s="25"/>
      <c r="F26" s="35">
        <f t="shared" ref="F26:F43" si="2">D26*E26</f>
        <v>0</v>
      </c>
    </row>
    <row r="27" spans="1:6" ht="24" customHeight="1" x14ac:dyDescent="0.2">
      <c r="A27" s="8" t="s">
        <v>79</v>
      </c>
      <c r="B27" s="16" t="s">
        <v>57</v>
      </c>
      <c r="C27" s="18" t="s">
        <v>1</v>
      </c>
      <c r="D27" s="17">
        <v>1</v>
      </c>
      <c r="E27" s="25"/>
      <c r="F27" s="35">
        <f t="shared" si="2"/>
        <v>0</v>
      </c>
    </row>
    <row r="28" spans="1:6" ht="24" customHeight="1" x14ac:dyDescent="0.2">
      <c r="A28" s="8" t="s">
        <v>80</v>
      </c>
      <c r="B28" s="16" t="s">
        <v>8</v>
      </c>
      <c r="C28" s="18" t="s">
        <v>1</v>
      </c>
      <c r="D28" s="17">
        <v>1</v>
      </c>
      <c r="E28" s="26"/>
      <c r="F28" s="35">
        <f t="shared" si="2"/>
        <v>0</v>
      </c>
    </row>
    <row r="29" spans="1:6" ht="24.4" customHeight="1" x14ac:dyDescent="0.2">
      <c r="A29" s="8" t="s">
        <v>81</v>
      </c>
      <c r="B29" s="19" t="s">
        <v>23</v>
      </c>
      <c r="C29" s="18" t="s">
        <v>2</v>
      </c>
      <c r="D29" s="17">
        <v>95.14</v>
      </c>
      <c r="E29" s="25"/>
      <c r="F29" s="35">
        <f t="shared" si="2"/>
        <v>0</v>
      </c>
    </row>
    <row r="30" spans="1:6" ht="24.4" customHeight="1" x14ac:dyDescent="0.2">
      <c r="A30" s="8" t="s">
        <v>82</v>
      </c>
      <c r="B30" s="19" t="s">
        <v>13</v>
      </c>
      <c r="C30" s="10" t="s">
        <v>2</v>
      </c>
      <c r="D30" s="11">
        <f>3.7*6.6+2*(3.7*3.4)+2*(6.7*3.4)</f>
        <v>95.14</v>
      </c>
      <c r="E30" s="27"/>
      <c r="F30" s="35">
        <f t="shared" si="2"/>
        <v>0</v>
      </c>
    </row>
    <row r="31" spans="1:6" ht="24.4" customHeight="1" x14ac:dyDescent="0.25">
      <c r="A31" s="8" t="s">
        <v>83</v>
      </c>
      <c r="B31" s="19" t="s">
        <v>24</v>
      </c>
      <c r="C31" s="10" t="s">
        <v>2</v>
      </c>
      <c r="D31" s="11">
        <v>5.5</v>
      </c>
      <c r="E31" s="28"/>
      <c r="F31" s="35">
        <f t="shared" si="2"/>
        <v>0</v>
      </c>
    </row>
    <row r="32" spans="1:6" ht="24.4" customHeight="1" x14ac:dyDescent="0.25">
      <c r="A32" s="8" t="s">
        <v>84</v>
      </c>
      <c r="B32" s="19" t="s">
        <v>25</v>
      </c>
      <c r="C32" s="10" t="s">
        <v>0</v>
      </c>
      <c r="D32" s="11">
        <v>1</v>
      </c>
      <c r="E32" s="28"/>
      <c r="F32" s="35">
        <f t="shared" si="2"/>
        <v>0</v>
      </c>
    </row>
    <row r="33" spans="1:6" ht="24.4" customHeight="1" x14ac:dyDescent="0.25">
      <c r="A33" s="8" t="s">
        <v>85</v>
      </c>
      <c r="B33" s="19" t="s">
        <v>26</v>
      </c>
      <c r="C33" s="10" t="s">
        <v>0</v>
      </c>
      <c r="D33" s="11">
        <v>1</v>
      </c>
      <c r="E33" s="29"/>
      <c r="F33" s="35">
        <f t="shared" si="2"/>
        <v>0</v>
      </c>
    </row>
    <row r="34" spans="1:6" s="2" customFormat="1" ht="24.4" customHeight="1" x14ac:dyDescent="0.25">
      <c r="A34" s="8" t="s">
        <v>86</v>
      </c>
      <c r="B34" s="19" t="s">
        <v>27</v>
      </c>
      <c r="C34" s="10" t="s">
        <v>2</v>
      </c>
      <c r="D34" s="11">
        <v>95.14</v>
      </c>
      <c r="E34" s="30"/>
      <c r="F34" s="35">
        <f t="shared" si="2"/>
        <v>0</v>
      </c>
    </row>
    <row r="35" spans="1:6" ht="24.4" customHeight="1" x14ac:dyDescent="0.2">
      <c r="A35" s="8" t="s">
        <v>87</v>
      </c>
      <c r="B35" s="19" t="s">
        <v>4</v>
      </c>
      <c r="C35" s="10" t="s">
        <v>2</v>
      </c>
      <c r="D35" s="11">
        <f>D30</f>
        <v>95.14</v>
      </c>
      <c r="E35" s="25"/>
      <c r="F35" s="35">
        <f t="shared" si="2"/>
        <v>0</v>
      </c>
    </row>
    <row r="36" spans="1:6" ht="24.4" customHeight="1" x14ac:dyDescent="0.2">
      <c r="A36" s="8" t="s">
        <v>88</v>
      </c>
      <c r="B36" s="19" t="s">
        <v>5</v>
      </c>
      <c r="C36" s="10" t="s">
        <v>2</v>
      </c>
      <c r="D36" s="11">
        <v>49.33</v>
      </c>
      <c r="E36" s="25"/>
      <c r="F36" s="35">
        <f t="shared" si="2"/>
        <v>0</v>
      </c>
    </row>
    <row r="37" spans="1:6" ht="24.4" customHeight="1" x14ac:dyDescent="0.2">
      <c r="A37" s="8" t="s">
        <v>89</v>
      </c>
      <c r="B37" s="19" t="s">
        <v>54</v>
      </c>
      <c r="C37" s="10" t="s">
        <v>2</v>
      </c>
      <c r="D37" s="11">
        <v>45.81</v>
      </c>
      <c r="E37" s="25"/>
      <c r="F37" s="35">
        <f t="shared" si="2"/>
        <v>0</v>
      </c>
    </row>
    <row r="38" spans="1:6" ht="24.4" customHeight="1" x14ac:dyDescent="0.2">
      <c r="A38" s="8" t="s">
        <v>90</v>
      </c>
      <c r="B38" s="19" t="s">
        <v>41</v>
      </c>
      <c r="C38" s="10" t="s">
        <v>2</v>
      </c>
      <c r="D38" s="11">
        <v>25.16</v>
      </c>
      <c r="E38" s="25"/>
      <c r="F38" s="35">
        <f t="shared" si="2"/>
        <v>0</v>
      </c>
    </row>
    <row r="39" spans="1:6" ht="24.4" customHeight="1" x14ac:dyDescent="0.2">
      <c r="A39" s="8" t="s">
        <v>91</v>
      </c>
      <c r="B39" s="19" t="s">
        <v>42</v>
      </c>
      <c r="C39" s="10" t="s">
        <v>2</v>
      </c>
      <c r="D39" s="11">
        <f>3.7*6.8</f>
        <v>25.16</v>
      </c>
      <c r="E39" s="25"/>
      <c r="F39" s="35">
        <f t="shared" si="2"/>
        <v>0</v>
      </c>
    </row>
    <row r="40" spans="1:6" ht="24.4" customHeight="1" x14ac:dyDescent="0.2">
      <c r="A40" s="8" t="s">
        <v>92</v>
      </c>
      <c r="B40" s="9" t="s">
        <v>55</v>
      </c>
      <c r="C40" s="10" t="s">
        <v>2</v>
      </c>
      <c r="D40" s="11">
        <f>3.7*6.8</f>
        <v>25.16</v>
      </c>
      <c r="E40" s="25"/>
      <c r="F40" s="35">
        <f t="shared" si="2"/>
        <v>0</v>
      </c>
    </row>
    <row r="41" spans="1:6" ht="24.4" customHeight="1" x14ac:dyDescent="0.2">
      <c r="A41" s="8" t="s">
        <v>93</v>
      </c>
      <c r="B41" s="16" t="s">
        <v>43</v>
      </c>
      <c r="C41" s="10" t="s">
        <v>2</v>
      </c>
      <c r="D41" s="11">
        <f>3.7*6.8</f>
        <v>25.16</v>
      </c>
      <c r="E41" s="25"/>
      <c r="F41" s="35">
        <f t="shared" si="2"/>
        <v>0</v>
      </c>
    </row>
    <row r="42" spans="1:6" ht="24.4" customHeight="1" x14ac:dyDescent="0.2">
      <c r="A42" s="8" t="s">
        <v>94</v>
      </c>
      <c r="B42" s="16" t="s">
        <v>28</v>
      </c>
      <c r="C42" s="15" t="s">
        <v>0</v>
      </c>
      <c r="D42" s="17">
        <v>1</v>
      </c>
      <c r="E42" s="25"/>
      <c r="F42" s="35">
        <f t="shared" si="2"/>
        <v>0</v>
      </c>
    </row>
    <row r="43" spans="1:6" ht="24.4" customHeight="1" x14ac:dyDescent="0.2">
      <c r="A43" s="8" t="s">
        <v>95</v>
      </c>
      <c r="B43" s="16" t="s">
        <v>39</v>
      </c>
      <c r="C43" s="15" t="s">
        <v>1</v>
      </c>
      <c r="D43" s="17">
        <v>1</v>
      </c>
      <c r="E43" s="25"/>
      <c r="F43" s="35">
        <f t="shared" si="2"/>
        <v>0</v>
      </c>
    </row>
    <row r="44" spans="1:6" ht="45" customHeight="1" x14ac:dyDescent="0.2">
      <c r="A44" s="65"/>
      <c r="B44" s="66"/>
      <c r="C44" s="66"/>
      <c r="D44" s="66"/>
      <c r="E44" s="66"/>
      <c r="F44" s="67"/>
    </row>
    <row r="45" spans="1:6" ht="33.75" customHeight="1" x14ac:dyDescent="0.2">
      <c r="A45" s="8"/>
      <c r="B45" s="55" t="s">
        <v>29</v>
      </c>
      <c r="C45" s="56"/>
      <c r="D45" s="56"/>
      <c r="E45" s="56"/>
      <c r="F45" s="57"/>
    </row>
    <row r="46" spans="1:6" ht="24.4" customHeight="1" x14ac:dyDescent="0.2">
      <c r="A46" s="8" t="s">
        <v>96</v>
      </c>
      <c r="B46" s="9" t="s">
        <v>30</v>
      </c>
      <c r="C46" s="18" t="s">
        <v>2</v>
      </c>
      <c r="D46" s="17">
        <v>111.2</v>
      </c>
      <c r="E46" s="25"/>
      <c r="F46" s="35">
        <f t="shared" ref="F46:F61" si="3">D46*E46</f>
        <v>0</v>
      </c>
    </row>
    <row r="47" spans="1:6" ht="24.4" customHeight="1" x14ac:dyDescent="0.2">
      <c r="A47" s="8" t="s">
        <v>97</v>
      </c>
      <c r="B47" s="9" t="s">
        <v>31</v>
      </c>
      <c r="C47" s="10" t="s">
        <v>1</v>
      </c>
      <c r="D47" s="11">
        <v>1</v>
      </c>
      <c r="E47" s="25"/>
      <c r="F47" s="35">
        <f t="shared" si="3"/>
        <v>0</v>
      </c>
    </row>
    <row r="48" spans="1:6" ht="24.4" customHeight="1" x14ac:dyDescent="0.2">
      <c r="A48" s="8" t="s">
        <v>98</v>
      </c>
      <c r="B48" s="12" t="s">
        <v>32</v>
      </c>
      <c r="C48" s="10" t="s">
        <v>1</v>
      </c>
      <c r="D48" s="11">
        <v>1</v>
      </c>
      <c r="E48" s="25"/>
      <c r="F48" s="35">
        <f t="shared" si="3"/>
        <v>0</v>
      </c>
    </row>
    <row r="49" spans="1:6" ht="24.4" customHeight="1" x14ac:dyDescent="0.2">
      <c r="A49" s="8" t="s">
        <v>99</v>
      </c>
      <c r="B49" s="12" t="s">
        <v>56</v>
      </c>
      <c r="C49" s="13" t="s">
        <v>1</v>
      </c>
      <c r="D49" s="14">
        <v>1</v>
      </c>
      <c r="E49" s="25"/>
      <c r="F49" s="35">
        <f t="shared" si="3"/>
        <v>0</v>
      </c>
    </row>
    <row r="50" spans="1:6" ht="24.4" customHeight="1" x14ac:dyDescent="0.2">
      <c r="A50" s="8" t="s">
        <v>100</v>
      </c>
      <c r="B50" s="12" t="s">
        <v>8</v>
      </c>
      <c r="C50" s="13" t="s">
        <v>1</v>
      </c>
      <c r="D50" s="14">
        <v>1</v>
      </c>
      <c r="E50" s="25"/>
      <c r="F50" s="35">
        <f t="shared" si="3"/>
        <v>0</v>
      </c>
    </row>
    <row r="51" spans="1:6" ht="24.4" customHeight="1" x14ac:dyDescent="0.2">
      <c r="A51" s="8" t="s">
        <v>101</v>
      </c>
      <c r="B51" s="9" t="s">
        <v>33</v>
      </c>
      <c r="C51" s="13" t="s">
        <v>2</v>
      </c>
      <c r="D51" s="14">
        <v>111.2</v>
      </c>
      <c r="E51" s="25"/>
      <c r="F51" s="35">
        <f t="shared" si="3"/>
        <v>0</v>
      </c>
    </row>
    <row r="52" spans="1:6" ht="24.4" customHeight="1" x14ac:dyDescent="0.2">
      <c r="A52" s="8" t="s">
        <v>102</v>
      </c>
      <c r="B52" s="9" t="s">
        <v>34</v>
      </c>
      <c r="C52" s="10" t="s">
        <v>2</v>
      </c>
      <c r="D52" s="11">
        <f>3.1*2.8+2*(3.1*3.8)+2*(2.8*3.8)+2.8*3.5+2*(2.8*3.8)+2*(3.5*3.8)</f>
        <v>111.19999999999999</v>
      </c>
      <c r="E52" s="25"/>
      <c r="F52" s="35">
        <f t="shared" si="3"/>
        <v>0</v>
      </c>
    </row>
    <row r="53" spans="1:6" ht="24.4" customHeight="1" x14ac:dyDescent="0.2">
      <c r="A53" s="8" t="s">
        <v>103</v>
      </c>
      <c r="B53" s="9" t="s">
        <v>4</v>
      </c>
      <c r="C53" s="10" t="s">
        <v>2</v>
      </c>
      <c r="D53" s="11">
        <v>111.2</v>
      </c>
      <c r="E53" s="25"/>
      <c r="F53" s="35">
        <f t="shared" si="3"/>
        <v>0</v>
      </c>
    </row>
    <row r="54" spans="1:6" ht="24.4" customHeight="1" x14ac:dyDescent="0.2">
      <c r="A54" s="8" t="s">
        <v>104</v>
      </c>
      <c r="B54" s="9" t="s">
        <v>5</v>
      </c>
      <c r="C54" s="10" t="s">
        <v>2</v>
      </c>
      <c r="D54" s="11">
        <v>59.63</v>
      </c>
      <c r="E54" s="25"/>
      <c r="F54" s="35">
        <f t="shared" si="3"/>
        <v>0</v>
      </c>
    </row>
    <row r="55" spans="1:6" ht="24.4" customHeight="1" x14ac:dyDescent="0.2">
      <c r="A55" s="8" t="s">
        <v>105</v>
      </c>
      <c r="B55" s="9" t="s">
        <v>15</v>
      </c>
      <c r="C55" s="10" t="s">
        <v>2</v>
      </c>
      <c r="D55" s="11">
        <v>51.57</v>
      </c>
      <c r="E55" s="25"/>
      <c r="F55" s="35">
        <f t="shared" si="3"/>
        <v>0</v>
      </c>
    </row>
    <row r="56" spans="1:6" ht="24.4" customHeight="1" x14ac:dyDescent="0.2">
      <c r="A56" s="8" t="s">
        <v>106</v>
      </c>
      <c r="B56" s="9" t="s">
        <v>35</v>
      </c>
      <c r="C56" s="10" t="s">
        <v>2</v>
      </c>
      <c r="D56" s="11">
        <v>18.48</v>
      </c>
      <c r="E56" s="25"/>
      <c r="F56" s="35">
        <f t="shared" si="3"/>
        <v>0</v>
      </c>
    </row>
    <row r="57" spans="1:6" ht="24.4" customHeight="1" x14ac:dyDescent="0.2">
      <c r="A57" s="8" t="s">
        <v>107</v>
      </c>
      <c r="B57" s="9" t="s">
        <v>42</v>
      </c>
      <c r="C57" s="10" t="s">
        <v>2</v>
      </c>
      <c r="D57" s="11">
        <f>3.1*2.8+2.8*3.5</f>
        <v>18.479999999999997</v>
      </c>
      <c r="E57" s="25"/>
      <c r="F57" s="35">
        <f t="shared" si="3"/>
        <v>0</v>
      </c>
    </row>
    <row r="58" spans="1:6" ht="24.4" customHeight="1" x14ac:dyDescent="0.2">
      <c r="A58" s="8" t="s">
        <v>108</v>
      </c>
      <c r="B58" s="9" t="s">
        <v>36</v>
      </c>
      <c r="C58" s="10" t="s">
        <v>2</v>
      </c>
      <c r="D58" s="11">
        <f>3.1*2.8+2.8*3.5</f>
        <v>18.479999999999997</v>
      </c>
      <c r="E58" s="25"/>
      <c r="F58" s="35">
        <f t="shared" si="3"/>
        <v>0</v>
      </c>
    </row>
    <row r="59" spans="1:6" ht="24.4" customHeight="1" x14ac:dyDescent="0.2">
      <c r="A59" s="8" t="s">
        <v>109</v>
      </c>
      <c r="B59" s="12" t="s">
        <v>37</v>
      </c>
      <c r="C59" s="10" t="s">
        <v>2</v>
      </c>
      <c r="D59" s="11">
        <f>3.1*2.8+2.8*3.5</f>
        <v>18.479999999999997</v>
      </c>
      <c r="E59" s="25"/>
      <c r="F59" s="35">
        <f t="shared" si="3"/>
        <v>0</v>
      </c>
    </row>
    <row r="60" spans="1:6" ht="24.4" customHeight="1" x14ac:dyDescent="0.2">
      <c r="A60" s="8" t="s">
        <v>110</v>
      </c>
      <c r="B60" s="16" t="s">
        <v>38</v>
      </c>
      <c r="C60" s="15" t="s">
        <v>0</v>
      </c>
      <c r="D60" s="11">
        <v>2</v>
      </c>
      <c r="E60" s="25"/>
      <c r="F60" s="35">
        <f t="shared" si="3"/>
        <v>0</v>
      </c>
    </row>
    <row r="61" spans="1:6" ht="24.4" customHeight="1" x14ac:dyDescent="0.2">
      <c r="A61" s="8" t="s">
        <v>111</v>
      </c>
      <c r="B61" s="16" t="s">
        <v>39</v>
      </c>
      <c r="C61" s="15" t="s">
        <v>1</v>
      </c>
      <c r="D61" s="17">
        <v>2</v>
      </c>
      <c r="E61" s="25"/>
      <c r="F61" s="35">
        <f t="shared" si="3"/>
        <v>0</v>
      </c>
    </row>
    <row r="62" spans="1:6" ht="24.4" customHeight="1" x14ac:dyDescent="0.2">
      <c r="A62" s="65"/>
      <c r="B62" s="66"/>
      <c r="C62" s="66"/>
      <c r="D62" s="66"/>
      <c r="E62" s="66"/>
      <c r="F62" s="67"/>
    </row>
    <row r="63" spans="1:6" ht="24.4" customHeight="1" x14ac:dyDescent="0.2">
      <c r="A63" s="8"/>
      <c r="B63" s="55" t="s">
        <v>133</v>
      </c>
      <c r="C63" s="56"/>
      <c r="D63" s="56"/>
      <c r="E63" s="56"/>
      <c r="F63" s="57"/>
    </row>
    <row r="64" spans="1:6" ht="24.4" customHeight="1" x14ac:dyDescent="0.2">
      <c r="A64" s="8" t="s">
        <v>112</v>
      </c>
      <c r="B64" s="12" t="s">
        <v>44</v>
      </c>
      <c r="C64" s="13" t="s">
        <v>1</v>
      </c>
      <c r="D64" s="14">
        <v>1</v>
      </c>
      <c r="E64" s="25"/>
      <c r="F64" s="35">
        <f t="shared" ref="F64:F78" si="4">D64*E64</f>
        <v>0</v>
      </c>
    </row>
    <row r="65" spans="1:6" ht="24.4" customHeight="1" x14ac:dyDescent="0.2">
      <c r="A65" s="8" t="s">
        <v>113</v>
      </c>
      <c r="B65" s="12" t="s">
        <v>56</v>
      </c>
      <c r="C65" s="13" t="s">
        <v>1</v>
      </c>
      <c r="D65" s="14">
        <v>1</v>
      </c>
      <c r="E65" s="25"/>
      <c r="F65" s="35">
        <f t="shared" si="4"/>
        <v>0</v>
      </c>
    </row>
    <row r="66" spans="1:6" ht="24.4" customHeight="1" x14ac:dyDescent="0.2">
      <c r="A66" s="8" t="s">
        <v>114</v>
      </c>
      <c r="B66" s="9" t="s">
        <v>58</v>
      </c>
      <c r="C66" s="10" t="s">
        <v>2</v>
      </c>
      <c r="D66" s="11">
        <f>6.11*2.92+2*(6.11*3.8)+2*(2.92*3.8)</f>
        <v>86.469200000000001</v>
      </c>
      <c r="E66" s="25"/>
      <c r="F66" s="35">
        <f t="shared" si="4"/>
        <v>0</v>
      </c>
    </row>
    <row r="67" spans="1:6" ht="24.4" customHeight="1" x14ac:dyDescent="0.2">
      <c r="A67" s="8" t="s">
        <v>115</v>
      </c>
      <c r="B67" s="9" t="s">
        <v>13</v>
      </c>
      <c r="C67" s="10" t="s">
        <v>2</v>
      </c>
      <c r="D67" s="11">
        <f>6.11*2.92+2*(6.11*3.8)+2*(2.92*3.8)</f>
        <v>86.469200000000001</v>
      </c>
      <c r="E67" s="25"/>
      <c r="F67" s="35">
        <f t="shared" si="4"/>
        <v>0</v>
      </c>
    </row>
    <row r="68" spans="1:6" ht="24.4" customHeight="1" x14ac:dyDescent="0.2">
      <c r="A68" s="8" t="s">
        <v>116</v>
      </c>
      <c r="B68" s="9" t="s">
        <v>45</v>
      </c>
      <c r="C68" s="10" t="s">
        <v>1</v>
      </c>
      <c r="D68" s="11">
        <v>1</v>
      </c>
      <c r="E68" s="25"/>
      <c r="F68" s="35">
        <f t="shared" si="4"/>
        <v>0</v>
      </c>
    </row>
    <row r="69" spans="1:6" ht="24.4" customHeight="1" x14ac:dyDescent="0.2">
      <c r="A69" s="8" t="s">
        <v>117</v>
      </c>
      <c r="B69" s="9" t="s">
        <v>59</v>
      </c>
      <c r="C69" s="10" t="s">
        <v>2</v>
      </c>
      <c r="D69" s="11">
        <f>6.11*2.92+2*(6.11*3.8)+2*(2.92*3.8)</f>
        <v>86.469200000000001</v>
      </c>
      <c r="E69" s="25"/>
      <c r="F69" s="35">
        <f t="shared" si="4"/>
        <v>0</v>
      </c>
    </row>
    <row r="70" spans="1:6" ht="24.4" customHeight="1" x14ac:dyDescent="0.2">
      <c r="A70" s="8" t="s">
        <v>118</v>
      </c>
      <c r="B70" s="9" t="s">
        <v>4</v>
      </c>
      <c r="C70" s="10" t="s">
        <v>2</v>
      </c>
      <c r="D70" s="11">
        <f>6.11*2.92+2*(6.11*3.8)+2*(2.92*3.8)</f>
        <v>86.469200000000001</v>
      </c>
      <c r="E70" s="25"/>
      <c r="F70" s="35">
        <f t="shared" si="4"/>
        <v>0</v>
      </c>
    </row>
    <row r="71" spans="1:6" ht="24.4" customHeight="1" x14ac:dyDescent="0.2">
      <c r="A71" s="8" t="s">
        <v>119</v>
      </c>
      <c r="B71" s="9" t="s">
        <v>5</v>
      </c>
      <c r="C71" s="10" t="s">
        <v>2</v>
      </c>
      <c r="D71" s="11">
        <f>1.4+2*(6.11*2.1)+2*(2.92*2.1)</f>
        <v>39.326000000000001</v>
      </c>
      <c r="E71" s="25"/>
      <c r="F71" s="35">
        <f t="shared" si="4"/>
        <v>0</v>
      </c>
    </row>
    <row r="72" spans="1:6" ht="24.4" customHeight="1" x14ac:dyDescent="0.2">
      <c r="A72" s="8" t="s">
        <v>120</v>
      </c>
      <c r="B72" s="9" t="s">
        <v>46</v>
      </c>
      <c r="C72" s="10" t="s">
        <v>2</v>
      </c>
      <c r="D72" s="11">
        <f>D70-D71</f>
        <v>47.1432</v>
      </c>
      <c r="E72" s="25"/>
      <c r="F72" s="35">
        <f t="shared" si="4"/>
        <v>0</v>
      </c>
    </row>
    <row r="73" spans="1:6" ht="24.4" customHeight="1" x14ac:dyDescent="0.2">
      <c r="A73" s="8" t="s">
        <v>121</v>
      </c>
      <c r="B73" s="9" t="s">
        <v>47</v>
      </c>
      <c r="C73" s="10" t="s">
        <v>2</v>
      </c>
      <c r="D73" s="11">
        <f>6.11*2.92</f>
        <v>17.841200000000001</v>
      </c>
      <c r="E73" s="25"/>
      <c r="F73" s="35">
        <f t="shared" si="4"/>
        <v>0</v>
      </c>
    </row>
    <row r="74" spans="1:6" ht="24.4" customHeight="1" x14ac:dyDescent="0.2">
      <c r="A74" s="8" t="s">
        <v>122</v>
      </c>
      <c r="B74" s="9" t="s">
        <v>48</v>
      </c>
      <c r="C74" s="10" t="s">
        <v>2</v>
      </c>
      <c r="D74" s="11">
        <f>6.11*2.92</f>
        <v>17.841200000000001</v>
      </c>
      <c r="E74" s="25"/>
      <c r="F74" s="35">
        <f t="shared" si="4"/>
        <v>0</v>
      </c>
    </row>
    <row r="75" spans="1:6" ht="24.4" customHeight="1" x14ac:dyDescent="0.2">
      <c r="A75" s="8" t="s">
        <v>123</v>
      </c>
      <c r="B75" s="16" t="s">
        <v>51</v>
      </c>
      <c r="C75" s="15" t="s">
        <v>130</v>
      </c>
      <c r="D75" s="17">
        <f>(6.11*2.92)*1.1</f>
        <v>19.625320000000002</v>
      </c>
      <c r="E75" s="25"/>
      <c r="F75" s="35">
        <f t="shared" si="4"/>
        <v>0</v>
      </c>
    </row>
    <row r="76" spans="1:6" ht="24.4" customHeight="1" x14ac:dyDescent="0.2">
      <c r="A76" s="8" t="s">
        <v>124</v>
      </c>
      <c r="B76" s="16" t="s">
        <v>18</v>
      </c>
      <c r="C76" s="15" t="s">
        <v>6</v>
      </c>
      <c r="D76" s="17">
        <f>6.11*2+2.92*2</f>
        <v>18.060000000000002</v>
      </c>
      <c r="E76" s="25"/>
      <c r="F76" s="35">
        <f t="shared" si="4"/>
        <v>0</v>
      </c>
    </row>
    <row r="77" spans="1:6" ht="24.4" customHeight="1" x14ac:dyDescent="0.2">
      <c r="A77" s="8" t="s">
        <v>125</v>
      </c>
      <c r="B77" s="16" t="s">
        <v>49</v>
      </c>
      <c r="C77" s="15" t="s">
        <v>0</v>
      </c>
      <c r="D77" s="17">
        <v>1</v>
      </c>
      <c r="E77" s="25"/>
      <c r="F77" s="35">
        <f t="shared" si="4"/>
        <v>0</v>
      </c>
    </row>
    <row r="78" spans="1:6" ht="24.4" customHeight="1" thickBot="1" x14ac:dyDescent="0.25">
      <c r="A78" s="20" t="s">
        <v>126</v>
      </c>
      <c r="B78" s="21" t="s">
        <v>50</v>
      </c>
      <c r="C78" s="22" t="s">
        <v>1</v>
      </c>
      <c r="D78" s="23">
        <v>1</v>
      </c>
      <c r="E78" s="31"/>
      <c r="F78" s="36">
        <f t="shared" si="4"/>
        <v>0</v>
      </c>
    </row>
    <row r="79" spans="1:6" ht="34.5" customHeight="1" thickBot="1" x14ac:dyDescent="0.25"/>
    <row r="80" spans="1:6" ht="24.4" customHeight="1" x14ac:dyDescent="0.2">
      <c r="A80" s="70" t="s">
        <v>136</v>
      </c>
      <c r="B80" s="71"/>
      <c r="C80" s="71"/>
      <c r="D80" s="71"/>
      <c r="E80" s="71"/>
      <c r="F80" s="72"/>
    </row>
    <row r="81" spans="1:6" ht="40.5" customHeight="1" x14ac:dyDescent="0.2">
      <c r="A81" s="62"/>
      <c r="B81" s="63"/>
      <c r="C81" s="39" t="s">
        <v>137</v>
      </c>
      <c r="D81" s="40" t="s">
        <v>139</v>
      </c>
      <c r="E81" s="47" t="s">
        <v>140</v>
      </c>
      <c r="F81" s="73" t="s">
        <v>138</v>
      </c>
    </row>
    <row r="82" spans="1:6" ht="24.4" customHeight="1" x14ac:dyDescent="0.2">
      <c r="A82" s="62" t="s">
        <v>9</v>
      </c>
      <c r="B82" s="63"/>
      <c r="C82" s="46">
        <f>SUM(F6:F22)</f>
        <v>0</v>
      </c>
      <c r="D82" s="41"/>
      <c r="E82" s="37"/>
      <c r="F82" s="4"/>
    </row>
    <row r="83" spans="1:6" ht="24.4" customHeight="1" x14ac:dyDescent="0.2">
      <c r="A83" s="62" t="s">
        <v>21</v>
      </c>
      <c r="B83" s="63"/>
      <c r="C83" s="46">
        <f>SUM(F25:F43)</f>
        <v>0</v>
      </c>
      <c r="D83" s="42"/>
      <c r="E83" s="37"/>
      <c r="F83" s="4"/>
    </row>
    <row r="84" spans="1:6" ht="24.4" customHeight="1" x14ac:dyDescent="0.2">
      <c r="A84" s="44" t="s">
        <v>143</v>
      </c>
      <c r="B84" s="45"/>
      <c r="C84" s="46">
        <f>SUM(F46:F61)</f>
        <v>0</v>
      </c>
      <c r="D84" s="42"/>
      <c r="E84" s="37"/>
      <c r="F84" s="4"/>
    </row>
    <row r="85" spans="1:6" ht="24.4" customHeight="1" x14ac:dyDescent="0.2">
      <c r="A85" s="62" t="s">
        <v>133</v>
      </c>
      <c r="B85" s="63"/>
      <c r="C85" s="46">
        <f>SUM(F64:F78)</f>
        <v>0</v>
      </c>
      <c r="D85" s="42"/>
      <c r="E85" s="37"/>
      <c r="F85" s="4"/>
    </row>
    <row r="86" spans="1:6" ht="24.4" customHeight="1" thickBot="1" x14ac:dyDescent="0.25">
      <c r="A86" s="68"/>
      <c r="B86" s="69"/>
      <c r="C86" s="43"/>
      <c r="D86" s="43"/>
      <c r="E86" s="38"/>
      <c r="F86" s="5"/>
    </row>
    <row r="89" spans="1:6" ht="24.4" customHeight="1" x14ac:dyDescent="0.2">
      <c r="A89" s="64" t="s">
        <v>144</v>
      </c>
      <c r="B89" s="64"/>
    </row>
  </sheetData>
  <mergeCells count="18">
    <mergeCell ref="A83:B83"/>
    <mergeCell ref="A85:B85"/>
    <mergeCell ref="A89:B89"/>
    <mergeCell ref="A23:F23"/>
    <mergeCell ref="A44:F44"/>
    <mergeCell ref="A62:F62"/>
    <mergeCell ref="A86:B86"/>
    <mergeCell ref="B63:F63"/>
    <mergeCell ref="A80:F80"/>
    <mergeCell ref="A81:B81"/>
    <mergeCell ref="A82:B82"/>
    <mergeCell ref="A1:B1"/>
    <mergeCell ref="E1:F1"/>
    <mergeCell ref="B5:F5"/>
    <mergeCell ref="B24:F24"/>
    <mergeCell ref="B45:F45"/>
    <mergeCell ref="A3:F3"/>
    <mergeCell ref="A2:F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Podhradská</dc:creator>
  <cp:lastModifiedBy>Jana Ďuranová</cp:lastModifiedBy>
  <cp:lastPrinted>2022-01-25T13:35:55Z</cp:lastPrinted>
  <dcterms:created xsi:type="dcterms:W3CDTF">2015-06-05T18:19:34Z</dcterms:created>
  <dcterms:modified xsi:type="dcterms:W3CDTF">2022-01-25T13:38:05Z</dcterms:modified>
</cp:coreProperties>
</file>