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Data\Export\"/>
    </mc:Choice>
  </mc:AlternateContent>
  <bookViews>
    <workbookView xWindow="0" yWindow="0" windowWidth="0" windowHeight="0"/>
  </bookViews>
  <sheets>
    <sheet name="Rekapitulace stavby" sheetId="1" r:id="rId1"/>
    <sheet name="SO 100 - Zpevněné plochy" sheetId="2" r:id="rId2"/>
    <sheet name="SO 800 - Výsadby" sheetId="3" r:id="rId3"/>
    <sheet name="SO 900 - Mobiliář" sheetId="4" r:id="rId4"/>
    <sheet name="Seznam figur" sheetId="5" r:id="rId5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100 - Zpevněné plochy'!$C$128:$K$282</definedName>
    <definedName name="_xlnm.Print_Area" localSheetId="1">'SO 100 - Zpevněné plochy'!$C$82:$J$110,'SO 100 - Zpevněné plochy'!$C$116:$J$282</definedName>
    <definedName name="_xlnm.Print_Titles" localSheetId="1">'SO 100 - Zpevněné plochy'!$128:$128</definedName>
    <definedName name="_xlnm._FilterDatabase" localSheetId="2" hidden="1">'SO 800 - Výsadby'!$C$119:$K$151</definedName>
    <definedName name="_xlnm.Print_Area" localSheetId="2">'SO 800 - Výsadby'!$C$82:$J$101,'SO 800 - Výsadby'!$C$107:$J$151</definedName>
    <definedName name="_xlnm.Print_Titles" localSheetId="2">'SO 800 - Výsadby'!$119:$119</definedName>
    <definedName name="_xlnm._FilterDatabase" localSheetId="3" hidden="1">'SO 900 - Mobiliář'!$C$118:$K$133</definedName>
    <definedName name="_xlnm.Print_Area" localSheetId="3">'SO 900 - Mobiliář'!$C$82:$J$100,'SO 900 - Mobiliář'!$C$106:$J$133</definedName>
    <definedName name="_xlnm.Print_Titles" localSheetId="3">'SO 900 - Mobiliář'!$118:$118</definedName>
    <definedName name="_xlnm.Print_Area" localSheetId="4">'Seznam figur'!$C$4:$G$35</definedName>
    <definedName name="_xlnm.Print_Titles" localSheetId="4">'Seznam figur'!$9:$9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97"/>
  <c i="4" r="J35"/>
  <c i="1" r="AX97"/>
  <c i="4" r="BI133"/>
  <c r="BH133"/>
  <c r="BG133"/>
  <c r="BF133"/>
  <c r="T133"/>
  <c r="T132"/>
  <c r="R133"/>
  <c r="R132"/>
  <c r="P133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3"/>
  <c r="E111"/>
  <c r="F89"/>
  <c r="E87"/>
  <c r="J24"/>
  <c r="E24"/>
  <c r="J116"/>
  <c r="J23"/>
  <c r="J21"/>
  <c r="E21"/>
  <c r="J91"/>
  <c r="J20"/>
  <c r="J18"/>
  <c r="E18"/>
  <c r="F116"/>
  <c r="J17"/>
  <c r="J15"/>
  <c r="E15"/>
  <c r="F115"/>
  <c r="J14"/>
  <c r="J12"/>
  <c r="J113"/>
  <c r="E7"/>
  <c r="E85"/>
  <c i="3" r="J37"/>
  <c r="J36"/>
  <c i="1" r="AY96"/>
  <c i="3" r="J35"/>
  <c i="1" r="AX96"/>
  <c i="3" r="BI151"/>
  <c r="BH151"/>
  <c r="BG151"/>
  <c r="BF151"/>
  <c r="T151"/>
  <c r="T150"/>
  <c r="R151"/>
  <c r="R150"/>
  <c r="P151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T122"/>
  <c r="R123"/>
  <c r="R122"/>
  <c r="P123"/>
  <c r="P122"/>
  <c r="F114"/>
  <c r="E112"/>
  <c r="F89"/>
  <c r="E87"/>
  <c r="J24"/>
  <c r="E24"/>
  <c r="J92"/>
  <c r="J23"/>
  <c r="J21"/>
  <c r="E21"/>
  <c r="J91"/>
  <c r="J20"/>
  <c r="J18"/>
  <c r="E18"/>
  <c r="F117"/>
  <c r="J17"/>
  <c r="J15"/>
  <c r="E15"/>
  <c r="F116"/>
  <c r="J14"/>
  <c r="J12"/>
  <c r="J89"/>
  <c r="E7"/>
  <c r="E110"/>
  <c i="2" r="J37"/>
  <c r="J36"/>
  <c i="1" r="AY95"/>
  <c i="2" r="J35"/>
  <c i="1" r="AX95"/>
  <c i="2" r="BI282"/>
  <c r="BH282"/>
  <c r="BG282"/>
  <c r="BF282"/>
  <c r="T282"/>
  <c r="R282"/>
  <c r="P282"/>
  <c r="BI281"/>
  <c r="BH281"/>
  <c r="BG281"/>
  <c r="BF281"/>
  <c r="T281"/>
  <c r="R281"/>
  <c r="P281"/>
  <c r="BI279"/>
  <c r="BH279"/>
  <c r="BG279"/>
  <c r="BF279"/>
  <c r="T279"/>
  <c r="R279"/>
  <c r="P279"/>
  <c r="BI278"/>
  <c r="BH278"/>
  <c r="BG278"/>
  <c r="BF278"/>
  <c r="T278"/>
  <c r="R278"/>
  <c r="P278"/>
  <c r="BI276"/>
  <c r="BH276"/>
  <c r="BG276"/>
  <c r="BF276"/>
  <c r="T276"/>
  <c r="T275"/>
  <c r="R276"/>
  <c r="R275"/>
  <c r="P276"/>
  <c r="P275"/>
  <c r="BI274"/>
  <c r="BH274"/>
  <c r="BG274"/>
  <c r="BF274"/>
  <c r="T274"/>
  <c r="T273"/>
  <c r="R274"/>
  <c r="R273"/>
  <c r="P274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7"/>
  <c r="BH267"/>
  <c r="BG267"/>
  <c r="BF267"/>
  <c r="T267"/>
  <c r="T266"/>
  <c r="R267"/>
  <c r="R266"/>
  <c r="P267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49"/>
  <c r="BH249"/>
  <c r="BG249"/>
  <c r="BF249"/>
  <c r="T249"/>
  <c r="R249"/>
  <c r="P249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7"/>
  <c r="BH227"/>
  <c r="BG227"/>
  <c r="BF227"/>
  <c r="T227"/>
  <c r="R227"/>
  <c r="P227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F123"/>
  <c r="E121"/>
  <c r="F89"/>
  <c r="E87"/>
  <c r="J24"/>
  <c r="E24"/>
  <c r="J126"/>
  <c r="J23"/>
  <c r="J21"/>
  <c r="E21"/>
  <c r="J91"/>
  <c r="J20"/>
  <c r="J18"/>
  <c r="E18"/>
  <c r="F126"/>
  <c r="J17"/>
  <c r="J15"/>
  <c r="E15"/>
  <c r="F125"/>
  <c r="J14"/>
  <c r="J12"/>
  <c r="J89"/>
  <c r="E7"/>
  <c r="E119"/>
  <c i="1" r="L90"/>
  <c r="AM90"/>
  <c r="AM89"/>
  <c r="L89"/>
  <c r="AM87"/>
  <c r="L87"/>
  <c r="L85"/>
  <c r="L84"/>
  <c i="2" r="BK282"/>
  <c r="J274"/>
  <c r="J270"/>
  <c r="J262"/>
  <c r="BK256"/>
  <c r="J243"/>
  <c r="BK223"/>
  <c r="J214"/>
  <c r="BK203"/>
  <c r="J181"/>
  <c r="J170"/>
  <c r="BK155"/>
  <c r="BK150"/>
  <c r="J282"/>
  <c r="BK278"/>
  <c r="J271"/>
  <c r="BK264"/>
  <c r="J260"/>
  <c r="J245"/>
  <c r="J241"/>
  <c r="BK237"/>
  <c r="BK226"/>
  <c r="J217"/>
  <c r="J206"/>
  <c r="BK202"/>
  <c r="BK195"/>
  <c r="BK181"/>
  <c r="J166"/>
  <c r="BK158"/>
  <c r="J153"/>
  <c r="J142"/>
  <c r="J133"/>
  <c r="BK258"/>
  <c r="BK254"/>
  <c r="J249"/>
  <c r="BK236"/>
  <c r="BK232"/>
  <c r="J212"/>
  <c r="J204"/>
  <c r="BK185"/>
  <c r="BK175"/>
  <c r="BK163"/>
  <c r="J146"/>
  <c r="BK138"/>
  <c r="BK241"/>
  <c r="BK227"/>
  <c r="BK212"/>
  <c r="J202"/>
  <c r="J195"/>
  <c r="J187"/>
  <c r="J177"/>
  <c r="BK167"/>
  <c r="J157"/>
  <c r="J150"/>
  <c r="J140"/>
  <c i="3" r="J147"/>
  <c r="BK137"/>
  <c r="J123"/>
  <c r="BK144"/>
  <c r="J133"/>
  <c r="J126"/>
  <c r="BK151"/>
  <c r="BK138"/>
  <c r="J129"/>
  <c r="BK147"/>
  <c r="J137"/>
  <c r="BK126"/>
  <c i="4" r="J128"/>
  <c r="J124"/>
  <c r="J133"/>
  <c r="J125"/>
  <c i="2" r="J279"/>
  <c r="BK276"/>
  <c r="BK271"/>
  <c r="J264"/>
  <c r="BK260"/>
  <c r="BK249"/>
  <c r="J227"/>
  <c r="BK220"/>
  <c r="J210"/>
  <c r="BK187"/>
  <c r="J179"/>
  <c r="BK168"/>
  <c r="J160"/>
  <c r="J136"/>
  <c r="BK281"/>
  <c r="J276"/>
  <c r="BK272"/>
  <c r="J267"/>
  <c r="J254"/>
  <c r="BK243"/>
  <c r="J238"/>
  <c r="J232"/>
  <c r="J223"/>
  <c r="BK207"/>
  <c r="J203"/>
  <c r="BK189"/>
  <c r="J175"/>
  <c r="J167"/>
  <c r="BK160"/>
  <c r="BK157"/>
  <c r="J148"/>
  <c r="BK136"/>
  <c i="1" r="AS94"/>
  <c i="2" r="J237"/>
  <c r="J230"/>
  <c r="BK210"/>
  <c r="BK205"/>
  <c r="BK177"/>
  <c r="BK170"/>
  <c r="BK148"/>
  <c r="BK140"/>
  <c r="BK133"/>
  <c r="BK238"/>
  <c r="BK214"/>
  <c r="J205"/>
  <c r="J193"/>
  <c r="J185"/>
  <c r="BK173"/>
  <c r="J163"/>
  <c r="J152"/>
  <c r="BK146"/>
  <c r="J138"/>
  <c i="3" r="BK140"/>
  <c r="BK125"/>
  <c r="J148"/>
  <c r="J135"/>
  <c r="BK129"/>
  <c r="J125"/>
  <c r="J146"/>
  <c r="BK133"/>
  <c r="J151"/>
  <c r="J138"/>
  <c r="BK127"/>
  <c i="4" r="J127"/>
  <c r="BK123"/>
  <c r="BK126"/>
  <c r="BK131"/>
  <c r="BK125"/>
  <c r="BK130"/>
  <c r="J123"/>
  <c i="2" r="J281"/>
  <c r="J278"/>
  <c r="J272"/>
  <c r="BK267"/>
  <c r="J258"/>
  <c r="BK244"/>
  <c r="J226"/>
  <c r="BK217"/>
  <c r="BK206"/>
  <c r="BK183"/>
  <c r="J173"/>
  <c r="BK161"/>
  <c r="BK152"/>
  <c r="BK132"/>
  <c r="BK279"/>
  <c r="BK274"/>
  <c r="BK270"/>
  <c r="BK262"/>
  <c r="J252"/>
  <c r="J244"/>
  <c r="J240"/>
  <c r="J236"/>
  <c r="BK230"/>
  <c r="BK208"/>
  <c r="BK204"/>
  <c r="J200"/>
  <c r="BK193"/>
  <c r="BK179"/>
  <c r="J168"/>
  <c r="J161"/>
  <c r="J155"/>
  <c r="BK144"/>
  <c r="J135"/>
  <c r="J256"/>
  <c r="BK252"/>
  <c r="BK245"/>
  <c r="J234"/>
  <c r="J220"/>
  <c r="J208"/>
  <c r="BK200"/>
  <c r="J198"/>
  <c r="J172"/>
  <c r="BK153"/>
  <c r="BK142"/>
  <c r="BK135"/>
  <c r="BK240"/>
  <c r="BK234"/>
  <c r="J207"/>
  <c r="BK198"/>
  <c r="J189"/>
  <c r="J183"/>
  <c r="BK172"/>
  <c r="BK166"/>
  <c r="J158"/>
  <c r="J144"/>
  <c r="J132"/>
  <c i="3" r="J144"/>
  <c r="BK135"/>
  <c r="BK146"/>
  <c r="BK142"/>
  <c r="J127"/>
  <c r="BK123"/>
  <c r="J140"/>
  <c r="BK131"/>
  <c r="BK148"/>
  <c r="J142"/>
  <c r="J131"/>
  <c i="4" r="BK133"/>
  <c r="J126"/>
  <c r="BK122"/>
  <c r="BK127"/>
  <c r="BK124"/>
  <c r="J130"/>
  <c r="J131"/>
  <c r="BK128"/>
  <c r="J122"/>
  <c i="2" l="1" r="BK131"/>
  <c r="J131"/>
  <c r="J98"/>
  <c r="P165"/>
  <c r="T171"/>
  <c r="P197"/>
  <c r="T251"/>
  <c r="R269"/>
  <c r="R277"/>
  <c r="R280"/>
  <c i="3" r="T124"/>
  <c r="T121"/>
  <c r="T120"/>
  <c i="4" r="P121"/>
  <c r="P120"/>
  <c r="P119"/>
  <c i="1" r="AU97"/>
  <c i="2" r="R131"/>
  <c r="R165"/>
  <c r="R171"/>
  <c r="T197"/>
  <c r="P251"/>
  <c r="BK269"/>
  <c r="J269"/>
  <c r="J105"/>
  <c r="T277"/>
  <c r="T280"/>
  <c i="3" r="BK124"/>
  <c r="J124"/>
  <c r="J99"/>
  <c i="4" r="BK121"/>
  <c i="2" r="T131"/>
  <c r="T130"/>
  <c r="T165"/>
  <c r="P171"/>
  <c r="R197"/>
  <c r="BK251"/>
  <c r="J251"/>
  <c r="J102"/>
  <c r="T269"/>
  <c r="T268"/>
  <c r="BK277"/>
  <c r="J277"/>
  <c r="J108"/>
  <c r="BK280"/>
  <c r="J280"/>
  <c r="J109"/>
  <c i="3" r="R124"/>
  <c r="R121"/>
  <c r="R120"/>
  <c i="4" r="T121"/>
  <c r="T120"/>
  <c r="T119"/>
  <c i="2" r="P131"/>
  <c r="P130"/>
  <c r="BK165"/>
  <c r="J165"/>
  <c r="J99"/>
  <c r="BK171"/>
  <c r="J171"/>
  <c r="J100"/>
  <c r="BK197"/>
  <c r="J197"/>
  <c r="J101"/>
  <c r="R251"/>
  <c r="P269"/>
  <c r="P277"/>
  <c r="P280"/>
  <c i="3" r="P124"/>
  <c r="P121"/>
  <c r="P120"/>
  <c i="1" r="AU96"/>
  <c i="4" r="R121"/>
  <c r="R120"/>
  <c r="R119"/>
  <c i="3" r="BK122"/>
  <c r="J122"/>
  <c r="J98"/>
  <c r="BK150"/>
  <c r="J150"/>
  <c r="J100"/>
  <c i="4" r="BK132"/>
  <c r="J132"/>
  <c r="J99"/>
  <c i="2" r="BK266"/>
  <c r="J266"/>
  <c r="J103"/>
  <c r="BK275"/>
  <c r="J275"/>
  <c r="J107"/>
  <c r="BK273"/>
  <c r="J273"/>
  <c r="J106"/>
  <c i="4" r="J89"/>
  <c r="F92"/>
  <c r="E109"/>
  <c r="J115"/>
  <c r="BE125"/>
  <c r="F91"/>
  <c r="J92"/>
  <c r="BE123"/>
  <c r="BE126"/>
  <c r="BE122"/>
  <c r="BE131"/>
  <c r="BE124"/>
  <c r="BE127"/>
  <c r="BE128"/>
  <c r="BE130"/>
  <c r="BE133"/>
  <c i="3" r="F92"/>
  <c r="J114"/>
  <c r="J117"/>
  <c r="BE123"/>
  <c r="BE131"/>
  <c r="BE137"/>
  <c r="BE138"/>
  <c r="BE144"/>
  <c r="J116"/>
  <c r="BE127"/>
  <c r="BE142"/>
  <c r="F91"/>
  <c r="BE125"/>
  <c r="BE133"/>
  <c r="BE135"/>
  <c r="BE140"/>
  <c r="BE147"/>
  <c r="BE148"/>
  <c r="E85"/>
  <c r="BE126"/>
  <c r="BE129"/>
  <c r="BE146"/>
  <c r="BE151"/>
  <c i="2" r="E85"/>
  <c r="J125"/>
  <c r="BE132"/>
  <c r="BE133"/>
  <c r="BE135"/>
  <c r="BE142"/>
  <c r="BE152"/>
  <c r="BE153"/>
  <c r="BE158"/>
  <c r="BE168"/>
  <c r="BE175"/>
  <c r="BE177"/>
  <c r="BE183"/>
  <c r="BE185"/>
  <c r="BE202"/>
  <c r="BE203"/>
  <c r="BE206"/>
  <c r="BE208"/>
  <c r="BE220"/>
  <c r="BE223"/>
  <c r="F91"/>
  <c r="J92"/>
  <c r="J123"/>
  <c r="BE136"/>
  <c r="BE138"/>
  <c r="BE148"/>
  <c r="BE155"/>
  <c r="BE157"/>
  <c r="BE160"/>
  <c r="BE166"/>
  <c r="BE167"/>
  <c r="BE172"/>
  <c r="BE187"/>
  <c r="BE189"/>
  <c r="BE193"/>
  <c r="BE205"/>
  <c r="BE212"/>
  <c r="BE226"/>
  <c r="BE227"/>
  <c r="BE238"/>
  <c r="BE240"/>
  <c r="BE243"/>
  <c r="BE244"/>
  <c r="BE249"/>
  <c r="F92"/>
  <c r="BE150"/>
  <c r="BE161"/>
  <c r="BE181"/>
  <c r="BE204"/>
  <c r="BE210"/>
  <c r="BE214"/>
  <c r="BE234"/>
  <c r="BE252"/>
  <c r="BE256"/>
  <c r="BE260"/>
  <c r="BE262"/>
  <c r="BE264"/>
  <c r="BE272"/>
  <c r="BE278"/>
  <c r="BE279"/>
  <c r="BE140"/>
  <c r="BE144"/>
  <c r="BE146"/>
  <c r="BE163"/>
  <c r="BE170"/>
  <c r="BE173"/>
  <c r="BE179"/>
  <c r="BE195"/>
  <c r="BE198"/>
  <c r="BE200"/>
  <c r="BE207"/>
  <c r="BE217"/>
  <c r="BE230"/>
  <c r="BE232"/>
  <c r="BE236"/>
  <c r="BE237"/>
  <c r="BE241"/>
  <c r="BE245"/>
  <c r="BE254"/>
  <c r="BE258"/>
  <c r="BE267"/>
  <c r="BE270"/>
  <c r="BE271"/>
  <c r="BE274"/>
  <c r="BE276"/>
  <c r="BE281"/>
  <c r="BE282"/>
  <c r="F37"/>
  <c i="1" r="BD95"/>
  <c i="3" r="F36"/>
  <c i="1" r="BC96"/>
  <c i="3" r="F37"/>
  <c i="1" r="BD96"/>
  <c i="4" r="F37"/>
  <c i="1" r="BD97"/>
  <c i="2" r="F36"/>
  <c i="1" r="BC95"/>
  <c i="3" r="F34"/>
  <c i="1" r="BA96"/>
  <c i="4" r="F35"/>
  <c i="1" r="BB97"/>
  <c i="4" r="F34"/>
  <c i="1" r="BA97"/>
  <c i="2" r="F35"/>
  <c i="1" r="BB95"/>
  <c i="2" r="J34"/>
  <c i="1" r="AW95"/>
  <c i="3" r="F35"/>
  <c i="1" r="BB96"/>
  <c i="4" r="J34"/>
  <c i="1" r="AW97"/>
  <c i="2" r="F34"/>
  <c i="1" r="BA95"/>
  <c i="3" r="J34"/>
  <c i="1" r="AW96"/>
  <c i="4" r="F36"/>
  <c i="1" r="BC97"/>
  <c i="2" l="1" r="T129"/>
  <c r="R130"/>
  <c r="P268"/>
  <c r="P129"/>
  <c i="1" r="AU95"/>
  <c i="4" r="BK120"/>
  <c r="J120"/>
  <c r="J97"/>
  <c i="2" r="R268"/>
  <c r="BK268"/>
  <c r="J268"/>
  <c r="J104"/>
  <c i="4" r="J121"/>
  <c r="J98"/>
  <c i="2" r="BK130"/>
  <c r="J130"/>
  <c r="J97"/>
  <c i="3" r="BK121"/>
  <c r="J121"/>
  <c r="J97"/>
  <c i="2" r="J33"/>
  <c i="1" r="AV95"/>
  <c r="AT95"/>
  <c i="2" r="F33"/>
  <c i="1" r="AZ95"/>
  <c i="3" r="J33"/>
  <c i="1" r="AV96"/>
  <c r="AT96"/>
  <c r="BA94"/>
  <c r="W30"/>
  <c r="BC94"/>
  <c r="AY94"/>
  <c r="BB94"/>
  <c r="W31"/>
  <c i="3" r="F33"/>
  <c i="1" r="AZ96"/>
  <c i="4" r="F33"/>
  <c i="1" r="AZ97"/>
  <c i="4" r="J33"/>
  <c i="1" r="AV97"/>
  <c r="AT97"/>
  <c r="BD94"/>
  <c r="W33"/>
  <c r="AU94"/>
  <c i="2" l="1" r="R129"/>
  <c i="3" r="BK120"/>
  <c r="J120"/>
  <c r="J96"/>
  <c i="2" r="BK129"/>
  <c r="J129"/>
  <c i="4" r="BK119"/>
  <c r="J119"/>
  <c r="J96"/>
  <c i="2" r="J30"/>
  <c i="1" r="AG95"/>
  <c r="AW94"/>
  <c r="AK30"/>
  <c r="AZ94"/>
  <c r="AV94"/>
  <c r="AK29"/>
  <c r="AX94"/>
  <c r="W32"/>
  <c i="2" l="1" r="J39"/>
  <c r="J96"/>
  <c i="1" r="AN95"/>
  <c i="4" r="J30"/>
  <c i="1" r="AG97"/>
  <c r="AT94"/>
  <c i="3" r="J30"/>
  <c i="1" r="AG96"/>
  <c r="W29"/>
  <c i="4" l="1" r="J39"/>
  <c i="3" r="J39"/>
  <c i="1" r="AN96"/>
  <c r="AN97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<sst xmlns="http://schemas.openxmlformats.org/spreadsheetml/2006/main">
  <si>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</si>
  <si>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</si>
  <si>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</si>
  <si>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</si>
  <si>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</si>
  <si>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{f920a051-e3fe-4a85-9098-e5d8bcbe813f}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</si>
  <si>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</si>
  <si>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</si>
  <si>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</si>
  <si>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</si>
  <si>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</si>
  <si>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</si>
  <si>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</si>
  <si>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</si>
  <si>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2022s03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</si>
  <si>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</si>
  <si>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</si>
  <si>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Nymburk - Palackého třída - Oprava chodníků</t>
  </si>
  <si>
    <t>KSO:</t>
  </si>
  <si>
    <t>CC-CZ:</t>
  </si>
  <si>
    <t>Místo:</t>
  </si>
  <si>
    <t xml:space="preserve"> </t>
  </si>
  <si>
    <t>Datum:</t>
  </si>
  <si>
    <t>7. 3. 2022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</si>
  <si>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</si>
  <si>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</si>
  <si>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</si>
  <si>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</si>
  <si>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</si>
  <si>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</si>
  <si>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</si>
  <si>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</si>
  <si>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</si>
  <si>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Zpracováno dle cenové soustavy ÚRS 2022/I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</si>
  <si>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</si>
  <si>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</si>
  <si>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</si>
  <si>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</si>
  <si>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</si>
  <si>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</si>
  <si>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</si>
  <si>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</si>
  <si>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</si>
  <si>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</si>
  <si>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</si>
  <si>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</si>
  <si>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</si>
  <si>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</si>
  <si>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</si>
  <si>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</si>
  <si>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</si>
  <si>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</si>
  <si>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</si>
  <si>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</si>
  <si>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</si>
  <si>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</si>
  <si>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</si>
  <si>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</si>
  <si>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</si>
  <si>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</si>
  <si>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</si>
  <si>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</si>
  <si>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</si>
  <si>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</si>
  <si>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</si>
  <si>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</si>
  <si>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</si>
  <si>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</si>
  <si>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</si>
  <si>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</si>
  <si>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</si>
  <si>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</si>
  <si>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</si>
  <si>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</si>
  <si>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</si>
  <si>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</si>
  <si>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</si>
  <si>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</si>
  <si>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</si>
  <si>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100</t>
  </si>
  <si>
    <t>Zpevněné plochy</t>
  </si>
  <si>
    <t>STA</t>
  </si>
  <si>
    <t>1</t>
  </si>
  <si>
    <t>{9a0722c9-c232-4656-b364-667f29378406}</t>
  </si>
  <si>
    <t>2</t>
  </si>
  <si>
    <t>SO 800</t>
  </si>
  <si>
    <t>Výsadby</t>
  </si>
  <si>
    <t>{c3158926-9e4c-45ee-87e2-32690a6fa00b}</t>
  </si>
  <si>
    <t>SO 900</t>
  </si>
  <si>
    <t>Mobiliář</t>
  </si>
  <si>
    <t>{7a12152b-ec2d-4e6a-a400-af4c5b19d78a}</t>
  </si>
  <si>
    <t>ok</t>
  </si>
  <si>
    <t>odpad kamenivo</t>
  </si>
  <si>
    <t>493,235</t>
  </si>
  <si>
    <t>ob</t>
  </si>
  <si>
    <t>odpad beton</t>
  </si>
  <si>
    <t>6,882</t>
  </si>
  <si>
    <t>KRYCÍ LIST SOUPISU PRACÍ</t>
  </si>
  <si>
    <t>oa</t>
  </si>
  <si>
    <t>odpad asfaltový</t>
  </si>
  <si>
    <t>386,1</t>
  </si>
  <si>
    <t>Objekt:</t>
  </si>
  <si>
    <t>SO 100 - Zpevněné plochy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</si>
  <si>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</si>
  <si>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</si>
  <si>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</si>
  <si>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</si>
  <si>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</si>
  <si>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</si>
  <si>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</si>
  <si>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1-1 - Kácení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</si>
  <si>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</si>
  <si>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</si>
  <si>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</si>
  <si>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</si>
  <si>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</si>
  <si>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</si>
  <si>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</si>
  <si>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</si>
  <si>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</si>
  <si>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</si>
  <si>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</si>
  <si>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</si>
  <si>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</si>
  <si>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</si>
  <si>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</si>
  <si>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</si>
  <si>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</si>
  <si>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</si>
  <si>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</si>
  <si>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</si>
  <si>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</si>
  <si>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</si>
  <si>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</si>
  <si>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</si>
  <si>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</si>
  <si>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</si>
  <si>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</si>
  <si>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</si>
  <si>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113106131</t>
  </si>
  <si>
    <t>Rozebrání dlažeb z mozaiky komunikací pro pěší strojně pl do 50 m2</t>
  </si>
  <si>
    <t>m2</t>
  </si>
  <si>
    <t>4</t>
  </si>
  <si>
    <t>-594709904</t>
  </si>
  <si>
    <t>113106134</t>
  </si>
  <si>
    <t>Rozebrání dlažeb ze zámkových dlaždic komunikací pro pěší strojně pl do 50 m2</t>
  </si>
  <si>
    <t>2058310212</t>
  </si>
  <si>
    <t>VV</t>
  </si>
  <si>
    <t>0,4*(4+4+4)+0,8*(2,5+2,8+2)</t>
  </si>
  <si>
    <t>3</t>
  </si>
  <si>
    <t>113106161</t>
  </si>
  <si>
    <t>Rozebrání dlažeb vozovek z drobných kostek s ložem z kameniva ručně</t>
  </si>
  <si>
    <t>-535495810</t>
  </si>
  <si>
    <t>113107222</t>
  </si>
  <si>
    <t>Odstranění podkladu z kameniva drceného tl přes 100 do 200 mm strojně pl přes 200 m2</t>
  </si>
  <si>
    <t>1374548158</t>
  </si>
  <si>
    <t>870+650</t>
  </si>
  <si>
    <t>5</t>
  </si>
  <si>
    <t>113107242</t>
  </si>
  <si>
    <t>Odstranění podkladu živičného tl přes 50 do 100 mm strojně pl přes 200 m2</t>
  </si>
  <si>
    <t>1719060804</t>
  </si>
  <si>
    <t>6</t>
  </si>
  <si>
    <t>113107321</t>
  </si>
  <si>
    <t>Odstranění podkladu z kameniva drceného tl do 100 mm strojně pl do 50 m2</t>
  </si>
  <si>
    <t>-1126294758</t>
  </si>
  <si>
    <t>50+64+64+57</t>
  </si>
  <si>
    <t>7</t>
  </si>
  <si>
    <t>113107342</t>
  </si>
  <si>
    <t>Odstranění podkladu živičného tl přes 50 do 100 mm strojně pl do 50 m2</t>
  </si>
  <si>
    <t>-1416320042</t>
  </si>
  <si>
    <t>8</t>
  </si>
  <si>
    <t>113201112</t>
  </si>
  <si>
    <t>Vytrhání obrub silničních ležatých</t>
  </si>
  <si>
    <t>m</t>
  </si>
  <si>
    <t>-65223767</t>
  </si>
  <si>
    <t>(8,5+5+5+11,5+12+12)"sevrní strana"+(8+6+12+12+6+12)"jižní strana"+(28*2)"případné úpravy okolo stávajících stromů"</t>
  </si>
  <si>
    <t>9</t>
  </si>
  <si>
    <t>113203111</t>
  </si>
  <si>
    <t>Vytrhání obrub z dlažebních kostek</t>
  </si>
  <si>
    <t>520314526</t>
  </si>
  <si>
    <t>(8,5+11,5+12+12)+(8+12+12+12)</t>
  </si>
  <si>
    <t>10</t>
  </si>
  <si>
    <t>132251102</t>
  </si>
  <si>
    <t>Hloubení rýh nezapažených š do 800 mm v hornině třídy těžitelnosti I skupiny 3 objem do 50 m3 strojně</t>
  </si>
  <si>
    <t>m3</t>
  </si>
  <si>
    <t>1730661736</t>
  </si>
  <si>
    <t>(200+185)*0,3*0,4</t>
  </si>
  <si>
    <t>11</t>
  </si>
  <si>
    <t>334374116-1</t>
  </si>
  <si>
    <t>Položení kabelové chráničky D do 100 mm , včetně chráničky</t>
  </si>
  <si>
    <t>-616439134</t>
  </si>
  <si>
    <t>200+185</t>
  </si>
  <si>
    <t>12</t>
  </si>
  <si>
    <t>174151101</t>
  </si>
  <si>
    <t>Zásyp jam, šachet rýh nebo kolem objektů sypaninou se zhutněním</t>
  </si>
  <si>
    <t>-486973417</t>
  </si>
  <si>
    <t>13</t>
  </si>
  <si>
    <t>181152302</t>
  </si>
  <si>
    <t>Úprava pláně pro silnice a dálnice v zářezech se zhutněním</t>
  </si>
  <si>
    <t>-1447488038</t>
  </si>
  <si>
    <t>1490+55</t>
  </si>
  <si>
    <t>14</t>
  </si>
  <si>
    <t>132212332</t>
  </si>
  <si>
    <t>Hloubení nezapažených rýh šířky do 2000 mm v nesoudržných horninách třídy těžitelnosti I skupiny 3 ručně</t>
  </si>
  <si>
    <t>2077661566</t>
  </si>
  <si>
    <t>38*(1,8*0,9*0,7) "výsadbové jámy"</t>
  </si>
  <si>
    <t>162751117</t>
  </si>
  <si>
    <t>Vodorovné přemístění přes 9 000 do 10000 m výkopku/sypaniny z horniny třídy těžitelnosti I skupiny 1 až 3</t>
  </si>
  <si>
    <t>901805017</t>
  </si>
  <si>
    <t>16</t>
  </si>
  <si>
    <t>171201231</t>
  </si>
  <si>
    <t>Poplatek za uložení zeminy a kamení na recyklační skládce (skládkovné) kód odpadu 17 05 04</t>
  </si>
  <si>
    <t>t</t>
  </si>
  <si>
    <t>-1222574611</t>
  </si>
  <si>
    <t>43,092*1,9</t>
  </si>
  <si>
    <t>17</t>
  </si>
  <si>
    <t>182911131-1</t>
  </si>
  <si>
    <t xml:space="preserve">Vyplňení prokořenitelného prostoru tkz. strukturální substrátem  (směs kvalitní ornice 50%, stěrk 16-32 50%),</t>
  </si>
  <si>
    <t>kus</t>
  </si>
  <si>
    <t>584434495</t>
  </si>
  <si>
    <t>18</t>
  </si>
  <si>
    <t>M</t>
  </si>
  <si>
    <t>10321100</t>
  </si>
  <si>
    <t>zahradní substrát pro výsadbu VL</t>
  </si>
  <si>
    <t>-508852112</t>
  </si>
  <si>
    <t>38*((1,8*0,9*0,8)-0,1)*0,5</t>
  </si>
  <si>
    <t>19</t>
  </si>
  <si>
    <t>58343930</t>
  </si>
  <si>
    <t>kamenivo drcené hrubé frakce 16/32</t>
  </si>
  <si>
    <t>-1613064936</t>
  </si>
  <si>
    <t>38*((1,8*0,9*0,8)-0,1)*0,5*1,9</t>
  </si>
  <si>
    <t>1-1</t>
  </si>
  <si>
    <t>Kácení</t>
  </si>
  <si>
    <t>20</t>
  </si>
  <si>
    <t>112251102</t>
  </si>
  <si>
    <t>Odstranění pařezů D přes 300 do 500 mm</t>
  </si>
  <si>
    <t>1741664223</t>
  </si>
  <si>
    <t>162201422</t>
  </si>
  <si>
    <t>Vodorovné přemístění pařezů do 1 km D přes 300 do 500 mm</t>
  </si>
  <si>
    <t>-1906720227</t>
  </si>
  <si>
    <t>22</t>
  </si>
  <si>
    <t>162301972</t>
  </si>
  <si>
    <t>Příplatek k vodorovnému přemístění pařezů D přes 300 do 500 mm ZKD 1 km</t>
  </si>
  <si>
    <t>-739062067</t>
  </si>
  <si>
    <t>28*9 'Přepočtené koeficientem množství</t>
  </si>
  <si>
    <t>23</t>
  </si>
  <si>
    <t>171201-1</t>
  </si>
  <si>
    <t>Poplatek za likvidaci (uložení) dřevní hmoty</t>
  </si>
  <si>
    <t>soubor</t>
  </si>
  <si>
    <t>1988400917</t>
  </si>
  <si>
    <t>Komunikace pozemní</t>
  </si>
  <si>
    <t>24</t>
  </si>
  <si>
    <t>564851011</t>
  </si>
  <si>
    <t>Podklad ze štěrkodrtě ŠD plochy do 100 m2 tl 150 mm</t>
  </si>
  <si>
    <t>-1197834085</t>
  </si>
  <si>
    <t>25</t>
  </si>
  <si>
    <t>564861011</t>
  </si>
  <si>
    <t>Podklad ze štěrkodrtě ŠD plochy do 100 m2 tl 200 mm</t>
  </si>
  <si>
    <t>72233066</t>
  </si>
  <si>
    <t>68,400+1422</t>
  </si>
  <si>
    <t>26</t>
  </si>
  <si>
    <t>567122111</t>
  </si>
  <si>
    <t>Podklad ze směsi stmelené cementem SC C 8/10 (KSC I) tl 120 mm</t>
  </si>
  <si>
    <t>1117648201</t>
  </si>
  <si>
    <t>(9+13+12+10)+0,7*(3+3+4+4)</t>
  </si>
  <si>
    <t>27</t>
  </si>
  <si>
    <t>591141111</t>
  </si>
  <si>
    <t>Kladení dlažby z kostek velkých z kamene na MC tl 50 mm</t>
  </si>
  <si>
    <t>-232272255</t>
  </si>
  <si>
    <t>12+11+11+11</t>
  </si>
  <si>
    <t>28</t>
  </si>
  <si>
    <t>58381008</t>
  </si>
  <si>
    <t>kostka štípaná dlažební žula velká 15/17</t>
  </si>
  <si>
    <t>-1899866353</t>
  </si>
  <si>
    <t>45*1,01 'Přepočtené koeficientem množství</t>
  </si>
  <si>
    <t>29</t>
  </si>
  <si>
    <t>591211111</t>
  </si>
  <si>
    <t>Kladení dlažby z kostek drobných z kamene do lože z kameniva těženého tl 50 mm</t>
  </si>
  <si>
    <t>636530924</t>
  </si>
  <si>
    <t>(17+16+16+16)"místa pro přecházení" +(9+13+12+10)"vjezdy</t>
  </si>
  <si>
    <t>30</t>
  </si>
  <si>
    <t>58381007</t>
  </si>
  <si>
    <t>kostka štípaná dlažební žula drobná 8/10</t>
  </si>
  <si>
    <t>557961319</t>
  </si>
  <si>
    <t>109*1,02 'Přepočtené koeficientem množství</t>
  </si>
  <si>
    <t>31</t>
  </si>
  <si>
    <t>591411111</t>
  </si>
  <si>
    <t>Kladení dlažby z mozaiky jednobarevné komunikací pro pěší lože z kameniva</t>
  </si>
  <si>
    <t>1468837111</t>
  </si>
  <si>
    <t>(14+61+134+583+11+3)+(9+118+389+91+9)</t>
  </si>
  <si>
    <t>32</t>
  </si>
  <si>
    <t>58381004</t>
  </si>
  <si>
    <t>kostka štípaná dlažební mozaika žula 4/6 tř 1</t>
  </si>
  <si>
    <t>-1227281007</t>
  </si>
  <si>
    <t>1422*1,02 'Přepočtené koeficientem množství</t>
  </si>
  <si>
    <t>33</t>
  </si>
  <si>
    <t>596811120</t>
  </si>
  <si>
    <t>Kladení betonové dlažby komunikací pro pěší do lože z kameniva velikosti do 0,09 m2 pl do 50 m2</t>
  </si>
  <si>
    <t>484971271</t>
  </si>
  <si>
    <t>((2,7+1,6)+1,7+1,7+1,7+1,7+(3,4+1,7+3,3))+((3,6+3,2)+2,1+1,7+1,7+2,1+(1,8+3,5))</t>
  </si>
  <si>
    <t>(3,3+1,4+1,2+1,4+1,4+(3,7+2,1))+(4,6+1,7+1,4+1,4+1,7+3,9)</t>
  </si>
  <si>
    <t>Součet</t>
  </si>
  <si>
    <t>34</t>
  </si>
  <si>
    <t>59245006-1</t>
  </si>
  <si>
    <t>Dlaždice s reliéfním povrchem nebo s výstupky pro vyznačení signálních, varovných a hmatných pásů v exteriéru. 200 x 200 / tl. 60 mm barevná bílá</t>
  </si>
  <si>
    <t>347192580</t>
  </si>
  <si>
    <t>38,058*1,03 'Přepočtené koeficientem množství</t>
  </si>
  <si>
    <t>35</t>
  </si>
  <si>
    <t>5924600-1</t>
  </si>
  <si>
    <t>pás pro hmatový kontrast u signálních a varovných pásů v mozaice, hladká dlažba š. 0,255 x 0,255 x 0,06m</t>
  </si>
  <si>
    <t>-663894732</t>
  </si>
  <si>
    <t>28,35*1,03 'Přepočtené koeficientem množství</t>
  </si>
  <si>
    <t>Ostatní konstrukce a práce, bourání</t>
  </si>
  <si>
    <t>36</t>
  </si>
  <si>
    <t>452386121-1</t>
  </si>
  <si>
    <t>Vyrovnávací prstence z betonu prostého tř. C 25/30 v přes 100 do 200 mm - opravy stávajících objektů</t>
  </si>
  <si>
    <t>790035308</t>
  </si>
  <si>
    <t>8+3+9+5</t>
  </si>
  <si>
    <t>37</t>
  </si>
  <si>
    <t>914111111</t>
  </si>
  <si>
    <t>Montáž svislé dopravní značky do velikosti 1 m2 objímkami na sloupek nebo konzolu</t>
  </si>
  <si>
    <t>-741773905</t>
  </si>
  <si>
    <t>16 "stávajících demontovaných"+6"dodatkových pro cyklisty doplňovaných k B2 a IP4a"</t>
  </si>
  <si>
    <t>38</t>
  </si>
  <si>
    <t>40445650</t>
  </si>
  <si>
    <t>dodatkové tabulky E7, E12, E13 500x300mm</t>
  </si>
  <si>
    <t>-1872837045</t>
  </si>
  <si>
    <t>39</t>
  </si>
  <si>
    <t>40445-1</t>
  </si>
  <si>
    <t>stávající demontované z důvodu výměny sloupku</t>
  </si>
  <si>
    <t>-38781893</t>
  </si>
  <si>
    <t>40</t>
  </si>
  <si>
    <t>914511112</t>
  </si>
  <si>
    <t>Montáž sloupku dopravních značek délky do 3,5 m s betonovým základem a patkou</t>
  </si>
  <si>
    <t>-1067848083</t>
  </si>
  <si>
    <t>41</t>
  </si>
  <si>
    <t>40445225</t>
  </si>
  <si>
    <t>sloupek pro dopravní značku Zn D 60mm v 3,5m</t>
  </si>
  <si>
    <t>1937847784</t>
  </si>
  <si>
    <t>42</t>
  </si>
  <si>
    <t>40445240</t>
  </si>
  <si>
    <t>patka pro sloupek Al D 60mm</t>
  </si>
  <si>
    <t>1242086894</t>
  </si>
  <si>
    <t>43</t>
  </si>
  <si>
    <t>40445253</t>
  </si>
  <si>
    <t>víčko plastové na sloupek D 60mm</t>
  </si>
  <si>
    <t>-1658531417</t>
  </si>
  <si>
    <t>44</t>
  </si>
  <si>
    <t>916111123</t>
  </si>
  <si>
    <t>Osazení obruby z drobných kostek s boční opěrou do lože z betonu prostého</t>
  </si>
  <si>
    <t>-777022071</t>
  </si>
  <si>
    <t>10+9,5+13+14+13,5+14+13+14,5</t>
  </si>
  <si>
    <t>45</t>
  </si>
  <si>
    <t>-711666133</t>
  </si>
  <si>
    <t>101,5*0,1 'Přepočtené koeficientem množství</t>
  </si>
  <si>
    <t>46</t>
  </si>
  <si>
    <t>916241113</t>
  </si>
  <si>
    <t>Osazení obrubníku kamenného ležatého s boční opěrou do lože z betonu prostého</t>
  </si>
  <si>
    <t>818205196</t>
  </si>
  <si>
    <t>(10+9,5+13+14+13,5+14+13+14,5)"nástupní ostrůvky"+(5+5+6+6) "vjezdy"+28*2 "přeosazení stávajících obrub"</t>
  </si>
  <si>
    <t>47</t>
  </si>
  <si>
    <t>58380004</t>
  </si>
  <si>
    <t>obrubník kamenný žulový přímý 1000x250x200mm</t>
  </si>
  <si>
    <t>379748155</t>
  </si>
  <si>
    <t>10*1,02 'Přepočtené koeficientem množství</t>
  </si>
  <si>
    <t>48</t>
  </si>
  <si>
    <t>58380004-1</t>
  </si>
  <si>
    <t>-483416287</t>
  </si>
  <si>
    <t>155" vybourané očištěné"</t>
  </si>
  <si>
    <t>155*1,02 'Přepočtené koeficientem množství</t>
  </si>
  <si>
    <t>49</t>
  </si>
  <si>
    <t>58380424</t>
  </si>
  <si>
    <t>obrubník kamenný žulový obloukový R 1-3m 250x200mm</t>
  </si>
  <si>
    <t>-1356585212</t>
  </si>
  <si>
    <t>5+4,5 "nové nebo použít stávající vybourané"</t>
  </si>
  <si>
    <t>9,5*1,02 'Přepočtené koeficientem množství</t>
  </si>
  <si>
    <t>50</t>
  </si>
  <si>
    <t>58380444</t>
  </si>
  <si>
    <t>obrubník kamenný žulový obloukový R 5-10m 250x200mm</t>
  </si>
  <si>
    <t>-650438658</t>
  </si>
  <si>
    <t>4,5 "nové nebo použít stávající vybourané"</t>
  </si>
  <si>
    <t>4,5*1,02 'Přepočtené koeficientem množství</t>
  </si>
  <si>
    <t>51</t>
  </si>
  <si>
    <t>916241213</t>
  </si>
  <si>
    <t>Osazení obrubníku kamenného stojatého s boční opěrou do lože z betonu prostého</t>
  </si>
  <si>
    <t>664274358</t>
  </si>
  <si>
    <t>52</t>
  </si>
  <si>
    <t>58380374-1</t>
  </si>
  <si>
    <t>obrubník kamenný žulový přímý 1000x80x200mm</t>
  </si>
  <si>
    <t>-32059352</t>
  </si>
  <si>
    <t>14 "zahradní obuba mezi čp. 51-53"</t>
  </si>
  <si>
    <t>14*1,02 'Přepočtené koeficientem množství</t>
  </si>
  <si>
    <t>53</t>
  </si>
  <si>
    <t>919731123</t>
  </si>
  <si>
    <t>Zarovnání styčné plochy podkladu nebo krytu živičného tl přes 100 do 200 mm</t>
  </si>
  <si>
    <t>1412249619</t>
  </si>
  <si>
    <t>10,5+10,8+16,5+11+16,6+11+14,5+14,7</t>
  </si>
  <si>
    <t>54</t>
  </si>
  <si>
    <t>919735112</t>
  </si>
  <si>
    <t>Řezání stávajícího živičného krytu hl přes 50 do 100 mm</t>
  </si>
  <si>
    <t>1612182561</t>
  </si>
  <si>
    <t>55</t>
  </si>
  <si>
    <t>966006132</t>
  </si>
  <si>
    <t>Odstranění značek dopravních nebo orientačních se sloupky s betonovými patkami</t>
  </si>
  <si>
    <t>1209744454</t>
  </si>
  <si>
    <t>10" značky zabetonované pro výměnu za sloupky do hliníkových patek"</t>
  </si>
  <si>
    <t>56</t>
  </si>
  <si>
    <t>966006211</t>
  </si>
  <si>
    <t>Odstranění svislých dopravních značek ze sloupů, sloupků nebo konzol</t>
  </si>
  <si>
    <t>133959706</t>
  </si>
  <si>
    <t>57</t>
  </si>
  <si>
    <t>979024443</t>
  </si>
  <si>
    <t>Očištění vybouraných obrubníků a krajníků silničních</t>
  </si>
  <si>
    <t>-1624422206</t>
  </si>
  <si>
    <t>58</t>
  </si>
  <si>
    <t>979071122</t>
  </si>
  <si>
    <t>Očištění dlažebních kostek drobných s původním spárováním živičnou směsí nebo MC</t>
  </si>
  <si>
    <t>2086818659</t>
  </si>
  <si>
    <t>88*0,13</t>
  </si>
  <si>
    <t>59</t>
  </si>
  <si>
    <t>919791813</t>
  </si>
  <si>
    <t>Odstranění ochrany stromů v komunikaci se zabetonováným rámem a s vnitřní výplní plochy přes 1 m2</t>
  </si>
  <si>
    <t>-1950905229</t>
  </si>
  <si>
    <t>60</t>
  </si>
  <si>
    <t>966001212</t>
  </si>
  <si>
    <t>Odstranění lavičky stabilní kotvené šrouby na pevný podklad</t>
  </si>
  <si>
    <t>-49348856</t>
  </si>
  <si>
    <t>6" budou zachovány pro následné použití"</t>
  </si>
  <si>
    <t>61</t>
  </si>
  <si>
    <t>966001311</t>
  </si>
  <si>
    <t>Odstranění odpadkového koše s betonovou patkou</t>
  </si>
  <si>
    <t>-1448189085</t>
  </si>
  <si>
    <t>62</t>
  </si>
  <si>
    <t>966001411</t>
  </si>
  <si>
    <t>Odstranění stojanu na kola kotveného šrouby</t>
  </si>
  <si>
    <t>-1425551327</t>
  </si>
  <si>
    <t>63</t>
  </si>
  <si>
    <t>274311126-1</t>
  </si>
  <si>
    <t>Základové pasy, prahy, věnce a ostruhy z betonu prostého C 20/25, pro lavičky a stojany na kola</t>
  </si>
  <si>
    <t>1712872016</t>
  </si>
  <si>
    <t>8*2*(0,2*0,2*0,5)" pro lavičky"</t>
  </si>
  <si>
    <t>17*3*(0,2*0,2*0,5)" pro stojany na kola"</t>
  </si>
  <si>
    <t>64</t>
  </si>
  <si>
    <t>452323151-1</t>
  </si>
  <si>
    <t>Podkladní bloky ze ŽB tř. C 20/25 - pro osazení rámů mříží</t>
  </si>
  <si>
    <t>-896975092</t>
  </si>
  <si>
    <t>38*(2,3+1,3)*0,2*0,2</t>
  </si>
  <si>
    <t>997</t>
  </si>
  <si>
    <t>Přesun sutě</t>
  </si>
  <si>
    <t>65</t>
  </si>
  <si>
    <t>997221551</t>
  </si>
  <si>
    <t>Vodorovná doprava suti ze sypkých materiálů do 1 km</t>
  </si>
  <si>
    <t>476395810</t>
  </si>
  <si>
    <t>66</t>
  </si>
  <si>
    <t>997221559</t>
  </si>
  <si>
    <t>Příplatek ZKD 1 km u vodorovné dopravy suti ze sypkých materiálů</t>
  </si>
  <si>
    <t>376778298</t>
  </si>
  <si>
    <t>(ok)*9</t>
  </si>
  <si>
    <t>67</t>
  </si>
  <si>
    <t>997221561</t>
  </si>
  <si>
    <t>Vodorovná doprava suti z kusových materiálů do 1 km</t>
  </si>
  <si>
    <t>970297568</t>
  </si>
  <si>
    <t>ob+oa</t>
  </si>
  <si>
    <t>68</t>
  </si>
  <si>
    <t>997221569</t>
  </si>
  <si>
    <t>Příplatek ZKD 1 km u vodorovné dopravy suti z kusových materiálů</t>
  </si>
  <si>
    <t>1269804349</t>
  </si>
  <si>
    <t>(ob+oa)*9</t>
  </si>
  <si>
    <t>69</t>
  </si>
  <si>
    <t>997221861</t>
  </si>
  <si>
    <t>Poplatek za uložení stavebního odpadu na recyklační skládce (skládkovné) z prostého betonu pod kódem 17 01 01</t>
  </si>
  <si>
    <t>-968374911</t>
  </si>
  <si>
    <t>2,766+4,116</t>
  </si>
  <si>
    <t>70</t>
  </si>
  <si>
    <t>997221873</t>
  </si>
  <si>
    <t>Poplatek za uložení stavebního odpadu na recyklační skládce (skládkovné) zeminy a kamení zatříděného do Katalogu odpadů pod kódem 17 05 04</t>
  </si>
  <si>
    <t>-261579309</t>
  </si>
  <si>
    <t>1,405+0,96+440,8+39,95+10,12</t>
  </si>
  <si>
    <t>71</t>
  </si>
  <si>
    <t>997221875</t>
  </si>
  <si>
    <t>Poplatek za uložení stavebního odpadu na recyklační skládce (skládkovné) asfaltového bez obsahu dehtu zatříděného do Katalogu odpadů pod kódem 17 03 02</t>
  </si>
  <si>
    <t>687424244</t>
  </si>
  <si>
    <t>334,4+51,7</t>
  </si>
  <si>
    <t>998</t>
  </si>
  <si>
    <t>Přesun hmot</t>
  </si>
  <si>
    <t>72</t>
  </si>
  <si>
    <t>998223011</t>
  </si>
  <si>
    <t>Přesun hmot pro pozemní komunikace s krytem dlážděným</t>
  </si>
  <si>
    <t>-1199131544</t>
  </si>
  <si>
    <t>VRN</t>
  </si>
  <si>
    <t>Vedlejší rozpočtové náklady</t>
  </si>
  <si>
    <t>VRN1</t>
  </si>
  <si>
    <t>Průzkumné, geodetické a projektové práce</t>
  </si>
  <si>
    <t>73</t>
  </si>
  <si>
    <t>012203000</t>
  </si>
  <si>
    <t>Geodetické práce při provádění stavby</t>
  </si>
  <si>
    <t>soub</t>
  </si>
  <si>
    <t>1024</t>
  </si>
  <si>
    <t>-1121831779</t>
  </si>
  <si>
    <t>74</t>
  </si>
  <si>
    <t>012303000</t>
  </si>
  <si>
    <t>Geodetické práce po výstavbě - skutečné provedení</t>
  </si>
  <si>
    <t>…</t>
  </si>
  <si>
    <t>771571258</t>
  </si>
  <si>
    <t>75</t>
  </si>
  <si>
    <t>013254000-1</t>
  </si>
  <si>
    <t>Dokumentace skutečného provedení stavby (3x tištěná,CD)</t>
  </si>
  <si>
    <t>-115997751</t>
  </si>
  <si>
    <t>VRN3</t>
  </si>
  <si>
    <t>Zařízení staveniště</t>
  </si>
  <si>
    <t>76</t>
  </si>
  <si>
    <t>030001000</t>
  </si>
  <si>
    <t>431866797</t>
  </si>
  <si>
    <t>VRN4</t>
  </si>
  <si>
    <t>Inženýrská činnost</t>
  </si>
  <si>
    <t>77</t>
  </si>
  <si>
    <t>043134000</t>
  </si>
  <si>
    <t>Zkoušky zatěžovací, včetně vypracování odborné zprávy</t>
  </si>
  <si>
    <t>-2055165691</t>
  </si>
  <si>
    <t>VRN7</t>
  </si>
  <si>
    <t>Provozní vlivy</t>
  </si>
  <si>
    <t>78</t>
  </si>
  <si>
    <t>072002000-1</t>
  </si>
  <si>
    <t>Přechodné dopravní značení, projednání</t>
  </si>
  <si>
    <t>1428770525</t>
  </si>
  <si>
    <t>79</t>
  </si>
  <si>
    <t>072002000-2</t>
  </si>
  <si>
    <t>Přechodné dopravní značení - značky-pronájem, instalace, údržba</t>
  </si>
  <si>
    <t>ks</t>
  </si>
  <si>
    <t>701890924</t>
  </si>
  <si>
    <t>VRN9</t>
  </si>
  <si>
    <t>Ostatní náklady</t>
  </si>
  <si>
    <t>80</t>
  </si>
  <si>
    <t>02-1</t>
  </si>
  <si>
    <t>Ochrana a zabezpečení stávajících inženýrských sítí po celou dobu realizace díla</t>
  </si>
  <si>
    <t>-969723527</t>
  </si>
  <si>
    <t>81</t>
  </si>
  <si>
    <t>094002000-1</t>
  </si>
  <si>
    <t>Ostatní náklady související s výstavbou - vytyčení sítí</t>
  </si>
  <si>
    <t>1855717879</t>
  </si>
  <si>
    <t>SO 800 - Výsadby</t>
  </si>
  <si>
    <t xml:space="preserve">    1-2 - Výsadby</t>
  </si>
  <si>
    <t>183101114</t>
  </si>
  <si>
    <t>Hloubení jamek bez výměny půdy zeminy tř 1 až 4 obj přes 0,05 do 0,125 m3 v rovině a svahu do 1:5</t>
  </si>
  <si>
    <t>-321518049</t>
  </si>
  <si>
    <t>1-2</t>
  </si>
  <si>
    <t>184102116</t>
  </si>
  <si>
    <t>Výsadba dřeviny s balem D přes 0,6 do 0,8 m do jamky se zalitím v rovině a svahu do 1:5</t>
  </si>
  <si>
    <t>1133480325</t>
  </si>
  <si>
    <t>0264044-1</t>
  </si>
  <si>
    <t>akát - Robinia pseudoaccacia Bessoniana, obvod kmene 20-25 cm</t>
  </si>
  <si>
    <t>-323775847</t>
  </si>
  <si>
    <t>184102110</t>
  </si>
  <si>
    <t>Výsadba dřeviny s balem D do 0,1 m do jamky se zalitím v rovině a svahu do 1:5</t>
  </si>
  <si>
    <t>1669251861</t>
  </si>
  <si>
    <t>6*38</t>
  </si>
  <si>
    <t>00572610-1</t>
  </si>
  <si>
    <t>Festuca maire( Kostřava atlasská)</t>
  </si>
  <si>
    <t>-572414982</t>
  </si>
  <si>
    <t>38*6*0,7-0,6</t>
  </si>
  <si>
    <t>00572610-2</t>
  </si>
  <si>
    <t>Echinacea ( třapatka)</t>
  </si>
  <si>
    <t>-601097256</t>
  </si>
  <si>
    <t>38*6*0,1+0,2</t>
  </si>
  <si>
    <t>00572610-3</t>
  </si>
  <si>
    <t>Rudbeckia ( třapatka)</t>
  </si>
  <si>
    <t>401555067</t>
  </si>
  <si>
    <t>00572610-4</t>
  </si>
  <si>
    <t xml:space="preserve">Astra </t>
  </si>
  <si>
    <t>-1138790417</t>
  </si>
  <si>
    <t>184215112-1</t>
  </si>
  <si>
    <t>Ukotvení kmene dřevin k rámu stromové mříže</t>
  </si>
  <si>
    <t>-1635608597</t>
  </si>
  <si>
    <t>184911161-1</t>
  </si>
  <si>
    <t>Mulčování záhonů kačírkem tl vrstvy přes 0,05 do 0,1 m v rovině a svahu do 1:5</t>
  </si>
  <si>
    <t>218131323</t>
  </si>
  <si>
    <t>38*(1,1*2)</t>
  </si>
  <si>
    <t>58343872</t>
  </si>
  <si>
    <t>kamenivo drcené hrubé frakce 8/16</t>
  </si>
  <si>
    <t>-596069196</t>
  </si>
  <si>
    <t>83,6*0,25 'Přepočtené koeficientem množství</t>
  </si>
  <si>
    <t>185851121</t>
  </si>
  <si>
    <t>Dovoz vody pro zálivku rostlin za vzdálenost do 1000 m</t>
  </si>
  <si>
    <t>-2077868954</t>
  </si>
  <si>
    <t>38*0,08*4 "4 x zálivka po 80l"</t>
  </si>
  <si>
    <t>185851129</t>
  </si>
  <si>
    <t>Příplatek k dovozu vody pro zálivku rostlin do 1000 m ZKD 1000 m</t>
  </si>
  <si>
    <t>1733943319</t>
  </si>
  <si>
    <t>12,16*9 'Přepočtené koeficientem množství</t>
  </si>
  <si>
    <t>184851511-1</t>
  </si>
  <si>
    <t>Řez stromu - povýsadbový řez</t>
  </si>
  <si>
    <t>-609032073</t>
  </si>
  <si>
    <t>183106612</t>
  </si>
  <si>
    <t>Ochrana stromu protikořenovou clonou v rovině nebo na svahu do 1:5 hl přes 500 do 700 mm</t>
  </si>
  <si>
    <t>-709833473</t>
  </si>
  <si>
    <t>69311085</t>
  </si>
  <si>
    <t>geotextilie netkaná separační, ochranná, filtrační, drenážní PP 800g/m2</t>
  </si>
  <si>
    <t>292224581</t>
  </si>
  <si>
    <t>10*1,2 'Přepočtené koeficientem množství</t>
  </si>
  <si>
    <t>998231311</t>
  </si>
  <si>
    <t>Přesun hmot pro sadovnické a krajinářské úpravy - strojně dopravní vzdálenost do 5000 m</t>
  </si>
  <si>
    <t>1636740341</t>
  </si>
  <si>
    <t>SO 900 - Mobiliář</t>
  </si>
  <si>
    <t xml:space="preserve">    9-1 - Mobiliář</t>
  </si>
  <si>
    <t>9-1</t>
  </si>
  <si>
    <t>919791013</t>
  </si>
  <si>
    <t>Montáž ochrany stromů v komunikaci s vnitřní výplní a zabetonovaným rámem plochy přes 1 m2</t>
  </si>
  <si>
    <t>1864946193</t>
  </si>
  <si>
    <t>749101-1</t>
  </si>
  <si>
    <t>rošt ke stromům s rámem, 6 dílů tvárná litina /2100x1200/, vč. loga Nymburka a ochrany kmene z pozinkovaných ocelových profilů</t>
  </si>
  <si>
    <t>-1439922245</t>
  </si>
  <si>
    <t>936104211</t>
  </si>
  <si>
    <t>Montáž odpadkového koše do betonové patky</t>
  </si>
  <si>
    <t>-1578752619</t>
  </si>
  <si>
    <t>749101-2</t>
  </si>
  <si>
    <t xml:space="preserve">koš odpadkový litinový, se sloupkem, průměr 300 mm, výška 1100 mm, váha  45 kg síla plechu 1,5 mm</t>
  </si>
  <si>
    <t>-1462802202</t>
  </si>
  <si>
    <t>749101-3</t>
  </si>
  <si>
    <t xml:space="preserve">koš odpadkový litinový včetně popelníku, se sloupkem, průměr 300 mm, výška 1100 mm, váha  45 kg síla plechu 1,5 mm</t>
  </si>
  <si>
    <t>-1772769524</t>
  </si>
  <si>
    <t>936124113</t>
  </si>
  <si>
    <t>Montáž lavičky stabilní kotvené šrouby na pevný podklad</t>
  </si>
  <si>
    <t>1466692624</t>
  </si>
  <si>
    <t>74910100</t>
  </si>
  <si>
    <t xml:space="preserve">lavička bez opěradla, litinové bočnice s práškovou barvou se smrkovým dřevem o délce 1800mm šířka  600 mm, výška 400 mm</t>
  </si>
  <si>
    <t>-786695818</t>
  </si>
  <si>
    <t>2 "2 nové a 6 původních "</t>
  </si>
  <si>
    <t>936174311-1</t>
  </si>
  <si>
    <t>Montáž stojanu na kola pro 3 kola kotevními šrouby na pevný podklad</t>
  </si>
  <si>
    <t>2075661353</t>
  </si>
  <si>
    <t>749101-4</t>
  </si>
  <si>
    <t>Celolitinový stojan na kola - pro 3 kola, šířka 0,5m, výška 0,45m , osová vzdálenost mezi koly 0,3m</t>
  </si>
  <si>
    <t>1442294515</t>
  </si>
  <si>
    <t>Přesun hmot pro sadovnické a krajinářské úpravy vodorovně do 5000 m</t>
  </si>
  <si>
    <t>666157131</t>
  </si>
  <si>
    <t>SEZNAM FIGUR</t>
  </si>
  <si>
    <t>Výměra</t>
  </si>
  <si>
    <t xml:space="preserve"> SO 100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</si>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</sst>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29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30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33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34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35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36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37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38</v>
      </c>
      <c r="E29" s="46"/>
      <c r="F29" s="31" t="s">
        <v>39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40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41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42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43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44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45</v>
      </c>
      <c r="U35" s="53"/>
      <c r="V35" s="53"/>
      <c r="W35" s="53"/>
      <c r="X35" s="55" t="s">
        <v>46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47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48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49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50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49</v>
      </c>
      <c r="AI60" s="41"/>
      <c r="AJ60" s="41"/>
      <c r="AK60" s="41"/>
      <c r="AL60" s="41"/>
      <c r="AM60" s="63" t="s">
        <v>50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51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52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49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50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49</v>
      </c>
      <c r="AI75" s="41"/>
      <c r="AJ75" s="41"/>
      <c r="AK75" s="41"/>
      <c r="AL75" s="41"/>
      <c r="AM75" s="63" t="s">
        <v>50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53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2022s03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Nymburk - Palackého třída - Oprava chodníků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7. 3. 2022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54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55</v>
      </c>
      <c r="D92" s="93"/>
      <c r="E92" s="93"/>
      <c r="F92" s="93"/>
      <c r="G92" s="93"/>
      <c r="H92" s="94"/>
      <c r="I92" s="95" t="s">
        <v>56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57</v>
      </c>
      <c r="AH92" s="93"/>
      <c r="AI92" s="93"/>
      <c r="AJ92" s="93"/>
      <c r="AK92" s="93"/>
      <c r="AL92" s="93"/>
      <c r="AM92" s="93"/>
      <c r="AN92" s="95" t="s">
        <v>58</v>
      </c>
      <c r="AO92" s="93"/>
      <c r="AP92" s="97"/>
      <c r="AQ92" s="98" t="s">
        <v>59</v>
      </c>
      <c r="AR92" s="43"/>
      <c r="AS92" s="99" t="s">
        <v>60</v>
      </c>
      <c r="AT92" s="100" t="s">
        <v>61</v>
      </c>
      <c r="AU92" s="100" t="s">
        <v>62</v>
      </c>
      <c r="AV92" s="100" t="s">
        <v>63</v>
      </c>
      <c r="AW92" s="100" t="s">
        <v>64</v>
      </c>
      <c r="AX92" s="100" t="s">
        <v>65</v>
      </c>
      <c r="AY92" s="100" t="s">
        <v>66</v>
      </c>
      <c r="AZ92" s="100" t="s">
        <v>67</v>
      </c>
      <c r="BA92" s="100" t="s">
        <v>68</v>
      </c>
      <c r="BB92" s="100" t="s">
        <v>69</v>
      </c>
      <c r="BC92" s="100" t="s">
        <v>70</v>
      </c>
      <c r="BD92" s="101" t="s">
        <v>71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72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ROUND(SUM(AG95:AG97),2)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ROUND(SUM(AS95:AS97),2)</f>
        <v>0</v>
      </c>
      <c r="AT94" s="113">
        <f>ROUND(SUM(AV94:AW94),2)</f>
        <v>0</v>
      </c>
      <c r="AU94" s="114">
        <f>ROUND(SUM(AU95:AU97),5)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ROUND(SUM(AZ95:AZ97),2)</f>
        <v>0</v>
      </c>
      <c r="BA94" s="113">
        <f>ROUND(SUM(BA95:BA97),2)</f>
        <v>0</v>
      </c>
      <c r="BB94" s="113">
        <f>ROUND(SUM(BB95:BB97),2)</f>
        <v>0</v>
      </c>
      <c r="BC94" s="113">
        <f>ROUND(SUM(BC95:BC97),2)</f>
        <v>0</v>
      </c>
      <c r="BD94" s="115">
        <f>ROUND(SUM(BD95:BD97),2)</f>
        <v>0</v>
      </c>
      <c r="BE94" s="6"/>
      <c r="BS94" s="116" t="s">
        <v>73</v>
      </c>
      <c r="BT94" s="116" t="s">
        <v>74</v>
      </c>
      <c r="BU94" s="117" t="s">
        <v>75</v>
      </c>
      <c r="BV94" s="116" t="s">
        <v>76</v>
      </c>
      <c r="BW94" s="116" t="s">
        <v>5</v>
      </c>
      <c r="BX94" s="116" t="s">
        <v>77</v>
      </c>
      <c r="CL94" s="116" t="s">
        <v>1</v>
      </c>
    </row>
    <row r="95" s="7" customFormat="1" ht="16.5" customHeight="1">
      <c r="A95" s="118" t="s">
        <v>78</v>
      </c>
      <c r="B95" s="119"/>
      <c r="C95" s="120"/>
      <c r="D95" s="121" t="s">
        <v>79</v>
      </c>
      <c r="E95" s="121"/>
      <c r="F95" s="121"/>
      <c r="G95" s="121"/>
      <c r="H95" s="121"/>
      <c r="I95" s="122"/>
      <c r="J95" s="121" t="s">
        <v>80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100 - Zpevněné plochy'!J30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81</v>
      </c>
      <c r="AR95" s="125"/>
      <c r="AS95" s="126">
        <v>0</v>
      </c>
      <c r="AT95" s="127">
        <f>ROUND(SUM(AV95:AW95),2)</f>
        <v>0</v>
      </c>
      <c r="AU95" s="128">
        <f>'SO 100 - Zpevněné plochy'!P129</f>
        <v>0</v>
      </c>
      <c r="AV95" s="127">
        <f>'SO 100 - Zpevněné plochy'!J33</f>
        <v>0</v>
      </c>
      <c r="AW95" s="127">
        <f>'SO 100 - Zpevněné plochy'!J34</f>
        <v>0</v>
      </c>
      <c r="AX95" s="127">
        <f>'SO 100 - Zpevněné plochy'!J35</f>
        <v>0</v>
      </c>
      <c r="AY95" s="127">
        <f>'SO 100 - Zpevněné plochy'!J36</f>
        <v>0</v>
      </c>
      <c r="AZ95" s="127">
        <f>'SO 100 - Zpevněné plochy'!F33</f>
        <v>0</v>
      </c>
      <c r="BA95" s="127">
        <f>'SO 100 - Zpevněné plochy'!F34</f>
        <v>0</v>
      </c>
      <c r="BB95" s="127">
        <f>'SO 100 - Zpevněné plochy'!F35</f>
        <v>0</v>
      </c>
      <c r="BC95" s="127">
        <f>'SO 100 - Zpevněné plochy'!F36</f>
        <v>0</v>
      </c>
      <c r="BD95" s="129">
        <f>'SO 100 - Zpevněné plochy'!F37</f>
        <v>0</v>
      </c>
      <c r="BE95" s="7"/>
      <c r="BT95" s="130" t="s">
        <v>82</v>
      </c>
      <c r="BV95" s="130" t="s">
        <v>76</v>
      </c>
      <c r="BW95" s="130" t="s">
        <v>83</v>
      </c>
      <c r="BX95" s="130" t="s">
        <v>5</v>
      </c>
      <c r="CL95" s="130" t="s">
        <v>1</v>
      </c>
      <c r="CM95" s="130" t="s">
        <v>84</v>
      </c>
    </row>
    <row r="96" s="7" customFormat="1" ht="16.5" customHeight="1">
      <c r="A96" s="118" t="s">
        <v>78</v>
      </c>
      <c r="B96" s="119"/>
      <c r="C96" s="120"/>
      <c r="D96" s="121" t="s">
        <v>85</v>
      </c>
      <c r="E96" s="121"/>
      <c r="F96" s="121"/>
      <c r="G96" s="121"/>
      <c r="H96" s="121"/>
      <c r="I96" s="122"/>
      <c r="J96" s="121" t="s">
        <v>86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 800 - Výsadby'!J30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81</v>
      </c>
      <c r="AR96" s="125"/>
      <c r="AS96" s="126">
        <v>0</v>
      </c>
      <c r="AT96" s="127">
        <f>ROUND(SUM(AV96:AW96),2)</f>
        <v>0</v>
      </c>
      <c r="AU96" s="128">
        <f>'SO 800 - Výsadby'!P120</f>
        <v>0</v>
      </c>
      <c r="AV96" s="127">
        <f>'SO 800 - Výsadby'!J33</f>
        <v>0</v>
      </c>
      <c r="AW96" s="127">
        <f>'SO 800 - Výsadby'!J34</f>
        <v>0</v>
      </c>
      <c r="AX96" s="127">
        <f>'SO 800 - Výsadby'!J35</f>
        <v>0</v>
      </c>
      <c r="AY96" s="127">
        <f>'SO 800 - Výsadby'!J36</f>
        <v>0</v>
      </c>
      <c r="AZ96" s="127">
        <f>'SO 800 - Výsadby'!F33</f>
        <v>0</v>
      </c>
      <c r="BA96" s="127">
        <f>'SO 800 - Výsadby'!F34</f>
        <v>0</v>
      </c>
      <c r="BB96" s="127">
        <f>'SO 800 - Výsadby'!F35</f>
        <v>0</v>
      </c>
      <c r="BC96" s="127">
        <f>'SO 800 - Výsadby'!F36</f>
        <v>0</v>
      </c>
      <c r="BD96" s="129">
        <f>'SO 800 - Výsadby'!F37</f>
        <v>0</v>
      </c>
      <c r="BE96" s="7"/>
      <c r="BT96" s="130" t="s">
        <v>82</v>
      </c>
      <c r="BV96" s="130" t="s">
        <v>76</v>
      </c>
      <c r="BW96" s="130" t="s">
        <v>87</v>
      </c>
      <c r="BX96" s="130" t="s">
        <v>5</v>
      </c>
      <c r="CL96" s="130" t="s">
        <v>1</v>
      </c>
      <c r="CM96" s="130" t="s">
        <v>84</v>
      </c>
    </row>
    <row r="97" s="7" customFormat="1" ht="16.5" customHeight="1">
      <c r="A97" s="118" t="s">
        <v>78</v>
      </c>
      <c r="B97" s="119"/>
      <c r="C97" s="120"/>
      <c r="D97" s="121" t="s">
        <v>88</v>
      </c>
      <c r="E97" s="121"/>
      <c r="F97" s="121"/>
      <c r="G97" s="121"/>
      <c r="H97" s="121"/>
      <c r="I97" s="122"/>
      <c r="J97" s="121" t="s">
        <v>89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'SO 900 - Mobiliář'!J30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81</v>
      </c>
      <c r="AR97" s="125"/>
      <c r="AS97" s="131">
        <v>0</v>
      </c>
      <c r="AT97" s="132">
        <f>ROUND(SUM(AV97:AW97),2)</f>
        <v>0</v>
      </c>
      <c r="AU97" s="133">
        <f>'SO 900 - Mobiliář'!P119</f>
        <v>0</v>
      </c>
      <c r="AV97" s="132">
        <f>'SO 900 - Mobiliář'!J33</f>
        <v>0</v>
      </c>
      <c r="AW97" s="132">
        <f>'SO 900 - Mobiliář'!J34</f>
        <v>0</v>
      </c>
      <c r="AX97" s="132">
        <f>'SO 900 - Mobiliář'!J35</f>
        <v>0</v>
      </c>
      <c r="AY97" s="132">
        <f>'SO 900 - Mobiliář'!J36</f>
        <v>0</v>
      </c>
      <c r="AZ97" s="132">
        <f>'SO 900 - Mobiliář'!F33</f>
        <v>0</v>
      </c>
      <c r="BA97" s="132">
        <f>'SO 900 - Mobiliář'!F34</f>
        <v>0</v>
      </c>
      <c r="BB97" s="132">
        <f>'SO 900 - Mobiliář'!F35</f>
        <v>0</v>
      </c>
      <c r="BC97" s="132">
        <f>'SO 900 - Mobiliář'!F36</f>
        <v>0</v>
      </c>
      <c r="BD97" s="134">
        <f>'SO 900 - Mobiliář'!F37</f>
        <v>0</v>
      </c>
      <c r="BE97" s="7"/>
      <c r="BT97" s="130" t="s">
        <v>82</v>
      </c>
      <c r="BV97" s="130" t="s">
        <v>76</v>
      </c>
      <c r="BW97" s="130" t="s">
        <v>90</v>
      </c>
      <c r="BX97" s="130" t="s">
        <v>5</v>
      </c>
      <c r="CL97" s="130" t="s">
        <v>1</v>
      </c>
      <c r="CM97" s="130" t="s">
        <v>84</v>
      </c>
    </row>
    <row r="98" s="2" customFormat="1" ht="30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  <c r="AN99" s="66"/>
      <c r="AO99" s="66"/>
      <c r="AP99" s="66"/>
      <c r="AQ99" s="66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</sheetData>
  <sheetProtection sheet="1" formatColumns="0" formatRows="0" objects="1" scenarios="1" spinCount="100000" saltValue="NRsyzoTtiozk1haob+x6TPdwvQM4ZsYcUcg0uiDTISugv1njPPBH2uuihq61UPbV5ZCapf9rMt/RlDRFb67C9w==" hashValue="QhNJFQGhElR+Tc1KoBPko3SuYaHCwLjWgUnwiV/06xt0+1yYnsjEFkyr3yvrzrgQc5P6SWHHEzdS+TMopM4XUQ==" algorithmName="SHA-512" password="CFC9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100 - Zpevněné plochy'!C2" display="/"/>
    <hyperlink ref="A96" location="'SO 800 - Výsadby'!C2" display="/"/>
    <hyperlink ref="A97" location="'SO 900 - Mobiliář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83</v>
      </c>
      <c r="AZ2" s="135" t="s">
        <v>91</v>
      </c>
      <c r="BA2" s="135" t="s">
        <v>92</v>
      </c>
      <c r="BB2" s="135" t="s">
        <v>1</v>
      </c>
      <c r="BC2" s="135" t="s">
        <v>93</v>
      </c>
      <c r="BD2" s="135" t="s">
        <v>84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9"/>
      <c r="AT3" s="16" t="s">
        <v>84</v>
      </c>
      <c r="AZ3" s="135" t="s">
        <v>94</v>
      </c>
      <c r="BA3" s="135" t="s">
        <v>95</v>
      </c>
      <c r="BB3" s="135" t="s">
        <v>1</v>
      </c>
      <c r="BC3" s="135" t="s">
        <v>96</v>
      </c>
      <c r="BD3" s="135" t="s">
        <v>84</v>
      </c>
    </row>
    <row r="4" hidden="1" s="1" customFormat="1" ht="24.96" customHeight="1">
      <c r="B4" s="19"/>
      <c r="D4" s="138" t="s">
        <v>97</v>
      </c>
      <c r="L4" s="19"/>
      <c r="M4" s="139" t="s">
        <v>10</v>
      </c>
      <c r="AT4" s="16" t="s">
        <v>4</v>
      </c>
      <c r="AZ4" s="135" t="s">
        <v>98</v>
      </c>
      <c r="BA4" s="135" t="s">
        <v>99</v>
      </c>
      <c r="BB4" s="135" t="s">
        <v>1</v>
      </c>
      <c r="BC4" s="135" t="s">
        <v>100</v>
      </c>
      <c r="BD4" s="135" t="s">
        <v>84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0" t="s">
        <v>16</v>
      </c>
      <c r="L6" s="19"/>
    </row>
    <row r="7" hidden="1" s="1" customFormat="1" ht="16.5" customHeight="1">
      <c r="B7" s="19"/>
      <c r="E7" s="141" t="str">
        <f>'Rekapitulace stavby'!K6</f>
        <v>Nymburk - Palackého třída - Oprava chodníků</v>
      </c>
      <c r="F7" s="140"/>
      <c r="G7" s="140"/>
      <c r="H7" s="140"/>
      <c r="L7" s="19"/>
    </row>
    <row r="8" hidden="1" s="2" customFormat="1" ht="12" customHeight="1">
      <c r="A8" s="37"/>
      <c r="B8" s="43"/>
      <c r="C8" s="37"/>
      <c r="D8" s="140" t="s">
        <v>101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2" t="s">
        <v>102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40" t="s">
        <v>18</v>
      </c>
      <c r="E11" s="37"/>
      <c r="F11" s="143" t="s">
        <v>1</v>
      </c>
      <c r="G11" s="37"/>
      <c r="H11" s="37"/>
      <c r="I11" s="140" t="s">
        <v>19</v>
      </c>
      <c r="J11" s="143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40" t="s">
        <v>20</v>
      </c>
      <c r="E12" s="37"/>
      <c r="F12" s="143" t="s">
        <v>21</v>
      </c>
      <c r="G12" s="37"/>
      <c r="H12" s="37"/>
      <c r="I12" s="140" t="s">
        <v>22</v>
      </c>
      <c r="J12" s="144" t="str">
        <f>'Rekapitulace stavby'!AN8</f>
        <v>7. 3. 2022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0" t="s">
        <v>24</v>
      </c>
      <c r="E14" s="37"/>
      <c r="F14" s="37"/>
      <c r="G14" s="37"/>
      <c r="H14" s="37"/>
      <c r="I14" s="140" t="s">
        <v>25</v>
      </c>
      <c r="J14" s="143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3" t="str">
        <f>IF('Rekapitulace stavby'!E11="","",'Rekapitulace stavby'!E11)</f>
        <v xml:space="preserve"> </v>
      </c>
      <c r="F15" s="37"/>
      <c r="G15" s="37"/>
      <c r="H15" s="37"/>
      <c r="I15" s="140" t="s">
        <v>26</v>
      </c>
      <c r="J15" s="143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40" t="s">
        <v>27</v>
      </c>
      <c r="E17" s="37"/>
      <c r="F17" s="37"/>
      <c r="G17" s="37"/>
      <c r="H17" s="37"/>
      <c r="I17" s="140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3"/>
      <c r="G18" s="143"/>
      <c r="H18" s="143"/>
      <c r="I18" s="140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40" t="s">
        <v>29</v>
      </c>
      <c r="E20" s="37"/>
      <c r="F20" s="37"/>
      <c r="G20" s="37"/>
      <c r="H20" s="37"/>
      <c r="I20" s="140" t="s">
        <v>25</v>
      </c>
      <c r="J20" s="143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3" t="str">
        <f>IF('Rekapitulace stavby'!E17="","",'Rekapitulace stavby'!E17)</f>
        <v xml:space="preserve"> </v>
      </c>
      <c r="F21" s="37"/>
      <c r="G21" s="37"/>
      <c r="H21" s="37"/>
      <c r="I21" s="140" t="s">
        <v>26</v>
      </c>
      <c r="J21" s="143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40" t="s">
        <v>31</v>
      </c>
      <c r="E23" s="37"/>
      <c r="F23" s="37"/>
      <c r="G23" s="37"/>
      <c r="H23" s="37"/>
      <c r="I23" s="140" t="s">
        <v>25</v>
      </c>
      <c r="J23" s="143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3" t="str">
        <f>IF('Rekapitulace stavby'!E20="","",'Rekapitulace stavby'!E20)</f>
        <v xml:space="preserve"> </v>
      </c>
      <c r="F24" s="37"/>
      <c r="G24" s="37"/>
      <c r="H24" s="37"/>
      <c r="I24" s="140" t="s">
        <v>26</v>
      </c>
      <c r="J24" s="143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40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5"/>
      <c r="B27" s="146"/>
      <c r="C27" s="145"/>
      <c r="D27" s="145"/>
      <c r="E27" s="147" t="s">
        <v>33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9"/>
      <c r="E29" s="149"/>
      <c r="F29" s="149"/>
      <c r="G29" s="149"/>
      <c r="H29" s="149"/>
      <c r="I29" s="149"/>
      <c r="J29" s="149"/>
      <c r="K29" s="149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50" t="s">
        <v>34</v>
      </c>
      <c r="E30" s="37"/>
      <c r="F30" s="37"/>
      <c r="G30" s="37"/>
      <c r="H30" s="37"/>
      <c r="I30" s="37"/>
      <c r="J30" s="151">
        <f>ROUND(J129,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9"/>
      <c r="E31" s="149"/>
      <c r="F31" s="149"/>
      <c r="G31" s="149"/>
      <c r="H31" s="149"/>
      <c r="I31" s="149"/>
      <c r="J31" s="149"/>
      <c r="K31" s="149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2" t="s">
        <v>36</v>
      </c>
      <c r="G32" s="37"/>
      <c r="H32" s="37"/>
      <c r="I32" s="152" t="s">
        <v>35</v>
      </c>
      <c r="J32" s="152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3" t="s">
        <v>38</v>
      </c>
      <c r="E33" s="140" t="s">
        <v>39</v>
      </c>
      <c r="F33" s="154">
        <f>ROUND((SUM(BE129:BE282)),  2)</f>
        <v>0</v>
      </c>
      <c r="G33" s="37"/>
      <c r="H33" s="37"/>
      <c r="I33" s="155">
        <v>0.20999999999999999</v>
      </c>
      <c r="J33" s="154">
        <f>ROUND(((SUM(BE129:BE282))*I33),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40" t="s">
        <v>40</v>
      </c>
      <c r="F34" s="154">
        <f>ROUND((SUM(BF129:BF282)),  2)</f>
        <v>0</v>
      </c>
      <c r="G34" s="37"/>
      <c r="H34" s="37"/>
      <c r="I34" s="155">
        <v>0.14999999999999999</v>
      </c>
      <c r="J34" s="154">
        <f>ROUND(((SUM(BF129:BF282))*I34),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0" t="s">
        <v>41</v>
      </c>
      <c r="F35" s="154">
        <f>ROUND((SUM(BG129:BG282)),  2)</f>
        <v>0</v>
      </c>
      <c r="G35" s="37"/>
      <c r="H35" s="37"/>
      <c r="I35" s="155">
        <v>0.20999999999999999</v>
      </c>
      <c r="J35" s="154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0" t="s">
        <v>42</v>
      </c>
      <c r="F36" s="154">
        <f>ROUND((SUM(BH129:BH282)),  2)</f>
        <v>0</v>
      </c>
      <c r="G36" s="37"/>
      <c r="H36" s="37"/>
      <c r="I36" s="155">
        <v>0.14999999999999999</v>
      </c>
      <c r="J36" s="154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0" t="s">
        <v>43</v>
      </c>
      <c r="F37" s="154">
        <f>ROUND((SUM(BI129:BI282)),  2)</f>
        <v>0</v>
      </c>
      <c r="G37" s="37"/>
      <c r="H37" s="37"/>
      <c r="I37" s="155">
        <v>0</v>
      </c>
      <c r="J37" s="154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6"/>
      <c r="D39" s="157" t="s">
        <v>44</v>
      </c>
      <c r="E39" s="158"/>
      <c r="F39" s="158"/>
      <c r="G39" s="159" t="s">
        <v>45</v>
      </c>
      <c r="H39" s="160" t="s">
        <v>46</v>
      </c>
      <c r="I39" s="158"/>
      <c r="J39" s="161">
        <f>SUM(J30:J37)</f>
        <v>0</v>
      </c>
      <c r="K39" s="162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3" t="s">
        <v>47</v>
      </c>
      <c r="E50" s="164"/>
      <c r="F50" s="164"/>
      <c r="G50" s="163" t="s">
        <v>48</v>
      </c>
      <c r="H50" s="164"/>
      <c r="I50" s="164"/>
      <c r="J50" s="164"/>
      <c r="K50" s="164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5" t="s">
        <v>49</v>
      </c>
      <c r="E61" s="166"/>
      <c r="F61" s="167" t="s">
        <v>50</v>
      </c>
      <c r="G61" s="165" t="s">
        <v>49</v>
      </c>
      <c r="H61" s="166"/>
      <c r="I61" s="166"/>
      <c r="J61" s="168" t="s">
        <v>50</v>
      </c>
      <c r="K61" s="166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3" t="s">
        <v>51</v>
      </c>
      <c r="E65" s="169"/>
      <c r="F65" s="169"/>
      <c r="G65" s="163" t="s">
        <v>52</v>
      </c>
      <c r="H65" s="169"/>
      <c r="I65" s="169"/>
      <c r="J65" s="169"/>
      <c r="K65" s="169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5" t="s">
        <v>49</v>
      </c>
      <c r="E76" s="166"/>
      <c r="F76" s="167" t="s">
        <v>50</v>
      </c>
      <c r="G76" s="165" t="s">
        <v>49</v>
      </c>
      <c r="H76" s="166"/>
      <c r="I76" s="166"/>
      <c r="J76" s="168" t="s">
        <v>50</v>
      </c>
      <c r="K76" s="166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4" t="str">
        <f>E7</f>
        <v>Nymburk - Palackého třída - Oprava chodníků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100 - Zpevněné plochy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7. 3. 2022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5" t="s">
        <v>104</v>
      </c>
      <c r="D94" s="176"/>
      <c r="E94" s="176"/>
      <c r="F94" s="176"/>
      <c r="G94" s="176"/>
      <c r="H94" s="176"/>
      <c r="I94" s="176"/>
      <c r="J94" s="177" t="s">
        <v>105</v>
      </c>
      <c r="K94" s="176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8" t="s">
        <v>106</v>
      </c>
      <c r="D96" s="39"/>
      <c r="E96" s="39"/>
      <c r="F96" s="39"/>
      <c r="G96" s="39"/>
      <c r="H96" s="39"/>
      <c r="I96" s="39"/>
      <c r="J96" s="109">
        <f>J129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107</v>
      </c>
    </row>
    <row r="97" s="9" customFormat="1" ht="24.96" customHeight="1">
      <c r="A97" s="9"/>
      <c r="B97" s="179"/>
      <c r="C97" s="180"/>
      <c r="D97" s="181" t="s">
        <v>108</v>
      </c>
      <c r="E97" s="182"/>
      <c r="F97" s="182"/>
      <c r="G97" s="182"/>
      <c r="H97" s="182"/>
      <c r="I97" s="182"/>
      <c r="J97" s="183">
        <f>J130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109</v>
      </c>
      <c r="E98" s="188"/>
      <c r="F98" s="188"/>
      <c r="G98" s="188"/>
      <c r="H98" s="188"/>
      <c r="I98" s="188"/>
      <c r="J98" s="189">
        <f>J131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110</v>
      </c>
      <c r="E99" s="188"/>
      <c r="F99" s="188"/>
      <c r="G99" s="188"/>
      <c r="H99" s="188"/>
      <c r="I99" s="188"/>
      <c r="J99" s="189">
        <f>J165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111</v>
      </c>
      <c r="E100" s="188"/>
      <c r="F100" s="188"/>
      <c r="G100" s="188"/>
      <c r="H100" s="188"/>
      <c r="I100" s="188"/>
      <c r="J100" s="189">
        <f>J171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112</v>
      </c>
      <c r="E101" s="188"/>
      <c r="F101" s="188"/>
      <c r="G101" s="188"/>
      <c r="H101" s="188"/>
      <c r="I101" s="188"/>
      <c r="J101" s="189">
        <f>J197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113</v>
      </c>
      <c r="E102" s="188"/>
      <c r="F102" s="188"/>
      <c r="G102" s="188"/>
      <c r="H102" s="188"/>
      <c r="I102" s="188"/>
      <c r="J102" s="189">
        <f>J251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114</v>
      </c>
      <c r="E103" s="188"/>
      <c r="F103" s="188"/>
      <c r="G103" s="188"/>
      <c r="H103" s="188"/>
      <c r="I103" s="188"/>
      <c r="J103" s="189">
        <f>J266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9"/>
      <c r="C104" s="180"/>
      <c r="D104" s="181" t="s">
        <v>115</v>
      </c>
      <c r="E104" s="182"/>
      <c r="F104" s="182"/>
      <c r="G104" s="182"/>
      <c r="H104" s="182"/>
      <c r="I104" s="182"/>
      <c r="J104" s="183">
        <f>J268</f>
        <v>0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5"/>
      <c r="C105" s="186"/>
      <c r="D105" s="187" t="s">
        <v>116</v>
      </c>
      <c r="E105" s="188"/>
      <c r="F105" s="188"/>
      <c r="G105" s="188"/>
      <c r="H105" s="188"/>
      <c r="I105" s="188"/>
      <c r="J105" s="189">
        <f>J269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117</v>
      </c>
      <c r="E106" s="188"/>
      <c r="F106" s="188"/>
      <c r="G106" s="188"/>
      <c r="H106" s="188"/>
      <c r="I106" s="188"/>
      <c r="J106" s="189">
        <f>J273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118</v>
      </c>
      <c r="E107" s="188"/>
      <c r="F107" s="188"/>
      <c r="G107" s="188"/>
      <c r="H107" s="188"/>
      <c r="I107" s="188"/>
      <c r="J107" s="189">
        <f>J275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119</v>
      </c>
      <c r="E108" s="188"/>
      <c r="F108" s="188"/>
      <c r="G108" s="188"/>
      <c r="H108" s="188"/>
      <c r="I108" s="188"/>
      <c r="J108" s="189">
        <f>J277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120</v>
      </c>
      <c r="E109" s="188"/>
      <c r="F109" s="188"/>
      <c r="G109" s="188"/>
      <c r="H109" s="188"/>
      <c r="I109" s="188"/>
      <c r="J109" s="189">
        <f>J280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121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16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174" t="str">
        <f>E7</f>
        <v>Nymburk - Palackého třída - Oprava chodníků</v>
      </c>
      <c r="F119" s="31"/>
      <c r="G119" s="31"/>
      <c r="H119" s="31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101</v>
      </c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6.5" customHeight="1">
      <c r="A121" s="37"/>
      <c r="B121" s="38"/>
      <c r="C121" s="39"/>
      <c r="D121" s="39"/>
      <c r="E121" s="75" t="str">
        <f>E9</f>
        <v>SO 100 - Zpevněné plochy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20</v>
      </c>
      <c r="D123" s="39"/>
      <c r="E123" s="39"/>
      <c r="F123" s="26" t="str">
        <f>F12</f>
        <v xml:space="preserve"> </v>
      </c>
      <c r="G123" s="39"/>
      <c r="H123" s="39"/>
      <c r="I123" s="31" t="s">
        <v>22</v>
      </c>
      <c r="J123" s="78" t="str">
        <f>IF(J12="","",J12)</f>
        <v>7. 3. 2022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24</v>
      </c>
      <c r="D125" s="39"/>
      <c r="E125" s="39"/>
      <c r="F125" s="26" t="str">
        <f>E15</f>
        <v xml:space="preserve"> </v>
      </c>
      <c r="G125" s="39"/>
      <c r="H125" s="39"/>
      <c r="I125" s="31" t="s">
        <v>29</v>
      </c>
      <c r="J125" s="35" t="str">
        <f>E21</f>
        <v xml:space="preserve"> 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27</v>
      </c>
      <c r="D126" s="39"/>
      <c r="E126" s="39"/>
      <c r="F126" s="26" t="str">
        <f>IF(E18="","",E18)</f>
        <v>Vyplň údaj</v>
      </c>
      <c r="G126" s="39"/>
      <c r="H126" s="39"/>
      <c r="I126" s="31" t="s">
        <v>31</v>
      </c>
      <c r="J126" s="35" t="str">
        <f>E24</f>
        <v xml:space="preserve"> 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0.32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11" customFormat="1" ht="29.28" customHeight="1">
      <c r="A128" s="191"/>
      <c r="B128" s="192"/>
      <c r="C128" s="193" t="s">
        <v>122</v>
      </c>
      <c r="D128" s="194" t="s">
        <v>59</v>
      </c>
      <c r="E128" s="194" t="s">
        <v>55</v>
      </c>
      <c r="F128" s="194" t="s">
        <v>56</v>
      </c>
      <c r="G128" s="194" t="s">
        <v>123</v>
      </c>
      <c r="H128" s="194" t="s">
        <v>124</v>
      </c>
      <c r="I128" s="194" t="s">
        <v>125</v>
      </c>
      <c r="J128" s="195" t="s">
        <v>105</v>
      </c>
      <c r="K128" s="196" t="s">
        <v>126</v>
      </c>
      <c r="L128" s="197"/>
      <c r="M128" s="99" t="s">
        <v>1</v>
      </c>
      <c r="N128" s="100" t="s">
        <v>38</v>
      </c>
      <c r="O128" s="100" t="s">
        <v>127</v>
      </c>
      <c r="P128" s="100" t="s">
        <v>128</v>
      </c>
      <c r="Q128" s="100" t="s">
        <v>129</v>
      </c>
      <c r="R128" s="100" t="s">
        <v>130</v>
      </c>
      <c r="S128" s="100" t="s">
        <v>131</v>
      </c>
      <c r="T128" s="101" t="s">
        <v>132</v>
      </c>
      <c r="U128" s="191"/>
      <c r="V128" s="191"/>
      <c r="W128" s="191"/>
      <c r="X128" s="191"/>
      <c r="Y128" s="191"/>
      <c r="Z128" s="191"/>
      <c r="AA128" s="191"/>
      <c r="AB128" s="191"/>
      <c r="AC128" s="191"/>
      <c r="AD128" s="191"/>
      <c r="AE128" s="191"/>
    </row>
    <row r="129" s="2" customFormat="1" ht="22.8" customHeight="1">
      <c r="A129" s="37"/>
      <c r="B129" s="38"/>
      <c r="C129" s="106" t="s">
        <v>133</v>
      </c>
      <c r="D129" s="39"/>
      <c r="E129" s="39"/>
      <c r="F129" s="39"/>
      <c r="G129" s="39"/>
      <c r="H129" s="39"/>
      <c r="I129" s="39"/>
      <c r="J129" s="198">
        <f>BK129</f>
        <v>0</v>
      </c>
      <c r="K129" s="39"/>
      <c r="L129" s="43"/>
      <c r="M129" s="102"/>
      <c r="N129" s="199"/>
      <c r="O129" s="103"/>
      <c r="P129" s="200">
        <f>P130+P268</f>
        <v>0</v>
      </c>
      <c r="Q129" s="103"/>
      <c r="R129" s="200">
        <f>R130+R268</f>
        <v>636.79031624000004</v>
      </c>
      <c r="S129" s="103"/>
      <c r="T129" s="201">
        <f>T130+T268</f>
        <v>936.41439999999989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73</v>
      </c>
      <c r="AU129" s="16" t="s">
        <v>107</v>
      </c>
      <c r="BK129" s="202">
        <f>BK130+BK268</f>
        <v>0</v>
      </c>
    </row>
    <row r="130" s="12" customFormat="1" ht="25.92" customHeight="1">
      <c r="A130" s="12"/>
      <c r="B130" s="203"/>
      <c r="C130" s="204"/>
      <c r="D130" s="205" t="s">
        <v>73</v>
      </c>
      <c r="E130" s="206" t="s">
        <v>134</v>
      </c>
      <c r="F130" s="206" t="s">
        <v>135</v>
      </c>
      <c r="G130" s="204"/>
      <c r="H130" s="204"/>
      <c r="I130" s="207"/>
      <c r="J130" s="208">
        <f>BK130</f>
        <v>0</v>
      </c>
      <c r="K130" s="204"/>
      <c r="L130" s="209"/>
      <c r="M130" s="210"/>
      <c r="N130" s="211"/>
      <c r="O130" s="211"/>
      <c r="P130" s="212">
        <f>P131+P165+P171+P197+P251+P266</f>
        <v>0</v>
      </c>
      <c r="Q130" s="211"/>
      <c r="R130" s="212">
        <f>R131+R165+R171+R197+R251+R266</f>
        <v>636.79031624000004</v>
      </c>
      <c r="S130" s="211"/>
      <c r="T130" s="213">
        <f>T131+T165+T171+T197+T251+T266</f>
        <v>936.41439999999989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82</v>
      </c>
      <c r="AT130" s="215" t="s">
        <v>73</v>
      </c>
      <c r="AU130" s="215" t="s">
        <v>74</v>
      </c>
      <c r="AY130" s="214" t="s">
        <v>136</v>
      </c>
      <c r="BK130" s="216">
        <f>BK131+BK165+BK171+BK197+BK251+BK266</f>
        <v>0</v>
      </c>
    </row>
    <row r="131" s="12" customFormat="1" ht="22.8" customHeight="1">
      <c r="A131" s="12"/>
      <c r="B131" s="203"/>
      <c r="C131" s="204"/>
      <c r="D131" s="205" t="s">
        <v>73</v>
      </c>
      <c r="E131" s="217" t="s">
        <v>82</v>
      </c>
      <c r="F131" s="217" t="s">
        <v>137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SUM(P132:P164)</f>
        <v>0</v>
      </c>
      <c r="Q131" s="211"/>
      <c r="R131" s="212">
        <f>SUM(R132:R164)</f>
        <v>49.349530000000001</v>
      </c>
      <c r="S131" s="211"/>
      <c r="T131" s="213">
        <f>SUM(T132:T164)</f>
        <v>930.24139999999989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82</v>
      </c>
      <c r="AT131" s="215" t="s">
        <v>73</v>
      </c>
      <c r="AU131" s="215" t="s">
        <v>82</v>
      </c>
      <c r="AY131" s="214" t="s">
        <v>136</v>
      </c>
      <c r="BK131" s="216">
        <f>SUM(BK132:BK164)</f>
        <v>0</v>
      </c>
    </row>
    <row r="132" s="2" customFormat="1" ht="24.15" customHeight="1">
      <c r="A132" s="37"/>
      <c r="B132" s="38"/>
      <c r="C132" s="219" t="s">
        <v>82</v>
      </c>
      <c r="D132" s="219" t="s">
        <v>138</v>
      </c>
      <c r="E132" s="220" t="s">
        <v>139</v>
      </c>
      <c r="F132" s="221" t="s">
        <v>140</v>
      </c>
      <c r="G132" s="222" t="s">
        <v>141</v>
      </c>
      <c r="H132" s="223">
        <v>5</v>
      </c>
      <c r="I132" s="224"/>
      <c r="J132" s="225">
        <f>ROUND(I132*H132,2)</f>
        <v>0</v>
      </c>
      <c r="K132" s="226"/>
      <c r="L132" s="43"/>
      <c r="M132" s="227" t="s">
        <v>1</v>
      </c>
      <c r="N132" s="228" t="s">
        <v>39</v>
      </c>
      <c r="O132" s="90"/>
      <c r="P132" s="229">
        <f>O132*H132</f>
        <v>0</v>
      </c>
      <c r="Q132" s="229">
        <v>0</v>
      </c>
      <c r="R132" s="229">
        <f>Q132*H132</f>
        <v>0</v>
      </c>
      <c r="S132" s="229">
        <v>0.28100000000000003</v>
      </c>
      <c r="T132" s="230">
        <f>S132*H132</f>
        <v>1.4050000000000003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1" t="s">
        <v>142</v>
      </c>
      <c r="AT132" s="231" t="s">
        <v>138</v>
      </c>
      <c r="AU132" s="231" t="s">
        <v>84</v>
      </c>
      <c r="AY132" s="16" t="s">
        <v>136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6" t="s">
        <v>82</v>
      </c>
      <c r="BK132" s="232">
        <f>ROUND(I132*H132,2)</f>
        <v>0</v>
      </c>
      <c r="BL132" s="16" t="s">
        <v>142</v>
      </c>
      <c r="BM132" s="231" t="s">
        <v>143</v>
      </c>
    </row>
    <row r="133" s="2" customFormat="1" ht="24.15" customHeight="1">
      <c r="A133" s="37"/>
      <c r="B133" s="38"/>
      <c r="C133" s="219" t="s">
        <v>84</v>
      </c>
      <c r="D133" s="219" t="s">
        <v>138</v>
      </c>
      <c r="E133" s="220" t="s">
        <v>144</v>
      </c>
      <c r="F133" s="221" t="s">
        <v>145</v>
      </c>
      <c r="G133" s="222" t="s">
        <v>141</v>
      </c>
      <c r="H133" s="223">
        <v>10.640000000000001</v>
      </c>
      <c r="I133" s="224"/>
      <c r="J133" s="225">
        <f>ROUND(I133*H133,2)</f>
        <v>0</v>
      </c>
      <c r="K133" s="226"/>
      <c r="L133" s="43"/>
      <c r="M133" s="227" t="s">
        <v>1</v>
      </c>
      <c r="N133" s="228" t="s">
        <v>39</v>
      </c>
      <c r="O133" s="90"/>
      <c r="P133" s="229">
        <f>O133*H133</f>
        <v>0</v>
      </c>
      <c r="Q133" s="229">
        <v>0</v>
      </c>
      <c r="R133" s="229">
        <f>Q133*H133</f>
        <v>0</v>
      </c>
      <c r="S133" s="229">
        <v>0.26000000000000001</v>
      </c>
      <c r="T133" s="230">
        <f>S133*H133</f>
        <v>2.7664000000000004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1" t="s">
        <v>142</v>
      </c>
      <c r="AT133" s="231" t="s">
        <v>138</v>
      </c>
      <c r="AU133" s="231" t="s">
        <v>84</v>
      </c>
      <c r="AY133" s="16" t="s">
        <v>136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6" t="s">
        <v>82</v>
      </c>
      <c r="BK133" s="232">
        <f>ROUND(I133*H133,2)</f>
        <v>0</v>
      </c>
      <c r="BL133" s="16" t="s">
        <v>142</v>
      </c>
      <c r="BM133" s="231" t="s">
        <v>146</v>
      </c>
    </row>
    <row r="134" s="13" customFormat="1">
      <c r="A134" s="13"/>
      <c r="B134" s="233"/>
      <c r="C134" s="234"/>
      <c r="D134" s="235" t="s">
        <v>147</v>
      </c>
      <c r="E134" s="236" t="s">
        <v>1</v>
      </c>
      <c r="F134" s="237" t="s">
        <v>148</v>
      </c>
      <c r="G134" s="234"/>
      <c r="H134" s="238">
        <v>10.640000000000001</v>
      </c>
      <c r="I134" s="239"/>
      <c r="J134" s="234"/>
      <c r="K134" s="234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147</v>
      </c>
      <c r="AU134" s="244" t="s">
        <v>84</v>
      </c>
      <c r="AV134" s="13" t="s">
        <v>84</v>
      </c>
      <c r="AW134" s="13" t="s">
        <v>30</v>
      </c>
      <c r="AX134" s="13" t="s">
        <v>82</v>
      </c>
      <c r="AY134" s="244" t="s">
        <v>136</v>
      </c>
    </row>
    <row r="135" s="2" customFormat="1" ht="24.15" customHeight="1">
      <c r="A135" s="37"/>
      <c r="B135" s="38"/>
      <c r="C135" s="219" t="s">
        <v>149</v>
      </c>
      <c r="D135" s="219" t="s">
        <v>138</v>
      </c>
      <c r="E135" s="220" t="s">
        <v>150</v>
      </c>
      <c r="F135" s="221" t="s">
        <v>151</v>
      </c>
      <c r="G135" s="222" t="s">
        <v>141</v>
      </c>
      <c r="H135" s="223">
        <v>3</v>
      </c>
      <c r="I135" s="224"/>
      <c r="J135" s="225">
        <f>ROUND(I135*H135,2)</f>
        <v>0</v>
      </c>
      <c r="K135" s="226"/>
      <c r="L135" s="43"/>
      <c r="M135" s="227" t="s">
        <v>1</v>
      </c>
      <c r="N135" s="228" t="s">
        <v>39</v>
      </c>
      <c r="O135" s="90"/>
      <c r="P135" s="229">
        <f>O135*H135</f>
        <v>0</v>
      </c>
      <c r="Q135" s="229">
        <v>0</v>
      </c>
      <c r="R135" s="229">
        <f>Q135*H135</f>
        <v>0</v>
      </c>
      <c r="S135" s="229">
        <v>0.32000000000000001</v>
      </c>
      <c r="T135" s="230">
        <f>S135*H135</f>
        <v>0.95999999999999996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1" t="s">
        <v>142</v>
      </c>
      <c r="AT135" s="231" t="s">
        <v>138</v>
      </c>
      <c r="AU135" s="231" t="s">
        <v>84</v>
      </c>
      <c r="AY135" s="16" t="s">
        <v>136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6" t="s">
        <v>82</v>
      </c>
      <c r="BK135" s="232">
        <f>ROUND(I135*H135,2)</f>
        <v>0</v>
      </c>
      <c r="BL135" s="16" t="s">
        <v>142</v>
      </c>
      <c r="BM135" s="231" t="s">
        <v>152</v>
      </c>
    </row>
    <row r="136" s="2" customFormat="1" ht="24.15" customHeight="1">
      <c r="A136" s="37"/>
      <c r="B136" s="38"/>
      <c r="C136" s="219" t="s">
        <v>142</v>
      </c>
      <c r="D136" s="219" t="s">
        <v>138</v>
      </c>
      <c r="E136" s="220" t="s">
        <v>153</v>
      </c>
      <c r="F136" s="221" t="s">
        <v>154</v>
      </c>
      <c r="G136" s="222" t="s">
        <v>141</v>
      </c>
      <c r="H136" s="223">
        <v>1520</v>
      </c>
      <c r="I136" s="224"/>
      <c r="J136" s="225">
        <f>ROUND(I136*H136,2)</f>
        <v>0</v>
      </c>
      <c r="K136" s="226"/>
      <c r="L136" s="43"/>
      <c r="M136" s="227" t="s">
        <v>1</v>
      </c>
      <c r="N136" s="228" t="s">
        <v>39</v>
      </c>
      <c r="O136" s="90"/>
      <c r="P136" s="229">
        <f>O136*H136</f>
        <v>0</v>
      </c>
      <c r="Q136" s="229">
        <v>0</v>
      </c>
      <c r="R136" s="229">
        <f>Q136*H136</f>
        <v>0</v>
      </c>
      <c r="S136" s="229">
        <v>0.28999999999999998</v>
      </c>
      <c r="T136" s="230">
        <f>S136*H136</f>
        <v>440.79999999999995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1" t="s">
        <v>142</v>
      </c>
      <c r="AT136" s="231" t="s">
        <v>138</v>
      </c>
      <c r="AU136" s="231" t="s">
        <v>84</v>
      </c>
      <c r="AY136" s="16" t="s">
        <v>136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6" t="s">
        <v>82</v>
      </c>
      <c r="BK136" s="232">
        <f>ROUND(I136*H136,2)</f>
        <v>0</v>
      </c>
      <c r="BL136" s="16" t="s">
        <v>142</v>
      </c>
      <c r="BM136" s="231" t="s">
        <v>155</v>
      </c>
    </row>
    <row r="137" s="13" customFormat="1">
      <c r="A137" s="13"/>
      <c r="B137" s="233"/>
      <c r="C137" s="234"/>
      <c r="D137" s="235" t="s">
        <v>147</v>
      </c>
      <c r="E137" s="236" t="s">
        <v>1</v>
      </c>
      <c r="F137" s="237" t="s">
        <v>156</v>
      </c>
      <c r="G137" s="234"/>
      <c r="H137" s="238">
        <v>1520</v>
      </c>
      <c r="I137" s="239"/>
      <c r="J137" s="234"/>
      <c r="K137" s="234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147</v>
      </c>
      <c r="AU137" s="244" t="s">
        <v>84</v>
      </c>
      <c r="AV137" s="13" t="s">
        <v>84</v>
      </c>
      <c r="AW137" s="13" t="s">
        <v>30</v>
      </c>
      <c r="AX137" s="13" t="s">
        <v>82</v>
      </c>
      <c r="AY137" s="244" t="s">
        <v>136</v>
      </c>
    </row>
    <row r="138" s="2" customFormat="1" ht="24.15" customHeight="1">
      <c r="A138" s="37"/>
      <c r="B138" s="38"/>
      <c r="C138" s="219" t="s">
        <v>157</v>
      </c>
      <c r="D138" s="219" t="s">
        <v>138</v>
      </c>
      <c r="E138" s="220" t="s">
        <v>158</v>
      </c>
      <c r="F138" s="221" t="s">
        <v>159</v>
      </c>
      <c r="G138" s="222" t="s">
        <v>141</v>
      </c>
      <c r="H138" s="223">
        <v>1520</v>
      </c>
      <c r="I138" s="224"/>
      <c r="J138" s="225">
        <f>ROUND(I138*H138,2)</f>
        <v>0</v>
      </c>
      <c r="K138" s="226"/>
      <c r="L138" s="43"/>
      <c r="M138" s="227" t="s">
        <v>1</v>
      </c>
      <c r="N138" s="228" t="s">
        <v>39</v>
      </c>
      <c r="O138" s="90"/>
      <c r="P138" s="229">
        <f>O138*H138</f>
        <v>0</v>
      </c>
      <c r="Q138" s="229">
        <v>0</v>
      </c>
      <c r="R138" s="229">
        <f>Q138*H138</f>
        <v>0</v>
      </c>
      <c r="S138" s="229">
        <v>0.22</v>
      </c>
      <c r="T138" s="230">
        <f>S138*H138</f>
        <v>334.39999999999998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1" t="s">
        <v>142</v>
      </c>
      <c r="AT138" s="231" t="s">
        <v>138</v>
      </c>
      <c r="AU138" s="231" t="s">
        <v>84</v>
      </c>
      <c r="AY138" s="16" t="s">
        <v>136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6" t="s">
        <v>82</v>
      </c>
      <c r="BK138" s="232">
        <f>ROUND(I138*H138,2)</f>
        <v>0</v>
      </c>
      <c r="BL138" s="16" t="s">
        <v>142</v>
      </c>
      <c r="BM138" s="231" t="s">
        <v>160</v>
      </c>
    </row>
    <row r="139" s="13" customFormat="1">
      <c r="A139" s="13"/>
      <c r="B139" s="233"/>
      <c r="C139" s="234"/>
      <c r="D139" s="235" t="s">
        <v>147</v>
      </c>
      <c r="E139" s="236" t="s">
        <v>1</v>
      </c>
      <c r="F139" s="237" t="s">
        <v>156</v>
      </c>
      <c r="G139" s="234"/>
      <c r="H139" s="238">
        <v>1520</v>
      </c>
      <c r="I139" s="239"/>
      <c r="J139" s="234"/>
      <c r="K139" s="234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147</v>
      </c>
      <c r="AU139" s="244" t="s">
        <v>84</v>
      </c>
      <c r="AV139" s="13" t="s">
        <v>84</v>
      </c>
      <c r="AW139" s="13" t="s">
        <v>30</v>
      </c>
      <c r="AX139" s="13" t="s">
        <v>82</v>
      </c>
      <c r="AY139" s="244" t="s">
        <v>136</v>
      </c>
    </row>
    <row r="140" s="2" customFormat="1" ht="24.15" customHeight="1">
      <c r="A140" s="37"/>
      <c r="B140" s="38"/>
      <c r="C140" s="219" t="s">
        <v>161</v>
      </c>
      <c r="D140" s="219" t="s">
        <v>138</v>
      </c>
      <c r="E140" s="220" t="s">
        <v>162</v>
      </c>
      <c r="F140" s="221" t="s">
        <v>163</v>
      </c>
      <c r="G140" s="222" t="s">
        <v>141</v>
      </c>
      <c r="H140" s="223">
        <v>235</v>
      </c>
      <c r="I140" s="224"/>
      <c r="J140" s="225">
        <f>ROUND(I140*H140,2)</f>
        <v>0</v>
      </c>
      <c r="K140" s="226"/>
      <c r="L140" s="43"/>
      <c r="M140" s="227" t="s">
        <v>1</v>
      </c>
      <c r="N140" s="228" t="s">
        <v>39</v>
      </c>
      <c r="O140" s="90"/>
      <c r="P140" s="229">
        <f>O140*H140</f>
        <v>0</v>
      </c>
      <c r="Q140" s="229">
        <v>0</v>
      </c>
      <c r="R140" s="229">
        <f>Q140*H140</f>
        <v>0</v>
      </c>
      <c r="S140" s="229">
        <v>0.17000000000000001</v>
      </c>
      <c r="T140" s="230">
        <f>S140*H140</f>
        <v>39.950000000000003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1" t="s">
        <v>142</v>
      </c>
      <c r="AT140" s="231" t="s">
        <v>138</v>
      </c>
      <c r="AU140" s="231" t="s">
        <v>84</v>
      </c>
      <c r="AY140" s="16" t="s">
        <v>136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6" t="s">
        <v>82</v>
      </c>
      <c r="BK140" s="232">
        <f>ROUND(I140*H140,2)</f>
        <v>0</v>
      </c>
      <c r="BL140" s="16" t="s">
        <v>142</v>
      </c>
      <c r="BM140" s="231" t="s">
        <v>164</v>
      </c>
    </row>
    <row r="141" s="13" customFormat="1">
      <c r="A141" s="13"/>
      <c r="B141" s="233"/>
      <c r="C141" s="234"/>
      <c r="D141" s="235" t="s">
        <v>147</v>
      </c>
      <c r="E141" s="236" t="s">
        <v>1</v>
      </c>
      <c r="F141" s="237" t="s">
        <v>165</v>
      </c>
      <c r="G141" s="234"/>
      <c r="H141" s="238">
        <v>235</v>
      </c>
      <c r="I141" s="239"/>
      <c r="J141" s="234"/>
      <c r="K141" s="234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147</v>
      </c>
      <c r="AU141" s="244" t="s">
        <v>84</v>
      </c>
      <c r="AV141" s="13" t="s">
        <v>84</v>
      </c>
      <c r="AW141" s="13" t="s">
        <v>30</v>
      </c>
      <c r="AX141" s="13" t="s">
        <v>82</v>
      </c>
      <c r="AY141" s="244" t="s">
        <v>136</v>
      </c>
    </row>
    <row r="142" s="2" customFormat="1" ht="24.15" customHeight="1">
      <c r="A142" s="37"/>
      <c r="B142" s="38"/>
      <c r="C142" s="219" t="s">
        <v>166</v>
      </c>
      <c r="D142" s="219" t="s">
        <v>138</v>
      </c>
      <c r="E142" s="220" t="s">
        <v>167</v>
      </c>
      <c r="F142" s="221" t="s">
        <v>168</v>
      </c>
      <c r="G142" s="222" t="s">
        <v>141</v>
      </c>
      <c r="H142" s="223">
        <v>235</v>
      </c>
      <c r="I142" s="224"/>
      <c r="J142" s="225">
        <f>ROUND(I142*H142,2)</f>
        <v>0</v>
      </c>
      <c r="K142" s="226"/>
      <c r="L142" s="43"/>
      <c r="M142" s="227" t="s">
        <v>1</v>
      </c>
      <c r="N142" s="228" t="s">
        <v>39</v>
      </c>
      <c r="O142" s="90"/>
      <c r="P142" s="229">
        <f>O142*H142</f>
        <v>0</v>
      </c>
      <c r="Q142" s="229">
        <v>0</v>
      </c>
      <c r="R142" s="229">
        <f>Q142*H142</f>
        <v>0</v>
      </c>
      <c r="S142" s="229">
        <v>0.22</v>
      </c>
      <c r="T142" s="230">
        <f>S142*H142</f>
        <v>51.700000000000003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1" t="s">
        <v>142</v>
      </c>
      <c r="AT142" s="231" t="s">
        <v>138</v>
      </c>
      <c r="AU142" s="231" t="s">
        <v>84</v>
      </c>
      <c r="AY142" s="16" t="s">
        <v>136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6" t="s">
        <v>82</v>
      </c>
      <c r="BK142" s="232">
        <f>ROUND(I142*H142,2)</f>
        <v>0</v>
      </c>
      <c r="BL142" s="16" t="s">
        <v>142</v>
      </c>
      <c r="BM142" s="231" t="s">
        <v>169</v>
      </c>
    </row>
    <row r="143" s="13" customFormat="1">
      <c r="A143" s="13"/>
      <c r="B143" s="233"/>
      <c r="C143" s="234"/>
      <c r="D143" s="235" t="s">
        <v>147</v>
      </c>
      <c r="E143" s="236" t="s">
        <v>1</v>
      </c>
      <c r="F143" s="237" t="s">
        <v>165</v>
      </c>
      <c r="G143" s="234"/>
      <c r="H143" s="238">
        <v>235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147</v>
      </c>
      <c r="AU143" s="244" t="s">
        <v>84</v>
      </c>
      <c r="AV143" s="13" t="s">
        <v>84</v>
      </c>
      <c r="AW143" s="13" t="s">
        <v>30</v>
      </c>
      <c r="AX143" s="13" t="s">
        <v>82</v>
      </c>
      <c r="AY143" s="244" t="s">
        <v>136</v>
      </c>
    </row>
    <row r="144" s="2" customFormat="1" ht="16.5" customHeight="1">
      <c r="A144" s="37"/>
      <c r="B144" s="38"/>
      <c r="C144" s="219" t="s">
        <v>170</v>
      </c>
      <c r="D144" s="219" t="s">
        <v>138</v>
      </c>
      <c r="E144" s="220" t="s">
        <v>171</v>
      </c>
      <c r="F144" s="221" t="s">
        <v>172</v>
      </c>
      <c r="G144" s="222" t="s">
        <v>173</v>
      </c>
      <c r="H144" s="223">
        <v>166</v>
      </c>
      <c r="I144" s="224"/>
      <c r="J144" s="225">
        <f>ROUND(I144*H144,2)</f>
        <v>0</v>
      </c>
      <c r="K144" s="226"/>
      <c r="L144" s="43"/>
      <c r="M144" s="227" t="s">
        <v>1</v>
      </c>
      <c r="N144" s="228" t="s">
        <v>39</v>
      </c>
      <c r="O144" s="90"/>
      <c r="P144" s="229">
        <f>O144*H144</f>
        <v>0</v>
      </c>
      <c r="Q144" s="229">
        <v>0</v>
      </c>
      <c r="R144" s="229">
        <f>Q144*H144</f>
        <v>0</v>
      </c>
      <c r="S144" s="229">
        <v>0.28999999999999998</v>
      </c>
      <c r="T144" s="230">
        <f>S144*H144</f>
        <v>48.139999999999993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1" t="s">
        <v>142</v>
      </c>
      <c r="AT144" s="231" t="s">
        <v>138</v>
      </c>
      <c r="AU144" s="231" t="s">
        <v>84</v>
      </c>
      <c r="AY144" s="16" t="s">
        <v>136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6" t="s">
        <v>82</v>
      </c>
      <c r="BK144" s="232">
        <f>ROUND(I144*H144,2)</f>
        <v>0</v>
      </c>
      <c r="BL144" s="16" t="s">
        <v>142</v>
      </c>
      <c r="BM144" s="231" t="s">
        <v>174</v>
      </c>
    </row>
    <row r="145" s="13" customFormat="1">
      <c r="A145" s="13"/>
      <c r="B145" s="233"/>
      <c r="C145" s="234"/>
      <c r="D145" s="235" t="s">
        <v>147</v>
      </c>
      <c r="E145" s="236" t="s">
        <v>1</v>
      </c>
      <c r="F145" s="237" t="s">
        <v>175</v>
      </c>
      <c r="G145" s="234"/>
      <c r="H145" s="238">
        <v>166</v>
      </c>
      <c r="I145" s="239"/>
      <c r="J145" s="234"/>
      <c r="K145" s="234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147</v>
      </c>
      <c r="AU145" s="244" t="s">
        <v>84</v>
      </c>
      <c r="AV145" s="13" t="s">
        <v>84</v>
      </c>
      <c r="AW145" s="13" t="s">
        <v>30</v>
      </c>
      <c r="AX145" s="13" t="s">
        <v>82</v>
      </c>
      <c r="AY145" s="244" t="s">
        <v>136</v>
      </c>
    </row>
    <row r="146" s="2" customFormat="1" ht="16.5" customHeight="1">
      <c r="A146" s="37"/>
      <c r="B146" s="38"/>
      <c r="C146" s="219" t="s">
        <v>176</v>
      </c>
      <c r="D146" s="219" t="s">
        <v>138</v>
      </c>
      <c r="E146" s="220" t="s">
        <v>177</v>
      </c>
      <c r="F146" s="221" t="s">
        <v>178</v>
      </c>
      <c r="G146" s="222" t="s">
        <v>173</v>
      </c>
      <c r="H146" s="223">
        <v>88</v>
      </c>
      <c r="I146" s="224"/>
      <c r="J146" s="225">
        <f>ROUND(I146*H146,2)</f>
        <v>0</v>
      </c>
      <c r="K146" s="226"/>
      <c r="L146" s="43"/>
      <c r="M146" s="227" t="s">
        <v>1</v>
      </c>
      <c r="N146" s="228" t="s">
        <v>39</v>
      </c>
      <c r="O146" s="90"/>
      <c r="P146" s="229">
        <f>O146*H146</f>
        <v>0</v>
      </c>
      <c r="Q146" s="229">
        <v>0</v>
      </c>
      <c r="R146" s="229">
        <f>Q146*H146</f>
        <v>0</v>
      </c>
      <c r="S146" s="229">
        <v>0.11500000000000001</v>
      </c>
      <c r="T146" s="230">
        <f>S146*H146</f>
        <v>10.120000000000001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1" t="s">
        <v>142</v>
      </c>
      <c r="AT146" s="231" t="s">
        <v>138</v>
      </c>
      <c r="AU146" s="231" t="s">
        <v>84</v>
      </c>
      <c r="AY146" s="16" t="s">
        <v>136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6" t="s">
        <v>82</v>
      </c>
      <c r="BK146" s="232">
        <f>ROUND(I146*H146,2)</f>
        <v>0</v>
      </c>
      <c r="BL146" s="16" t="s">
        <v>142</v>
      </c>
      <c r="BM146" s="231" t="s">
        <v>179</v>
      </c>
    </row>
    <row r="147" s="13" customFormat="1">
      <c r="A147" s="13"/>
      <c r="B147" s="233"/>
      <c r="C147" s="234"/>
      <c r="D147" s="235" t="s">
        <v>147</v>
      </c>
      <c r="E147" s="236" t="s">
        <v>1</v>
      </c>
      <c r="F147" s="237" t="s">
        <v>180</v>
      </c>
      <c r="G147" s="234"/>
      <c r="H147" s="238">
        <v>88</v>
      </c>
      <c r="I147" s="239"/>
      <c r="J147" s="234"/>
      <c r="K147" s="234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147</v>
      </c>
      <c r="AU147" s="244" t="s">
        <v>84</v>
      </c>
      <c r="AV147" s="13" t="s">
        <v>84</v>
      </c>
      <c r="AW147" s="13" t="s">
        <v>30</v>
      </c>
      <c r="AX147" s="13" t="s">
        <v>82</v>
      </c>
      <c r="AY147" s="244" t="s">
        <v>136</v>
      </c>
    </row>
    <row r="148" s="2" customFormat="1" ht="33" customHeight="1">
      <c r="A148" s="37"/>
      <c r="B148" s="38"/>
      <c r="C148" s="219" t="s">
        <v>181</v>
      </c>
      <c r="D148" s="219" t="s">
        <v>138</v>
      </c>
      <c r="E148" s="220" t="s">
        <v>182</v>
      </c>
      <c r="F148" s="221" t="s">
        <v>183</v>
      </c>
      <c r="G148" s="222" t="s">
        <v>184</v>
      </c>
      <c r="H148" s="223">
        <v>46.200000000000003</v>
      </c>
      <c r="I148" s="224"/>
      <c r="J148" s="225">
        <f>ROUND(I148*H148,2)</f>
        <v>0</v>
      </c>
      <c r="K148" s="226"/>
      <c r="L148" s="43"/>
      <c r="M148" s="227" t="s">
        <v>1</v>
      </c>
      <c r="N148" s="228" t="s">
        <v>39</v>
      </c>
      <c r="O148" s="90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1" t="s">
        <v>142</v>
      </c>
      <c r="AT148" s="231" t="s">
        <v>138</v>
      </c>
      <c r="AU148" s="231" t="s">
        <v>84</v>
      </c>
      <c r="AY148" s="16" t="s">
        <v>136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6" t="s">
        <v>82</v>
      </c>
      <c r="BK148" s="232">
        <f>ROUND(I148*H148,2)</f>
        <v>0</v>
      </c>
      <c r="BL148" s="16" t="s">
        <v>142</v>
      </c>
      <c r="BM148" s="231" t="s">
        <v>185</v>
      </c>
    </row>
    <row r="149" s="13" customFormat="1">
      <c r="A149" s="13"/>
      <c r="B149" s="233"/>
      <c r="C149" s="234"/>
      <c r="D149" s="235" t="s">
        <v>147</v>
      </c>
      <c r="E149" s="236" t="s">
        <v>1</v>
      </c>
      <c r="F149" s="237" t="s">
        <v>186</v>
      </c>
      <c r="G149" s="234"/>
      <c r="H149" s="238">
        <v>46.200000000000003</v>
      </c>
      <c r="I149" s="239"/>
      <c r="J149" s="234"/>
      <c r="K149" s="234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147</v>
      </c>
      <c r="AU149" s="244" t="s">
        <v>84</v>
      </c>
      <c r="AV149" s="13" t="s">
        <v>84</v>
      </c>
      <c r="AW149" s="13" t="s">
        <v>30</v>
      </c>
      <c r="AX149" s="13" t="s">
        <v>82</v>
      </c>
      <c r="AY149" s="244" t="s">
        <v>136</v>
      </c>
    </row>
    <row r="150" s="2" customFormat="1" ht="24.15" customHeight="1">
      <c r="A150" s="37"/>
      <c r="B150" s="38"/>
      <c r="C150" s="219" t="s">
        <v>187</v>
      </c>
      <c r="D150" s="219" t="s">
        <v>138</v>
      </c>
      <c r="E150" s="220" t="s">
        <v>188</v>
      </c>
      <c r="F150" s="221" t="s">
        <v>189</v>
      </c>
      <c r="G150" s="222" t="s">
        <v>173</v>
      </c>
      <c r="H150" s="223">
        <v>385</v>
      </c>
      <c r="I150" s="224"/>
      <c r="J150" s="225">
        <f>ROUND(I150*H150,2)</f>
        <v>0</v>
      </c>
      <c r="K150" s="226"/>
      <c r="L150" s="43"/>
      <c r="M150" s="227" t="s">
        <v>1</v>
      </c>
      <c r="N150" s="228" t="s">
        <v>39</v>
      </c>
      <c r="O150" s="90"/>
      <c r="P150" s="229">
        <f>O150*H150</f>
        <v>0</v>
      </c>
      <c r="Q150" s="229">
        <v>0.0030500000000000002</v>
      </c>
      <c r="R150" s="229">
        <f>Q150*H150</f>
        <v>1.17425</v>
      </c>
      <c r="S150" s="229">
        <v>0</v>
      </c>
      <c r="T150" s="230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1" t="s">
        <v>142</v>
      </c>
      <c r="AT150" s="231" t="s">
        <v>138</v>
      </c>
      <c r="AU150" s="231" t="s">
        <v>84</v>
      </c>
      <c r="AY150" s="16" t="s">
        <v>136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6" t="s">
        <v>82</v>
      </c>
      <c r="BK150" s="232">
        <f>ROUND(I150*H150,2)</f>
        <v>0</v>
      </c>
      <c r="BL150" s="16" t="s">
        <v>142</v>
      </c>
      <c r="BM150" s="231" t="s">
        <v>190</v>
      </c>
    </row>
    <row r="151" s="13" customFormat="1">
      <c r="A151" s="13"/>
      <c r="B151" s="233"/>
      <c r="C151" s="234"/>
      <c r="D151" s="235" t="s">
        <v>147</v>
      </c>
      <c r="E151" s="236" t="s">
        <v>1</v>
      </c>
      <c r="F151" s="237" t="s">
        <v>191</v>
      </c>
      <c r="G151" s="234"/>
      <c r="H151" s="238">
        <v>385</v>
      </c>
      <c r="I151" s="239"/>
      <c r="J151" s="234"/>
      <c r="K151" s="234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147</v>
      </c>
      <c r="AU151" s="244" t="s">
        <v>84</v>
      </c>
      <c r="AV151" s="13" t="s">
        <v>84</v>
      </c>
      <c r="AW151" s="13" t="s">
        <v>30</v>
      </c>
      <c r="AX151" s="13" t="s">
        <v>82</v>
      </c>
      <c r="AY151" s="244" t="s">
        <v>136</v>
      </c>
    </row>
    <row r="152" s="2" customFormat="1" ht="24.15" customHeight="1">
      <c r="A152" s="37"/>
      <c r="B152" s="38"/>
      <c r="C152" s="219" t="s">
        <v>192</v>
      </c>
      <c r="D152" s="219" t="s">
        <v>138</v>
      </c>
      <c r="E152" s="220" t="s">
        <v>193</v>
      </c>
      <c r="F152" s="221" t="s">
        <v>194</v>
      </c>
      <c r="G152" s="222" t="s">
        <v>184</v>
      </c>
      <c r="H152" s="223">
        <v>46.200000000000003</v>
      </c>
      <c r="I152" s="224"/>
      <c r="J152" s="225">
        <f>ROUND(I152*H152,2)</f>
        <v>0</v>
      </c>
      <c r="K152" s="226"/>
      <c r="L152" s="43"/>
      <c r="M152" s="227" t="s">
        <v>1</v>
      </c>
      <c r="N152" s="228" t="s">
        <v>39</v>
      </c>
      <c r="O152" s="90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1" t="s">
        <v>142</v>
      </c>
      <c r="AT152" s="231" t="s">
        <v>138</v>
      </c>
      <c r="AU152" s="231" t="s">
        <v>84</v>
      </c>
      <c r="AY152" s="16" t="s">
        <v>136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6" t="s">
        <v>82</v>
      </c>
      <c r="BK152" s="232">
        <f>ROUND(I152*H152,2)</f>
        <v>0</v>
      </c>
      <c r="BL152" s="16" t="s">
        <v>142</v>
      </c>
      <c r="BM152" s="231" t="s">
        <v>195</v>
      </c>
    </row>
    <row r="153" s="2" customFormat="1" ht="24.15" customHeight="1">
      <c r="A153" s="37"/>
      <c r="B153" s="38"/>
      <c r="C153" s="219" t="s">
        <v>196</v>
      </c>
      <c r="D153" s="219" t="s">
        <v>138</v>
      </c>
      <c r="E153" s="220" t="s">
        <v>197</v>
      </c>
      <c r="F153" s="221" t="s">
        <v>198</v>
      </c>
      <c r="G153" s="222" t="s">
        <v>141</v>
      </c>
      <c r="H153" s="223">
        <v>1545</v>
      </c>
      <c r="I153" s="224"/>
      <c r="J153" s="225">
        <f>ROUND(I153*H153,2)</f>
        <v>0</v>
      </c>
      <c r="K153" s="226"/>
      <c r="L153" s="43"/>
      <c r="M153" s="227" t="s">
        <v>1</v>
      </c>
      <c r="N153" s="228" t="s">
        <v>39</v>
      </c>
      <c r="O153" s="90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1" t="s">
        <v>142</v>
      </c>
      <c r="AT153" s="231" t="s">
        <v>138</v>
      </c>
      <c r="AU153" s="231" t="s">
        <v>84</v>
      </c>
      <c r="AY153" s="16" t="s">
        <v>136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6" t="s">
        <v>82</v>
      </c>
      <c r="BK153" s="232">
        <f>ROUND(I153*H153,2)</f>
        <v>0</v>
      </c>
      <c r="BL153" s="16" t="s">
        <v>142</v>
      </c>
      <c r="BM153" s="231" t="s">
        <v>199</v>
      </c>
    </row>
    <row r="154" s="13" customFormat="1">
      <c r="A154" s="13"/>
      <c r="B154" s="233"/>
      <c r="C154" s="234"/>
      <c r="D154" s="235" t="s">
        <v>147</v>
      </c>
      <c r="E154" s="236" t="s">
        <v>1</v>
      </c>
      <c r="F154" s="237" t="s">
        <v>200</v>
      </c>
      <c r="G154" s="234"/>
      <c r="H154" s="238">
        <v>1545</v>
      </c>
      <c r="I154" s="239"/>
      <c r="J154" s="234"/>
      <c r="K154" s="234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147</v>
      </c>
      <c r="AU154" s="244" t="s">
        <v>84</v>
      </c>
      <c r="AV154" s="13" t="s">
        <v>84</v>
      </c>
      <c r="AW154" s="13" t="s">
        <v>30</v>
      </c>
      <c r="AX154" s="13" t="s">
        <v>82</v>
      </c>
      <c r="AY154" s="244" t="s">
        <v>136</v>
      </c>
    </row>
    <row r="155" s="2" customFormat="1" ht="37.8" customHeight="1">
      <c r="A155" s="37"/>
      <c r="B155" s="38"/>
      <c r="C155" s="219" t="s">
        <v>201</v>
      </c>
      <c r="D155" s="219" t="s">
        <v>138</v>
      </c>
      <c r="E155" s="220" t="s">
        <v>202</v>
      </c>
      <c r="F155" s="221" t="s">
        <v>203</v>
      </c>
      <c r="G155" s="222" t="s">
        <v>184</v>
      </c>
      <c r="H155" s="223">
        <v>43.091999999999999</v>
      </c>
      <c r="I155" s="224"/>
      <c r="J155" s="225">
        <f>ROUND(I155*H155,2)</f>
        <v>0</v>
      </c>
      <c r="K155" s="226"/>
      <c r="L155" s="43"/>
      <c r="M155" s="227" t="s">
        <v>1</v>
      </c>
      <c r="N155" s="228" t="s">
        <v>39</v>
      </c>
      <c r="O155" s="90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1" t="s">
        <v>142</v>
      </c>
      <c r="AT155" s="231" t="s">
        <v>138</v>
      </c>
      <c r="AU155" s="231" t="s">
        <v>84</v>
      </c>
      <c r="AY155" s="16" t="s">
        <v>136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6" t="s">
        <v>82</v>
      </c>
      <c r="BK155" s="232">
        <f>ROUND(I155*H155,2)</f>
        <v>0</v>
      </c>
      <c r="BL155" s="16" t="s">
        <v>142</v>
      </c>
      <c r="BM155" s="231" t="s">
        <v>204</v>
      </c>
    </row>
    <row r="156" s="13" customFormat="1">
      <c r="A156" s="13"/>
      <c r="B156" s="233"/>
      <c r="C156" s="234"/>
      <c r="D156" s="235" t="s">
        <v>147</v>
      </c>
      <c r="E156" s="236" t="s">
        <v>1</v>
      </c>
      <c r="F156" s="237" t="s">
        <v>205</v>
      </c>
      <c r="G156" s="234"/>
      <c r="H156" s="238">
        <v>43.091999999999999</v>
      </c>
      <c r="I156" s="239"/>
      <c r="J156" s="234"/>
      <c r="K156" s="234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147</v>
      </c>
      <c r="AU156" s="244" t="s">
        <v>84</v>
      </c>
      <c r="AV156" s="13" t="s">
        <v>84</v>
      </c>
      <c r="AW156" s="13" t="s">
        <v>30</v>
      </c>
      <c r="AX156" s="13" t="s">
        <v>82</v>
      </c>
      <c r="AY156" s="244" t="s">
        <v>136</v>
      </c>
    </row>
    <row r="157" s="2" customFormat="1" ht="37.8" customHeight="1">
      <c r="A157" s="37"/>
      <c r="B157" s="38"/>
      <c r="C157" s="219" t="s">
        <v>8</v>
      </c>
      <c r="D157" s="219" t="s">
        <v>138</v>
      </c>
      <c r="E157" s="220" t="s">
        <v>206</v>
      </c>
      <c r="F157" s="221" t="s">
        <v>207</v>
      </c>
      <c r="G157" s="222" t="s">
        <v>184</v>
      </c>
      <c r="H157" s="223">
        <v>43.091999999999999</v>
      </c>
      <c r="I157" s="224"/>
      <c r="J157" s="225">
        <f>ROUND(I157*H157,2)</f>
        <v>0</v>
      </c>
      <c r="K157" s="226"/>
      <c r="L157" s="43"/>
      <c r="M157" s="227" t="s">
        <v>1</v>
      </c>
      <c r="N157" s="228" t="s">
        <v>39</v>
      </c>
      <c r="O157" s="90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1" t="s">
        <v>142</v>
      </c>
      <c r="AT157" s="231" t="s">
        <v>138</v>
      </c>
      <c r="AU157" s="231" t="s">
        <v>84</v>
      </c>
      <c r="AY157" s="16" t="s">
        <v>136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6" t="s">
        <v>82</v>
      </c>
      <c r="BK157" s="232">
        <f>ROUND(I157*H157,2)</f>
        <v>0</v>
      </c>
      <c r="BL157" s="16" t="s">
        <v>142</v>
      </c>
      <c r="BM157" s="231" t="s">
        <v>208</v>
      </c>
    </row>
    <row r="158" s="2" customFormat="1" ht="33" customHeight="1">
      <c r="A158" s="37"/>
      <c r="B158" s="38"/>
      <c r="C158" s="219" t="s">
        <v>209</v>
      </c>
      <c r="D158" s="219" t="s">
        <v>138</v>
      </c>
      <c r="E158" s="220" t="s">
        <v>210</v>
      </c>
      <c r="F158" s="221" t="s">
        <v>211</v>
      </c>
      <c r="G158" s="222" t="s">
        <v>212</v>
      </c>
      <c r="H158" s="223">
        <v>81.875</v>
      </c>
      <c r="I158" s="224"/>
      <c r="J158" s="225">
        <f>ROUND(I158*H158,2)</f>
        <v>0</v>
      </c>
      <c r="K158" s="226"/>
      <c r="L158" s="43"/>
      <c r="M158" s="227" t="s">
        <v>1</v>
      </c>
      <c r="N158" s="228" t="s">
        <v>39</v>
      </c>
      <c r="O158" s="90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1" t="s">
        <v>142</v>
      </c>
      <c r="AT158" s="231" t="s">
        <v>138</v>
      </c>
      <c r="AU158" s="231" t="s">
        <v>84</v>
      </c>
      <c r="AY158" s="16" t="s">
        <v>136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6" t="s">
        <v>82</v>
      </c>
      <c r="BK158" s="232">
        <f>ROUND(I158*H158,2)</f>
        <v>0</v>
      </c>
      <c r="BL158" s="16" t="s">
        <v>142</v>
      </c>
      <c r="BM158" s="231" t="s">
        <v>213</v>
      </c>
    </row>
    <row r="159" s="13" customFormat="1">
      <c r="A159" s="13"/>
      <c r="B159" s="233"/>
      <c r="C159" s="234"/>
      <c r="D159" s="235" t="s">
        <v>147</v>
      </c>
      <c r="E159" s="236" t="s">
        <v>1</v>
      </c>
      <c r="F159" s="237" t="s">
        <v>214</v>
      </c>
      <c r="G159" s="234"/>
      <c r="H159" s="238">
        <v>81.875</v>
      </c>
      <c r="I159" s="239"/>
      <c r="J159" s="234"/>
      <c r="K159" s="234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147</v>
      </c>
      <c r="AU159" s="244" t="s">
        <v>84</v>
      </c>
      <c r="AV159" s="13" t="s">
        <v>84</v>
      </c>
      <c r="AW159" s="13" t="s">
        <v>30</v>
      </c>
      <c r="AX159" s="13" t="s">
        <v>82</v>
      </c>
      <c r="AY159" s="244" t="s">
        <v>136</v>
      </c>
    </row>
    <row r="160" s="2" customFormat="1" ht="37.8" customHeight="1">
      <c r="A160" s="37"/>
      <c r="B160" s="38"/>
      <c r="C160" s="219" t="s">
        <v>215</v>
      </c>
      <c r="D160" s="219" t="s">
        <v>138</v>
      </c>
      <c r="E160" s="220" t="s">
        <v>216</v>
      </c>
      <c r="F160" s="221" t="s">
        <v>217</v>
      </c>
      <c r="G160" s="222" t="s">
        <v>218</v>
      </c>
      <c r="H160" s="223">
        <v>38</v>
      </c>
      <c r="I160" s="224"/>
      <c r="J160" s="225">
        <f>ROUND(I160*H160,2)</f>
        <v>0</v>
      </c>
      <c r="K160" s="226"/>
      <c r="L160" s="43"/>
      <c r="M160" s="227" t="s">
        <v>1</v>
      </c>
      <c r="N160" s="228" t="s">
        <v>39</v>
      </c>
      <c r="O160" s="90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1" t="s">
        <v>142</v>
      </c>
      <c r="AT160" s="231" t="s">
        <v>138</v>
      </c>
      <c r="AU160" s="231" t="s">
        <v>84</v>
      </c>
      <c r="AY160" s="16" t="s">
        <v>136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6" t="s">
        <v>82</v>
      </c>
      <c r="BK160" s="232">
        <f>ROUND(I160*H160,2)</f>
        <v>0</v>
      </c>
      <c r="BL160" s="16" t="s">
        <v>142</v>
      </c>
      <c r="BM160" s="231" t="s">
        <v>219</v>
      </c>
    </row>
    <row r="161" s="2" customFormat="1" ht="16.5" customHeight="1">
      <c r="A161" s="37"/>
      <c r="B161" s="38"/>
      <c r="C161" s="245" t="s">
        <v>220</v>
      </c>
      <c r="D161" s="245" t="s">
        <v>221</v>
      </c>
      <c r="E161" s="246" t="s">
        <v>222</v>
      </c>
      <c r="F161" s="247" t="s">
        <v>223</v>
      </c>
      <c r="G161" s="248" t="s">
        <v>184</v>
      </c>
      <c r="H161" s="249">
        <v>22.724</v>
      </c>
      <c r="I161" s="250"/>
      <c r="J161" s="251">
        <f>ROUND(I161*H161,2)</f>
        <v>0</v>
      </c>
      <c r="K161" s="252"/>
      <c r="L161" s="253"/>
      <c r="M161" s="254" t="s">
        <v>1</v>
      </c>
      <c r="N161" s="255" t="s">
        <v>39</v>
      </c>
      <c r="O161" s="90"/>
      <c r="P161" s="229">
        <f>O161*H161</f>
        <v>0</v>
      </c>
      <c r="Q161" s="229">
        <v>0.22</v>
      </c>
      <c r="R161" s="229">
        <f>Q161*H161</f>
        <v>4.9992799999999997</v>
      </c>
      <c r="S161" s="229">
        <v>0</v>
      </c>
      <c r="T161" s="230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1" t="s">
        <v>170</v>
      </c>
      <c r="AT161" s="231" t="s">
        <v>221</v>
      </c>
      <c r="AU161" s="231" t="s">
        <v>84</v>
      </c>
      <c r="AY161" s="16" t="s">
        <v>136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6" t="s">
        <v>82</v>
      </c>
      <c r="BK161" s="232">
        <f>ROUND(I161*H161,2)</f>
        <v>0</v>
      </c>
      <c r="BL161" s="16" t="s">
        <v>142</v>
      </c>
      <c r="BM161" s="231" t="s">
        <v>224</v>
      </c>
    </row>
    <row r="162" s="13" customFormat="1">
      <c r="A162" s="13"/>
      <c r="B162" s="233"/>
      <c r="C162" s="234"/>
      <c r="D162" s="235" t="s">
        <v>147</v>
      </c>
      <c r="E162" s="236" t="s">
        <v>1</v>
      </c>
      <c r="F162" s="237" t="s">
        <v>225</v>
      </c>
      <c r="G162" s="234"/>
      <c r="H162" s="238">
        <v>22.724</v>
      </c>
      <c r="I162" s="239"/>
      <c r="J162" s="234"/>
      <c r="K162" s="234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147</v>
      </c>
      <c r="AU162" s="244" t="s">
        <v>84</v>
      </c>
      <c r="AV162" s="13" t="s">
        <v>84</v>
      </c>
      <c r="AW162" s="13" t="s">
        <v>30</v>
      </c>
      <c r="AX162" s="13" t="s">
        <v>82</v>
      </c>
      <c r="AY162" s="244" t="s">
        <v>136</v>
      </c>
    </row>
    <row r="163" s="2" customFormat="1" ht="16.5" customHeight="1">
      <c r="A163" s="37"/>
      <c r="B163" s="38"/>
      <c r="C163" s="245" t="s">
        <v>226</v>
      </c>
      <c r="D163" s="245" t="s">
        <v>221</v>
      </c>
      <c r="E163" s="246" t="s">
        <v>227</v>
      </c>
      <c r="F163" s="247" t="s">
        <v>228</v>
      </c>
      <c r="G163" s="248" t="s">
        <v>212</v>
      </c>
      <c r="H163" s="249">
        <v>43.176000000000002</v>
      </c>
      <c r="I163" s="250"/>
      <c r="J163" s="251">
        <f>ROUND(I163*H163,2)</f>
        <v>0</v>
      </c>
      <c r="K163" s="252"/>
      <c r="L163" s="253"/>
      <c r="M163" s="254" t="s">
        <v>1</v>
      </c>
      <c r="N163" s="255" t="s">
        <v>39</v>
      </c>
      <c r="O163" s="90"/>
      <c r="P163" s="229">
        <f>O163*H163</f>
        <v>0</v>
      </c>
      <c r="Q163" s="229">
        <v>1</v>
      </c>
      <c r="R163" s="229">
        <f>Q163*H163</f>
        <v>43.176000000000002</v>
      </c>
      <c r="S163" s="229">
        <v>0</v>
      </c>
      <c r="T163" s="230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1" t="s">
        <v>170</v>
      </c>
      <c r="AT163" s="231" t="s">
        <v>221</v>
      </c>
      <c r="AU163" s="231" t="s">
        <v>84</v>
      </c>
      <c r="AY163" s="16" t="s">
        <v>136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6" t="s">
        <v>82</v>
      </c>
      <c r="BK163" s="232">
        <f>ROUND(I163*H163,2)</f>
        <v>0</v>
      </c>
      <c r="BL163" s="16" t="s">
        <v>142</v>
      </c>
      <c r="BM163" s="231" t="s">
        <v>229</v>
      </c>
    </row>
    <row r="164" s="13" customFormat="1">
      <c r="A164" s="13"/>
      <c r="B164" s="233"/>
      <c r="C164" s="234"/>
      <c r="D164" s="235" t="s">
        <v>147</v>
      </c>
      <c r="E164" s="236" t="s">
        <v>1</v>
      </c>
      <c r="F164" s="237" t="s">
        <v>230</v>
      </c>
      <c r="G164" s="234"/>
      <c r="H164" s="238">
        <v>43.176000000000002</v>
      </c>
      <c r="I164" s="239"/>
      <c r="J164" s="234"/>
      <c r="K164" s="234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147</v>
      </c>
      <c r="AU164" s="244" t="s">
        <v>84</v>
      </c>
      <c r="AV164" s="13" t="s">
        <v>84</v>
      </c>
      <c r="AW164" s="13" t="s">
        <v>30</v>
      </c>
      <c r="AX164" s="13" t="s">
        <v>82</v>
      </c>
      <c r="AY164" s="244" t="s">
        <v>136</v>
      </c>
    </row>
    <row r="165" s="12" customFormat="1" ht="22.8" customHeight="1">
      <c r="A165" s="12"/>
      <c r="B165" s="203"/>
      <c r="C165" s="204"/>
      <c r="D165" s="205" t="s">
        <v>73</v>
      </c>
      <c r="E165" s="217" t="s">
        <v>231</v>
      </c>
      <c r="F165" s="217" t="s">
        <v>232</v>
      </c>
      <c r="G165" s="204"/>
      <c r="H165" s="204"/>
      <c r="I165" s="207"/>
      <c r="J165" s="218">
        <f>BK165</f>
        <v>0</v>
      </c>
      <c r="K165" s="204"/>
      <c r="L165" s="209"/>
      <c r="M165" s="210"/>
      <c r="N165" s="211"/>
      <c r="O165" s="211"/>
      <c r="P165" s="212">
        <f>SUM(P166:P170)</f>
        <v>0</v>
      </c>
      <c r="Q165" s="211"/>
      <c r="R165" s="212">
        <f>SUM(R166:R170)</f>
        <v>0</v>
      </c>
      <c r="S165" s="211"/>
      <c r="T165" s="213">
        <f>SUM(T166:T170)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4" t="s">
        <v>82</v>
      </c>
      <c r="AT165" s="215" t="s">
        <v>73</v>
      </c>
      <c r="AU165" s="215" t="s">
        <v>82</v>
      </c>
      <c r="AY165" s="214" t="s">
        <v>136</v>
      </c>
      <c r="BK165" s="216">
        <f>SUM(BK166:BK170)</f>
        <v>0</v>
      </c>
    </row>
    <row r="166" s="2" customFormat="1" ht="16.5" customHeight="1">
      <c r="A166" s="37"/>
      <c r="B166" s="38"/>
      <c r="C166" s="219" t="s">
        <v>233</v>
      </c>
      <c r="D166" s="219" t="s">
        <v>138</v>
      </c>
      <c r="E166" s="220" t="s">
        <v>234</v>
      </c>
      <c r="F166" s="221" t="s">
        <v>235</v>
      </c>
      <c r="G166" s="222" t="s">
        <v>218</v>
      </c>
      <c r="H166" s="223">
        <v>28</v>
      </c>
      <c r="I166" s="224"/>
      <c r="J166" s="225">
        <f>ROUND(I166*H166,2)</f>
        <v>0</v>
      </c>
      <c r="K166" s="226"/>
      <c r="L166" s="43"/>
      <c r="M166" s="227" t="s">
        <v>1</v>
      </c>
      <c r="N166" s="228" t="s">
        <v>39</v>
      </c>
      <c r="O166" s="90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1" t="s">
        <v>142</v>
      </c>
      <c r="AT166" s="231" t="s">
        <v>138</v>
      </c>
      <c r="AU166" s="231" t="s">
        <v>84</v>
      </c>
      <c r="AY166" s="16" t="s">
        <v>136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6" t="s">
        <v>82</v>
      </c>
      <c r="BK166" s="232">
        <f>ROUND(I166*H166,2)</f>
        <v>0</v>
      </c>
      <c r="BL166" s="16" t="s">
        <v>142</v>
      </c>
      <c r="BM166" s="231" t="s">
        <v>236</v>
      </c>
    </row>
    <row r="167" s="2" customFormat="1" ht="24.15" customHeight="1">
      <c r="A167" s="37"/>
      <c r="B167" s="38"/>
      <c r="C167" s="219" t="s">
        <v>7</v>
      </c>
      <c r="D167" s="219" t="s">
        <v>138</v>
      </c>
      <c r="E167" s="220" t="s">
        <v>237</v>
      </c>
      <c r="F167" s="221" t="s">
        <v>238</v>
      </c>
      <c r="G167" s="222" t="s">
        <v>218</v>
      </c>
      <c r="H167" s="223">
        <v>28</v>
      </c>
      <c r="I167" s="224"/>
      <c r="J167" s="225">
        <f>ROUND(I167*H167,2)</f>
        <v>0</v>
      </c>
      <c r="K167" s="226"/>
      <c r="L167" s="43"/>
      <c r="M167" s="227" t="s">
        <v>1</v>
      </c>
      <c r="N167" s="228" t="s">
        <v>39</v>
      </c>
      <c r="O167" s="90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1" t="s">
        <v>142</v>
      </c>
      <c r="AT167" s="231" t="s">
        <v>138</v>
      </c>
      <c r="AU167" s="231" t="s">
        <v>84</v>
      </c>
      <c r="AY167" s="16" t="s">
        <v>136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6" t="s">
        <v>82</v>
      </c>
      <c r="BK167" s="232">
        <f>ROUND(I167*H167,2)</f>
        <v>0</v>
      </c>
      <c r="BL167" s="16" t="s">
        <v>142</v>
      </c>
      <c r="BM167" s="231" t="s">
        <v>239</v>
      </c>
    </row>
    <row r="168" s="2" customFormat="1" ht="24.15" customHeight="1">
      <c r="A168" s="37"/>
      <c r="B168" s="38"/>
      <c r="C168" s="219" t="s">
        <v>240</v>
      </c>
      <c r="D168" s="219" t="s">
        <v>138</v>
      </c>
      <c r="E168" s="220" t="s">
        <v>241</v>
      </c>
      <c r="F168" s="221" t="s">
        <v>242</v>
      </c>
      <c r="G168" s="222" t="s">
        <v>218</v>
      </c>
      <c r="H168" s="223">
        <v>252</v>
      </c>
      <c r="I168" s="224"/>
      <c r="J168" s="225">
        <f>ROUND(I168*H168,2)</f>
        <v>0</v>
      </c>
      <c r="K168" s="226"/>
      <c r="L168" s="43"/>
      <c r="M168" s="227" t="s">
        <v>1</v>
      </c>
      <c r="N168" s="228" t="s">
        <v>39</v>
      </c>
      <c r="O168" s="90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1" t="s">
        <v>142</v>
      </c>
      <c r="AT168" s="231" t="s">
        <v>138</v>
      </c>
      <c r="AU168" s="231" t="s">
        <v>84</v>
      </c>
      <c r="AY168" s="16" t="s">
        <v>136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6" t="s">
        <v>82</v>
      </c>
      <c r="BK168" s="232">
        <f>ROUND(I168*H168,2)</f>
        <v>0</v>
      </c>
      <c r="BL168" s="16" t="s">
        <v>142</v>
      </c>
      <c r="BM168" s="231" t="s">
        <v>243</v>
      </c>
    </row>
    <row r="169" s="13" customFormat="1">
      <c r="A169" s="13"/>
      <c r="B169" s="233"/>
      <c r="C169" s="234"/>
      <c r="D169" s="235" t="s">
        <v>147</v>
      </c>
      <c r="E169" s="234"/>
      <c r="F169" s="237" t="s">
        <v>244</v>
      </c>
      <c r="G169" s="234"/>
      <c r="H169" s="238">
        <v>252</v>
      </c>
      <c r="I169" s="239"/>
      <c r="J169" s="234"/>
      <c r="K169" s="234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147</v>
      </c>
      <c r="AU169" s="244" t="s">
        <v>84</v>
      </c>
      <c r="AV169" s="13" t="s">
        <v>84</v>
      </c>
      <c r="AW169" s="13" t="s">
        <v>4</v>
      </c>
      <c r="AX169" s="13" t="s">
        <v>82</v>
      </c>
      <c r="AY169" s="244" t="s">
        <v>136</v>
      </c>
    </row>
    <row r="170" s="2" customFormat="1" ht="16.5" customHeight="1">
      <c r="A170" s="37"/>
      <c r="B170" s="38"/>
      <c r="C170" s="219" t="s">
        <v>245</v>
      </c>
      <c r="D170" s="219" t="s">
        <v>138</v>
      </c>
      <c r="E170" s="220" t="s">
        <v>246</v>
      </c>
      <c r="F170" s="221" t="s">
        <v>247</v>
      </c>
      <c r="G170" s="222" t="s">
        <v>248</v>
      </c>
      <c r="H170" s="223">
        <v>1</v>
      </c>
      <c r="I170" s="224"/>
      <c r="J170" s="225">
        <f>ROUND(I170*H170,2)</f>
        <v>0</v>
      </c>
      <c r="K170" s="226"/>
      <c r="L170" s="43"/>
      <c r="M170" s="227" t="s">
        <v>1</v>
      </c>
      <c r="N170" s="228" t="s">
        <v>39</v>
      </c>
      <c r="O170" s="90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1" t="s">
        <v>142</v>
      </c>
      <c r="AT170" s="231" t="s">
        <v>138</v>
      </c>
      <c r="AU170" s="231" t="s">
        <v>84</v>
      </c>
      <c r="AY170" s="16" t="s">
        <v>136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6" t="s">
        <v>82</v>
      </c>
      <c r="BK170" s="232">
        <f>ROUND(I170*H170,2)</f>
        <v>0</v>
      </c>
      <c r="BL170" s="16" t="s">
        <v>142</v>
      </c>
      <c r="BM170" s="231" t="s">
        <v>249</v>
      </c>
    </row>
    <row r="171" s="12" customFormat="1" ht="22.8" customHeight="1">
      <c r="A171" s="12"/>
      <c r="B171" s="203"/>
      <c r="C171" s="204"/>
      <c r="D171" s="205" t="s">
        <v>73</v>
      </c>
      <c r="E171" s="217" t="s">
        <v>157</v>
      </c>
      <c r="F171" s="217" t="s">
        <v>250</v>
      </c>
      <c r="G171" s="204"/>
      <c r="H171" s="204"/>
      <c r="I171" s="207"/>
      <c r="J171" s="218">
        <f>BK171</f>
        <v>0</v>
      </c>
      <c r="K171" s="204"/>
      <c r="L171" s="209"/>
      <c r="M171" s="210"/>
      <c r="N171" s="211"/>
      <c r="O171" s="211"/>
      <c r="P171" s="212">
        <f>SUM(P172:P196)</f>
        <v>0</v>
      </c>
      <c r="Q171" s="211"/>
      <c r="R171" s="212">
        <f>SUM(R172:R196)</f>
        <v>497.06076500000006</v>
      </c>
      <c r="S171" s="211"/>
      <c r="T171" s="213">
        <f>SUM(T172:T196)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4" t="s">
        <v>82</v>
      </c>
      <c r="AT171" s="215" t="s">
        <v>73</v>
      </c>
      <c r="AU171" s="215" t="s">
        <v>82</v>
      </c>
      <c r="AY171" s="214" t="s">
        <v>136</v>
      </c>
      <c r="BK171" s="216">
        <f>SUM(BK172:BK196)</f>
        <v>0</v>
      </c>
    </row>
    <row r="172" s="2" customFormat="1" ht="21.75" customHeight="1">
      <c r="A172" s="37"/>
      <c r="B172" s="38"/>
      <c r="C172" s="219" t="s">
        <v>251</v>
      </c>
      <c r="D172" s="219" t="s">
        <v>138</v>
      </c>
      <c r="E172" s="220" t="s">
        <v>252</v>
      </c>
      <c r="F172" s="221" t="s">
        <v>253</v>
      </c>
      <c r="G172" s="222" t="s">
        <v>141</v>
      </c>
      <c r="H172" s="223">
        <v>53.799999999999997</v>
      </c>
      <c r="I172" s="224"/>
      <c r="J172" s="225">
        <f>ROUND(I172*H172,2)</f>
        <v>0</v>
      </c>
      <c r="K172" s="226"/>
      <c r="L172" s="43"/>
      <c r="M172" s="227" t="s">
        <v>1</v>
      </c>
      <c r="N172" s="228" t="s">
        <v>39</v>
      </c>
      <c r="O172" s="90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1" t="s">
        <v>142</v>
      </c>
      <c r="AT172" s="231" t="s">
        <v>138</v>
      </c>
      <c r="AU172" s="231" t="s">
        <v>84</v>
      </c>
      <c r="AY172" s="16" t="s">
        <v>136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6" t="s">
        <v>82</v>
      </c>
      <c r="BK172" s="232">
        <f>ROUND(I172*H172,2)</f>
        <v>0</v>
      </c>
      <c r="BL172" s="16" t="s">
        <v>142</v>
      </c>
      <c r="BM172" s="231" t="s">
        <v>254</v>
      </c>
    </row>
    <row r="173" s="2" customFormat="1" ht="21.75" customHeight="1">
      <c r="A173" s="37"/>
      <c r="B173" s="38"/>
      <c r="C173" s="219" t="s">
        <v>255</v>
      </c>
      <c r="D173" s="219" t="s">
        <v>138</v>
      </c>
      <c r="E173" s="220" t="s">
        <v>256</v>
      </c>
      <c r="F173" s="221" t="s">
        <v>257</v>
      </c>
      <c r="G173" s="222" t="s">
        <v>141</v>
      </c>
      <c r="H173" s="223">
        <v>1490.4000000000001</v>
      </c>
      <c r="I173" s="224"/>
      <c r="J173" s="225">
        <f>ROUND(I173*H173,2)</f>
        <v>0</v>
      </c>
      <c r="K173" s="226"/>
      <c r="L173" s="43"/>
      <c r="M173" s="227" t="s">
        <v>1</v>
      </c>
      <c r="N173" s="228" t="s">
        <v>39</v>
      </c>
      <c r="O173" s="90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1" t="s">
        <v>142</v>
      </c>
      <c r="AT173" s="231" t="s">
        <v>138</v>
      </c>
      <c r="AU173" s="231" t="s">
        <v>84</v>
      </c>
      <c r="AY173" s="16" t="s">
        <v>136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6" t="s">
        <v>82</v>
      </c>
      <c r="BK173" s="232">
        <f>ROUND(I173*H173,2)</f>
        <v>0</v>
      </c>
      <c r="BL173" s="16" t="s">
        <v>142</v>
      </c>
      <c r="BM173" s="231" t="s">
        <v>258</v>
      </c>
    </row>
    <row r="174" s="13" customFormat="1">
      <c r="A174" s="13"/>
      <c r="B174" s="233"/>
      <c r="C174" s="234"/>
      <c r="D174" s="235" t="s">
        <v>147</v>
      </c>
      <c r="E174" s="236" t="s">
        <v>1</v>
      </c>
      <c r="F174" s="237" t="s">
        <v>259</v>
      </c>
      <c r="G174" s="234"/>
      <c r="H174" s="238">
        <v>1490.4000000000001</v>
      </c>
      <c r="I174" s="239"/>
      <c r="J174" s="234"/>
      <c r="K174" s="234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147</v>
      </c>
      <c r="AU174" s="244" t="s">
        <v>84</v>
      </c>
      <c r="AV174" s="13" t="s">
        <v>84</v>
      </c>
      <c r="AW174" s="13" t="s">
        <v>30</v>
      </c>
      <c r="AX174" s="13" t="s">
        <v>82</v>
      </c>
      <c r="AY174" s="244" t="s">
        <v>136</v>
      </c>
    </row>
    <row r="175" s="2" customFormat="1" ht="24.15" customHeight="1">
      <c r="A175" s="37"/>
      <c r="B175" s="38"/>
      <c r="C175" s="219" t="s">
        <v>260</v>
      </c>
      <c r="D175" s="219" t="s">
        <v>138</v>
      </c>
      <c r="E175" s="220" t="s">
        <v>261</v>
      </c>
      <c r="F175" s="221" t="s">
        <v>262</v>
      </c>
      <c r="G175" s="222" t="s">
        <v>141</v>
      </c>
      <c r="H175" s="223">
        <v>53.799999999999997</v>
      </c>
      <c r="I175" s="224"/>
      <c r="J175" s="225">
        <f>ROUND(I175*H175,2)</f>
        <v>0</v>
      </c>
      <c r="K175" s="226"/>
      <c r="L175" s="43"/>
      <c r="M175" s="227" t="s">
        <v>1</v>
      </c>
      <c r="N175" s="228" t="s">
        <v>39</v>
      </c>
      <c r="O175" s="90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1" t="s">
        <v>142</v>
      </c>
      <c r="AT175" s="231" t="s">
        <v>138</v>
      </c>
      <c r="AU175" s="231" t="s">
        <v>84</v>
      </c>
      <c r="AY175" s="16" t="s">
        <v>136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6" t="s">
        <v>82</v>
      </c>
      <c r="BK175" s="232">
        <f>ROUND(I175*H175,2)</f>
        <v>0</v>
      </c>
      <c r="BL175" s="16" t="s">
        <v>142</v>
      </c>
      <c r="BM175" s="231" t="s">
        <v>263</v>
      </c>
    </row>
    <row r="176" s="13" customFormat="1">
      <c r="A176" s="13"/>
      <c r="B176" s="233"/>
      <c r="C176" s="234"/>
      <c r="D176" s="235" t="s">
        <v>147</v>
      </c>
      <c r="E176" s="236" t="s">
        <v>1</v>
      </c>
      <c r="F176" s="237" t="s">
        <v>264</v>
      </c>
      <c r="G176" s="234"/>
      <c r="H176" s="238">
        <v>53.799999999999997</v>
      </c>
      <c r="I176" s="239"/>
      <c r="J176" s="234"/>
      <c r="K176" s="234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147</v>
      </c>
      <c r="AU176" s="244" t="s">
        <v>84</v>
      </c>
      <c r="AV176" s="13" t="s">
        <v>84</v>
      </c>
      <c r="AW176" s="13" t="s">
        <v>30</v>
      </c>
      <c r="AX176" s="13" t="s">
        <v>82</v>
      </c>
      <c r="AY176" s="244" t="s">
        <v>136</v>
      </c>
    </row>
    <row r="177" s="2" customFormat="1" ht="24.15" customHeight="1">
      <c r="A177" s="37"/>
      <c r="B177" s="38"/>
      <c r="C177" s="219" t="s">
        <v>265</v>
      </c>
      <c r="D177" s="219" t="s">
        <v>138</v>
      </c>
      <c r="E177" s="220" t="s">
        <v>266</v>
      </c>
      <c r="F177" s="221" t="s">
        <v>267</v>
      </c>
      <c r="G177" s="222" t="s">
        <v>141</v>
      </c>
      <c r="H177" s="223">
        <v>45</v>
      </c>
      <c r="I177" s="224"/>
      <c r="J177" s="225">
        <f>ROUND(I177*H177,2)</f>
        <v>0</v>
      </c>
      <c r="K177" s="226"/>
      <c r="L177" s="43"/>
      <c r="M177" s="227" t="s">
        <v>1</v>
      </c>
      <c r="N177" s="228" t="s">
        <v>39</v>
      </c>
      <c r="O177" s="90"/>
      <c r="P177" s="229">
        <f>O177*H177</f>
        <v>0</v>
      </c>
      <c r="Q177" s="229">
        <v>0.19536000000000001</v>
      </c>
      <c r="R177" s="229">
        <f>Q177*H177</f>
        <v>8.7911999999999999</v>
      </c>
      <c r="S177" s="229">
        <v>0</v>
      </c>
      <c r="T177" s="230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1" t="s">
        <v>142</v>
      </c>
      <c r="AT177" s="231" t="s">
        <v>138</v>
      </c>
      <c r="AU177" s="231" t="s">
        <v>84</v>
      </c>
      <c r="AY177" s="16" t="s">
        <v>136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6" t="s">
        <v>82</v>
      </c>
      <c r="BK177" s="232">
        <f>ROUND(I177*H177,2)</f>
        <v>0</v>
      </c>
      <c r="BL177" s="16" t="s">
        <v>142</v>
      </c>
      <c r="BM177" s="231" t="s">
        <v>268</v>
      </c>
    </row>
    <row r="178" s="13" customFormat="1">
      <c r="A178" s="13"/>
      <c r="B178" s="233"/>
      <c r="C178" s="234"/>
      <c r="D178" s="235" t="s">
        <v>147</v>
      </c>
      <c r="E178" s="236" t="s">
        <v>1</v>
      </c>
      <c r="F178" s="237" t="s">
        <v>269</v>
      </c>
      <c r="G178" s="234"/>
      <c r="H178" s="238">
        <v>45</v>
      </c>
      <c r="I178" s="239"/>
      <c r="J178" s="234"/>
      <c r="K178" s="234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147</v>
      </c>
      <c r="AU178" s="244" t="s">
        <v>84</v>
      </c>
      <c r="AV178" s="13" t="s">
        <v>84</v>
      </c>
      <c r="AW178" s="13" t="s">
        <v>30</v>
      </c>
      <c r="AX178" s="13" t="s">
        <v>82</v>
      </c>
      <c r="AY178" s="244" t="s">
        <v>136</v>
      </c>
    </row>
    <row r="179" s="2" customFormat="1" ht="16.5" customHeight="1">
      <c r="A179" s="37"/>
      <c r="B179" s="38"/>
      <c r="C179" s="245" t="s">
        <v>270</v>
      </c>
      <c r="D179" s="245" t="s">
        <v>221</v>
      </c>
      <c r="E179" s="246" t="s">
        <v>271</v>
      </c>
      <c r="F179" s="247" t="s">
        <v>272</v>
      </c>
      <c r="G179" s="248" t="s">
        <v>141</v>
      </c>
      <c r="H179" s="249">
        <v>45.450000000000003</v>
      </c>
      <c r="I179" s="250"/>
      <c r="J179" s="251">
        <f>ROUND(I179*H179,2)</f>
        <v>0</v>
      </c>
      <c r="K179" s="252"/>
      <c r="L179" s="253"/>
      <c r="M179" s="254" t="s">
        <v>1</v>
      </c>
      <c r="N179" s="255" t="s">
        <v>39</v>
      </c>
      <c r="O179" s="90"/>
      <c r="P179" s="229">
        <f>O179*H179</f>
        <v>0</v>
      </c>
      <c r="Q179" s="229">
        <v>0.41699999999999998</v>
      </c>
      <c r="R179" s="229">
        <f>Q179*H179</f>
        <v>18.952650000000002</v>
      </c>
      <c r="S179" s="229">
        <v>0</v>
      </c>
      <c r="T179" s="230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1" t="s">
        <v>170</v>
      </c>
      <c r="AT179" s="231" t="s">
        <v>221</v>
      </c>
      <c r="AU179" s="231" t="s">
        <v>84</v>
      </c>
      <c r="AY179" s="16" t="s">
        <v>136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6" t="s">
        <v>82</v>
      </c>
      <c r="BK179" s="232">
        <f>ROUND(I179*H179,2)</f>
        <v>0</v>
      </c>
      <c r="BL179" s="16" t="s">
        <v>142</v>
      </c>
      <c r="BM179" s="231" t="s">
        <v>273</v>
      </c>
    </row>
    <row r="180" s="13" customFormat="1">
      <c r="A180" s="13"/>
      <c r="B180" s="233"/>
      <c r="C180" s="234"/>
      <c r="D180" s="235" t="s">
        <v>147</v>
      </c>
      <c r="E180" s="234"/>
      <c r="F180" s="237" t="s">
        <v>274</v>
      </c>
      <c r="G180" s="234"/>
      <c r="H180" s="238">
        <v>45.450000000000003</v>
      </c>
      <c r="I180" s="239"/>
      <c r="J180" s="234"/>
      <c r="K180" s="234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147</v>
      </c>
      <c r="AU180" s="244" t="s">
        <v>84</v>
      </c>
      <c r="AV180" s="13" t="s">
        <v>84</v>
      </c>
      <c r="AW180" s="13" t="s">
        <v>4</v>
      </c>
      <c r="AX180" s="13" t="s">
        <v>82</v>
      </c>
      <c r="AY180" s="244" t="s">
        <v>136</v>
      </c>
    </row>
    <row r="181" s="2" customFormat="1" ht="24.15" customHeight="1">
      <c r="A181" s="37"/>
      <c r="B181" s="38"/>
      <c r="C181" s="219" t="s">
        <v>275</v>
      </c>
      <c r="D181" s="219" t="s">
        <v>138</v>
      </c>
      <c r="E181" s="220" t="s">
        <v>276</v>
      </c>
      <c r="F181" s="221" t="s">
        <v>277</v>
      </c>
      <c r="G181" s="222" t="s">
        <v>141</v>
      </c>
      <c r="H181" s="223">
        <v>109</v>
      </c>
      <c r="I181" s="224"/>
      <c r="J181" s="225">
        <f>ROUND(I181*H181,2)</f>
        <v>0</v>
      </c>
      <c r="K181" s="226"/>
      <c r="L181" s="43"/>
      <c r="M181" s="227" t="s">
        <v>1</v>
      </c>
      <c r="N181" s="228" t="s">
        <v>39</v>
      </c>
      <c r="O181" s="90"/>
      <c r="P181" s="229">
        <f>O181*H181</f>
        <v>0</v>
      </c>
      <c r="Q181" s="229">
        <v>0.1837</v>
      </c>
      <c r="R181" s="229">
        <f>Q181*H181</f>
        <v>20.023299999999999</v>
      </c>
      <c r="S181" s="229">
        <v>0</v>
      </c>
      <c r="T181" s="230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1" t="s">
        <v>142</v>
      </c>
      <c r="AT181" s="231" t="s">
        <v>138</v>
      </c>
      <c r="AU181" s="231" t="s">
        <v>84</v>
      </c>
      <c r="AY181" s="16" t="s">
        <v>136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6" t="s">
        <v>82</v>
      </c>
      <c r="BK181" s="232">
        <f>ROUND(I181*H181,2)</f>
        <v>0</v>
      </c>
      <c r="BL181" s="16" t="s">
        <v>142</v>
      </c>
      <c r="BM181" s="231" t="s">
        <v>278</v>
      </c>
    </row>
    <row r="182" s="13" customFormat="1">
      <c r="A182" s="13"/>
      <c r="B182" s="233"/>
      <c r="C182" s="234"/>
      <c r="D182" s="235" t="s">
        <v>147</v>
      </c>
      <c r="E182" s="236" t="s">
        <v>1</v>
      </c>
      <c r="F182" s="237" t="s">
        <v>279</v>
      </c>
      <c r="G182" s="234"/>
      <c r="H182" s="238">
        <v>109</v>
      </c>
      <c r="I182" s="239"/>
      <c r="J182" s="234"/>
      <c r="K182" s="234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147</v>
      </c>
      <c r="AU182" s="244" t="s">
        <v>84</v>
      </c>
      <c r="AV182" s="13" t="s">
        <v>84</v>
      </c>
      <c r="AW182" s="13" t="s">
        <v>30</v>
      </c>
      <c r="AX182" s="13" t="s">
        <v>82</v>
      </c>
      <c r="AY182" s="244" t="s">
        <v>136</v>
      </c>
    </row>
    <row r="183" s="2" customFormat="1" ht="16.5" customHeight="1">
      <c r="A183" s="37"/>
      <c r="B183" s="38"/>
      <c r="C183" s="245" t="s">
        <v>280</v>
      </c>
      <c r="D183" s="245" t="s">
        <v>221</v>
      </c>
      <c r="E183" s="246" t="s">
        <v>281</v>
      </c>
      <c r="F183" s="247" t="s">
        <v>282</v>
      </c>
      <c r="G183" s="248" t="s">
        <v>141</v>
      </c>
      <c r="H183" s="249">
        <v>111.18000000000001</v>
      </c>
      <c r="I183" s="250"/>
      <c r="J183" s="251">
        <f>ROUND(I183*H183,2)</f>
        <v>0</v>
      </c>
      <c r="K183" s="252"/>
      <c r="L183" s="253"/>
      <c r="M183" s="254" t="s">
        <v>1</v>
      </c>
      <c r="N183" s="255" t="s">
        <v>39</v>
      </c>
      <c r="O183" s="90"/>
      <c r="P183" s="229">
        <f>O183*H183</f>
        <v>0</v>
      </c>
      <c r="Q183" s="229">
        <v>0.222</v>
      </c>
      <c r="R183" s="229">
        <f>Q183*H183</f>
        <v>24.68196</v>
      </c>
      <c r="S183" s="229">
        <v>0</v>
      </c>
      <c r="T183" s="230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1" t="s">
        <v>170</v>
      </c>
      <c r="AT183" s="231" t="s">
        <v>221</v>
      </c>
      <c r="AU183" s="231" t="s">
        <v>84</v>
      </c>
      <c r="AY183" s="16" t="s">
        <v>136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6" t="s">
        <v>82</v>
      </c>
      <c r="BK183" s="232">
        <f>ROUND(I183*H183,2)</f>
        <v>0</v>
      </c>
      <c r="BL183" s="16" t="s">
        <v>142</v>
      </c>
      <c r="BM183" s="231" t="s">
        <v>283</v>
      </c>
    </row>
    <row r="184" s="13" customFormat="1">
      <c r="A184" s="13"/>
      <c r="B184" s="233"/>
      <c r="C184" s="234"/>
      <c r="D184" s="235" t="s">
        <v>147</v>
      </c>
      <c r="E184" s="234"/>
      <c r="F184" s="237" t="s">
        <v>284</v>
      </c>
      <c r="G184" s="234"/>
      <c r="H184" s="238">
        <v>111.18000000000001</v>
      </c>
      <c r="I184" s="239"/>
      <c r="J184" s="234"/>
      <c r="K184" s="234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147</v>
      </c>
      <c r="AU184" s="244" t="s">
        <v>84</v>
      </c>
      <c r="AV184" s="13" t="s">
        <v>84</v>
      </c>
      <c r="AW184" s="13" t="s">
        <v>4</v>
      </c>
      <c r="AX184" s="13" t="s">
        <v>82</v>
      </c>
      <c r="AY184" s="244" t="s">
        <v>136</v>
      </c>
    </row>
    <row r="185" s="2" customFormat="1" ht="24.15" customHeight="1">
      <c r="A185" s="37"/>
      <c r="B185" s="38"/>
      <c r="C185" s="219" t="s">
        <v>285</v>
      </c>
      <c r="D185" s="219" t="s">
        <v>138</v>
      </c>
      <c r="E185" s="220" t="s">
        <v>286</v>
      </c>
      <c r="F185" s="221" t="s">
        <v>287</v>
      </c>
      <c r="G185" s="222" t="s">
        <v>141</v>
      </c>
      <c r="H185" s="223">
        <v>1422</v>
      </c>
      <c r="I185" s="224"/>
      <c r="J185" s="225">
        <f>ROUND(I185*H185,2)</f>
        <v>0</v>
      </c>
      <c r="K185" s="226"/>
      <c r="L185" s="43"/>
      <c r="M185" s="227" t="s">
        <v>1</v>
      </c>
      <c r="N185" s="228" t="s">
        <v>39</v>
      </c>
      <c r="O185" s="90"/>
      <c r="P185" s="229">
        <f>O185*H185</f>
        <v>0</v>
      </c>
      <c r="Q185" s="229">
        <v>0.16700000000000001</v>
      </c>
      <c r="R185" s="229">
        <f>Q185*H185</f>
        <v>237.47400000000002</v>
      </c>
      <c r="S185" s="229">
        <v>0</v>
      </c>
      <c r="T185" s="230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1" t="s">
        <v>142</v>
      </c>
      <c r="AT185" s="231" t="s">
        <v>138</v>
      </c>
      <c r="AU185" s="231" t="s">
        <v>84</v>
      </c>
      <c r="AY185" s="16" t="s">
        <v>136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6" t="s">
        <v>82</v>
      </c>
      <c r="BK185" s="232">
        <f>ROUND(I185*H185,2)</f>
        <v>0</v>
      </c>
      <c r="BL185" s="16" t="s">
        <v>142</v>
      </c>
      <c r="BM185" s="231" t="s">
        <v>288</v>
      </c>
    </row>
    <row r="186" s="13" customFormat="1">
      <c r="A186" s="13"/>
      <c r="B186" s="233"/>
      <c r="C186" s="234"/>
      <c r="D186" s="235" t="s">
        <v>147</v>
      </c>
      <c r="E186" s="236" t="s">
        <v>1</v>
      </c>
      <c r="F186" s="237" t="s">
        <v>289</v>
      </c>
      <c r="G186" s="234"/>
      <c r="H186" s="238">
        <v>1422</v>
      </c>
      <c r="I186" s="239"/>
      <c r="J186" s="234"/>
      <c r="K186" s="234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147</v>
      </c>
      <c r="AU186" s="244" t="s">
        <v>84</v>
      </c>
      <c r="AV186" s="13" t="s">
        <v>84</v>
      </c>
      <c r="AW186" s="13" t="s">
        <v>30</v>
      </c>
      <c r="AX186" s="13" t="s">
        <v>82</v>
      </c>
      <c r="AY186" s="244" t="s">
        <v>136</v>
      </c>
    </row>
    <row r="187" s="2" customFormat="1" ht="16.5" customHeight="1">
      <c r="A187" s="37"/>
      <c r="B187" s="38"/>
      <c r="C187" s="245" t="s">
        <v>290</v>
      </c>
      <c r="D187" s="245" t="s">
        <v>221</v>
      </c>
      <c r="E187" s="246" t="s">
        <v>291</v>
      </c>
      <c r="F187" s="247" t="s">
        <v>292</v>
      </c>
      <c r="G187" s="248" t="s">
        <v>141</v>
      </c>
      <c r="H187" s="249">
        <v>1450.4400000000001</v>
      </c>
      <c r="I187" s="250"/>
      <c r="J187" s="251">
        <f>ROUND(I187*H187,2)</f>
        <v>0</v>
      </c>
      <c r="K187" s="252"/>
      <c r="L187" s="253"/>
      <c r="M187" s="254" t="s">
        <v>1</v>
      </c>
      <c r="N187" s="255" t="s">
        <v>39</v>
      </c>
      <c r="O187" s="90"/>
      <c r="P187" s="229">
        <f>O187*H187</f>
        <v>0</v>
      </c>
      <c r="Q187" s="229">
        <v>0.11799999999999999</v>
      </c>
      <c r="R187" s="229">
        <f>Q187*H187</f>
        <v>171.15191999999999</v>
      </c>
      <c r="S187" s="229">
        <v>0</v>
      </c>
      <c r="T187" s="230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1" t="s">
        <v>170</v>
      </c>
      <c r="AT187" s="231" t="s">
        <v>221</v>
      </c>
      <c r="AU187" s="231" t="s">
        <v>84</v>
      </c>
      <c r="AY187" s="16" t="s">
        <v>136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6" t="s">
        <v>82</v>
      </c>
      <c r="BK187" s="232">
        <f>ROUND(I187*H187,2)</f>
        <v>0</v>
      </c>
      <c r="BL187" s="16" t="s">
        <v>142</v>
      </c>
      <c r="BM187" s="231" t="s">
        <v>293</v>
      </c>
    </row>
    <row r="188" s="13" customFormat="1">
      <c r="A188" s="13"/>
      <c r="B188" s="233"/>
      <c r="C188" s="234"/>
      <c r="D188" s="235" t="s">
        <v>147</v>
      </c>
      <c r="E188" s="234"/>
      <c r="F188" s="237" t="s">
        <v>294</v>
      </c>
      <c r="G188" s="234"/>
      <c r="H188" s="238">
        <v>1450.4400000000001</v>
      </c>
      <c r="I188" s="239"/>
      <c r="J188" s="234"/>
      <c r="K188" s="234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147</v>
      </c>
      <c r="AU188" s="244" t="s">
        <v>84</v>
      </c>
      <c r="AV188" s="13" t="s">
        <v>84</v>
      </c>
      <c r="AW188" s="13" t="s">
        <v>4</v>
      </c>
      <c r="AX188" s="13" t="s">
        <v>82</v>
      </c>
      <c r="AY188" s="244" t="s">
        <v>136</v>
      </c>
    </row>
    <row r="189" s="2" customFormat="1" ht="33" customHeight="1">
      <c r="A189" s="37"/>
      <c r="B189" s="38"/>
      <c r="C189" s="219" t="s">
        <v>295</v>
      </c>
      <c r="D189" s="219" t="s">
        <v>138</v>
      </c>
      <c r="E189" s="220" t="s">
        <v>296</v>
      </c>
      <c r="F189" s="221" t="s">
        <v>297</v>
      </c>
      <c r="G189" s="222" t="s">
        <v>141</v>
      </c>
      <c r="H189" s="223">
        <v>68.400000000000006</v>
      </c>
      <c r="I189" s="224"/>
      <c r="J189" s="225">
        <f>ROUND(I189*H189,2)</f>
        <v>0</v>
      </c>
      <c r="K189" s="226"/>
      <c r="L189" s="43"/>
      <c r="M189" s="227" t="s">
        <v>1</v>
      </c>
      <c r="N189" s="228" t="s">
        <v>39</v>
      </c>
      <c r="O189" s="90"/>
      <c r="P189" s="229">
        <f>O189*H189</f>
        <v>0</v>
      </c>
      <c r="Q189" s="229">
        <v>0.10100000000000001</v>
      </c>
      <c r="R189" s="229">
        <f>Q189*H189</f>
        <v>6.9084000000000012</v>
      </c>
      <c r="S189" s="229">
        <v>0</v>
      </c>
      <c r="T189" s="230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1" t="s">
        <v>142</v>
      </c>
      <c r="AT189" s="231" t="s">
        <v>138</v>
      </c>
      <c r="AU189" s="231" t="s">
        <v>84</v>
      </c>
      <c r="AY189" s="16" t="s">
        <v>136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6" t="s">
        <v>82</v>
      </c>
      <c r="BK189" s="232">
        <f>ROUND(I189*H189,2)</f>
        <v>0</v>
      </c>
      <c r="BL189" s="16" t="s">
        <v>142</v>
      </c>
      <c r="BM189" s="231" t="s">
        <v>298</v>
      </c>
    </row>
    <row r="190" s="13" customFormat="1">
      <c r="A190" s="13"/>
      <c r="B190" s="233"/>
      <c r="C190" s="234"/>
      <c r="D190" s="235" t="s">
        <v>147</v>
      </c>
      <c r="E190" s="236" t="s">
        <v>1</v>
      </c>
      <c r="F190" s="237" t="s">
        <v>299</v>
      </c>
      <c r="G190" s="234"/>
      <c r="H190" s="238">
        <v>39.200000000000003</v>
      </c>
      <c r="I190" s="239"/>
      <c r="J190" s="234"/>
      <c r="K190" s="234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147</v>
      </c>
      <c r="AU190" s="244" t="s">
        <v>84</v>
      </c>
      <c r="AV190" s="13" t="s">
        <v>84</v>
      </c>
      <c r="AW190" s="13" t="s">
        <v>30</v>
      </c>
      <c r="AX190" s="13" t="s">
        <v>74</v>
      </c>
      <c r="AY190" s="244" t="s">
        <v>136</v>
      </c>
    </row>
    <row r="191" s="13" customFormat="1">
      <c r="A191" s="13"/>
      <c r="B191" s="233"/>
      <c r="C191" s="234"/>
      <c r="D191" s="235" t="s">
        <v>147</v>
      </c>
      <c r="E191" s="236" t="s">
        <v>1</v>
      </c>
      <c r="F191" s="237" t="s">
        <v>300</v>
      </c>
      <c r="G191" s="234"/>
      <c r="H191" s="238">
        <v>29.199999999999999</v>
      </c>
      <c r="I191" s="239"/>
      <c r="J191" s="234"/>
      <c r="K191" s="234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147</v>
      </c>
      <c r="AU191" s="244" t="s">
        <v>84</v>
      </c>
      <c r="AV191" s="13" t="s">
        <v>84</v>
      </c>
      <c r="AW191" s="13" t="s">
        <v>30</v>
      </c>
      <c r="AX191" s="13" t="s">
        <v>74</v>
      </c>
      <c r="AY191" s="244" t="s">
        <v>136</v>
      </c>
    </row>
    <row r="192" s="14" customFormat="1">
      <c r="A192" s="14"/>
      <c r="B192" s="256"/>
      <c r="C192" s="257"/>
      <c r="D192" s="235" t="s">
        <v>147</v>
      </c>
      <c r="E192" s="258" t="s">
        <v>1</v>
      </c>
      <c r="F192" s="259" t="s">
        <v>301</v>
      </c>
      <c r="G192" s="257"/>
      <c r="H192" s="260">
        <v>68.400000000000006</v>
      </c>
      <c r="I192" s="261"/>
      <c r="J192" s="257"/>
      <c r="K192" s="257"/>
      <c r="L192" s="262"/>
      <c r="M192" s="263"/>
      <c r="N192" s="264"/>
      <c r="O192" s="264"/>
      <c r="P192" s="264"/>
      <c r="Q192" s="264"/>
      <c r="R192" s="264"/>
      <c r="S192" s="264"/>
      <c r="T192" s="26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6" t="s">
        <v>147</v>
      </c>
      <c r="AU192" s="266" t="s">
        <v>84</v>
      </c>
      <c r="AV192" s="14" t="s">
        <v>142</v>
      </c>
      <c r="AW192" s="14" t="s">
        <v>30</v>
      </c>
      <c r="AX192" s="14" t="s">
        <v>82</v>
      </c>
      <c r="AY192" s="266" t="s">
        <v>136</v>
      </c>
    </row>
    <row r="193" s="2" customFormat="1" ht="44.25" customHeight="1">
      <c r="A193" s="37"/>
      <c r="B193" s="38"/>
      <c r="C193" s="245" t="s">
        <v>302</v>
      </c>
      <c r="D193" s="245" t="s">
        <v>221</v>
      </c>
      <c r="E193" s="246" t="s">
        <v>303</v>
      </c>
      <c r="F193" s="247" t="s">
        <v>304</v>
      </c>
      <c r="G193" s="248" t="s">
        <v>141</v>
      </c>
      <c r="H193" s="249">
        <v>39.200000000000003</v>
      </c>
      <c r="I193" s="250"/>
      <c r="J193" s="251">
        <f>ROUND(I193*H193,2)</f>
        <v>0</v>
      </c>
      <c r="K193" s="252"/>
      <c r="L193" s="253"/>
      <c r="M193" s="254" t="s">
        <v>1</v>
      </c>
      <c r="N193" s="255" t="s">
        <v>39</v>
      </c>
      <c r="O193" s="90"/>
      <c r="P193" s="229">
        <f>O193*H193</f>
        <v>0</v>
      </c>
      <c r="Q193" s="229">
        <v>0.13100000000000001</v>
      </c>
      <c r="R193" s="229">
        <f>Q193*H193</f>
        <v>5.1352000000000002</v>
      </c>
      <c r="S193" s="229">
        <v>0</v>
      </c>
      <c r="T193" s="230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1" t="s">
        <v>170</v>
      </c>
      <c r="AT193" s="231" t="s">
        <v>221</v>
      </c>
      <c r="AU193" s="231" t="s">
        <v>84</v>
      </c>
      <c r="AY193" s="16" t="s">
        <v>136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6" t="s">
        <v>82</v>
      </c>
      <c r="BK193" s="232">
        <f>ROUND(I193*H193,2)</f>
        <v>0</v>
      </c>
      <c r="BL193" s="16" t="s">
        <v>142</v>
      </c>
      <c r="BM193" s="231" t="s">
        <v>305</v>
      </c>
    </row>
    <row r="194" s="13" customFormat="1">
      <c r="A194" s="13"/>
      <c r="B194" s="233"/>
      <c r="C194" s="234"/>
      <c r="D194" s="235" t="s">
        <v>147</v>
      </c>
      <c r="E194" s="234"/>
      <c r="F194" s="237" t="s">
        <v>306</v>
      </c>
      <c r="G194" s="234"/>
      <c r="H194" s="238">
        <v>39.200000000000003</v>
      </c>
      <c r="I194" s="239"/>
      <c r="J194" s="234"/>
      <c r="K194" s="234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147</v>
      </c>
      <c r="AU194" s="244" t="s">
        <v>84</v>
      </c>
      <c r="AV194" s="13" t="s">
        <v>84</v>
      </c>
      <c r="AW194" s="13" t="s">
        <v>4</v>
      </c>
      <c r="AX194" s="13" t="s">
        <v>82</v>
      </c>
      <c r="AY194" s="244" t="s">
        <v>136</v>
      </c>
    </row>
    <row r="195" s="2" customFormat="1" ht="37.8" customHeight="1">
      <c r="A195" s="37"/>
      <c r="B195" s="38"/>
      <c r="C195" s="245" t="s">
        <v>307</v>
      </c>
      <c r="D195" s="245" t="s">
        <v>221</v>
      </c>
      <c r="E195" s="246" t="s">
        <v>308</v>
      </c>
      <c r="F195" s="247" t="s">
        <v>309</v>
      </c>
      <c r="G195" s="248" t="s">
        <v>141</v>
      </c>
      <c r="H195" s="249">
        <v>29.201000000000001</v>
      </c>
      <c r="I195" s="250"/>
      <c r="J195" s="251">
        <f>ROUND(I195*H195,2)</f>
        <v>0</v>
      </c>
      <c r="K195" s="252"/>
      <c r="L195" s="253"/>
      <c r="M195" s="254" t="s">
        <v>1</v>
      </c>
      <c r="N195" s="255" t="s">
        <v>39</v>
      </c>
      <c r="O195" s="90"/>
      <c r="P195" s="229">
        <f>O195*H195</f>
        <v>0</v>
      </c>
      <c r="Q195" s="229">
        <v>0.13500000000000001</v>
      </c>
      <c r="R195" s="229">
        <f>Q195*H195</f>
        <v>3.9421350000000004</v>
      </c>
      <c r="S195" s="229">
        <v>0</v>
      </c>
      <c r="T195" s="230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1" t="s">
        <v>170</v>
      </c>
      <c r="AT195" s="231" t="s">
        <v>221</v>
      </c>
      <c r="AU195" s="231" t="s">
        <v>84</v>
      </c>
      <c r="AY195" s="16" t="s">
        <v>136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6" t="s">
        <v>82</v>
      </c>
      <c r="BK195" s="232">
        <f>ROUND(I195*H195,2)</f>
        <v>0</v>
      </c>
      <c r="BL195" s="16" t="s">
        <v>142</v>
      </c>
      <c r="BM195" s="231" t="s">
        <v>310</v>
      </c>
    </row>
    <row r="196" s="13" customFormat="1">
      <c r="A196" s="13"/>
      <c r="B196" s="233"/>
      <c r="C196" s="234"/>
      <c r="D196" s="235" t="s">
        <v>147</v>
      </c>
      <c r="E196" s="234"/>
      <c r="F196" s="237" t="s">
        <v>311</v>
      </c>
      <c r="G196" s="234"/>
      <c r="H196" s="238">
        <v>29.201000000000001</v>
      </c>
      <c r="I196" s="239"/>
      <c r="J196" s="234"/>
      <c r="K196" s="234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147</v>
      </c>
      <c r="AU196" s="244" t="s">
        <v>84</v>
      </c>
      <c r="AV196" s="13" t="s">
        <v>84</v>
      </c>
      <c r="AW196" s="13" t="s">
        <v>4</v>
      </c>
      <c r="AX196" s="13" t="s">
        <v>82</v>
      </c>
      <c r="AY196" s="244" t="s">
        <v>136</v>
      </c>
    </row>
    <row r="197" s="12" customFormat="1" ht="22.8" customHeight="1">
      <c r="A197" s="12"/>
      <c r="B197" s="203"/>
      <c r="C197" s="204"/>
      <c r="D197" s="205" t="s">
        <v>73</v>
      </c>
      <c r="E197" s="217" t="s">
        <v>176</v>
      </c>
      <c r="F197" s="217" t="s">
        <v>312</v>
      </c>
      <c r="G197" s="204"/>
      <c r="H197" s="204"/>
      <c r="I197" s="207"/>
      <c r="J197" s="218">
        <f>BK197</f>
        <v>0</v>
      </c>
      <c r="K197" s="204"/>
      <c r="L197" s="209"/>
      <c r="M197" s="210"/>
      <c r="N197" s="211"/>
      <c r="O197" s="211"/>
      <c r="P197" s="212">
        <f>SUM(P198:P250)</f>
        <v>0</v>
      </c>
      <c r="Q197" s="211"/>
      <c r="R197" s="212">
        <f>SUM(R198:R250)</f>
        <v>90.380021239999991</v>
      </c>
      <c r="S197" s="211"/>
      <c r="T197" s="213">
        <f>SUM(T198:T250)</f>
        <v>6.173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4" t="s">
        <v>82</v>
      </c>
      <c r="AT197" s="215" t="s">
        <v>73</v>
      </c>
      <c r="AU197" s="215" t="s">
        <v>82</v>
      </c>
      <c r="AY197" s="214" t="s">
        <v>136</v>
      </c>
      <c r="BK197" s="216">
        <f>SUM(BK198:BK250)</f>
        <v>0</v>
      </c>
    </row>
    <row r="198" s="2" customFormat="1" ht="33" customHeight="1">
      <c r="A198" s="37"/>
      <c r="B198" s="38"/>
      <c r="C198" s="219" t="s">
        <v>313</v>
      </c>
      <c r="D198" s="219" t="s">
        <v>138</v>
      </c>
      <c r="E198" s="220" t="s">
        <v>314</v>
      </c>
      <c r="F198" s="221" t="s">
        <v>315</v>
      </c>
      <c r="G198" s="222" t="s">
        <v>218</v>
      </c>
      <c r="H198" s="223">
        <v>25</v>
      </c>
      <c r="I198" s="224"/>
      <c r="J198" s="225">
        <f>ROUND(I198*H198,2)</f>
        <v>0</v>
      </c>
      <c r="K198" s="226"/>
      <c r="L198" s="43"/>
      <c r="M198" s="227" t="s">
        <v>1</v>
      </c>
      <c r="N198" s="228" t="s">
        <v>39</v>
      </c>
      <c r="O198" s="90"/>
      <c r="P198" s="229">
        <f>O198*H198</f>
        <v>0</v>
      </c>
      <c r="Q198" s="229">
        <v>0.17663999999999999</v>
      </c>
      <c r="R198" s="229">
        <f>Q198*H198</f>
        <v>4.4159999999999995</v>
      </c>
      <c r="S198" s="229">
        <v>0</v>
      </c>
      <c r="T198" s="230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1" t="s">
        <v>142</v>
      </c>
      <c r="AT198" s="231" t="s">
        <v>138</v>
      </c>
      <c r="AU198" s="231" t="s">
        <v>84</v>
      </c>
      <c r="AY198" s="16" t="s">
        <v>136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6" t="s">
        <v>82</v>
      </c>
      <c r="BK198" s="232">
        <f>ROUND(I198*H198,2)</f>
        <v>0</v>
      </c>
      <c r="BL198" s="16" t="s">
        <v>142</v>
      </c>
      <c r="BM198" s="231" t="s">
        <v>316</v>
      </c>
    </row>
    <row r="199" s="13" customFormat="1">
      <c r="A199" s="13"/>
      <c r="B199" s="233"/>
      <c r="C199" s="234"/>
      <c r="D199" s="235" t="s">
        <v>147</v>
      </c>
      <c r="E199" s="236" t="s">
        <v>1</v>
      </c>
      <c r="F199" s="237" t="s">
        <v>317</v>
      </c>
      <c r="G199" s="234"/>
      <c r="H199" s="238">
        <v>25</v>
      </c>
      <c r="I199" s="239"/>
      <c r="J199" s="234"/>
      <c r="K199" s="234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147</v>
      </c>
      <c r="AU199" s="244" t="s">
        <v>84</v>
      </c>
      <c r="AV199" s="13" t="s">
        <v>84</v>
      </c>
      <c r="AW199" s="13" t="s">
        <v>30</v>
      </c>
      <c r="AX199" s="13" t="s">
        <v>82</v>
      </c>
      <c r="AY199" s="244" t="s">
        <v>136</v>
      </c>
    </row>
    <row r="200" s="2" customFormat="1" ht="24.15" customHeight="1">
      <c r="A200" s="37"/>
      <c r="B200" s="38"/>
      <c r="C200" s="219" t="s">
        <v>318</v>
      </c>
      <c r="D200" s="219" t="s">
        <v>138</v>
      </c>
      <c r="E200" s="220" t="s">
        <v>319</v>
      </c>
      <c r="F200" s="221" t="s">
        <v>320</v>
      </c>
      <c r="G200" s="222" t="s">
        <v>218</v>
      </c>
      <c r="H200" s="223">
        <v>22</v>
      </c>
      <c r="I200" s="224"/>
      <c r="J200" s="225">
        <f>ROUND(I200*H200,2)</f>
        <v>0</v>
      </c>
      <c r="K200" s="226"/>
      <c r="L200" s="43"/>
      <c r="M200" s="227" t="s">
        <v>1</v>
      </c>
      <c r="N200" s="228" t="s">
        <v>39</v>
      </c>
      <c r="O200" s="90"/>
      <c r="P200" s="229">
        <f>O200*H200</f>
        <v>0</v>
      </c>
      <c r="Q200" s="229">
        <v>0.00069999999999999999</v>
      </c>
      <c r="R200" s="229">
        <f>Q200*H200</f>
        <v>0.015400000000000001</v>
      </c>
      <c r="S200" s="229">
        <v>0</v>
      </c>
      <c r="T200" s="230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1" t="s">
        <v>142</v>
      </c>
      <c r="AT200" s="231" t="s">
        <v>138</v>
      </c>
      <c r="AU200" s="231" t="s">
        <v>84</v>
      </c>
      <c r="AY200" s="16" t="s">
        <v>136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6" t="s">
        <v>82</v>
      </c>
      <c r="BK200" s="232">
        <f>ROUND(I200*H200,2)</f>
        <v>0</v>
      </c>
      <c r="BL200" s="16" t="s">
        <v>142</v>
      </c>
      <c r="BM200" s="231" t="s">
        <v>321</v>
      </c>
    </row>
    <row r="201" s="13" customFormat="1">
      <c r="A201" s="13"/>
      <c r="B201" s="233"/>
      <c r="C201" s="234"/>
      <c r="D201" s="235" t="s">
        <v>147</v>
      </c>
      <c r="E201" s="236" t="s">
        <v>1</v>
      </c>
      <c r="F201" s="237" t="s">
        <v>322</v>
      </c>
      <c r="G201" s="234"/>
      <c r="H201" s="238">
        <v>22</v>
      </c>
      <c r="I201" s="239"/>
      <c r="J201" s="234"/>
      <c r="K201" s="234"/>
      <c r="L201" s="240"/>
      <c r="M201" s="241"/>
      <c r="N201" s="242"/>
      <c r="O201" s="242"/>
      <c r="P201" s="242"/>
      <c r="Q201" s="242"/>
      <c r="R201" s="242"/>
      <c r="S201" s="242"/>
      <c r="T201" s="24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4" t="s">
        <v>147</v>
      </c>
      <c r="AU201" s="244" t="s">
        <v>84</v>
      </c>
      <c r="AV201" s="13" t="s">
        <v>84</v>
      </c>
      <c r="AW201" s="13" t="s">
        <v>30</v>
      </c>
      <c r="AX201" s="13" t="s">
        <v>82</v>
      </c>
      <c r="AY201" s="244" t="s">
        <v>136</v>
      </c>
    </row>
    <row r="202" s="2" customFormat="1" ht="16.5" customHeight="1">
      <c r="A202" s="37"/>
      <c r="B202" s="38"/>
      <c r="C202" s="245" t="s">
        <v>323</v>
      </c>
      <c r="D202" s="245" t="s">
        <v>221</v>
      </c>
      <c r="E202" s="246" t="s">
        <v>324</v>
      </c>
      <c r="F202" s="247" t="s">
        <v>325</v>
      </c>
      <c r="G202" s="248" t="s">
        <v>218</v>
      </c>
      <c r="H202" s="249">
        <v>6</v>
      </c>
      <c r="I202" s="250"/>
      <c r="J202" s="251">
        <f>ROUND(I202*H202,2)</f>
        <v>0</v>
      </c>
      <c r="K202" s="252"/>
      <c r="L202" s="253"/>
      <c r="M202" s="254" t="s">
        <v>1</v>
      </c>
      <c r="N202" s="255" t="s">
        <v>39</v>
      </c>
      <c r="O202" s="90"/>
      <c r="P202" s="229">
        <f>O202*H202</f>
        <v>0</v>
      </c>
      <c r="Q202" s="229">
        <v>0.0016999999999999999</v>
      </c>
      <c r="R202" s="229">
        <f>Q202*H202</f>
        <v>0.010199999999999999</v>
      </c>
      <c r="S202" s="229">
        <v>0</v>
      </c>
      <c r="T202" s="230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1" t="s">
        <v>170</v>
      </c>
      <c r="AT202" s="231" t="s">
        <v>221</v>
      </c>
      <c r="AU202" s="231" t="s">
        <v>84</v>
      </c>
      <c r="AY202" s="16" t="s">
        <v>136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6" t="s">
        <v>82</v>
      </c>
      <c r="BK202" s="232">
        <f>ROUND(I202*H202,2)</f>
        <v>0</v>
      </c>
      <c r="BL202" s="16" t="s">
        <v>142</v>
      </c>
      <c r="BM202" s="231" t="s">
        <v>326</v>
      </c>
    </row>
    <row r="203" s="2" customFormat="1" ht="16.5" customHeight="1">
      <c r="A203" s="37"/>
      <c r="B203" s="38"/>
      <c r="C203" s="245" t="s">
        <v>327</v>
      </c>
      <c r="D203" s="245" t="s">
        <v>221</v>
      </c>
      <c r="E203" s="246" t="s">
        <v>328</v>
      </c>
      <c r="F203" s="247" t="s">
        <v>329</v>
      </c>
      <c r="G203" s="248" t="s">
        <v>218</v>
      </c>
      <c r="H203" s="249">
        <v>16</v>
      </c>
      <c r="I203" s="250"/>
      <c r="J203" s="251">
        <f>ROUND(I203*H203,2)</f>
        <v>0</v>
      </c>
      <c r="K203" s="252"/>
      <c r="L203" s="253"/>
      <c r="M203" s="254" t="s">
        <v>1</v>
      </c>
      <c r="N203" s="255" t="s">
        <v>39</v>
      </c>
      <c r="O203" s="90"/>
      <c r="P203" s="229">
        <f>O203*H203</f>
        <v>0</v>
      </c>
      <c r="Q203" s="229">
        <v>0.0025999999999999999</v>
      </c>
      <c r="R203" s="229">
        <f>Q203*H203</f>
        <v>0.041599999999999998</v>
      </c>
      <c r="S203" s="229">
        <v>0</v>
      </c>
      <c r="T203" s="230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1" t="s">
        <v>170</v>
      </c>
      <c r="AT203" s="231" t="s">
        <v>221</v>
      </c>
      <c r="AU203" s="231" t="s">
        <v>84</v>
      </c>
      <c r="AY203" s="16" t="s">
        <v>136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6" t="s">
        <v>82</v>
      </c>
      <c r="BK203" s="232">
        <f>ROUND(I203*H203,2)</f>
        <v>0</v>
      </c>
      <c r="BL203" s="16" t="s">
        <v>142</v>
      </c>
      <c r="BM203" s="231" t="s">
        <v>330</v>
      </c>
    </row>
    <row r="204" s="2" customFormat="1" ht="24.15" customHeight="1">
      <c r="A204" s="37"/>
      <c r="B204" s="38"/>
      <c r="C204" s="219" t="s">
        <v>331</v>
      </c>
      <c r="D204" s="219" t="s">
        <v>138</v>
      </c>
      <c r="E204" s="220" t="s">
        <v>332</v>
      </c>
      <c r="F204" s="221" t="s">
        <v>333</v>
      </c>
      <c r="G204" s="222" t="s">
        <v>218</v>
      </c>
      <c r="H204" s="223">
        <v>10</v>
      </c>
      <c r="I204" s="224"/>
      <c r="J204" s="225">
        <f>ROUND(I204*H204,2)</f>
        <v>0</v>
      </c>
      <c r="K204" s="226"/>
      <c r="L204" s="43"/>
      <c r="M204" s="227" t="s">
        <v>1</v>
      </c>
      <c r="N204" s="228" t="s">
        <v>39</v>
      </c>
      <c r="O204" s="90"/>
      <c r="P204" s="229">
        <f>O204*H204</f>
        <v>0</v>
      </c>
      <c r="Q204" s="229">
        <v>0.11241</v>
      </c>
      <c r="R204" s="229">
        <f>Q204*H204</f>
        <v>1.1240999999999999</v>
      </c>
      <c r="S204" s="229">
        <v>0</v>
      </c>
      <c r="T204" s="230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1" t="s">
        <v>142</v>
      </c>
      <c r="AT204" s="231" t="s">
        <v>138</v>
      </c>
      <c r="AU204" s="231" t="s">
        <v>84</v>
      </c>
      <c r="AY204" s="16" t="s">
        <v>136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6" t="s">
        <v>82</v>
      </c>
      <c r="BK204" s="232">
        <f>ROUND(I204*H204,2)</f>
        <v>0</v>
      </c>
      <c r="BL204" s="16" t="s">
        <v>142</v>
      </c>
      <c r="BM204" s="231" t="s">
        <v>334</v>
      </c>
    </row>
    <row r="205" s="2" customFormat="1" ht="21.75" customHeight="1">
      <c r="A205" s="37"/>
      <c r="B205" s="38"/>
      <c r="C205" s="245" t="s">
        <v>335</v>
      </c>
      <c r="D205" s="245" t="s">
        <v>221</v>
      </c>
      <c r="E205" s="246" t="s">
        <v>336</v>
      </c>
      <c r="F205" s="247" t="s">
        <v>337</v>
      </c>
      <c r="G205" s="248" t="s">
        <v>218</v>
      </c>
      <c r="H205" s="249">
        <v>10</v>
      </c>
      <c r="I205" s="250"/>
      <c r="J205" s="251">
        <f>ROUND(I205*H205,2)</f>
        <v>0</v>
      </c>
      <c r="K205" s="252"/>
      <c r="L205" s="253"/>
      <c r="M205" s="254" t="s">
        <v>1</v>
      </c>
      <c r="N205" s="255" t="s">
        <v>39</v>
      </c>
      <c r="O205" s="90"/>
      <c r="P205" s="229">
        <f>O205*H205</f>
        <v>0</v>
      </c>
      <c r="Q205" s="229">
        <v>0.0061000000000000004</v>
      </c>
      <c r="R205" s="229">
        <f>Q205*H205</f>
        <v>0.061000000000000006</v>
      </c>
      <c r="S205" s="229">
        <v>0</v>
      </c>
      <c r="T205" s="230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1" t="s">
        <v>170</v>
      </c>
      <c r="AT205" s="231" t="s">
        <v>221</v>
      </c>
      <c r="AU205" s="231" t="s">
        <v>84</v>
      </c>
      <c r="AY205" s="16" t="s">
        <v>136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6" t="s">
        <v>82</v>
      </c>
      <c r="BK205" s="232">
        <f>ROUND(I205*H205,2)</f>
        <v>0</v>
      </c>
      <c r="BL205" s="16" t="s">
        <v>142</v>
      </c>
      <c r="BM205" s="231" t="s">
        <v>338</v>
      </c>
    </row>
    <row r="206" s="2" customFormat="1" ht="16.5" customHeight="1">
      <c r="A206" s="37"/>
      <c r="B206" s="38"/>
      <c r="C206" s="245" t="s">
        <v>339</v>
      </c>
      <c r="D206" s="245" t="s">
        <v>221</v>
      </c>
      <c r="E206" s="246" t="s">
        <v>340</v>
      </c>
      <c r="F206" s="247" t="s">
        <v>341</v>
      </c>
      <c r="G206" s="248" t="s">
        <v>218</v>
      </c>
      <c r="H206" s="249">
        <v>10</v>
      </c>
      <c r="I206" s="250"/>
      <c r="J206" s="251">
        <f>ROUND(I206*H206,2)</f>
        <v>0</v>
      </c>
      <c r="K206" s="252"/>
      <c r="L206" s="253"/>
      <c r="M206" s="254" t="s">
        <v>1</v>
      </c>
      <c r="N206" s="255" t="s">
        <v>39</v>
      </c>
      <c r="O206" s="90"/>
      <c r="P206" s="229">
        <f>O206*H206</f>
        <v>0</v>
      </c>
      <c r="Q206" s="229">
        <v>0.0030000000000000001</v>
      </c>
      <c r="R206" s="229">
        <f>Q206*H206</f>
        <v>0.029999999999999999</v>
      </c>
      <c r="S206" s="229">
        <v>0</v>
      </c>
      <c r="T206" s="230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1" t="s">
        <v>170</v>
      </c>
      <c r="AT206" s="231" t="s">
        <v>221</v>
      </c>
      <c r="AU206" s="231" t="s">
        <v>84</v>
      </c>
      <c r="AY206" s="16" t="s">
        <v>136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6" t="s">
        <v>82</v>
      </c>
      <c r="BK206" s="232">
        <f>ROUND(I206*H206,2)</f>
        <v>0</v>
      </c>
      <c r="BL206" s="16" t="s">
        <v>142</v>
      </c>
      <c r="BM206" s="231" t="s">
        <v>342</v>
      </c>
    </row>
    <row r="207" s="2" customFormat="1" ht="16.5" customHeight="1">
      <c r="A207" s="37"/>
      <c r="B207" s="38"/>
      <c r="C207" s="245" t="s">
        <v>343</v>
      </c>
      <c r="D207" s="245" t="s">
        <v>221</v>
      </c>
      <c r="E207" s="246" t="s">
        <v>344</v>
      </c>
      <c r="F207" s="247" t="s">
        <v>345</v>
      </c>
      <c r="G207" s="248" t="s">
        <v>218</v>
      </c>
      <c r="H207" s="249">
        <v>10</v>
      </c>
      <c r="I207" s="250"/>
      <c r="J207" s="251">
        <f>ROUND(I207*H207,2)</f>
        <v>0</v>
      </c>
      <c r="K207" s="252"/>
      <c r="L207" s="253"/>
      <c r="M207" s="254" t="s">
        <v>1</v>
      </c>
      <c r="N207" s="255" t="s">
        <v>39</v>
      </c>
      <c r="O207" s="90"/>
      <c r="P207" s="229">
        <f>O207*H207</f>
        <v>0</v>
      </c>
      <c r="Q207" s="229">
        <v>0.00010000000000000001</v>
      </c>
      <c r="R207" s="229">
        <f>Q207*H207</f>
        <v>0.001</v>
      </c>
      <c r="S207" s="229">
        <v>0</v>
      </c>
      <c r="T207" s="230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1" t="s">
        <v>170</v>
      </c>
      <c r="AT207" s="231" t="s">
        <v>221</v>
      </c>
      <c r="AU207" s="231" t="s">
        <v>84</v>
      </c>
      <c r="AY207" s="16" t="s">
        <v>136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6" t="s">
        <v>82</v>
      </c>
      <c r="BK207" s="232">
        <f>ROUND(I207*H207,2)</f>
        <v>0</v>
      </c>
      <c r="BL207" s="16" t="s">
        <v>142</v>
      </c>
      <c r="BM207" s="231" t="s">
        <v>346</v>
      </c>
    </row>
    <row r="208" s="2" customFormat="1" ht="24.15" customHeight="1">
      <c r="A208" s="37"/>
      <c r="B208" s="38"/>
      <c r="C208" s="219" t="s">
        <v>347</v>
      </c>
      <c r="D208" s="219" t="s">
        <v>138</v>
      </c>
      <c r="E208" s="220" t="s">
        <v>348</v>
      </c>
      <c r="F208" s="221" t="s">
        <v>349</v>
      </c>
      <c r="G208" s="222" t="s">
        <v>173</v>
      </c>
      <c r="H208" s="223">
        <v>101.5</v>
      </c>
      <c r="I208" s="224"/>
      <c r="J208" s="225">
        <f>ROUND(I208*H208,2)</f>
        <v>0</v>
      </c>
      <c r="K208" s="226"/>
      <c r="L208" s="43"/>
      <c r="M208" s="227" t="s">
        <v>1</v>
      </c>
      <c r="N208" s="228" t="s">
        <v>39</v>
      </c>
      <c r="O208" s="90"/>
      <c r="P208" s="229">
        <f>O208*H208</f>
        <v>0</v>
      </c>
      <c r="Q208" s="229">
        <v>0.089779999999999999</v>
      </c>
      <c r="R208" s="229">
        <f>Q208*H208</f>
        <v>9.1126699999999996</v>
      </c>
      <c r="S208" s="229">
        <v>0</v>
      </c>
      <c r="T208" s="230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1" t="s">
        <v>142</v>
      </c>
      <c r="AT208" s="231" t="s">
        <v>138</v>
      </c>
      <c r="AU208" s="231" t="s">
        <v>84</v>
      </c>
      <c r="AY208" s="16" t="s">
        <v>136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6" t="s">
        <v>82</v>
      </c>
      <c r="BK208" s="232">
        <f>ROUND(I208*H208,2)</f>
        <v>0</v>
      </c>
      <c r="BL208" s="16" t="s">
        <v>142</v>
      </c>
      <c r="BM208" s="231" t="s">
        <v>350</v>
      </c>
    </row>
    <row r="209" s="13" customFormat="1">
      <c r="A209" s="13"/>
      <c r="B209" s="233"/>
      <c r="C209" s="234"/>
      <c r="D209" s="235" t="s">
        <v>147</v>
      </c>
      <c r="E209" s="236" t="s">
        <v>1</v>
      </c>
      <c r="F209" s="237" t="s">
        <v>351</v>
      </c>
      <c r="G209" s="234"/>
      <c r="H209" s="238">
        <v>101.5</v>
      </c>
      <c r="I209" s="239"/>
      <c r="J209" s="234"/>
      <c r="K209" s="234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147</v>
      </c>
      <c r="AU209" s="244" t="s">
        <v>84</v>
      </c>
      <c r="AV209" s="13" t="s">
        <v>84</v>
      </c>
      <c r="AW209" s="13" t="s">
        <v>30</v>
      </c>
      <c r="AX209" s="13" t="s">
        <v>82</v>
      </c>
      <c r="AY209" s="244" t="s">
        <v>136</v>
      </c>
    </row>
    <row r="210" s="2" customFormat="1" ht="16.5" customHeight="1">
      <c r="A210" s="37"/>
      <c r="B210" s="38"/>
      <c r="C210" s="245" t="s">
        <v>352</v>
      </c>
      <c r="D210" s="245" t="s">
        <v>221</v>
      </c>
      <c r="E210" s="246" t="s">
        <v>281</v>
      </c>
      <c r="F210" s="247" t="s">
        <v>282</v>
      </c>
      <c r="G210" s="248" t="s">
        <v>141</v>
      </c>
      <c r="H210" s="249">
        <v>10.15</v>
      </c>
      <c r="I210" s="250"/>
      <c r="J210" s="251">
        <f>ROUND(I210*H210,2)</f>
        <v>0</v>
      </c>
      <c r="K210" s="252"/>
      <c r="L210" s="253"/>
      <c r="M210" s="254" t="s">
        <v>1</v>
      </c>
      <c r="N210" s="255" t="s">
        <v>39</v>
      </c>
      <c r="O210" s="90"/>
      <c r="P210" s="229">
        <f>O210*H210</f>
        <v>0</v>
      </c>
      <c r="Q210" s="229">
        <v>0.222</v>
      </c>
      <c r="R210" s="229">
        <f>Q210*H210</f>
        <v>2.2533000000000003</v>
      </c>
      <c r="S210" s="229">
        <v>0</v>
      </c>
      <c r="T210" s="230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1" t="s">
        <v>170</v>
      </c>
      <c r="AT210" s="231" t="s">
        <v>221</v>
      </c>
      <c r="AU210" s="231" t="s">
        <v>84</v>
      </c>
      <c r="AY210" s="16" t="s">
        <v>136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6" t="s">
        <v>82</v>
      </c>
      <c r="BK210" s="232">
        <f>ROUND(I210*H210,2)</f>
        <v>0</v>
      </c>
      <c r="BL210" s="16" t="s">
        <v>142</v>
      </c>
      <c r="BM210" s="231" t="s">
        <v>353</v>
      </c>
    </row>
    <row r="211" s="13" customFormat="1">
      <c r="A211" s="13"/>
      <c r="B211" s="233"/>
      <c r="C211" s="234"/>
      <c r="D211" s="235" t="s">
        <v>147</v>
      </c>
      <c r="E211" s="234"/>
      <c r="F211" s="237" t="s">
        <v>354</v>
      </c>
      <c r="G211" s="234"/>
      <c r="H211" s="238">
        <v>10.15</v>
      </c>
      <c r="I211" s="239"/>
      <c r="J211" s="234"/>
      <c r="K211" s="234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147</v>
      </c>
      <c r="AU211" s="244" t="s">
        <v>84</v>
      </c>
      <c r="AV211" s="13" t="s">
        <v>84</v>
      </c>
      <c r="AW211" s="13" t="s">
        <v>4</v>
      </c>
      <c r="AX211" s="13" t="s">
        <v>82</v>
      </c>
      <c r="AY211" s="244" t="s">
        <v>136</v>
      </c>
    </row>
    <row r="212" s="2" customFormat="1" ht="24.15" customHeight="1">
      <c r="A212" s="37"/>
      <c r="B212" s="38"/>
      <c r="C212" s="219" t="s">
        <v>355</v>
      </c>
      <c r="D212" s="219" t="s">
        <v>138</v>
      </c>
      <c r="E212" s="220" t="s">
        <v>356</v>
      </c>
      <c r="F212" s="221" t="s">
        <v>357</v>
      </c>
      <c r="G212" s="222" t="s">
        <v>173</v>
      </c>
      <c r="H212" s="223">
        <v>179.5</v>
      </c>
      <c r="I212" s="224"/>
      <c r="J212" s="225">
        <f>ROUND(I212*H212,2)</f>
        <v>0</v>
      </c>
      <c r="K212" s="226"/>
      <c r="L212" s="43"/>
      <c r="M212" s="227" t="s">
        <v>1</v>
      </c>
      <c r="N212" s="228" t="s">
        <v>39</v>
      </c>
      <c r="O212" s="90"/>
      <c r="P212" s="229">
        <f>O212*H212</f>
        <v>0</v>
      </c>
      <c r="Q212" s="229">
        <v>0.16849</v>
      </c>
      <c r="R212" s="229">
        <f>Q212*H212</f>
        <v>30.243955</v>
      </c>
      <c r="S212" s="229">
        <v>0</v>
      </c>
      <c r="T212" s="230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1" t="s">
        <v>142</v>
      </c>
      <c r="AT212" s="231" t="s">
        <v>138</v>
      </c>
      <c r="AU212" s="231" t="s">
        <v>84</v>
      </c>
      <c r="AY212" s="16" t="s">
        <v>136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6" t="s">
        <v>82</v>
      </c>
      <c r="BK212" s="232">
        <f>ROUND(I212*H212,2)</f>
        <v>0</v>
      </c>
      <c r="BL212" s="16" t="s">
        <v>142</v>
      </c>
      <c r="BM212" s="231" t="s">
        <v>358</v>
      </c>
    </row>
    <row r="213" s="13" customFormat="1">
      <c r="A213" s="13"/>
      <c r="B213" s="233"/>
      <c r="C213" s="234"/>
      <c r="D213" s="235" t="s">
        <v>147</v>
      </c>
      <c r="E213" s="236" t="s">
        <v>1</v>
      </c>
      <c r="F213" s="237" t="s">
        <v>359</v>
      </c>
      <c r="G213" s="234"/>
      <c r="H213" s="238">
        <v>179.5</v>
      </c>
      <c r="I213" s="239"/>
      <c r="J213" s="234"/>
      <c r="K213" s="234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147</v>
      </c>
      <c r="AU213" s="244" t="s">
        <v>84</v>
      </c>
      <c r="AV213" s="13" t="s">
        <v>84</v>
      </c>
      <c r="AW213" s="13" t="s">
        <v>30</v>
      </c>
      <c r="AX213" s="13" t="s">
        <v>82</v>
      </c>
      <c r="AY213" s="244" t="s">
        <v>136</v>
      </c>
    </row>
    <row r="214" s="2" customFormat="1" ht="16.5" customHeight="1">
      <c r="A214" s="37"/>
      <c r="B214" s="38"/>
      <c r="C214" s="245" t="s">
        <v>360</v>
      </c>
      <c r="D214" s="245" t="s">
        <v>221</v>
      </c>
      <c r="E214" s="246" t="s">
        <v>361</v>
      </c>
      <c r="F214" s="247" t="s">
        <v>362</v>
      </c>
      <c r="G214" s="248" t="s">
        <v>173</v>
      </c>
      <c r="H214" s="249">
        <v>10.199999999999999</v>
      </c>
      <c r="I214" s="250"/>
      <c r="J214" s="251">
        <f>ROUND(I214*H214,2)</f>
        <v>0</v>
      </c>
      <c r="K214" s="252"/>
      <c r="L214" s="253"/>
      <c r="M214" s="254" t="s">
        <v>1</v>
      </c>
      <c r="N214" s="255" t="s">
        <v>39</v>
      </c>
      <c r="O214" s="90"/>
      <c r="P214" s="229">
        <f>O214*H214</f>
        <v>0</v>
      </c>
      <c r="Q214" s="229">
        <v>0.125</v>
      </c>
      <c r="R214" s="229">
        <f>Q214*H214</f>
        <v>1.2749999999999999</v>
      </c>
      <c r="S214" s="229">
        <v>0</v>
      </c>
      <c r="T214" s="230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1" t="s">
        <v>170</v>
      </c>
      <c r="AT214" s="231" t="s">
        <v>221</v>
      </c>
      <c r="AU214" s="231" t="s">
        <v>84</v>
      </c>
      <c r="AY214" s="16" t="s">
        <v>136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6" t="s">
        <v>82</v>
      </c>
      <c r="BK214" s="232">
        <f>ROUND(I214*H214,2)</f>
        <v>0</v>
      </c>
      <c r="BL214" s="16" t="s">
        <v>142</v>
      </c>
      <c r="BM214" s="231" t="s">
        <v>363</v>
      </c>
    </row>
    <row r="215" s="13" customFormat="1">
      <c r="A215" s="13"/>
      <c r="B215" s="233"/>
      <c r="C215" s="234"/>
      <c r="D215" s="235" t="s">
        <v>147</v>
      </c>
      <c r="E215" s="236" t="s">
        <v>1</v>
      </c>
      <c r="F215" s="237" t="s">
        <v>181</v>
      </c>
      <c r="G215" s="234"/>
      <c r="H215" s="238">
        <v>10</v>
      </c>
      <c r="I215" s="239"/>
      <c r="J215" s="234"/>
      <c r="K215" s="234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147</v>
      </c>
      <c r="AU215" s="244" t="s">
        <v>84</v>
      </c>
      <c r="AV215" s="13" t="s">
        <v>84</v>
      </c>
      <c r="AW215" s="13" t="s">
        <v>30</v>
      </c>
      <c r="AX215" s="13" t="s">
        <v>82</v>
      </c>
      <c r="AY215" s="244" t="s">
        <v>136</v>
      </c>
    </row>
    <row r="216" s="13" customFormat="1">
      <c r="A216" s="13"/>
      <c r="B216" s="233"/>
      <c r="C216" s="234"/>
      <c r="D216" s="235" t="s">
        <v>147</v>
      </c>
      <c r="E216" s="234"/>
      <c r="F216" s="237" t="s">
        <v>364</v>
      </c>
      <c r="G216" s="234"/>
      <c r="H216" s="238">
        <v>10.199999999999999</v>
      </c>
      <c r="I216" s="239"/>
      <c r="J216" s="234"/>
      <c r="K216" s="234"/>
      <c r="L216" s="240"/>
      <c r="M216" s="241"/>
      <c r="N216" s="242"/>
      <c r="O216" s="242"/>
      <c r="P216" s="242"/>
      <c r="Q216" s="242"/>
      <c r="R216" s="242"/>
      <c r="S216" s="242"/>
      <c r="T216" s="24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4" t="s">
        <v>147</v>
      </c>
      <c r="AU216" s="244" t="s">
        <v>84</v>
      </c>
      <c r="AV216" s="13" t="s">
        <v>84</v>
      </c>
      <c r="AW216" s="13" t="s">
        <v>4</v>
      </c>
      <c r="AX216" s="13" t="s">
        <v>82</v>
      </c>
      <c r="AY216" s="244" t="s">
        <v>136</v>
      </c>
    </row>
    <row r="217" s="2" customFormat="1" ht="16.5" customHeight="1">
      <c r="A217" s="37"/>
      <c r="B217" s="38"/>
      <c r="C217" s="245" t="s">
        <v>365</v>
      </c>
      <c r="D217" s="245" t="s">
        <v>221</v>
      </c>
      <c r="E217" s="246" t="s">
        <v>366</v>
      </c>
      <c r="F217" s="247" t="s">
        <v>362</v>
      </c>
      <c r="G217" s="248" t="s">
        <v>173</v>
      </c>
      <c r="H217" s="249">
        <v>158.09999999999999</v>
      </c>
      <c r="I217" s="250"/>
      <c r="J217" s="251">
        <f>ROUND(I217*H217,2)</f>
        <v>0</v>
      </c>
      <c r="K217" s="252"/>
      <c r="L217" s="253"/>
      <c r="M217" s="254" t="s">
        <v>1</v>
      </c>
      <c r="N217" s="255" t="s">
        <v>39</v>
      </c>
      <c r="O217" s="90"/>
      <c r="P217" s="229">
        <f>O217*H217</f>
        <v>0</v>
      </c>
      <c r="Q217" s="229">
        <v>0.125</v>
      </c>
      <c r="R217" s="229">
        <f>Q217*H217</f>
        <v>19.762499999999999</v>
      </c>
      <c r="S217" s="229">
        <v>0</v>
      </c>
      <c r="T217" s="230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1" t="s">
        <v>170</v>
      </c>
      <c r="AT217" s="231" t="s">
        <v>221</v>
      </c>
      <c r="AU217" s="231" t="s">
        <v>84</v>
      </c>
      <c r="AY217" s="16" t="s">
        <v>136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6" t="s">
        <v>82</v>
      </c>
      <c r="BK217" s="232">
        <f>ROUND(I217*H217,2)</f>
        <v>0</v>
      </c>
      <c r="BL217" s="16" t="s">
        <v>142</v>
      </c>
      <c r="BM217" s="231" t="s">
        <v>367</v>
      </c>
    </row>
    <row r="218" s="13" customFormat="1">
      <c r="A218" s="13"/>
      <c r="B218" s="233"/>
      <c r="C218" s="234"/>
      <c r="D218" s="235" t="s">
        <v>147</v>
      </c>
      <c r="E218" s="236" t="s">
        <v>1</v>
      </c>
      <c r="F218" s="237" t="s">
        <v>368</v>
      </c>
      <c r="G218" s="234"/>
      <c r="H218" s="238">
        <v>155</v>
      </c>
      <c r="I218" s="239"/>
      <c r="J218" s="234"/>
      <c r="K218" s="234"/>
      <c r="L218" s="240"/>
      <c r="M218" s="241"/>
      <c r="N218" s="242"/>
      <c r="O218" s="242"/>
      <c r="P218" s="242"/>
      <c r="Q218" s="242"/>
      <c r="R218" s="242"/>
      <c r="S218" s="242"/>
      <c r="T218" s="24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4" t="s">
        <v>147</v>
      </c>
      <c r="AU218" s="244" t="s">
        <v>84</v>
      </c>
      <c r="AV218" s="13" t="s">
        <v>84</v>
      </c>
      <c r="AW218" s="13" t="s">
        <v>30</v>
      </c>
      <c r="AX218" s="13" t="s">
        <v>82</v>
      </c>
      <c r="AY218" s="244" t="s">
        <v>136</v>
      </c>
    </row>
    <row r="219" s="13" customFormat="1">
      <c r="A219" s="13"/>
      <c r="B219" s="233"/>
      <c r="C219" s="234"/>
      <c r="D219" s="235" t="s">
        <v>147</v>
      </c>
      <c r="E219" s="234"/>
      <c r="F219" s="237" t="s">
        <v>369</v>
      </c>
      <c r="G219" s="234"/>
      <c r="H219" s="238">
        <v>158.09999999999999</v>
      </c>
      <c r="I219" s="239"/>
      <c r="J219" s="234"/>
      <c r="K219" s="234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147</v>
      </c>
      <c r="AU219" s="244" t="s">
        <v>84</v>
      </c>
      <c r="AV219" s="13" t="s">
        <v>84</v>
      </c>
      <c r="AW219" s="13" t="s">
        <v>4</v>
      </c>
      <c r="AX219" s="13" t="s">
        <v>82</v>
      </c>
      <c r="AY219" s="244" t="s">
        <v>136</v>
      </c>
    </row>
    <row r="220" s="2" customFormat="1" ht="24.15" customHeight="1">
      <c r="A220" s="37"/>
      <c r="B220" s="38"/>
      <c r="C220" s="245" t="s">
        <v>370</v>
      </c>
      <c r="D220" s="245" t="s">
        <v>221</v>
      </c>
      <c r="E220" s="246" t="s">
        <v>371</v>
      </c>
      <c r="F220" s="247" t="s">
        <v>372</v>
      </c>
      <c r="G220" s="248" t="s">
        <v>173</v>
      </c>
      <c r="H220" s="249">
        <v>9.6899999999999995</v>
      </c>
      <c r="I220" s="250"/>
      <c r="J220" s="251">
        <f>ROUND(I220*H220,2)</f>
        <v>0</v>
      </c>
      <c r="K220" s="252"/>
      <c r="L220" s="253"/>
      <c r="M220" s="254" t="s">
        <v>1</v>
      </c>
      <c r="N220" s="255" t="s">
        <v>39</v>
      </c>
      <c r="O220" s="90"/>
      <c r="P220" s="229">
        <f>O220*H220</f>
        <v>0</v>
      </c>
      <c r="Q220" s="229">
        <v>0.125</v>
      </c>
      <c r="R220" s="229">
        <f>Q220*H220</f>
        <v>1.2112499999999999</v>
      </c>
      <c r="S220" s="229">
        <v>0</v>
      </c>
      <c r="T220" s="230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1" t="s">
        <v>170</v>
      </c>
      <c r="AT220" s="231" t="s">
        <v>221</v>
      </c>
      <c r="AU220" s="231" t="s">
        <v>84</v>
      </c>
      <c r="AY220" s="16" t="s">
        <v>136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6" t="s">
        <v>82</v>
      </c>
      <c r="BK220" s="232">
        <f>ROUND(I220*H220,2)</f>
        <v>0</v>
      </c>
      <c r="BL220" s="16" t="s">
        <v>142</v>
      </c>
      <c r="BM220" s="231" t="s">
        <v>373</v>
      </c>
    </row>
    <row r="221" s="13" customFormat="1">
      <c r="A221" s="13"/>
      <c r="B221" s="233"/>
      <c r="C221" s="234"/>
      <c r="D221" s="235" t="s">
        <v>147</v>
      </c>
      <c r="E221" s="236" t="s">
        <v>1</v>
      </c>
      <c r="F221" s="237" t="s">
        <v>374</v>
      </c>
      <c r="G221" s="234"/>
      <c r="H221" s="238">
        <v>9.5</v>
      </c>
      <c r="I221" s="239"/>
      <c r="J221" s="234"/>
      <c r="K221" s="234"/>
      <c r="L221" s="240"/>
      <c r="M221" s="241"/>
      <c r="N221" s="242"/>
      <c r="O221" s="242"/>
      <c r="P221" s="242"/>
      <c r="Q221" s="242"/>
      <c r="R221" s="242"/>
      <c r="S221" s="242"/>
      <c r="T221" s="24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4" t="s">
        <v>147</v>
      </c>
      <c r="AU221" s="244" t="s">
        <v>84</v>
      </c>
      <c r="AV221" s="13" t="s">
        <v>84</v>
      </c>
      <c r="AW221" s="13" t="s">
        <v>30</v>
      </c>
      <c r="AX221" s="13" t="s">
        <v>82</v>
      </c>
      <c r="AY221" s="244" t="s">
        <v>136</v>
      </c>
    </row>
    <row r="222" s="13" customFormat="1">
      <c r="A222" s="13"/>
      <c r="B222" s="233"/>
      <c r="C222" s="234"/>
      <c r="D222" s="235" t="s">
        <v>147</v>
      </c>
      <c r="E222" s="234"/>
      <c r="F222" s="237" t="s">
        <v>375</v>
      </c>
      <c r="G222" s="234"/>
      <c r="H222" s="238">
        <v>9.6899999999999995</v>
      </c>
      <c r="I222" s="239"/>
      <c r="J222" s="234"/>
      <c r="K222" s="234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147</v>
      </c>
      <c r="AU222" s="244" t="s">
        <v>84</v>
      </c>
      <c r="AV222" s="13" t="s">
        <v>84</v>
      </c>
      <c r="AW222" s="13" t="s">
        <v>4</v>
      </c>
      <c r="AX222" s="13" t="s">
        <v>82</v>
      </c>
      <c r="AY222" s="244" t="s">
        <v>136</v>
      </c>
    </row>
    <row r="223" s="2" customFormat="1" ht="24.15" customHeight="1">
      <c r="A223" s="37"/>
      <c r="B223" s="38"/>
      <c r="C223" s="245" t="s">
        <v>376</v>
      </c>
      <c r="D223" s="245" t="s">
        <v>221</v>
      </c>
      <c r="E223" s="246" t="s">
        <v>377</v>
      </c>
      <c r="F223" s="247" t="s">
        <v>378</v>
      </c>
      <c r="G223" s="248" t="s">
        <v>173</v>
      </c>
      <c r="H223" s="249">
        <v>4.5899999999999999</v>
      </c>
      <c r="I223" s="250"/>
      <c r="J223" s="251">
        <f>ROUND(I223*H223,2)</f>
        <v>0</v>
      </c>
      <c r="K223" s="252"/>
      <c r="L223" s="253"/>
      <c r="M223" s="254" t="s">
        <v>1</v>
      </c>
      <c r="N223" s="255" t="s">
        <v>39</v>
      </c>
      <c r="O223" s="90"/>
      <c r="P223" s="229">
        <f>O223*H223</f>
        <v>0</v>
      </c>
      <c r="Q223" s="229">
        <v>0.125</v>
      </c>
      <c r="R223" s="229">
        <f>Q223*H223</f>
        <v>0.57374999999999998</v>
      </c>
      <c r="S223" s="229">
        <v>0</v>
      </c>
      <c r="T223" s="230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1" t="s">
        <v>170</v>
      </c>
      <c r="AT223" s="231" t="s">
        <v>221</v>
      </c>
      <c r="AU223" s="231" t="s">
        <v>84</v>
      </c>
      <c r="AY223" s="16" t="s">
        <v>136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6" t="s">
        <v>82</v>
      </c>
      <c r="BK223" s="232">
        <f>ROUND(I223*H223,2)</f>
        <v>0</v>
      </c>
      <c r="BL223" s="16" t="s">
        <v>142</v>
      </c>
      <c r="BM223" s="231" t="s">
        <v>379</v>
      </c>
    </row>
    <row r="224" s="13" customFormat="1">
      <c r="A224" s="13"/>
      <c r="B224" s="233"/>
      <c r="C224" s="234"/>
      <c r="D224" s="235" t="s">
        <v>147</v>
      </c>
      <c r="E224" s="236" t="s">
        <v>1</v>
      </c>
      <c r="F224" s="237" t="s">
        <v>380</v>
      </c>
      <c r="G224" s="234"/>
      <c r="H224" s="238">
        <v>4.5</v>
      </c>
      <c r="I224" s="239"/>
      <c r="J224" s="234"/>
      <c r="K224" s="234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147</v>
      </c>
      <c r="AU224" s="244" t="s">
        <v>84</v>
      </c>
      <c r="AV224" s="13" t="s">
        <v>84</v>
      </c>
      <c r="AW224" s="13" t="s">
        <v>30</v>
      </c>
      <c r="AX224" s="13" t="s">
        <v>82</v>
      </c>
      <c r="AY224" s="244" t="s">
        <v>136</v>
      </c>
    </row>
    <row r="225" s="13" customFormat="1">
      <c r="A225" s="13"/>
      <c r="B225" s="233"/>
      <c r="C225" s="234"/>
      <c r="D225" s="235" t="s">
        <v>147</v>
      </c>
      <c r="E225" s="234"/>
      <c r="F225" s="237" t="s">
        <v>381</v>
      </c>
      <c r="G225" s="234"/>
      <c r="H225" s="238">
        <v>4.5899999999999999</v>
      </c>
      <c r="I225" s="239"/>
      <c r="J225" s="234"/>
      <c r="K225" s="234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147</v>
      </c>
      <c r="AU225" s="244" t="s">
        <v>84</v>
      </c>
      <c r="AV225" s="13" t="s">
        <v>84</v>
      </c>
      <c r="AW225" s="13" t="s">
        <v>4</v>
      </c>
      <c r="AX225" s="13" t="s">
        <v>82</v>
      </c>
      <c r="AY225" s="244" t="s">
        <v>136</v>
      </c>
    </row>
    <row r="226" s="2" customFormat="1" ht="24.15" customHeight="1">
      <c r="A226" s="37"/>
      <c r="B226" s="38"/>
      <c r="C226" s="219" t="s">
        <v>382</v>
      </c>
      <c r="D226" s="219" t="s">
        <v>138</v>
      </c>
      <c r="E226" s="220" t="s">
        <v>383</v>
      </c>
      <c r="F226" s="221" t="s">
        <v>384</v>
      </c>
      <c r="G226" s="222" t="s">
        <v>173</v>
      </c>
      <c r="H226" s="223">
        <v>14</v>
      </c>
      <c r="I226" s="224"/>
      <c r="J226" s="225">
        <f>ROUND(I226*H226,2)</f>
        <v>0</v>
      </c>
      <c r="K226" s="226"/>
      <c r="L226" s="43"/>
      <c r="M226" s="227" t="s">
        <v>1</v>
      </c>
      <c r="N226" s="228" t="s">
        <v>39</v>
      </c>
      <c r="O226" s="90"/>
      <c r="P226" s="229">
        <f>O226*H226</f>
        <v>0</v>
      </c>
      <c r="Q226" s="229">
        <v>0.14066999999999999</v>
      </c>
      <c r="R226" s="229">
        <f>Q226*H226</f>
        <v>1.9693799999999999</v>
      </c>
      <c r="S226" s="229">
        <v>0</v>
      </c>
      <c r="T226" s="230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1" t="s">
        <v>142</v>
      </c>
      <c r="AT226" s="231" t="s">
        <v>138</v>
      </c>
      <c r="AU226" s="231" t="s">
        <v>84</v>
      </c>
      <c r="AY226" s="16" t="s">
        <v>136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6" t="s">
        <v>82</v>
      </c>
      <c r="BK226" s="232">
        <f>ROUND(I226*H226,2)</f>
        <v>0</v>
      </c>
      <c r="BL226" s="16" t="s">
        <v>142</v>
      </c>
      <c r="BM226" s="231" t="s">
        <v>385</v>
      </c>
    </row>
    <row r="227" s="2" customFormat="1" ht="16.5" customHeight="1">
      <c r="A227" s="37"/>
      <c r="B227" s="38"/>
      <c r="C227" s="245" t="s">
        <v>386</v>
      </c>
      <c r="D227" s="245" t="s">
        <v>221</v>
      </c>
      <c r="E227" s="246" t="s">
        <v>387</v>
      </c>
      <c r="F227" s="247" t="s">
        <v>388</v>
      </c>
      <c r="G227" s="248" t="s">
        <v>173</v>
      </c>
      <c r="H227" s="249">
        <v>14.279999999999999</v>
      </c>
      <c r="I227" s="250"/>
      <c r="J227" s="251">
        <f>ROUND(I227*H227,2)</f>
        <v>0</v>
      </c>
      <c r="K227" s="252"/>
      <c r="L227" s="253"/>
      <c r="M227" s="254" t="s">
        <v>1</v>
      </c>
      <c r="N227" s="255" t="s">
        <v>39</v>
      </c>
      <c r="O227" s="90"/>
      <c r="P227" s="229">
        <f>O227*H227</f>
        <v>0</v>
      </c>
      <c r="Q227" s="229">
        <v>0.082000000000000003</v>
      </c>
      <c r="R227" s="229">
        <f>Q227*H227</f>
        <v>1.17096</v>
      </c>
      <c r="S227" s="229">
        <v>0</v>
      </c>
      <c r="T227" s="230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1" t="s">
        <v>170</v>
      </c>
      <c r="AT227" s="231" t="s">
        <v>221</v>
      </c>
      <c r="AU227" s="231" t="s">
        <v>84</v>
      </c>
      <c r="AY227" s="16" t="s">
        <v>136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6" t="s">
        <v>82</v>
      </c>
      <c r="BK227" s="232">
        <f>ROUND(I227*H227,2)</f>
        <v>0</v>
      </c>
      <c r="BL227" s="16" t="s">
        <v>142</v>
      </c>
      <c r="BM227" s="231" t="s">
        <v>389</v>
      </c>
    </row>
    <row r="228" s="13" customFormat="1">
      <c r="A228" s="13"/>
      <c r="B228" s="233"/>
      <c r="C228" s="234"/>
      <c r="D228" s="235" t="s">
        <v>147</v>
      </c>
      <c r="E228" s="236" t="s">
        <v>1</v>
      </c>
      <c r="F228" s="237" t="s">
        <v>390</v>
      </c>
      <c r="G228" s="234"/>
      <c r="H228" s="238">
        <v>14</v>
      </c>
      <c r="I228" s="239"/>
      <c r="J228" s="234"/>
      <c r="K228" s="234"/>
      <c r="L228" s="240"/>
      <c r="M228" s="241"/>
      <c r="N228" s="242"/>
      <c r="O228" s="242"/>
      <c r="P228" s="242"/>
      <c r="Q228" s="242"/>
      <c r="R228" s="242"/>
      <c r="S228" s="242"/>
      <c r="T228" s="24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4" t="s">
        <v>147</v>
      </c>
      <c r="AU228" s="244" t="s">
        <v>84</v>
      </c>
      <c r="AV228" s="13" t="s">
        <v>84</v>
      </c>
      <c r="AW228" s="13" t="s">
        <v>30</v>
      </c>
      <c r="AX228" s="13" t="s">
        <v>82</v>
      </c>
      <c r="AY228" s="244" t="s">
        <v>136</v>
      </c>
    </row>
    <row r="229" s="13" customFormat="1">
      <c r="A229" s="13"/>
      <c r="B229" s="233"/>
      <c r="C229" s="234"/>
      <c r="D229" s="235" t="s">
        <v>147</v>
      </c>
      <c r="E229" s="234"/>
      <c r="F229" s="237" t="s">
        <v>391</v>
      </c>
      <c r="G229" s="234"/>
      <c r="H229" s="238">
        <v>14.279999999999999</v>
      </c>
      <c r="I229" s="239"/>
      <c r="J229" s="234"/>
      <c r="K229" s="234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147</v>
      </c>
      <c r="AU229" s="244" t="s">
        <v>84</v>
      </c>
      <c r="AV229" s="13" t="s">
        <v>84</v>
      </c>
      <c r="AW229" s="13" t="s">
        <v>4</v>
      </c>
      <c r="AX229" s="13" t="s">
        <v>82</v>
      </c>
      <c r="AY229" s="244" t="s">
        <v>136</v>
      </c>
    </row>
    <row r="230" s="2" customFormat="1" ht="24.15" customHeight="1">
      <c r="A230" s="37"/>
      <c r="B230" s="38"/>
      <c r="C230" s="219" t="s">
        <v>392</v>
      </c>
      <c r="D230" s="219" t="s">
        <v>138</v>
      </c>
      <c r="E230" s="220" t="s">
        <v>393</v>
      </c>
      <c r="F230" s="221" t="s">
        <v>394</v>
      </c>
      <c r="G230" s="222" t="s">
        <v>173</v>
      </c>
      <c r="H230" s="223">
        <v>105.59999999999999</v>
      </c>
      <c r="I230" s="224"/>
      <c r="J230" s="225">
        <f>ROUND(I230*H230,2)</f>
        <v>0</v>
      </c>
      <c r="K230" s="226"/>
      <c r="L230" s="43"/>
      <c r="M230" s="227" t="s">
        <v>1</v>
      </c>
      <c r="N230" s="228" t="s">
        <v>39</v>
      </c>
      <c r="O230" s="90"/>
      <c r="P230" s="229">
        <f>O230*H230</f>
        <v>0</v>
      </c>
      <c r="Q230" s="229">
        <v>0</v>
      </c>
      <c r="R230" s="229">
        <f>Q230*H230</f>
        <v>0</v>
      </c>
      <c r="S230" s="229">
        <v>0</v>
      </c>
      <c r="T230" s="230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1" t="s">
        <v>142</v>
      </c>
      <c r="AT230" s="231" t="s">
        <v>138</v>
      </c>
      <c r="AU230" s="231" t="s">
        <v>84</v>
      </c>
      <c r="AY230" s="16" t="s">
        <v>136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6" t="s">
        <v>82</v>
      </c>
      <c r="BK230" s="232">
        <f>ROUND(I230*H230,2)</f>
        <v>0</v>
      </c>
      <c r="BL230" s="16" t="s">
        <v>142</v>
      </c>
      <c r="BM230" s="231" t="s">
        <v>395</v>
      </c>
    </row>
    <row r="231" s="13" customFormat="1">
      <c r="A231" s="13"/>
      <c r="B231" s="233"/>
      <c r="C231" s="234"/>
      <c r="D231" s="235" t="s">
        <v>147</v>
      </c>
      <c r="E231" s="236" t="s">
        <v>1</v>
      </c>
      <c r="F231" s="237" t="s">
        <v>396</v>
      </c>
      <c r="G231" s="234"/>
      <c r="H231" s="238">
        <v>105.59999999999999</v>
      </c>
      <c r="I231" s="239"/>
      <c r="J231" s="234"/>
      <c r="K231" s="234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147</v>
      </c>
      <c r="AU231" s="244" t="s">
        <v>84</v>
      </c>
      <c r="AV231" s="13" t="s">
        <v>84</v>
      </c>
      <c r="AW231" s="13" t="s">
        <v>30</v>
      </c>
      <c r="AX231" s="13" t="s">
        <v>82</v>
      </c>
      <c r="AY231" s="244" t="s">
        <v>136</v>
      </c>
    </row>
    <row r="232" s="2" customFormat="1" ht="24.15" customHeight="1">
      <c r="A232" s="37"/>
      <c r="B232" s="38"/>
      <c r="C232" s="219" t="s">
        <v>397</v>
      </c>
      <c r="D232" s="219" t="s">
        <v>138</v>
      </c>
      <c r="E232" s="220" t="s">
        <v>398</v>
      </c>
      <c r="F232" s="221" t="s">
        <v>399</v>
      </c>
      <c r="G232" s="222" t="s">
        <v>173</v>
      </c>
      <c r="H232" s="223">
        <v>105.59999999999999</v>
      </c>
      <c r="I232" s="224"/>
      <c r="J232" s="225">
        <f>ROUND(I232*H232,2)</f>
        <v>0</v>
      </c>
      <c r="K232" s="226"/>
      <c r="L232" s="43"/>
      <c r="M232" s="227" t="s">
        <v>1</v>
      </c>
      <c r="N232" s="228" t="s">
        <v>39</v>
      </c>
      <c r="O232" s="90"/>
      <c r="P232" s="229">
        <f>O232*H232</f>
        <v>0</v>
      </c>
      <c r="Q232" s="229">
        <v>0</v>
      </c>
      <c r="R232" s="229">
        <f>Q232*H232</f>
        <v>0</v>
      </c>
      <c r="S232" s="229">
        <v>0</v>
      </c>
      <c r="T232" s="230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1" t="s">
        <v>142</v>
      </c>
      <c r="AT232" s="231" t="s">
        <v>138</v>
      </c>
      <c r="AU232" s="231" t="s">
        <v>84</v>
      </c>
      <c r="AY232" s="16" t="s">
        <v>136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6" t="s">
        <v>82</v>
      </c>
      <c r="BK232" s="232">
        <f>ROUND(I232*H232,2)</f>
        <v>0</v>
      </c>
      <c r="BL232" s="16" t="s">
        <v>142</v>
      </c>
      <c r="BM232" s="231" t="s">
        <v>400</v>
      </c>
    </row>
    <row r="233" s="13" customFormat="1">
      <c r="A233" s="13"/>
      <c r="B233" s="233"/>
      <c r="C233" s="234"/>
      <c r="D233" s="235" t="s">
        <v>147</v>
      </c>
      <c r="E233" s="236" t="s">
        <v>1</v>
      </c>
      <c r="F233" s="237" t="s">
        <v>396</v>
      </c>
      <c r="G233" s="234"/>
      <c r="H233" s="238">
        <v>105.59999999999999</v>
      </c>
      <c r="I233" s="239"/>
      <c r="J233" s="234"/>
      <c r="K233" s="234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147</v>
      </c>
      <c r="AU233" s="244" t="s">
        <v>84</v>
      </c>
      <c r="AV233" s="13" t="s">
        <v>84</v>
      </c>
      <c r="AW233" s="13" t="s">
        <v>30</v>
      </c>
      <c r="AX233" s="13" t="s">
        <v>82</v>
      </c>
      <c r="AY233" s="244" t="s">
        <v>136</v>
      </c>
    </row>
    <row r="234" s="2" customFormat="1" ht="24.15" customHeight="1">
      <c r="A234" s="37"/>
      <c r="B234" s="38"/>
      <c r="C234" s="219" t="s">
        <v>401</v>
      </c>
      <c r="D234" s="219" t="s">
        <v>138</v>
      </c>
      <c r="E234" s="220" t="s">
        <v>402</v>
      </c>
      <c r="F234" s="221" t="s">
        <v>403</v>
      </c>
      <c r="G234" s="222" t="s">
        <v>218</v>
      </c>
      <c r="H234" s="223">
        <v>10</v>
      </c>
      <c r="I234" s="224"/>
      <c r="J234" s="225">
        <f>ROUND(I234*H234,2)</f>
        <v>0</v>
      </c>
      <c r="K234" s="226"/>
      <c r="L234" s="43"/>
      <c r="M234" s="227" t="s">
        <v>1</v>
      </c>
      <c r="N234" s="228" t="s">
        <v>39</v>
      </c>
      <c r="O234" s="90"/>
      <c r="P234" s="229">
        <f>O234*H234</f>
        <v>0</v>
      </c>
      <c r="Q234" s="229">
        <v>0</v>
      </c>
      <c r="R234" s="229">
        <f>Q234*H234</f>
        <v>0</v>
      </c>
      <c r="S234" s="229">
        <v>0.082000000000000003</v>
      </c>
      <c r="T234" s="230">
        <f>S234*H234</f>
        <v>0.82000000000000006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1" t="s">
        <v>142</v>
      </c>
      <c r="AT234" s="231" t="s">
        <v>138</v>
      </c>
      <c r="AU234" s="231" t="s">
        <v>84</v>
      </c>
      <c r="AY234" s="16" t="s">
        <v>136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6" t="s">
        <v>82</v>
      </c>
      <c r="BK234" s="232">
        <f>ROUND(I234*H234,2)</f>
        <v>0</v>
      </c>
      <c r="BL234" s="16" t="s">
        <v>142</v>
      </c>
      <c r="BM234" s="231" t="s">
        <v>404</v>
      </c>
    </row>
    <row r="235" s="13" customFormat="1">
      <c r="A235" s="13"/>
      <c r="B235" s="233"/>
      <c r="C235" s="234"/>
      <c r="D235" s="235" t="s">
        <v>147</v>
      </c>
      <c r="E235" s="236" t="s">
        <v>1</v>
      </c>
      <c r="F235" s="237" t="s">
        <v>405</v>
      </c>
      <c r="G235" s="234"/>
      <c r="H235" s="238">
        <v>10</v>
      </c>
      <c r="I235" s="239"/>
      <c r="J235" s="234"/>
      <c r="K235" s="234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147</v>
      </c>
      <c r="AU235" s="244" t="s">
        <v>84</v>
      </c>
      <c r="AV235" s="13" t="s">
        <v>84</v>
      </c>
      <c r="AW235" s="13" t="s">
        <v>30</v>
      </c>
      <c r="AX235" s="13" t="s">
        <v>82</v>
      </c>
      <c r="AY235" s="244" t="s">
        <v>136</v>
      </c>
    </row>
    <row r="236" s="2" customFormat="1" ht="24.15" customHeight="1">
      <c r="A236" s="37"/>
      <c r="B236" s="38"/>
      <c r="C236" s="219" t="s">
        <v>406</v>
      </c>
      <c r="D236" s="219" t="s">
        <v>138</v>
      </c>
      <c r="E236" s="220" t="s">
        <v>407</v>
      </c>
      <c r="F236" s="221" t="s">
        <v>408</v>
      </c>
      <c r="G236" s="222" t="s">
        <v>218</v>
      </c>
      <c r="H236" s="223">
        <v>16</v>
      </c>
      <c r="I236" s="224"/>
      <c r="J236" s="225">
        <f>ROUND(I236*H236,2)</f>
        <v>0</v>
      </c>
      <c r="K236" s="226"/>
      <c r="L236" s="43"/>
      <c r="M236" s="227" t="s">
        <v>1</v>
      </c>
      <c r="N236" s="228" t="s">
        <v>39</v>
      </c>
      <c r="O236" s="90"/>
      <c r="P236" s="229">
        <f>O236*H236</f>
        <v>0</v>
      </c>
      <c r="Q236" s="229">
        <v>0</v>
      </c>
      <c r="R236" s="229">
        <f>Q236*H236</f>
        <v>0</v>
      </c>
      <c r="S236" s="229">
        <v>0.0040000000000000001</v>
      </c>
      <c r="T236" s="230">
        <f>S236*H236</f>
        <v>0.064000000000000001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1" t="s">
        <v>142</v>
      </c>
      <c r="AT236" s="231" t="s">
        <v>138</v>
      </c>
      <c r="AU236" s="231" t="s">
        <v>84</v>
      </c>
      <c r="AY236" s="16" t="s">
        <v>136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6" t="s">
        <v>82</v>
      </c>
      <c r="BK236" s="232">
        <f>ROUND(I236*H236,2)</f>
        <v>0</v>
      </c>
      <c r="BL236" s="16" t="s">
        <v>142</v>
      </c>
      <c r="BM236" s="231" t="s">
        <v>409</v>
      </c>
    </row>
    <row r="237" s="2" customFormat="1" ht="21.75" customHeight="1">
      <c r="A237" s="37"/>
      <c r="B237" s="38"/>
      <c r="C237" s="219" t="s">
        <v>410</v>
      </c>
      <c r="D237" s="219" t="s">
        <v>138</v>
      </c>
      <c r="E237" s="220" t="s">
        <v>411</v>
      </c>
      <c r="F237" s="221" t="s">
        <v>412</v>
      </c>
      <c r="G237" s="222" t="s">
        <v>173</v>
      </c>
      <c r="H237" s="223">
        <v>166</v>
      </c>
      <c r="I237" s="224"/>
      <c r="J237" s="225">
        <f>ROUND(I237*H237,2)</f>
        <v>0</v>
      </c>
      <c r="K237" s="226"/>
      <c r="L237" s="43"/>
      <c r="M237" s="227" t="s">
        <v>1</v>
      </c>
      <c r="N237" s="228" t="s">
        <v>39</v>
      </c>
      <c r="O237" s="90"/>
      <c r="P237" s="229">
        <f>O237*H237</f>
        <v>0</v>
      </c>
      <c r="Q237" s="229">
        <v>0</v>
      </c>
      <c r="R237" s="229">
        <f>Q237*H237</f>
        <v>0</v>
      </c>
      <c r="S237" s="229">
        <v>0</v>
      </c>
      <c r="T237" s="230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1" t="s">
        <v>142</v>
      </c>
      <c r="AT237" s="231" t="s">
        <v>138</v>
      </c>
      <c r="AU237" s="231" t="s">
        <v>84</v>
      </c>
      <c r="AY237" s="16" t="s">
        <v>136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6" t="s">
        <v>82</v>
      </c>
      <c r="BK237" s="232">
        <f>ROUND(I237*H237,2)</f>
        <v>0</v>
      </c>
      <c r="BL237" s="16" t="s">
        <v>142</v>
      </c>
      <c r="BM237" s="231" t="s">
        <v>413</v>
      </c>
    </row>
    <row r="238" s="2" customFormat="1" ht="24.15" customHeight="1">
      <c r="A238" s="37"/>
      <c r="B238" s="38"/>
      <c r="C238" s="219" t="s">
        <v>414</v>
      </c>
      <c r="D238" s="219" t="s">
        <v>138</v>
      </c>
      <c r="E238" s="220" t="s">
        <v>415</v>
      </c>
      <c r="F238" s="221" t="s">
        <v>416</v>
      </c>
      <c r="G238" s="222" t="s">
        <v>141</v>
      </c>
      <c r="H238" s="223">
        <v>11.44</v>
      </c>
      <c r="I238" s="224"/>
      <c r="J238" s="225">
        <f>ROUND(I238*H238,2)</f>
        <v>0</v>
      </c>
      <c r="K238" s="226"/>
      <c r="L238" s="43"/>
      <c r="M238" s="227" t="s">
        <v>1</v>
      </c>
      <c r="N238" s="228" t="s">
        <v>39</v>
      </c>
      <c r="O238" s="90"/>
      <c r="P238" s="229">
        <f>O238*H238</f>
        <v>0</v>
      </c>
      <c r="Q238" s="229">
        <v>0</v>
      </c>
      <c r="R238" s="229">
        <f>Q238*H238</f>
        <v>0</v>
      </c>
      <c r="S238" s="229">
        <v>0</v>
      </c>
      <c r="T238" s="230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1" t="s">
        <v>142</v>
      </c>
      <c r="AT238" s="231" t="s">
        <v>138</v>
      </c>
      <c r="AU238" s="231" t="s">
        <v>84</v>
      </c>
      <c r="AY238" s="16" t="s">
        <v>136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6" t="s">
        <v>82</v>
      </c>
      <c r="BK238" s="232">
        <f>ROUND(I238*H238,2)</f>
        <v>0</v>
      </c>
      <c r="BL238" s="16" t="s">
        <v>142</v>
      </c>
      <c r="BM238" s="231" t="s">
        <v>417</v>
      </c>
    </row>
    <row r="239" s="13" customFormat="1">
      <c r="A239" s="13"/>
      <c r="B239" s="233"/>
      <c r="C239" s="234"/>
      <c r="D239" s="235" t="s">
        <v>147</v>
      </c>
      <c r="E239" s="236" t="s">
        <v>1</v>
      </c>
      <c r="F239" s="237" t="s">
        <v>418</v>
      </c>
      <c r="G239" s="234"/>
      <c r="H239" s="238">
        <v>11.44</v>
      </c>
      <c r="I239" s="239"/>
      <c r="J239" s="234"/>
      <c r="K239" s="234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147</v>
      </c>
      <c r="AU239" s="244" t="s">
        <v>84</v>
      </c>
      <c r="AV239" s="13" t="s">
        <v>84</v>
      </c>
      <c r="AW239" s="13" t="s">
        <v>30</v>
      </c>
      <c r="AX239" s="13" t="s">
        <v>82</v>
      </c>
      <c r="AY239" s="244" t="s">
        <v>136</v>
      </c>
    </row>
    <row r="240" s="2" customFormat="1" ht="37.8" customHeight="1">
      <c r="A240" s="37"/>
      <c r="B240" s="38"/>
      <c r="C240" s="219" t="s">
        <v>419</v>
      </c>
      <c r="D240" s="219" t="s">
        <v>138</v>
      </c>
      <c r="E240" s="220" t="s">
        <v>420</v>
      </c>
      <c r="F240" s="221" t="s">
        <v>421</v>
      </c>
      <c r="G240" s="222" t="s">
        <v>218</v>
      </c>
      <c r="H240" s="223">
        <v>28</v>
      </c>
      <c r="I240" s="224"/>
      <c r="J240" s="225">
        <f>ROUND(I240*H240,2)</f>
        <v>0</v>
      </c>
      <c r="K240" s="226"/>
      <c r="L240" s="43"/>
      <c r="M240" s="227" t="s">
        <v>1</v>
      </c>
      <c r="N240" s="228" t="s">
        <v>39</v>
      </c>
      <c r="O240" s="90"/>
      <c r="P240" s="229">
        <f>O240*H240</f>
        <v>0</v>
      </c>
      <c r="Q240" s="229">
        <v>0</v>
      </c>
      <c r="R240" s="229">
        <f>Q240*H240</f>
        <v>0</v>
      </c>
      <c r="S240" s="229">
        <v>0.14699999999999999</v>
      </c>
      <c r="T240" s="230">
        <f>S240*H240</f>
        <v>4.1159999999999997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31" t="s">
        <v>142</v>
      </c>
      <c r="AT240" s="231" t="s">
        <v>138</v>
      </c>
      <c r="AU240" s="231" t="s">
        <v>84</v>
      </c>
      <c r="AY240" s="16" t="s">
        <v>136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16" t="s">
        <v>82</v>
      </c>
      <c r="BK240" s="232">
        <f>ROUND(I240*H240,2)</f>
        <v>0</v>
      </c>
      <c r="BL240" s="16" t="s">
        <v>142</v>
      </c>
      <c r="BM240" s="231" t="s">
        <v>422</v>
      </c>
    </row>
    <row r="241" s="2" customFormat="1" ht="24.15" customHeight="1">
      <c r="A241" s="37"/>
      <c r="B241" s="38"/>
      <c r="C241" s="219" t="s">
        <v>423</v>
      </c>
      <c r="D241" s="219" t="s">
        <v>138</v>
      </c>
      <c r="E241" s="220" t="s">
        <v>424</v>
      </c>
      <c r="F241" s="221" t="s">
        <v>425</v>
      </c>
      <c r="G241" s="222" t="s">
        <v>218</v>
      </c>
      <c r="H241" s="223">
        <v>6</v>
      </c>
      <c r="I241" s="224"/>
      <c r="J241" s="225">
        <f>ROUND(I241*H241,2)</f>
        <v>0</v>
      </c>
      <c r="K241" s="226"/>
      <c r="L241" s="43"/>
      <c r="M241" s="227" t="s">
        <v>1</v>
      </c>
      <c r="N241" s="228" t="s">
        <v>39</v>
      </c>
      <c r="O241" s="90"/>
      <c r="P241" s="229">
        <f>O241*H241</f>
        <v>0</v>
      </c>
      <c r="Q241" s="229">
        <v>0</v>
      </c>
      <c r="R241" s="229">
        <f>Q241*H241</f>
        <v>0</v>
      </c>
      <c r="S241" s="229">
        <v>0.074999999999999997</v>
      </c>
      <c r="T241" s="230">
        <f>S241*H241</f>
        <v>0.44999999999999996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1" t="s">
        <v>142</v>
      </c>
      <c r="AT241" s="231" t="s">
        <v>138</v>
      </c>
      <c r="AU241" s="231" t="s">
        <v>84</v>
      </c>
      <c r="AY241" s="16" t="s">
        <v>136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6" t="s">
        <v>82</v>
      </c>
      <c r="BK241" s="232">
        <f>ROUND(I241*H241,2)</f>
        <v>0</v>
      </c>
      <c r="BL241" s="16" t="s">
        <v>142</v>
      </c>
      <c r="BM241" s="231" t="s">
        <v>426</v>
      </c>
    </row>
    <row r="242" s="13" customFormat="1">
      <c r="A242" s="13"/>
      <c r="B242" s="233"/>
      <c r="C242" s="234"/>
      <c r="D242" s="235" t="s">
        <v>147</v>
      </c>
      <c r="E242" s="236" t="s">
        <v>1</v>
      </c>
      <c r="F242" s="237" t="s">
        <v>427</v>
      </c>
      <c r="G242" s="234"/>
      <c r="H242" s="238">
        <v>6</v>
      </c>
      <c r="I242" s="239"/>
      <c r="J242" s="234"/>
      <c r="K242" s="234"/>
      <c r="L242" s="240"/>
      <c r="M242" s="241"/>
      <c r="N242" s="242"/>
      <c r="O242" s="242"/>
      <c r="P242" s="242"/>
      <c r="Q242" s="242"/>
      <c r="R242" s="242"/>
      <c r="S242" s="242"/>
      <c r="T242" s="24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4" t="s">
        <v>147</v>
      </c>
      <c r="AU242" s="244" t="s">
        <v>84</v>
      </c>
      <c r="AV242" s="13" t="s">
        <v>84</v>
      </c>
      <c r="AW242" s="13" t="s">
        <v>30</v>
      </c>
      <c r="AX242" s="13" t="s">
        <v>82</v>
      </c>
      <c r="AY242" s="244" t="s">
        <v>136</v>
      </c>
    </row>
    <row r="243" s="2" customFormat="1" ht="21.75" customHeight="1">
      <c r="A243" s="37"/>
      <c r="B243" s="38"/>
      <c r="C243" s="219" t="s">
        <v>428</v>
      </c>
      <c r="D243" s="219" t="s">
        <v>138</v>
      </c>
      <c r="E243" s="220" t="s">
        <v>429</v>
      </c>
      <c r="F243" s="221" t="s">
        <v>430</v>
      </c>
      <c r="G243" s="222" t="s">
        <v>218</v>
      </c>
      <c r="H243" s="223">
        <v>4</v>
      </c>
      <c r="I243" s="224"/>
      <c r="J243" s="225">
        <f>ROUND(I243*H243,2)</f>
        <v>0</v>
      </c>
      <c r="K243" s="226"/>
      <c r="L243" s="43"/>
      <c r="M243" s="227" t="s">
        <v>1</v>
      </c>
      <c r="N243" s="228" t="s">
        <v>39</v>
      </c>
      <c r="O243" s="90"/>
      <c r="P243" s="229">
        <f>O243*H243</f>
        <v>0</v>
      </c>
      <c r="Q243" s="229">
        <v>0</v>
      </c>
      <c r="R243" s="229">
        <f>Q243*H243</f>
        <v>0</v>
      </c>
      <c r="S243" s="229">
        <v>0.086999999999999994</v>
      </c>
      <c r="T243" s="230">
        <f>S243*H243</f>
        <v>0.34799999999999998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1" t="s">
        <v>142</v>
      </c>
      <c r="AT243" s="231" t="s">
        <v>138</v>
      </c>
      <c r="AU243" s="231" t="s">
        <v>84</v>
      </c>
      <c r="AY243" s="16" t="s">
        <v>136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6" t="s">
        <v>82</v>
      </c>
      <c r="BK243" s="232">
        <f>ROUND(I243*H243,2)</f>
        <v>0</v>
      </c>
      <c r="BL243" s="16" t="s">
        <v>142</v>
      </c>
      <c r="BM243" s="231" t="s">
        <v>431</v>
      </c>
    </row>
    <row r="244" s="2" customFormat="1" ht="16.5" customHeight="1">
      <c r="A244" s="37"/>
      <c r="B244" s="38"/>
      <c r="C244" s="219" t="s">
        <v>432</v>
      </c>
      <c r="D244" s="219" t="s">
        <v>138</v>
      </c>
      <c r="E244" s="220" t="s">
        <v>433</v>
      </c>
      <c r="F244" s="221" t="s">
        <v>434</v>
      </c>
      <c r="G244" s="222" t="s">
        <v>218</v>
      </c>
      <c r="H244" s="223">
        <v>15</v>
      </c>
      <c r="I244" s="224"/>
      <c r="J244" s="225">
        <f>ROUND(I244*H244,2)</f>
        <v>0</v>
      </c>
      <c r="K244" s="226"/>
      <c r="L244" s="43"/>
      <c r="M244" s="227" t="s">
        <v>1</v>
      </c>
      <c r="N244" s="228" t="s">
        <v>39</v>
      </c>
      <c r="O244" s="90"/>
      <c r="P244" s="229">
        <f>O244*H244</f>
        <v>0</v>
      </c>
      <c r="Q244" s="229">
        <v>0</v>
      </c>
      <c r="R244" s="229">
        <f>Q244*H244</f>
        <v>0</v>
      </c>
      <c r="S244" s="229">
        <v>0.025000000000000001</v>
      </c>
      <c r="T244" s="230">
        <f>S244*H244</f>
        <v>0.375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1" t="s">
        <v>142</v>
      </c>
      <c r="AT244" s="231" t="s">
        <v>138</v>
      </c>
      <c r="AU244" s="231" t="s">
        <v>84</v>
      </c>
      <c r="AY244" s="16" t="s">
        <v>136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6" t="s">
        <v>82</v>
      </c>
      <c r="BK244" s="232">
        <f>ROUND(I244*H244,2)</f>
        <v>0</v>
      </c>
      <c r="BL244" s="16" t="s">
        <v>142</v>
      </c>
      <c r="BM244" s="231" t="s">
        <v>435</v>
      </c>
    </row>
    <row r="245" s="2" customFormat="1" ht="33" customHeight="1">
      <c r="A245" s="37"/>
      <c r="B245" s="38"/>
      <c r="C245" s="219" t="s">
        <v>436</v>
      </c>
      <c r="D245" s="219" t="s">
        <v>138</v>
      </c>
      <c r="E245" s="220" t="s">
        <v>437</v>
      </c>
      <c r="F245" s="221" t="s">
        <v>438</v>
      </c>
      <c r="G245" s="222" t="s">
        <v>184</v>
      </c>
      <c r="H245" s="223">
        <v>1.3400000000000001</v>
      </c>
      <c r="I245" s="224"/>
      <c r="J245" s="225">
        <f>ROUND(I245*H245,2)</f>
        <v>0</v>
      </c>
      <c r="K245" s="226"/>
      <c r="L245" s="43"/>
      <c r="M245" s="227" t="s">
        <v>1</v>
      </c>
      <c r="N245" s="228" t="s">
        <v>39</v>
      </c>
      <c r="O245" s="90"/>
      <c r="P245" s="229">
        <f>O245*H245</f>
        <v>0</v>
      </c>
      <c r="Q245" s="229">
        <v>2.5505399999999998</v>
      </c>
      <c r="R245" s="229">
        <f>Q245*H245</f>
        <v>3.4177236</v>
      </c>
      <c r="S245" s="229">
        <v>0</v>
      </c>
      <c r="T245" s="230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1" t="s">
        <v>142</v>
      </c>
      <c r="AT245" s="231" t="s">
        <v>138</v>
      </c>
      <c r="AU245" s="231" t="s">
        <v>84</v>
      </c>
      <c r="AY245" s="16" t="s">
        <v>136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6" t="s">
        <v>82</v>
      </c>
      <c r="BK245" s="232">
        <f>ROUND(I245*H245,2)</f>
        <v>0</v>
      </c>
      <c r="BL245" s="16" t="s">
        <v>142</v>
      </c>
      <c r="BM245" s="231" t="s">
        <v>439</v>
      </c>
    </row>
    <row r="246" s="13" customFormat="1">
      <c r="A246" s="13"/>
      <c r="B246" s="233"/>
      <c r="C246" s="234"/>
      <c r="D246" s="235" t="s">
        <v>147</v>
      </c>
      <c r="E246" s="236" t="s">
        <v>1</v>
      </c>
      <c r="F246" s="237" t="s">
        <v>440</v>
      </c>
      <c r="G246" s="234"/>
      <c r="H246" s="238">
        <v>0.32000000000000001</v>
      </c>
      <c r="I246" s="239"/>
      <c r="J246" s="234"/>
      <c r="K246" s="234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147</v>
      </c>
      <c r="AU246" s="244" t="s">
        <v>84</v>
      </c>
      <c r="AV246" s="13" t="s">
        <v>84</v>
      </c>
      <c r="AW246" s="13" t="s">
        <v>30</v>
      </c>
      <c r="AX246" s="13" t="s">
        <v>74</v>
      </c>
      <c r="AY246" s="244" t="s">
        <v>136</v>
      </c>
    </row>
    <row r="247" s="13" customFormat="1">
      <c r="A247" s="13"/>
      <c r="B247" s="233"/>
      <c r="C247" s="234"/>
      <c r="D247" s="235" t="s">
        <v>147</v>
      </c>
      <c r="E247" s="236" t="s">
        <v>1</v>
      </c>
      <c r="F247" s="237" t="s">
        <v>441</v>
      </c>
      <c r="G247" s="234"/>
      <c r="H247" s="238">
        <v>1.02</v>
      </c>
      <c r="I247" s="239"/>
      <c r="J247" s="234"/>
      <c r="K247" s="234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147</v>
      </c>
      <c r="AU247" s="244" t="s">
        <v>84</v>
      </c>
      <c r="AV247" s="13" t="s">
        <v>84</v>
      </c>
      <c r="AW247" s="13" t="s">
        <v>30</v>
      </c>
      <c r="AX247" s="13" t="s">
        <v>74</v>
      </c>
      <c r="AY247" s="244" t="s">
        <v>136</v>
      </c>
    </row>
    <row r="248" s="14" customFormat="1">
      <c r="A248" s="14"/>
      <c r="B248" s="256"/>
      <c r="C248" s="257"/>
      <c r="D248" s="235" t="s">
        <v>147</v>
      </c>
      <c r="E248" s="258" t="s">
        <v>1</v>
      </c>
      <c r="F248" s="259" t="s">
        <v>301</v>
      </c>
      <c r="G248" s="257"/>
      <c r="H248" s="260">
        <v>1.3400000000000001</v>
      </c>
      <c r="I248" s="261"/>
      <c r="J248" s="257"/>
      <c r="K248" s="257"/>
      <c r="L248" s="262"/>
      <c r="M248" s="263"/>
      <c r="N248" s="264"/>
      <c r="O248" s="264"/>
      <c r="P248" s="264"/>
      <c r="Q248" s="264"/>
      <c r="R248" s="264"/>
      <c r="S248" s="264"/>
      <c r="T248" s="26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6" t="s">
        <v>147</v>
      </c>
      <c r="AU248" s="266" t="s">
        <v>84</v>
      </c>
      <c r="AV248" s="14" t="s">
        <v>142</v>
      </c>
      <c r="AW248" s="14" t="s">
        <v>30</v>
      </c>
      <c r="AX248" s="14" t="s">
        <v>82</v>
      </c>
      <c r="AY248" s="266" t="s">
        <v>136</v>
      </c>
    </row>
    <row r="249" s="2" customFormat="1" ht="24.15" customHeight="1">
      <c r="A249" s="37"/>
      <c r="B249" s="38"/>
      <c r="C249" s="219" t="s">
        <v>442</v>
      </c>
      <c r="D249" s="219" t="s">
        <v>138</v>
      </c>
      <c r="E249" s="220" t="s">
        <v>443</v>
      </c>
      <c r="F249" s="221" t="s">
        <v>444</v>
      </c>
      <c r="G249" s="222" t="s">
        <v>184</v>
      </c>
      <c r="H249" s="223">
        <v>5.4720000000000004</v>
      </c>
      <c r="I249" s="224"/>
      <c r="J249" s="225">
        <f>ROUND(I249*H249,2)</f>
        <v>0</v>
      </c>
      <c r="K249" s="226"/>
      <c r="L249" s="43"/>
      <c r="M249" s="227" t="s">
        <v>1</v>
      </c>
      <c r="N249" s="228" t="s">
        <v>39</v>
      </c>
      <c r="O249" s="90"/>
      <c r="P249" s="229">
        <f>O249*H249</f>
        <v>0</v>
      </c>
      <c r="Q249" s="229">
        <v>2.5018699999999998</v>
      </c>
      <c r="R249" s="229">
        <f>Q249*H249</f>
        <v>13.69023264</v>
      </c>
      <c r="S249" s="229">
        <v>0</v>
      </c>
      <c r="T249" s="230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1" t="s">
        <v>142</v>
      </c>
      <c r="AT249" s="231" t="s">
        <v>138</v>
      </c>
      <c r="AU249" s="231" t="s">
        <v>84</v>
      </c>
      <c r="AY249" s="16" t="s">
        <v>136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6" t="s">
        <v>82</v>
      </c>
      <c r="BK249" s="232">
        <f>ROUND(I249*H249,2)</f>
        <v>0</v>
      </c>
      <c r="BL249" s="16" t="s">
        <v>142</v>
      </c>
      <c r="BM249" s="231" t="s">
        <v>445</v>
      </c>
    </row>
    <row r="250" s="13" customFormat="1">
      <c r="A250" s="13"/>
      <c r="B250" s="233"/>
      <c r="C250" s="234"/>
      <c r="D250" s="235" t="s">
        <v>147</v>
      </c>
      <c r="E250" s="236" t="s">
        <v>1</v>
      </c>
      <c r="F250" s="237" t="s">
        <v>446</v>
      </c>
      <c r="G250" s="234"/>
      <c r="H250" s="238">
        <v>5.4720000000000004</v>
      </c>
      <c r="I250" s="239"/>
      <c r="J250" s="234"/>
      <c r="K250" s="234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147</v>
      </c>
      <c r="AU250" s="244" t="s">
        <v>84</v>
      </c>
      <c r="AV250" s="13" t="s">
        <v>84</v>
      </c>
      <c r="AW250" s="13" t="s">
        <v>30</v>
      </c>
      <c r="AX250" s="13" t="s">
        <v>82</v>
      </c>
      <c r="AY250" s="244" t="s">
        <v>136</v>
      </c>
    </row>
    <row r="251" s="12" customFormat="1" ht="22.8" customHeight="1">
      <c r="A251" s="12"/>
      <c r="B251" s="203"/>
      <c r="C251" s="204"/>
      <c r="D251" s="205" t="s">
        <v>73</v>
      </c>
      <c r="E251" s="217" t="s">
        <v>447</v>
      </c>
      <c r="F251" s="217" t="s">
        <v>448</v>
      </c>
      <c r="G251" s="204"/>
      <c r="H251" s="204"/>
      <c r="I251" s="207"/>
      <c r="J251" s="218">
        <f>BK251</f>
        <v>0</v>
      </c>
      <c r="K251" s="204"/>
      <c r="L251" s="209"/>
      <c r="M251" s="210"/>
      <c r="N251" s="211"/>
      <c r="O251" s="211"/>
      <c r="P251" s="212">
        <f>SUM(P252:P265)</f>
        <v>0</v>
      </c>
      <c r="Q251" s="211"/>
      <c r="R251" s="212">
        <f>SUM(R252:R265)</f>
        <v>0</v>
      </c>
      <c r="S251" s="211"/>
      <c r="T251" s="213">
        <f>SUM(T252:T265)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14" t="s">
        <v>82</v>
      </c>
      <c r="AT251" s="215" t="s">
        <v>73</v>
      </c>
      <c r="AU251" s="215" t="s">
        <v>82</v>
      </c>
      <c r="AY251" s="214" t="s">
        <v>136</v>
      </c>
      <c r="BK251" s="216">
        <f>SUM(BK252:BK265)</f>
        <v>0</v>
      </c>
    </row>
    <row r="252" s="2" customFormat="1" ht="21.75" customHeight="1">
      <c r="A252" s="37"/>
      <c r="B252" s="38"/>
      <c r="C252" s="219" t="s">
        <v>449</v>
      </c>
      <c r="D252" s="219" t="s">
        <v>138</v>
      </c>
      <c r="E252" s="220" t="s">
        <v>450</v>
      </c>
      <c r="F252" s="221" t="s">
        <v>451</v>
      </c>
      <c r="G252" s="222" t="s">
        <v>212</v>
      </c>
      <c r="H252" s="223">
        <v>493.23500000000001</v>
      </c>
      <c r="I252" s="224"/>
      <c r="J252" s="225">
        <f>ROUND(I252*H252,2)</f>
        <v>0</v>
      </c>
      <c r="K252" s="226"/>
      <c r="L252" s="43"/>
      <c r="M252" s="227" t="s">
        <v>1</v>
      </c>
      <c r="N252" s="228" t="s">
        <v>39</v>
      </c>
      <c r="O252" s="90"/>
      <c r="P252" s="229">
        <f>O252*H252</f>
        <v>0</v>
      </c>
      <c r="Q252" s="229">
        <v>0</v>
      </c>
      <c r="R252" s="229">
        <f>Q252*H252</f>
        <v>0</v>
      </c>
      <c r="S252" s="229">
        <v>0</v>
      </c>
      <c r="T252" s="230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1" t="s">
        <v>142</v>
      </c>
      <c r="AT252" s="231" t="s">
        <v>138</v>
      </c>
      <c r="AU252" s="231" t="s">
        <v>84</v>
      </c>
      <c r="AY252" s="16" t="s">
        <v>136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6" t="s">
        <v>82</v>
      </c>
      <c r="BK252" s="232">
        <f>ROUND(I252*H252,2)</f>
        <v>0</v>
      </c>
      <c r="BL252" s="16" t="s">
        <v>142</v>
      </c>
      <c r="BM252" s="231" t="s">
        <v>452</v>
      </c>
    </row>
    <row r="253" s="13" customFormat="1">
      <c r="A253" s="13"/>
      <c r="B253" s="233"/>
      <c r="C253" s="234"/>
      <c r="D253" s="235" t="s">
        <v>147</v>
      </c>
      <c r="E253" s="236" t="s">
        <v>1</v>
      </c>
      <c r="F253" s="237" t="s">
        <v>91</v>
      </c>
      <c r="G253" s="234"/>
      <c r="H253" s="238">
        <v>493.23500000000001</v>
      </c>
      <c r="I253" s="239"/>
      <c r="J253" s="234"/>
      <c r="K253" s="234"/>
      <c r="L253" s="240"/>
      <c r="M253" s="241"/>
      <c r="N253" s="242"/>
      <c r="O253" s="242"/>
      <c r="P253" s="242"/>
      <c r="Q253" s="242"/>
      <c r="R253" s="242"/>
      <c r="S253" s="242"/>
      <c r="T253" s="24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4" t="s">
        <v>147</v>
      </c>
      <c r="AU253" s="244" t="s">
        <v>84</v>
      </c>
      <c r="AV253" s="13" t="s">
        <v>84</v>
      </c>
      <c r="AW253" s="13" t="s">
        <v>30</v>
      </c>
      <c r="AX253" s="13" t="s">
        <v>82</v>
      </c>
      <c r="AY253" s="244" t="s">
        <v>136</v>
      </c>
    </row>
    <row r="254" s="2" customFormat="1" ht="24.15" customHeight="1">
      <c r="A254" s="37"/>
      <c r="B254" s="38"/>
      <c r="C254" s="219" t="s">
        <v>453</v>
      </c>
      <c r="D254" s="219" t="s">
        <v>138</v>
      </c>
      <c r="E254" s="220" t="s">
        <v>454</v>
      </c>
      <c r="F254" s="221" t="s">
        <v>455</v>
      </c>
      <c r="G254" s="222" t="s">
        <v>212</v>
      </c>
      <c r="H254" s="223">
        <v>4439.1149999999998</v>
      </c>
      <c r="I254" s="224"/>
      <c r="J254" s="225">
        <f>ROUND(I254*H254,2)</f>
        <v>0</v>
      </c>
      <c r="K254" s="226"/>
      <c r="L254" s="43"/>
      <c r="M254" s="227" t="s">
        <v>1</v>
      </c>
      <c r="N254" s="228" t="s">
        <v>39</v>
      </c>
      <c r="O254" s="90"/>
      <c r="P254" s="229">
        <f>O254*H254</f>
        <v>0</v>
      </c>
      <c r="Q254" s="229">
        <v>0</v>
      </c>
      <c r="R254" s="229">
        <f>Q254*H254</f>
        <v>0</v>
      </c>
      <c r="S254" s="229">
        <v>0</v>
      </c>
      <c r="T254" s="230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1" t="s">
        <v>142</v>
      </c>
      <c r="AT254" s="231" t="s">
        <v>138</v>
      </c>
      <c r="AU254" s="231" t="s">
        <v>84</v>
      </c>
      <c r="AY254" s="16" t="s">
        <v>136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6" t="s">
        <v>82</v>
      </c>
      <c r="BK254" s="232">
        <f>ROUND(I254*H254,2)</f>
        <v>0</v>
      </c>
      <c r="BL254" s="16" t="s">
        <v>142</v>
      </c>
      <c r="BM254" s="231" t="s">
        <v>456</v>
      </c>
    </row>
    <row r="255" s="13" customFormat="1">
      <c r="A255" s="13"/>
      <c r="B255" s="233"/>
      <c r="C255" s="234"/>
      <c r="D255" s="235" t="s">
        <v>147</v>
      </c>
      <c r="E255" s="236" t="s">
        <v>1</v>
      </c>
      <c r="F255" s="237" t="s">
        <v>457</v>
      </c>
      <c r="G255" s="234"/>
      <c r="H255" s="238">
        <v>4439.1149999999998</v>
      </c>
      <c r="I255" s="239"/>
      <c r="J255" s="234"/>
      <c r="K255" s="234"/>
      <c r="L255" s="240"/>
      <c r="M255" s="241"/>
      <c r="N255" s="242"/>
      <c r="O255" s="242"/>
      <c r="P255" s="242"/>
      <c r="Q255" s="242"/>
      <c r="R255" s="242"/>
      <c r="S255" s="242"/>
      <c r="T255" s="24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4" t="s">
        <v>147</v>
      </c>
      <c r="AU255" s="244" t="s">
        <v>84</v>
      </c>
      <c r="AV255" s="13" t="s">
        <v>84</v>
      </c>
      <c r="AW255" s="13" t="s">
        <v>30</v>
      </c>
      <c r="AX255" s="13" t="s">
        <v>82</v>
      </c>
      <c r="AY255" s="244" t="s">
        <v>136</v>
      </c>
    </row>
    <row r="256" s="2" customFormat="1" ht="21.75" customHeight="1">
      <c r="A256" s="37"/>
      <c r="B256" s="38"/>
      <c r="C256" s="219" t="s">
        <v>458</v>
      </c>
      <c r="D256" s="219" t="s">
        <v>138</v>
      </c>
      <c r="E256" s="220" t="s">
        <v>459</v>
      </c>
      <c r="F256" s="221" t="s">
        <v>460</v>
      </c>
      <c r="G256" s="222" t="s">
        <v>212</v>
      </c>
      <c r="H256" s="223">
        <v>392.98200000000003</v>
      </c>
      <c r="I256" s="224"/>
      <c r="J256" s="225">
        <f>ROUND(I256*H256,2)</f>
        <v>0</v>
      </c>
      <c r="K256" s="226"/>
      <c r="L256" s="43"/>
      <c r="M256" s="227" t="s">
        <v>1</v>
      </c>
      <c r="N256" s="228" t="s">
        <v>39</v>
      </c>
      <c r="O256" s="90"/>
      <c r="P256" s="229">
        <f>O256*H256</f>
        <v>0</v>
      </c>
      <c r="Q256" s="229">
        <v>0</v>
      </c>
      <c r="R256" s="229">
        <f>Q256*H256</f>
        <v>0</v>
      </c>
      <c r="S256" s="229">
        <v>0</v>
      </c>
      <c r="T256" s="230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31" t="s">
        <v>142</v>
      </c>
      <c r="AT256" s="231" t="s">
        <v>138</v>
      </c>
      <c r="AU256" s="231" t="s">
        <v>84</v>
      </c>
      <c r="AY256" s="16" t="s">
        <v>136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16" t="s">
        <v>82</v>
      </c>
      <c r="BK256" s="232">
        <f>ROUND(I256*H256,2)</f>
        <v>0</v>
      </c>
      <c r="BL256" s="16" t="s">
        <v>142</v>
      </c>
      <c r="BM256" s="231" t="s">
        <v>461</v>
      </c>
    </row>
    <row r="257" s="13" customFormat="1">
      <c r="A257" s="13"/>
      <c r="B257" s="233"/>
      <c r="C257" s="234"/>
      <c r="D257" s="235" t="s">
        <v>147</v>
      </c>
      <c r="E257" s="236" t="s">
        <v>1</v>
      </c>
      <c r="F257" s="237" t="s">
        <v>462</v>
      </c>
      <c r="G257" s="234"/>
      <c r="H257" s="238">
        <v>392.98200000000003</v>
      </c>
      <c r="I257" s="239"/>
      <c r="J257" s="234"/>
      <c r="K257" s="234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147</v>
      </c>
      <c r="AU257" s="244" t="s">
        <v>84</v>
      </c>
      <c r="AV257" s="13" t="s">
        <v>84</v>
      </c>
      <c r="AW257" s="13" t="s">
        <v>30</v>
      </c>
      <c r="AX257" s="13" t="s">
        <v>82</v>
      </c>
      <c r="AY257" s="244" t="s">
        <v>136</v>
      </c>
    </row>
    <row r="258" s="2" customFormat="1" ht="24.15" customHeight="1">
      <c r="A258" s="37"/>
      <c r="B258" s="38"/>
      <c r="C258" s="219" t="s">
        <v>463</v>
      </c>
      <c r="D258" s="219" t="s">
        <v>138</v>
      </c>
      <c r="E258" s="220" t="s">
        <v>464</v>
      </c>
      <c r="F258" s="221" t="s">
        <v>465</v>
      </c>
      <c r="G258" s="222" t="s">
        <v>212</v>
      </c>
      <c r="H258" s="223">
        <v>3536.8380000000002</v>
      </c>
      <c r="I258" s="224"/>
      <c r="J258" s="225">
        <f>ROUND(I258*H258,2)</f>
        <v>0</v>
      </c>
      <c r="K258" s="226"/>
      <c r="L258" s="43"/>
      <c r="M258" s="227" t="s">
        <v>1</v>
      </c>
      <c r="N258" s="228" t="s">
        <v>39</v>
      </c>
      <c r="O258" s="90"/>
      <c r="P258" s="229">
        <f>O258*H258</f>
        <v>0</v>
      </c>
      <c r="Q258" s="229">
        <v>0</v>
      </c>
      <c r="R258" s="229">
        <f>Q258*H258</f>
        <v>0</v>
      </c>
      <c r="S258" s="229">
        <v>0</v>
      </c>
      <c r="T258" s="230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31" t="s">
        <v>142</v>
      </c>
      <c r="AT258" s="231" t="s">
        <v>138</v>
      </c>
      <c r="AU258" s="231" t="s">
        <v>84</v>
      </c>
      <c r="AY258" s="16" t="s">
        <v>136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6" t="s">
        <v>82</v>
      </c>
      <c r="BK258" s="232">
        <f>ROUND(I258*H258,2)</f>
        <v>0</v>
      </c>
      <c r="BL258" s="16" t="s">
        <v>142</v>
      </c>
      <c r="BM258" s="231" t="s">
        <v>466</v>
      </c>
    </row>
    <row r="259" s="13" customFormat="1">
      <c r="A259" s="13"/>
      <c r="B259" s="233"/>
      <c r="C259" s="234"/>
      <c r="D259" s="235" t="s">
        <v>147</v>
      </c>
      <c r="E259" s="236" t="s">
        <v>1</v>
      </c>
      <c r="F259" s="237" t="s">
        <v>467</v>
      </c>
      <c r="G259" s="234"/>
      <c r="H259" s="238">
        <v>3536.8380000000002</v>
      </c>
      <c r="I259" s="239"/>
      <c r="J259" s="234"/>
      <c r="K259" s="234"/>
      <c r="L259" s="240"/>
      <c r="M259" s="241"/>
      <c r="N259" s="242"/>
      <c r="O259" s="242"/>
      <c r="P259" s="242"/>
      <c r="Q259" s="242"/>
      <c r="R259" s="242"/>
      <c r="S259" s="242"/>
      <c r="T259" s="24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4" t="s">
        <v>147</v>
      </c>
      <c r="AU259" s="244" t="s">
        <v>84</v>
      </c>
      <c r="AV259" s="13" t="s">
        <v>84</v>
      </c>
      <c r="AW259" s="13" t="s">
        <v>30</v>
      </c>
      <c r="AX259" s="13" t="s">
        <v>82</v>
      </c>
      <c r="AY259" s="244" t="s">
        <v>136</v>
      </c>
    </row>
    <row r="260" s="2" customFormat="1" ht="37.8" customHeight="1">
      <c r="A260" s="37"/>
      <c r="B260" s="38"/>
      <c r="C260" s="219" t="s">
        <v>468</v>
      </c>
      <c r="D260" s="219" t="s">
        <v>138</v>
      </c>
      <c r="E260" s="220" t="s">
        <v>469</v>
      </c>
      <c r="F260" s="221" t="s">
        <v>470</v>
      </c>
      <c r="G260" s="222" t="s">
        <v>212</v>
      </c>
      <c r="H260" s="223">
        <v>6.8819999999999997</v>
      </c>
      <c r="I260" s="224"/>
      <c r="J260" s="225">
        <f>ROUND(I260*H260,2)</f>
        <v>0</v>
      </c>
      <c r="K260" s="226"/>
      <c r="L260" s="43"/>
      <c r="M260" s="227" t="s">
        <v>1</v>
      </c>
      <c r="N260" s="228" t="s">
        <v>39</v>
      </c>
      <c r="O260" s="90"/>
      <c r="P260" s="229">
        <f>O260*H260</f>
        <v>0</v>
      </c>
      <c r="Q260" s="229">
        <v>0</v>
      </c>
      <c r="R260" s="229">
        <f>Q260*H260</f>
        <v>0</v>
      </c>
      <c r="S260" s="229">
        <v>0</v>
      </c>
      <c r="T260" s="230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1" t="s">
        <v>142</v>
      </c>
      <c r="AT260" s="231" t="s">
        <v>138</v>
      </c>
      <c r="AU260" s="231" t="s">
        <v>84</v>
      </c>
      <c r="AY260" s="16" t="s">
        <v>136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6" t="s">
        <v>82</v>
      </c>
      <c r="BK260" s="232">
        <f>ROUND(I260*H260,2)</f>
        <v>0</v>
      </c>
      <c r="BL260" s="16" t="s">
        <v>142</v>
      </c>
      <c r="BM260" s="231" t="s">
        <v>471</v>
      </c>
    </row>
    <row r="261" s="13" customFormat="1">
      <c r="A261" s="13"/>
      <c r="B261" s="233"/>
      <c r="C261" s="234"/>
      <c r="D261" s="235" t="s">
        <v>147</v>
      </c>
      <c r="E261" s="236" t="s">
        <v>94</v>
      </c>
      <c r="F261" s="237" t="s">
        <v>472</v>
      </c>
      <c r="G261" s="234"/>
      <c r="H261" s="238">
        <v>6.8819999999999997</v>
      </c>
      <c r="I261" s="239"/>
      <c r="J261" s="234"/>
      <c r="K261" s="234"/>
      <c r="L261" s="240"/>
      <c r="M261" s="241"/>
      <c r="N261" s="242"/>
      <c r="O261" s="242"/>
      <c r="P261" s="242"/>
      <c r="Q261" s="242"/>
      <c r="R261" s="242"/>
      <c r="S261" s="242"/>
      <c r="T261" s="24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4" t="s">
        <v>147</v>
      </c>
      <c r="AU261" s="244" t="s">
        <v>84</v>
      </c>
      <c r="AV261" s="13" t="s">
        <v>84</v>
      </c>
      <c r="AW261" s="13" t="s">
        <v>30</v>
      </c>
      <c r="AX261" s="13" t="s">
        <v>82</v>
      </c>
      <c r="AY261" s="244" t="s">
        <v>136</v>
      </c>
    </row>
    <row r="262" s="2" customFormat="1" ht="44.25" customHeight="1">
      <c r="A262" s="37"/>
      <c r="B262" s="38"/>
      <c r="C262" s="219" t="s">
        <v>473</v>
      </c>
      <c r="D262" s="219" t="s">
        <v>138</v>
      </c>
      <c r="E262" s="220" t="s">
        <v>474</v>
      </c>
      <c r="F262" s="221" t="s">
        <v>475</v>
      </c>
      <c r="G262" s="222" t="s">
        <v>212</v>
      </c>
      <c r="H262" s="223">
        <v>493.23500000000001</v>
      </c>
      <c r="I262" s="224"/>
      <c r="J262" s="225">
        <f>ROUND(I262*H262,2)</f>
        <v>0</v>
      </c>
      <c r="K262" s="226"/>
      <c r="L262" s="43"/>
      <c r="M262" s="227" t="s">
        <v>1</v>
      </c>
      <c r="N262" s="228" t="s">
        <v>39</v>
      </c>
      <c r="O262" s="90"/>
      <c r="P262" s="229">
        <f>O262*H262</f>
        <v>0</v>
      </c>
      <c r="Q262" s="229">
        <v>0</v>
      </c>
      <c r="R262" s="229">
        <f>Q262*H262</f>
        <v>0</v>
      </c>
      <c r="S262" s="229">
        <v>0</v>
      </c>
      <c r="T262" s="230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1" t="s">
        <v>142</v>
      </c>
      <c r="AT262" s="231" t="s">
        <v>138</v>
      </c>
      <c r="AU262" s="231" t="s">
        <v>84</v>
      </c>
      <c r="AY262" s="16" t="s">
        <v>136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6" t="s">
        <v>82</v>
      </c>
      <c r="BK262" s="232">
        <f>ROUND(I262*H262,2)</f>
        <v>0</v>
      </c>
      <c r="BL262" s="16" t="s">
        <v>142</v>
      </c>
      <c r="BM262" s="231" t="s">
        <v>476</v>
      </c>
    </row>
    <row r="263" s="13" customFormat="1">
      <c r="A263" s="13"/>
      <c r="B263" s="233"/>
      <c r="C263" s="234"/>
      <c r="D263" s="235" t="s">
        <v>147</v>
      </c>
      <c r="E263" s="236" t="s">
        <v>91</v>
      </c>
      <c r="F263" s="237" t="s">
        <v>477</v>
      </c>
      <c r="G263" s="234"/>
      <c r="H263" s="238">
        <v>493.23500000000001</v>
      </c>
      <c r="I263" s="239"/>
      <c r="J263" s="234"/>
      <c r="K263" s="234"/>
      <c r="L263" s="240"/>
      <c r="M263" s="241"/>
      <c r="N263" s="242"/>
      <c r="O263" s="242"/>
      <c r="P263" s="242"/>
      <c r="Q263" s="242"/>
      <c r="R263" s="242"/>
      <c r="S263" s="242"/>
      <c r="T263" s="24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4" t="s">
        <v>147</v>
      </c>
      <c r="AU263" s="244" t="s">
        <v>84</v>
      </c>
      <c r="AV263" s="13" t="s">
        <v>84</v>
      </c>
      <c r="AW263" s="13" t="s">
        <v>30</v>
      </c>
      <c r="AX263" s="13" t="s">
        <v>82</v>
      </c>
      <c r="AY263" s="244" t="s">
        <v>136</v>
      </c>
    </row>
    <row r="264" s="2" customFormat="1" ht="44.25" customHeight="1">
      <c r="A264" s="37"/>
      <c r="B264" s="38"/>
      <c r="C264" s="219" t="s">
        <v>478</v>
      </c>
      <c r="D264" s="219" t="s">
        <v>138</v>
      </c>
      <c r="E264" s="220" t="s">
        <v>479</v>
      </c>
      <c r="F264" s="221" t="s">
        <v>480</v>
      </c>
      <c r="G264" s="222" t="s">
        <v>212</v>
      </c>
      <c r="H264" s="223">
        <v>386.10000000000002</v>
      </c>
      <c r="I264" s="224"/>
      <c r="J264" s="225">
        <f>ROUND(I264*H264,2)</f>
        <v>0</v>
      </c>
      <c r="K264" s="226"/>
      <c r="L264" s="43"/>
      <c r="M264" s="227" t="s">
        <v>1</v>
      </c>
      <c r="N264" s="228" t="s">
        <v>39</v>
      </c>
      <c r="O264" s="90"/>
      <c r="P264" s="229">
        <f>O264*H264</f>
        <v>0</v>
      </c>
      <c r="Q264" s="229">
        <v>0</v>
      </c>
      <c r="R264" s="229">
        <f>Q264*H264</f>
        <v>0</v>
      </c>
      <c r="S264" s="229">
        <v>0</v>
      </c>
      <c r="T264" s="230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31" t="s">
        <v>142</v>
      </c>
      <c r="AT264" s="231" t="s">
        <v>138</v>
      </c>
      <c r="AU264" s="231" t="s">
        <v>84</v>
      </c>
      <c r="AY264" s="16" t="s">
        <v>136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16" t="s">
        <v>82</v>
      </c>
      <c r="BK264" s="232">
        <f>ROUND(I264*H264,2)</f>
        <v>0</v>
      </c>
      <c r="BL264" s="16" t="s">
        <v>142</v>
      </c>
      <c r="BM264" s="231" t="s">
        <v>481</v>
      </c>
    </row>
    <row r="265" s="13" customFormat="1">
      <c r="A265" s="13"/>
      <c r="B265" s="233"/>
      <c r="C265" s="234"/>
      <c r="D265" s="235" t="s">
        <v>147</v>
      </c>
      <c r="E265" s="236" t="s">
        <v>98</v>
      </c>
      <c r="F265" s="237" t="s">
        <v>482</v>
      </c>
      <c r="G265" s="234"/>
      <c r="H265" s="238">
        <v>386.10000000000002</v>
      </c>
      <c r="I265" s="239"/>
      <c r="J265" s="234"/>
      <c r="K265" s="234"/>
      <c r="L265" s="240"/>
      <c r="M265" s="241"/>
      <c r="N265" s="242"/>
      <c r="O265" s="242"/>
      <c r="P265" s="242"/>
      <c r="Q265" s="242"/>
      <c r="R265" s="242"/>
      <c r="S265" s="242"/>
      <c r="T265" s="24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4" t="s">
        <v>147</v>
      </c>
      <c r="AU265" s="244" t="s">
        <v>84</v>
      </c>
      <c r="AV265" s="13" t="s">
        <v>84</v>
      </c>
      <c r="AW265" s="13" t="s">
        <v>30</v>
      </c>
      <c r="AX265" s="13" t="s">
        <v>82</v>
      </c>
      <c r="AY265" s="244" t="s">
        <v>136</v>
      </c>
    </row>
    <row r="266" s="12" customFormat="1" ht="22.8" customHeight="1">
      <c r="A266" s="12"/>
      <c r="B266" s="203"/>
      <c r="C266" s="204"/>
      <c r="D266" s="205" t="s">
        <v>73</v>
      </c>
      <c r="E266" s="217" t="s">
        <v>483</v>
      </c>
      <c r="F266" s="217" t="s">
        <v>484</v>
      </c>
      <c r="G266" s="204"/>
      <c r="H266" s="204"/>
      <c r="I266" s="207"/>
      <c r="J266" s="218">
        <f>BK266</f>
        <v>0</v>
      </c>
      <c r="K266" s="204"/>
      <c r="L266" s="209"/>
      <c r="M266" s="210"/>
      <c r="N266" s="211"/>
      <c r="O266" s="211"/>
      <c r="P266" s="212">
        <f>P267</f>
        <v>0</v>
      </c>
      <c r="Q266" s="211"/>
      <c r="R266" s="212">
        <f>R267</f>
        <v>0</v>
      </c>
      <c r="S266" s="211"/>
      <c r="T266" s="213">
        <f>T267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4" t="s">
        <v>82</v>
      </c>
      <c r="AT266" s="215" t="s">
        <v>73</v>
      </c>
      <c r="AU266" s="215" t="s">
        <v>82</v>
      </c>
      <c r="AY266" s="214" t="s">
        <v>136</v>
      </c>
      <c r="BK266" s="216">
        <f>BK267</f>
        <v>0</v>
      </c>
    </row>
    <row r="267" s="2" customFormat="1" ht="24.15" customHeight="1">
      <c r="A267" s="37"/>
      <c r="B267" s="38"/>
      <c r="C267" s="219" t="s">
        <v>485</v>
      </c>
      <c r="D267" s="219" t="s">
        <v>138</v>
      </c>
      <c r="E267" s="220" t="s">
        <v>486</v>
      </c>
      <c r="F267" s="221" t="s">
        <v>487</v>
      </c>
      <c r="G267" s="222" t="s">
        <v>212</v>
      </c>
      <c r="H267" s="223">
        <v>636.78999999999996</v>
      </c>
      <c r="I267" s="224"/>
      <c r="J267" s="225">
        <f>ROUND(I267*H267,2)</f>
        <v>0</v>
      </c>
      <c r="K267" s="226"/>
      <c r="L267" s="43"/>
      <c r="M267" s="227" t="s">
        <v>1</v>
      </c>
      <c r="N267" s="228" t="s">
        <v>39</v>
      </c>
      <c r="O267" s="90"/>
      <c r="P267" s="229">
        <f>O267*H267</f>
        <v>0</v>
      </c>
      <c r="Q267" s="229">
        <v>0</v>
      </c>
      <c r="R267" s="229">
        <f>Q267*H267</f>
        <v>0</v>
      </c>
      <c r="S267" s="229">
        <v>0</v>
      </c>
      <c r="T267" s="230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31" t="s">
        <v>142</v>
      </c>
      <c r="AT267" s="231" t="s">
        <v>138</v>
      </c>
      <c r="AU267" s="231" t="s">
        <v>84</v>
      </c>
      <c r="AY267" s="16" t="s">
        <v>136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6" t="s">
        <v>82</v>
      </c>
      <c r="BK267" s="232">
        <f>ROUND(I267*H267,2)</f>
        <v>0</v>
      </c>
      <c r="BL267" s="16" t="s">
        <v>142</v>
      </c>
      <c r="BM267" s="231" t="s">
        <v>488</v>
      </c>
    </row>
    <row r="268" s="12" customFormat="1" ht="25.92" customHeight="1">
      <c r="A268" s="12"/>
      <c r="B268" s="203"/>
      <c r="C268" s="204"/>
      <c r="D268" s="205" t="s">
        <v>73</v>
      </c>
      <c r="E268" s="206" t="s">
        <v>489</v>
      </c>
      <c r="F268" s="206" t="s">
        <v>490</v>
      </c>
      <c r="G268" s="204"/>
      <c r="H268" s="204"/>
      <c r="I268" s="207"/>
      <c r="J268" s="208">
        <f>BK268</f>
        <v>0</v>
      </c>
      <c r="K268" s="204"/>
      <c r="L268" s="209"/>
      <c r="M268" s="210"/>
      <c r="N268" s="211"/>
      <c r="O268" s="211"/>
      <c r="P268" s="212">
        <f>P269+P273+P275+P277+P280</f>
        <v>0</v>
      </c>
      <c r="Q268" s="211"/>
      <c r="R268" s="212">
        <f>R269+R273+R275+R277+R280</f>
        <v>0</v>
      </c>
      <c r="S268" s="211"/>
      <c r="T268" s="213">
        <f>T269+T273+T275+T277+T280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14" t="s">
        <v>157</v>
      </c>
      <c r="AT268" s="215" t="s">
        <v>73</v>
      </c>
      <c r="AU268" s="215" t="s">
        <v>74</v>
      </c>
      <c r="AY268" s="214" t="s">
        <v>136</v>
      </c>
      <c r="BK268" s="216">
        <f>BK269+BK273+BK275+BK277+BK280</f>
        <v>0</v>
      </c>
    </row>
    <row r="269" s="12" customFormat="1" ht="22.8" customHeight="1">
      <c r="A269" s="12"/>
      <c r="B269" s="203"/>
      <c r="C269" s="204"/>
      <c r="D269" s="205" t="s">
        <v>73</v>
      </c>
      <c r="E269" s="217" t="s">
        <v>491</v>
      </c>
      <c r="F269" s="217" t="s">
        <v>492</v>
      </c>
      <c r="G269" s="204"/>
      <c r="H269" s="204"/>
      <c r="I269" s="207"/>
      <c r="J269" s="218">
        <f>BK269</f>
        <v>0</v>
      </c>
      <c r="K269" s="204"/>
      <c r="L269" s="209"/>
      <c r="M269" s="210"/>
      <c r="N269" s="211"/>
      <c r="O269" s="211"/>
      <c r="P269" s="212">
        <f>SUM(P270:P272)</f>
        <v>0</v>
      </c>
      <c r="Q269" s="211"/>
      <c r="R269" s="212">
        <f>SUM(R270:R272)</f>
        <v>0</v>
      </c>
      <c r="S269" s="211"/>
      <c r="T269" s="213">
        <f>SUM(T270:T272)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14" t="s">
        <v>157</v>
      </c>
      <c r="AT269" s="215" t="s">
        <v>73</v>
      </c>
      <c r="AU269" s="215" t="s">
        <v>82</v>
      </c>
      <c r="AY269" s="214" t="s">
        <v>136</v>
      </c>
      <c r="BK269" s="216">
        <f>SUM(BK270:BK272)</f>
        <v>0</v>
      </c>
    </row>
    <row r="270" s="2" customFormat="1" ht="16.5" customHeight="1">
      <c r="A270" s="37"/>
      <c r="B270" s="38"/>
      <c r="C270" s="219" t="s">
        <v>493</v>
      </c>
      <c r="D270" s="219" t="s">
        <v>138</v>
      </c>
      <c r="E270" s="220" t="s">
        <v>494</v>
      </c>
      <c r="F270" s="221" t="s">
        <v>495</v>
      </c>
      <c r="G270" s="222" t="s">
        <v>496</v>
      </c>
      <c r="H270" s="223">
        <v>1</v>
      </c>
      <c r="I270" s="224"/>
      <c r="J270" s="225">
        <f>ROUND(I270*H270,2)</f>
        <v>0</v>
      </c>
      <c r="K270" s="226"/>
      <c r="L270" s="43"/>
      <c r="M270" s="227" t="s">
        <v>1</v>
      </c>
      <c r="N270" s="228" t="s">
        <v>39</v>
      </c>
      <c r="O270" s="90"/>
      <c r="P270" s="229">
        <f>O270*H270</f>
        <v>0</v>
      </c>
      <c r="Q270" s="229">
        <v>0</v>
      </c>
      <c r="R270" s="229">
        <f>Q270*H270</f>
        <v>0</v>
      </c>
      <c r="S270" s="229">
        <v>0</v>
      </c>
      <c r="T270" s="230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1" t="s">
        <v>497</v>
      </c>
      <c r="AT270" s="231" t="s">
        <v>138</v>
      </c>
      <c r="AU270" s="231" t="s">
        <v>84</v>
      </c>
      <c r="AY270" s="16" t="s">
        <v>136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6" t="s">
        <v>82</v>
      </c>
      <c r="BK270" s="232">
        <f>ROUND(I270*H270,2)</f>
        <v>0</v>
      </c>
      <c r="BL270" s="16" t="s">
        <v>497</v>
      </c>
      <c r="BM270" s="231" t="s">
        <v>498</v>
      </c>
    </row>
    <row r="271" s="2" customFormat="1" ht="21.75" customHeight="1">
      <c r="A271" s="37"/>
      <c r="B271" s="38"/>
      <c r="C271" s="219" t="s">
        <v>499</v>
      </c>
      <c r="D271" s="219" t="s">
        <v>138</v>
      </c>
      <c r="E271" s="220" t="s">
        <v>500</v>
      </c>
      <c r="F271" s="221" t="s">
        <v>501</v>
      </c>
      <c r="G271" s="222" t="s">
        <v>502</v>
      </c>
      <c r="H271" s="223">
        <v>1</v>
      </c>
      <c r="I271" s="224"/>
      <c r="J271" s="225">
        <f>ROUND(I271*H271,2)</f>
        <v>0</v>
      </c>
      <c r="K271" s="226"/>
      <c r="L271" s="43"/>
      <c r="M271" s="227" t="s">
        <v>1</v>
      </c>
      <c r="N271" s="228" t="s">
        <v>39</v>
      </c>
      <c r="O271" s="90"/>
      <c r="P271" s="229">
        <f>O271*H271</f>
        <v>0</v>
      </c>
      <c r="Q271" s="229">
        <v>0</v>
      </c>
      <c r="R271" s="229">
        <f>Q271*H271</f>
        <v>0</v>
      </c>
      <c r="S271" s="229">
        <v>0</v>
      </c>
      <c r="T271" s="230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31" t="s">
        <v>497</v>
      </c>
      <c r="AT271" s="231" t="s">
        <v>138</v>
      </c>
      <c r="AU271" s="231" t="s">
        <v>84</v>
      </c>
      <c r="AY271" s="16" t="s">
        <v>136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6" t="s">
        <v>82</v>
      </c>
      <c r="BK271" s="232">
        <f>ROUND(I271*H271,2)</f>
        <v>0</v>
      </c>
      <c r="BL271" s="16" t="s">
        <v>497</v>
      </c>
      <c r="BM271" s="231" t="s">
        <v>503</v>
      </c>
    </row>
    <row r="272" s="2" customFormat="1" ht="24.15" customHeight="1">
      <c r="A272" s="37"/>
      <c r="B272" s="38"/>
      <c r="C272" s="219" t="s">
        <v>504</v>
      </c>
      <c r="D272" s="219" t="s">
        <v>138</v>
      </c>
      <c r="E272" s="220" t="s">
        <v>505</v>
      </c>
      <c r="F272" s="221" t="s">
        <v>506</v>
      </c>
      <c r="G272" s="222" t="s">
        <v>496</v>
      </c>
      <c r="H272" s="223">
        <v>1</v>
      </c>
      <c r="I272" s="224"/>
      <c r="J272" s="225">
        <f>ROUND(I272*H272,2)</f>
        <v>0</v>
      </c>
      <c r="K272" s="226"/>
      <c r="L272" s="43"/>
      <c r="M272" s="227" t="s">
        <v>1</v>
      </c>
      <c r="N272" s="228" t="s">
        <v>39</v>
      </c>
      <c r="O272" s="90"/>
      <c r="P272" s="229">
        <f>O272*H272</f>
        <v>0</v>
      </c>
      <c r="Q272" s="229">
        <v>0</v>
      </c>
      <c r="R272" s="229">
        <f>Q272*H272</f>
        <v>0</v>
      </c>
      <c r="S272" s="229">
        <v>0</v>
      </c>
      <c r="T272" s="230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31" t="s">
        <v>497</v>
      </c>
      <c r="AT272" s="231" t="s">
        <v>138</v>
      </c>
      <c r="AU272" s="231" t="s">
        <v>84</v>
      </c>
      <c r="AY272" s="16" t="s">
        <v>136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16" t="s">
        <v>82</v>
      </c>
      <c r="BK272" s="232">
        <f>ROUND(I272*H272,2)</f>
        <v>0</v>
      </c>
      <c r="BL272" s="16" t="s">
        <v>497</v>
      </c>
      <c r="BM272" s="231" t="s">
        <v>507</v>
      </c>
    </row>
    <row r="273" s="12" customFormat="1" ht="22.8" customHeight="1">
      <c r="A273" s="12"/>
      <c r="B273" s="203"/>
      <c r="C273" s="204"/>
      <c r="D273" s="205" t="s">
        <v>73</v>
      </c>
      <c r="E273" s="217" t="s">
        <v>508</v>
      </c>
      <c r="F273" s="217" t="s">
        <v>509</v>
      </c>
      <c r="G273" s="204"/>
      <c r="H273" s="204"/>
      <c r="I273" s="207"/>
      <c r="J273" s="218">
        <f>BK273</f>
        <v>0</v>
      </c>
      <c r="K273" s="204"/>
      <c r="L273" s="209"/>
      <c r="M273" s="210"/>
      <c r="N273" s="211"/>
      <c r="O273" s="211"/>
      <c r="P273" s="212">
        <f>P274</f>
        <v>0</v>
      </c>
      <c r="Q273" s="211"/>
      <c r="R273" s="212">
        <f>R274</f>
        <v>0</v>
      </c>
      <c r="S273" s="211"/>
      <c r="T273" s="213">
        <f>T274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14" t="s">
        <v>157</v>
      </c>
      <c r="AT273" s="215" t="s">
        <v>73</v>
      </c>
      <c r="AU273" s="215" t="s">
        <v>82</v>
      </c>
      <c r="AY273" s="214" t="s">
        <v>136</v>
      </c>
      <c r="BK273" s="216">
        <f>BK274</f>
        <v>0</v>
      </c>
    </row>
    <row r="274" s="2" customFormat="1" ht="16.5" customHeight="1">
      <c r="A274" s="37"/>
      <c r="B274" s="38"/>
      <c r="C274" s="219" t="s">
        <v>510</v>
      </c>
      <c r="D274" s="219" t="s">
        <v>138</v>
      </c>
      <c r="E274" s="220" t="s">
        <v>511</v>
      </c>
      <c r="F274" s="221" t="s">
        <v>509</v>
      </c>
      <c r="G274" s="222" t="s">
        <v>496</v>
      </c>
      <c r="H274" s="223">
        <v>1</v>
      </c>
      <c r="I274" s="224"/>
      <c r="J274" s="225">
        <f>ROUND(I274*H274,2)</f>
        <v>0</v>
      </c>
      <c r="K274" s="226"/>
      <c r="L274" s="43"/>
      <c r="M274" s="227" t="s">
        <v>1</v>
      </c>
      <c r="N274" s="228" t="s">
        <v>39</v>
      </c>
      <c r="O274" s="90"/>
      <c r="P274" s="229">
        <f>O274*H274</f>
        <v>0</v>
      </c>
      <c r="Q274" s="229">
        <v>0</v>
      </c>
      <c r="R274" s="229">
        <f>Q274*H274</f>
        <v>0</v>
      </c>
      <c r="S274" s="229">
        <v>0</v>
      </c>
      <c r="T274" s="230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31" t="s">
        <v>497</v>
      </c>
      <c r="AT274" s="231" t="s">
        <v>138</v>
      </c>
      <c r="AU274" s="231" t="s">
        <v>84</v>
      </c>
      <c r="AY274" s="16" t="s">
        <v>136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6" t="s">
        <v>82</v>
      </c>
      <c r="BK274" s="232">
        <f>ROUND(I274*H274,2)</f>
        <v>0</v>
      </c>
      <c r="BL274" s="16" t="s">
        <v>497</v>
      </c>
      <c r="BM274" s="231" t="s">
        <v>512</v>
      </c>
    </row>
    <row r="275" s="12" customFormat="1" ht="22.8" customHeight="1">
      <c r="A275" s="12"/>
      <c r="B275" s="203"/>
      <c r="C275" s="204"/>
      <c r="D275" s="205" t="s">
        <v>73</v>
      </c>
      <c r="E275" s="217" t="s">
        <v>513</v>
      </c>
      <c r="F275" s="217" t="s">
        <v>514</v>
      </c>
      <c r="G275" s="204"/>
      <c r="H275" s="204"/>
      <c r="I275" s="207"/>
      <c r="J275" s="218">
        <f>BK275</f>
        <v>0</v>
      </c>
      <c r="K275" s="204"/>
      <c r="L275" s="209"/>
      <c r="M275" s="210"/>
      <c r="N275" s="211"/>
      <c r="O275" s="211"/>
      <c r="P275" s="212">
        <f>P276</f>
        <v>0</v>
      </c>
      <c r="Q275" s="211"/>
      <c r="R275" s="212">
        <f>R276</f>
        <v>0</v>
      </c>
      <c r="S275" s="211"/>
      <c r="T275" s="213">
        <f>T276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14" t="s">
        <v>157</v>
      </c>
      <c r="AT275" s="215" t="s">
        <v>73</v>
      </c>
      <c r="AU275" s="215" t="s">
        <v>82</v>
      </c>
      <c r="AY275" s="214" t="s">
        <v>136</v>
      </c>
      <c r="BK275" s="216">
        <f>BK276</f>
        <v>0</v>
      </c>
    </row>
    <row r="276" s="2" customFormat="1" ht="21.75" customHeight="1">
      <c r="A276" s="37"/>
      <c r="B276" s="38"/>
      <c r="C276" s="219" t="s">
        <v>515</v>
      </c>
      <c r="D276" s="219" t="s">
        <v>138</v>
      </c>
      <c r="E276" s="220" t="s">
        <v>516</v>
      </c>
      <c r="F276" s="221" t="s">
        <v>517</v>
      </c>
      <c r="G276" s="222" t="s">
        <v>496</v>
      </c>
      <c r="H276" s="223">
        <v>1</v>
      </c>
      <c r="I276" s="224"/>
      <c r="J276" s="225">
        <f>ROUND(I276*H276,2)</f>
        <v>0</v>
      </c>
      <c r="K276" s="226"/>
      <c r="L276" s="43"/>
      <c r="M276" s="227" t="s">
        <v>1</v>
      </c>
      <c r="N276" s="228" t="s">
        <v>39</v>
      </c>
      <c r="O276" s="90"/>
      <c r="P276" s="229">
        <f>O276*H276</f>
        <v>0</v>
      </c>
      <c r="Q276" s="229">
        <v>0</v>
      </c>
      <c r="R276" s="229">
        <f>Q276*H276</f>
        <v>0</v>
      </c>
      <c r="S276" s="229">
        <v>0</v>
      </c>
      <c r="T276" s="230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31" t="s">
        <v>497</v>
      </c>
      <c r="AT276" s="231" t="s">
        <v>138</v>
      </c>
      <c r="AU276" s="231" t="s">
        <v>84</v>
      </c>
      <c r="AY276" s="16" t="s">
        <v>136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6" t="s">
        <v>82</v>
      </c>
      <c r="BK276" s="232">
        <f>ROUND(I276*H276,2)</f>
        <v>0</v>
      </c>
      <c r="BL276" s="16" t="s">
        <v>497</v>
      </c>
      <c r="BM276" s="231" t="s">
        <v>518</v>
      </c>
    </row>
    <row r="277" s="12" customFormat="1" ht="22.8" customHeight="1">
      <c r="A277" s="12"/>
      <c r="B277" s="203"/>
      <c r="C277" s="204"/>
      <c r="D277" s="205" t="s">
        <v>73</v>
      </c>
      <c r="E277" s="217" t="s">
        <v>519</v>
      </c>
      <c r="F277" s="217" t="s">
        <v>520</v>
      </c>
      <c r="G277" s="204"/>
      <c r="H277" s="204"/>
      <c r="I277" s="207"/>
      <c r="J277" s="218">
        <f>BK277</f>
        <v>0</v>
      </c>
      <c r="K277" s="204"/>
      <c r="L277" s="209"/>
      <c r="M277" s="210"/>
      <c r="N277" s="211"/>
      <c r="O277" s="211"/>
      <c r="P277" s="212">
        <f>SUM(P278:P279)</f>
        <v>0</v>
      </c>
      <c r="Q277" s="211"/>
      <c r="R277" s="212">
        <f>SUM(R278:R279)</f>
        <v>0</v>
      </c>
      <c r="S277" s="211"/>
      <c r="T277" s="213">
        <f>SUM(T278:T279)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14" t="s">
        <v>157</v>
      </c>
      <c r="AT277" s="215" t="s">
        <v>73</v>
      </c>
      <c r="AU277" s="215" t="s">
        <v>82</v>
      </c>
      <c r="AY277" s="214" t="s">
        <v>136</v>
      </c>
      <c r="BK277" s="216">
        <f>SUM(BK278:BK279)</f>
        <v>0</v>
      </c>
    </row>
    <row r="278" s="2" customFormat="1" ht="16.5" customHeight="1">
      <c r="A278" s="37"/>
      <c r="B278" s="38"/>
      <c r="C278" s="219" t="s">
        <v>521</v>
      </c>
      <c r="D278" s="219" t="s">
        <v>138</v>
      </c>
      <c r="E278" s="220" t="s">
        <v>522</v>
      </c>
      <c r="F278" s="221" t="s">
        <v>523</v>
      </c>
      <c r="G278" s="222" t="s">
        <v>496</v>
      </c>
      <c r="H278" s="223">
        <v>1</v>
      </c>
      <c r="I278" s="224"/>
      <c r="J278" s="225">
        <f>ROUND(I278*H278,2)</f>
        <v>0</v>
      </c>
      <c r="K278" s="226"/>
      <c r="L278" s="43"/>
      <c r="M278" s="227" t="s">
        <v>1</v>
      </c>
      <c r="N278" s="228" t="s">
        <v>39</v>
      </c>
      <c r="O278" s="90"/>
      <c r="P278" s="229">
        <f>O278*H278</f>
        <v>0</v>
      </c>
      <c r="Q278" s="229">
        <v>0</v>
      </c>
      <c r="R278" s="229">
        <f>Q278*H278</f>
        <v>0</v>
      </c>
      <c r="S278" s="229">
        <v>0</v>
      </c>
      <c r="T278" s="230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31" t="s">
        <v>497</v>
      </c>
      <c r="AT278" s="231" t="s">
        <v>138</v>
      </c>
      <c r="AU278" s="231" t="s">
        <v>84</v>
      </c>
      <c r="AY278" s="16" t="s">
        <v>136</v>
      </c>
      <c r="BE278" s="232">
        <f>IF(N278="základní",J278,0)</f>
        <v>0</v>
      </c>
      <c r="BF278" s="232">
        <f>IF(N278="snížená",J278,0)</f>
        <v>0</v>
      </c>
      <c r="BG278" s="232">
        <f>IF(N278="zákl. přenesená",J278,0)</f>
        <v>0</v>
      </c>
      <c r="BH278" s="232">
        <f>IF(N278="sníž. přenesená",J278,0)</f>
        <v>0</v>
      </c>
      <c r="BI278" s="232">
        <f>IF(N278="nulová",J278,0)</f>
        <v>0</v>
      </c>
      <c r="BJ278" s="16" t="s">
        <v>82</v>
      </c>
      <c r="BK278" s="232">
        <f>ROUND(I278*H278,2)</f>
        <v>0</v>
      </c>
      <c r="BL278" s="16" t="s">
        <v>497</v>
      </c>
      <c r="BM278" s="231" t="s">
        <v>524</v>
      </c>
    </row>
    <row r="279" s="2" customFormat="1" ht="24.15" customHeight="1">
      <c r="A279" s="37"/>
      <c r="B279" s="38"/>
      <c r="C279" s="219" t="s">
        <v>525</v>
      </c>
      <c r="D279" s="219" t="s">
        <v>138</v>
      </c>
      <c r="E279" s="220" t="s">
        <v>526</v>
      </c>
      <c r="F279" s="221" t="s">
        <v>527</v>
      </c>
      <c r="G279" s="222" t="s">
        <v>528</v>
      </c>
      <c r="H279" s="223">
        <v>30</v>
      </c>
      <c r="I279" s="224"/>
      <c r="J279" s="225">
        <f>ROUND(I279*H279,2)</f>
        <v>0</v>
      </c>
      <c r="K279" s="226"/>
      <c r="L279" s="43"/>
      <c r="M279" s="227" t="s">
        <v>1</v>
      </c>
      <c r="N279" s="228" t="s">
        <v>39</v>
      </c>
      <c r="O279" s="90"/>
      <c r="P279" s="229">
        <f>O279*H279</f>
        <v>0</v>
      </c>
      <c r="Q279" s="229">
        <v>0</v>
      </c>
      <c r="R279" s="229">
        <f>Q279*H279</f>
        <v>0</v>
      </c>
      <c r="S279" s="229">
        <v>0</v>
      </c>
      <c r="T279" s="230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31" t="s">
        <v>497</v>
      </c>
      <c r="AT279" s="231" t="s">
        <v>138</v>
      </c>
      <c r="AU279" s="231" t="s">
        <v>84</v>
      </c>
      <c r="AY279" s="16" t="s">
        <v>136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6" t="s">
        <v>82</v>
      </c>
      <c r="BK279" s="232">
        <f>ROUND(I279*H279,2)</f>
        <v>0</v>
      </c>
      <c r="BL279" s="16" t="s">
        <v>497</v>
      </c>
      <c r="BM279" s="231" t="s">
        <v>529</v>
      </c>
    </row>
    <row r="280" s="12" customFormat="1" ht="22.8" customHeight="1">
      <c r="A280" s="12"/>
      <c r="B280" s="203"/>
      <c r="C280" s="204"/>
      <c r="D280" s="205" t="s">
        <v>73</v>
      </c>
      <c r="E280" s="217" t="s">
        <v>530</v>
      </c>
      <c r="F280" s="217" t="s">
        <v>531</v>
      </c>
      <c r="G280" s="204"/>
      <c r="H280" s="204"/>
      <c r="I280" s="207"/>
      <c r="J280" s="218">
        <f>BK280</f>
        <v>0</v>
      </c>
      <c r="K280" s="204"/>
      <c r="L280" s="209"/>
      <c r="M280" s="210"/>
      <c r="N280" s="211"/>
      <c r="O280" s="211"/>
      <c r="P280" s="212">
        <f>SUM(P281:P282)</f>
        <v>0</v>
      </c>
      <c r="Q280" s="211"/>
      <c r="R280" s="212">
        <f>SUM(R281:R282)</f>
        <v>0</v>
      </c>
      <c r="S280" s="211"/>
      <c r="T280" s="213">
        <f>SUM(T281:T282)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14" t="s">
        <v>157</v>
      </c>
      <c r="AT280" s="215" t="s">
        <v>73</v>
      </c>
      <c r="AU280" s="215" t="s">
        <v>82</v>
      </c>
      <c r="AY280" s="214" t="s">
        <v>136</v>
      </c>
      <c r="BK280" s="216">
        <f>SUM(BK281:BK282)</f>
        <v>0</v>
      </c>
    </row>
    <row r="281" s="2" customFormat="1" ht="24.15" customHeight="1">
      <c r="A281" s="37"/>
      <c r="B281" s="38"/>
      <c r="C281" s="219" t="s">
        <v>532</v>
      </c>
      <c r="D281" s="219" t="s">
        <v>138</v>
      </c>
      <c r="E281" s="220" t="s">
        <v>533</v>
      </c>
      <c r="F281" s="221" t="s">
        <v>534</v>
      </c>
      <c r="G281" s="222" t="s">
        <v>496</v>
      </c>
      <c r="H281" s="223">
        <v>1</v>
      </c>
      <c r="I281" s="224"/>
      <c r="J281" s="225">
        <f>ROUND(I281*H281,2)</f>
        <v>0</v>
      </c>
      <c r="K281" s="226"/>
      <c r="L281" s="43"/>
      <c r="M281" s="227" t="s">
        <v>1</v>
      </c>
      <c r="N281" s="228" t="s">
        <v>39</v>
      </c>
      <c r="O281" s="90"/>
      <c r="P281" s="229">
        <f>O281*H281</f>
        <v>0</v>
      </c>
      <c r="Q281" s="229">
        <v>0</v>
      </c>
      <c r="R281" s="229">
        <f>Q281*H281</f>
        <v>0</v>
      </c>
      <c r="S281" s="229">
        <v>0</v>
      </c>
      <c r="T281" s="230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31" t="s">
        <v>497</v>
      </c>
      <c r="AT281" s="231" t="s">
        <v>138</v>
      </c>
      <c r="AU281" s="231" t="s">
        <v>84</v>
      </c>
      <c r="AY281" s="16" t="s">
        <v>136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6" t="s">
        <v>82</v>
      </c>
      <c r="BK281" s="232">
        <f>ROUND(I281*H281,2)</f>
        <v>0</v>
      </c>
      <c r="BL281" s="16" t="s">
        <v>497</v>
      </c>
      <c r="BM281" s="231" t="s">
        <v>535</v>
      </c>
    </row>
    <row r="282" s="2" customFormat="1" ht="21.75" customHeight="1">
      <c r="A282" s="37"/>
      <c r="B282" s="38"/>
      <c r="C282" s="219" t="s">
        <v>536</v>
      </c>
      <c r="D282" s="219" t="s">
        <v>138</v>
      </c>
      <c r="E282" s="220" t="s">
        <v>537</v>
      </c>
      <c r="F282" s="221" t="s">
        <v>538</v>
      </c>
      <c r="G282" s="222" t="s">
        <v>496</v>
      </c>
      <c r="H282" s="223">
        <v>1</v>
      </c>
      <c r="I282" s="224"/>
      <c r="J282" s="225">
        <f>ROUND(I282*H282,2)</f>
        <v>0</v>
      </c>
      <c r="K282" s="226"/>
      <c r="L282" s="43"/>
      <c r="M282" s="267" t="s">
        <v>1</v>
      </c>
      <c r="N282" s="268" t="s">
        <v>39</v>
      </c>
      <c r="O282" s="269"/>
      <c r="P282" s="270">
        <f>O282*H282</f>
        <v>0</v>
      </c>
      <c r="Q282" s="270">
        <v>0</v>
      </c>
      <c r="R282" s="270">
        <f>Q282*H282</f>
        <v>0</v>
      </c>
      <c r="S282" s="270">
        <v>0</v>
      </c>
      <c r="T282" s="271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31" t="s">
        <v>497</v>
      </c>
      <c r="AT282" s="231" t="s">
        <v>138</v>
      </c>
      <c r="AU282" s="231" t="s">
        <v>84</v>
      </c>
      <c r="AY282" s="16" t="s">
        <v>136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16" t="s">
        <v>82</v>
      </c>
      <c r="BK282" s="232">
        <f>ROUND(I282*H282,2)</f>
        <v>0</v>
      </c>
      <c r="BL282" s="16" t="s">
        <v>497</v>
      </c>
      <c r="BM282" s="231" t="s">
        <v>539</v>
      </c>
    </row>
    <row r="283" s="2" customFormat="1" ht="6.96" customHeight="1">
      <c r="A283" s="37"/>
      <c r="B283" s="65"/>
      <c r="C283" s="66"/>
      <c r="D283" s="66"/>
      <c r="E283" s="66"/>
      <c r="F283" s="66"/>
      <c r="G283" s="66"/>
      <c r="H283" s="66"/>
      <c r="I283" s="66"/>
      <c r="J283" s="66"/>
      <c r="K283" s="66"/>
      <c r="L283" s="43"/>
      <c r="M283" s="37"/>
      <c r="O283" s="37"/>
      <c r="P283" s="37"/>
      <c r="Q283" s="37"/>
      <c r="R283" s="37"/>
      <c r="S283" s="37"/>
      <c r="T283" s="37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</row>
  </sheetData>
  <sheetProtection sheet="1" autoFilter="0" formatColumns="0" formatRows="0" objects="1" scenarios="1" spinCount="100000" saltValue="ZwIiwGyOnPP3JBu0SBfiaopAvRo6Ehqsh5yhvsoCbmI9Vv1W5DdJA00jNGgX1AVotNvzoRFyGOSW8+DAeko9SA==" hashValue="pVYbRv+9W8fLMfn8InY28QuTPdf5D16hLMhGST+zK/eCL73X2UXCaVUXLgI3F4ZY7FCpgcpczc/ykVqCBvJw+w==" algorithmName="SHA-512" password="CFC9"/>
  <autoFilter ref="C128:K282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9"/>
      <c r="AT3" s="16" t="s">
        <v>84</v>
      </c>
    </row>
    <row r="4" hidden="1" s="1" customFormat="1" ht="24.96" customHeight="1">
      <c r="B4" s="19"/>
      <c r="D4" s="138" t="s">
        <v>97</v>
      </c>
      <c r="L4" s="19"/>
      <c r="M4" s="139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0" t="s">
        <v>16</v>
      </c>
      <c r="L6" s="19"/>
    </row>
    <row r="7" hidden="1" s="1" customFormat="1" ht="16.5" customHeight="1">
      <c r="B7" s="19"/>
      <c r="E7" s="141" t="str">
        <f>'Rekapitulace stavby'!K6</f>
        <v>Nymburk - Palackého třída - Oprava chodníků</v>
      </c>
      <c r="F7" s="140"/>
      <c r="G7" s="140"/>
      <c r="H7" s="140"/>
      <c r="L7" s="19"/>
    </row>
    <row r="8" hidden="1" s="2" customFormat="1" ht="12" customHeight="1">
      <c r="A8" s="37"/>
      <c r="B8" s="43"/>
      <c r="C8" s="37"/>
      <c r="D8" s="140" t="s">
        <v>101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2" t="s">
        <v>540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40" t="s">
        <v>18</v>
      </c>
      <c r="E11" s="37"/>
      <c r="F11" s="143" t="s">
        <v>1</v>
      </c>
      <c r="G11" s="37"/>
      <c r="H11" s="37"/>
      <c r="I11" s="140" t="s">
        <v>19</v>
      </c>
      <c r="J11" s="143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40" t="s">
        <v>20</v>
      </c>
      <c r="E12" s="37"/>
      <c r="F12" s="143" t="s">
        <v>21</v>
      </c>
      <c r="G12" s="37"/>
      <c r="H12" s="37"/>
      <c r="I12" s="140" t="s">
        <v>22</v>
      </c>
      <c r="J12" s="144" t="str">
        <f>'Rekapitulace stavby'!AN8</f>
        <v>7. 3. 2022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0" t="s">
        <v>24</v>
      </c>
      <c r="E14" s="37"/>
      <c r="F14" s="37"/>
      <c r="G14" s="37"/>
      <c r="H14" s="37"/>
      <c r="I14" s="140" t="s">
        <v>25</v>
      </c>
      <c r="J14" s="143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3" t="str">
        <f>IF('Rekapitulace stavby'!E11="","",'Rekapitulace stavby'!E11)</f>
        <v xml:space="preserve"> </v>
      </c>
      <c r="F15" s="37"/>
      <c r="G15" s="37"/>
      <c r="H15" s="37"/>
      <c r="I15" s="140" t="s">
        <v>26</v>
      </c>
      <c r="J15" s="143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40" t="s">
        <v>27</v>
      </c>
      <c r="E17" s="37"/>
      <c r="F17" s="37"/>
      <c r="G17" s="37"/>
      <c r="H17" s="37"/>
      <c r="I17" s="140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3"/>
      <c r="G18" s="143"/>
      <c r="H18" s="143"/>
      <c r="I18" s="140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40" t="s">
        <v>29</v>
      </c>
      <c r="E20" s="37"/>
      <c r="F20" s="37"/>
      <c r="G20" s="37"/>
      <c r="H20" s="37"/>
      <c r="I20" s="140" t="s">
        <v>25</v>
      </c>
      <c r="J20" s="143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3" t="str">
        <f>IF('Rekapitulace stavby'!E17="","",'Rekapitulace stavby'!E17)</f>
        <v xml:space="preserve"> </v>
      </c>
      <c r="F21" s="37"/>
      <c r="G21" s="37"/>
      <c r="H21" s="37"/>
      <c r="I21" s="140" t="s">
        <v>26</v>
      </c>
      <c r="J21" s="143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40" t="s">
        <v>31</v>
      </c>
      <c r="E23" s="37"/>
      <c r="F23" s="37"/>
      <c r="G23" s="37"/>
      <c r="H23" s="37"/>
      <c r="I23" s="140" t="s">
        <v>25</v>
      </c>
      <c r="J23" s="143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3" t="str">
        <f>IF('Rekapitulace stavby'!E20="","",'Rekapitulace stavby'!E20)</f>
        <v xml:space="preserve"> </v>
      </c>
      <c r="F24" s="37"/>
      <c r="G24" s="37"/>
      <c r="H24" s="37"/>
      <c r="I24" s="140" t="s">
        <v>26</v>
      </c>
      <c r="J24" s="143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40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5"/>
      <c r="B27" s="146"/>
      <c r="C27" s="145"/>
      <c r="D27" s="145"/>
      <c r="E27" s="147" t="s">
        <v>33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9"/>
      <c r="E29" s="149"/>
      <c r="F29" s="149"/>
      <c r="G29" s="149"/>
      <c r="H29" s="149"/>
      <c r="I29" s="149"/>
      <c r="J29" s="149"/>
      <c r="K29" s="149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50" t="s">
        <v>34</v>
      </c>
      <c r="E30" s="37"/>
      <c r="F30" s="37"/>
      <c r="G30" s="37"/>
      <c r="H30" s="37"/>
      <c r="I30" s="37"/>
      <c r="J30" s="151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9"/>
      <c r="E31" s="149"/>
      <c r="F31" s="149"/>
      <c r="G31" s="149"/>
      <c r="H31" s="149"/>
      <c r="I31" s="149"/>
      <c r="J31" s="149"/>
      <c r="K31" s="149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2" t="s">
        <v>36</v>
      </c>
      <c r="G32" s="37"/>
      <c r="H32" s="37"/>
      <c r="I32" s="152" t="s">
        <v>35</v>
      </c>
      <c r="J32" s="152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3" t="s">
        <v>38</v>
      </c>
      <c r="E33" s="140" t="s">
        <v>39</v>
      </c>
      <c r="F33" s="154">
        <f>ROUND((SUM(BE120:BE151)),  2)</f>
        <v>0</v>
      </c>
      <c r="G33" s="37"/>
      <c r="H33" s="37"/>
      <c r="I33" s="155">
        <v>0.20999999999999999</v>
      </c>
      <c r="J33" s="154">
        <f>ROUND(((SUM(BE120:BE151))*I33),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40" t="s">
        <v>40</v>
      </c>
      <c r="F34" s="154">
        <f>ROUND((SUM(BF120:BF151)),  2)</f>
        <v>0</v>
      </c>
      <c r="G34" s="37"/>
      <c r="H34" s="37"/>
      <c r="I34" s="155">
        <v>0.14999999999999999</v>
      </c>
      <c r="J34" s="154">
        <f>ROUND(((SUM(BF120:BF151))*I34),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0" t="s">
        <v>41</v>
      </c>
      <c r="F35" s="154">
        <f>ROUND((SUM(BG120:BG151)),  2)</f>
        <v>0</v>
      </c>
      <c r="G35" s="37"/>
      <c r="H35" s="37"/>
      <c r="I35" s="155">
        <v>0.20999999999999999</v>
      </c>
      <c r="J35" s="154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0" t="s">
        <v>42</v>
      </c>
      <c r="F36" s="154">
        <f>ROUND((SUM(BH120:BH151)),  2)</f>
        <v>0</v>
      </c>
      <c r="G36" s="37"/>
      <c r="H36" s="37"/>
      <c r="I36" s="155">
        <v>0.14999999999999999</v>
      </c>
      <c r="J36" s="154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0" t="s">
        <v>43</v>
      </c>
      <c r="F37" s="154">
        <f>ROUND((SUM(BI120:BI151)),  2)</f>
        <v>0</v>
      </c>
      <c r="G37" s="37"/>
      <c r="H37" s="37"/>
      <c r="I37" s="155">
        <v>0</v>
      </c>
      <c r="J37" s="154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6"/>
      <c r="D39" s="157" t="s">
        <v>44</v>
      </c>
      <c r="E39" s="158"/>
      <c r="F39" s="158"/>
      <c r="G39" s="159" t="s">
        <v>45</v>
      </c>
      <c r="H39" s="160" t="s">
        <v>46</v>
      </c>
      <c r="I39" s="158"/>
      <c r="J39" s="161">
        <f>SUM(J30:J37)</f>
        <v>0</v>
      </c>
      <c r="K39" s="162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3" t="s">
        <v>47</v>
      </c>
      <c r="E50" s="164"/>
      <c r="F50" s="164"/>
      <c r="G50" s="163" t="s">
        <v>48</v>
      </c>
      <c r="H50" s="164"/>
      <c r="I50" s="164"/>
      <c r="J50" s="164"/>
      <c r="K50" s="164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5" t="s">
        <v>49</v>
      </c>
      <c r="E61" s="166"/>
      <c r="F61" s="167" t="s">
        <v>50</v>
      </c>
      <c r="G61" s="165" t="s">
        <v>49</v>
      </c>
      <c r="H61" s="166"/>
      <c r="I61" s="166"/>
      <c r="J61" s="168" t="s">
        <v>50</v>
      </c>
      <c r="K61" s="166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3" t="s">
        <v>51</v>
      </c>
      <c r="E65" s="169"/>
      <c r="F65" s="169"/>
      <c r="G65" s="163" t="s">
        <v>52</v>
      </c>
      <c r="H65" s="169"/>
      <c r="I65" s="169"/>
      <c r="J65" s="169"/>
      <c r="K65" s="169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5" t="s">
        <v>49</v>
      </c>
      <c r="E76" s="166"/>
      <c r="F76" s="167" t="s">
        <v>50</v>
      </c>
      <c r="G76" s="165" t="s">
        <v>49</v>
      </c>
      <c r="H76" s="166"/>
      <c r="I76" s="166"/>
      <c r="J76" s="168" t="s">
        <v>50</v>
      </c>
      <c r="K76" s="166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4" t="str">
        <f>E7</f>
        <v>Nymburk - Palackého třída - Oprava chodníků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800 - Výsadby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7. 3. 2022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5" t="s">
        <v>104</v>
      </c>
      <c r="D94" s="176"/>
      <c r="E94" s="176"/>
      <c r="F94" s="176"/>
      <c r="G94" s="176"/>
      <c r="H94" s="176"/>
      <c r="I94" s="176"/>
      <c r="J94" s="177" t="s">
        <v>105</v>
      </c>
      <c r="K94" s="176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8" t="s">
        <v>106</v>
      </c>
      <c r="D96" s="39"/>
      <c r="E96" s="39"/>
      <c r="F96" s="39"/>
      <c r="G96" s="39"/>
      <c r="H96" s="39"/>
      <c r="I96" s="39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107</v>
      </c>
    </row>
    <row r="97" s="9" customFormat="1" ht="24.96" customHeight="1">
      <c r="A97" s="9"/>
      <c r="B97" s="179"/>
      <c r="C97" s="180"/>
      <c r="D97" s="181" t="s">
        <v>108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109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541</v>
      </c>
      <c r="E99" s="188"/>
      <c r="F99" s="188"/>
      <c r="G99" s="188"/>
      <c r="H99" s="188"/>
      <c r="I99" s="188"/>
      <c r="J99" s="189">
        <f>J124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114</v>
      </c>
      <c r="E100" s="188"/>
      <c r="F100" s="188"/>
      <c r="G100" s="188"/>
      <c r="H100" s="188"/>
      <c r="I100" s="188"/>
      <c r="J100" s="189">
        <f>J150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121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74" t="str">
        <f>E7</f>
        <v>Nymburk - Palackého třída - Oprava chodníků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101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>SO 800 - Výsadby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F12</f>
        <v xml:space="preserve"> </v>
      </c>
      <c r="G114" s="39"/>
      <c r="H114" s="39"/>
      <c r="I114" s="31" t="s">
        <v>22</v>
      </c>
      <c r="J114" s="78" t="str">
        <f>IF(J12="","",J12)</f>
        <v>7. 3. 2022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E15</f>
        <v xml:space="preserve"> </v>
      </c>
      <c r="G116" s="39"/>
      <c r="H116" s="39"/>
      <c r="I116" s="31" t="s">
        <v>29</v>
      </c>
      <c r="J116" s="35" t="str">
        <f>E21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27</v>
      </c>
      <c r="D117" s="39"/>
      <c r="E117" s="39"/>
      <c r="F117" s="26" t="str">
        <f>IF(E18="","",E18)</f>
        <v>Vyplň údaj</v>
      </c>
      <c r="G117" s="39"/>
      <c r="H117" s="39"/>
      <c r="I117" s="31" t="s">
        <v>31</v>
      </c>
      <c r="J117" s="35" t="str">
        <f>E24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91"/>
      <c r="B119" s="192"/>
      <c r="C119" s="193" t="s">
        <v>122</v>
      </c>
      <c r="D119" s="194" t="s">
        <v>59</v>
      </c>
      <c r="E119" s="194" t="s">
        <v>55</v>
      </c>
      <c r="F119" s="194" t="s">
        <v>56</v>
      </c>
      <c r="G119" s="194" t="s">
        <v>123</v>
      </c>
      <c r="H119" s="194" t="s">
        <v>124</v>
      </c>
      <c r="I119" s="194" t="s">
        <v>125</v>
      </c>
      <c r="J119" s="195" t="s">
        <v>105</v>
      </c>
      <c r="K119" s="196" t="s">
        <v>126</v>
      </c>
      <c r="L119" s="197"/>
      <c r="M119" s="99" t="s">
        <v>1</v>
      </c>
      <c r="N119" s="100" t="s">
        <v>38</v>
      </c>
      <c r="O119" s="100" t="s">
        <v>127</v>
      </c>
      <c r="P119" s="100" t="s">
        <v>128</v>
      </c>
      <c r="Q119" s="100" t="s">
        <v>129</v>
      </c>
      <c r="R119" s="100" t="s">
        <v>130</v>
      </c>
      <c r="S119" s="100" t="s">
        <v>131</v>
      </c>
      <c r="T119" s="101" t="s">
        <v>132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7"/>
      <c r="B120" s="38"/>
      <c r="C120" s="106" t="s">
        <v>133</v>
      </c>
      <c r="D120" s="39"/>
      <c r="E120" s="39"/>
      <c r="F120" s="39"/>
      <c r="G120" s="39"/>
      <c r="H120" s="39"/>
      <c r="I120" s="39"/>
      <c r="J120" s="198">
        <f>BK120</f>
        <v>0</v>
      </c>
      <c r="K120" s="39"/>
      <c r="L120" s="43"/>
      <c r="M120" s="102"/>
      <c r="N120" s="199"/>
      <c r="O120" s="103"/>
      <c r="P120" s="200">
        <f>P121</f>
        <v>0</v>
      </c>
      <c r="Q120" s="103"/>
      <c r="R120" s="200">
        <f>R121</f>
        <v>22.449739999999995</v>
      </c>
      <c r="S120" s="103"/>
      <c r="T120" s="201">
        <f>T121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73</v>
      </c>
      <c r="AU120" s="16" t="s">
        <v>107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73</v>
      </c>
      <c r="E121" s="206" t="s">
        <v>134</v>
      </c>
      <c r="F121" s="206" t="s">
        <v>135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P122+P124+P150</f>
        <v>0</v>
      </c>
      <c r="Q121" s="211"/>
      <c r="R121" s="212">
        <f>R122+R124+R150</f>
        <v>22.449739999999995</v>
      </c>
      <c r="S121" s="211"/>
      <c r="T121" s="213">
        <f>T122+T124+T150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82</v>
      </c>
      <c r="AT121" s="215" t="s">
        <v>73</v>
      </c>
      <c r="AU121" s="215" t="s">
        <v>74</v>
      </c>
      <c r="AY121" s="214" t="s">
        <v>136</v>
      </c>
      <c r="BK121" s="216">
        <f>BK122+BK124+BK150</f>
        <v>0</v>
      </c>
    </row>
    <row r="122" s="12" customFormat="1" ht="22.8" customHeight="1">
      <c r="A122" s="12"/>
      <c r="B122" s="203"/>
      <c r="C122" s="204"/>
      <c r="D122" s="205" t="s">
        <v>73</v>
      </c>
      <c r="E122" s="217" t="s">
        <v>82</v>
      </c>
      <c r="F122" s="217" t="s">
        <v>137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P123</f>
        <v>0</v>
      </c>
      <c r="Q122" s="211"/>
      <c r="R122" s="212">
        <f>R123</f>
        <v>0</v>
      </c>
      <c r="S122" s="211"/>
      <c r="T122" s="213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82</v>
      </c>
      <c r="AT122" s="215" t="s">
        <v>73</v>
      </c>
      <c r="AU122" s="215" t="s">
        <v>82</v>
      </c>
      <c r="AY122" s="214" t="s">
        <v>136</v>
      </c>
      <c r="BK122" s="216">
        <f>BK123</f>
        <v>0</v>
      </c>
    </row>
    <row r="123" s="2" customFormat="1" ht="33" customHeight="1">
      <c r="A123" s="37"/>
      <c r="B123" s="38"/>
      <c r="C123" s="219" t="s">
        <v>82</v>
      </c>
      <c r="D123" s="219" t="s">
        <v>138</v>
      </c>
      <c r="E123" s="220" t="s">
        <v>542</v>
      </c>
      <c r="F123" s="221" t="s">
        <v>543</v>
      </c>
      <c r="G123" s="222" t="s">
        <v>218</v>
      </c>
      <c r="H123" s="223">
        <v>38</v>
      </c>
      <c r="I123" s="224"/>
      <c r="J123" s="225">
        <f>ROUND(I123*H123,2)</f>
        <v>0</v>
      </c>
      <c r="K123" s="226"/>
      <c r="L123" s="43"/>
      <c r="M123" s="227" t="s">
        <v>1</v>
      </c>
      <c r="N123" s="228" t="s">
        <v>39</v>
      </c>
      <c r="O123" s="90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31" t="s">
        <v>142</v>
      </c>
      <c r="AT123" s="231" t="s">
        <v>138</v>
      </c>
      <c r="AU123" s="231" t="s">
        <v>84</v>
      </c>
      <c r="AY123" s="16" t="s">
        <v>136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6" t="s">
        <v>82</v>
      </c>
      <c r="BK123" s="232">
        <f>ROUND(I123*H123,2)</f>
        <v>0</v>
      </c>
      <c r="BL123" s="16" t="s">
        <v>142</v>
      </c>
      <c r="BM123" s="231" t="s">
        <v>544</v>
      </c>
    </row>
    <row r="124" s="12" customFormat="1" ht="22.8" customHeight="1">
      <c r="A124" s="12"/>
      <c r="B124" s="203"/>
      <c r="C124" s="204"/>
      <c r="D124" s="205" t="s">
        <v>73</v>
      </c>
      <c r="E124" s="217" t="s">
        <v>545</v>
      </c>
      <c r="F124" s="217" t="s">
        <v>86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SUM(P125:P149)</f>
        <v>0</v>
      </c>
      <c r="Q124" s="211"/>
      <c r="R124" s="212">
        <f>SUM(R125:R149)</f>
        <v>22.449739999999995</v>
      </c>
      <c r="S124" s="211"/>
      <c r="T124" s="213">
        <f>SUM(T125:T149)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82</v>
      </c>
      <c r="AT124" s="215" t="s">
        <v>73</v>
      </c>
      <c r="AU124" s="215" t="s">
        <v>82</v>
      </c>
      <c r="AY124" s="214" t="s">
        <v>136</v>
      </c>
      <c r="BK124" s="216">
        <f>SUM(BK125:BK149)</f>
        <v>0</v>
      </c>
    </row>
    <row r="125" s="2" customFormat="1" ht="24.15" customHeight="1">
      <c r="A125" s="37"/>
      <c r="B125" s="38"/>
      <c r="C125" s="219" t="s">
        <v>84</v>
      </c>
      <c r="D125" s="219" t="s">
        <v>138</v>
      </c>
      <c r="E125" s="220" t="s">
        <v>546</v>
      </c>
      <c r="F125" s="221" t="s">
        <v>547</v>
      </c>
      <c r="G125" s="222" t="s">
        <v>218</v>
      </c>
      <c r="H125" s="223">
        <v>38</v>
      </c>
      <c r="I125" s="224"/>
      <c r="J125" s="225">
        <f>ROUND(I125*H125,2)</f>
        <v>0</v>
      </c>
      <c r="K125" s="226"/>
      <c r="L125" s="43"/>
      <c r="M125" s="227" t="s">
        <v>1</v>
      </c>
      <c r="N125" s="228" t="s">
        <v>39</v>
      </c>
      <c r="O125" s="90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1" t="s">
        <v>142</v>
      </c>
      <c r="AT125" s="231" t="s">
        <v>138</v>
      </c>
      <c r="AU125" s="231" t="s">
        <v>84</v>
      </c>
      <c r="AY125" s="16" t="s">
        <v>136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6" t="s">
        <v>82</v>
      </c>
      <c r="BK125" s="232">
        <f>ROUND(I125*H125,2)</f>
        <v>0</v>
      </c>
      <c r="BL125" s="16" t="s">
        <v>142</v>
      </c>
      <c r="BM125" s="231" t="s">
        <v>548</v>
      </c>
    </row>
    <row r="126" s="2" customFormat="1" ht="24.15" customHeight="1">
      <c r="A126" s="37"/>
      <c r="B126" s="38"/>
      <c r="C126" s="245" t="s">
        <v>149</v>
      </c>
      <c r="D126" s="245" t="s">
        <v>221</v>
      </c>
      <c r="E126" s="246" t="s">
        <v>549</v>
      </c>
      <c r="F126" s="247" t="s">
        <v>550</v>
      </c>
      <c r="G126" s="248" t="s">
        <v>218</v>
      </c>
      <c r="H126" s="249">
        <v>38</v>
      </c>
      <c r="I126" s="250"/>
      <c r="J126" s="251">
        <f>ROUND(I126*H126,2)</f>
        <v>0</v>
      </c>
      <c r="K126" s="252"/>
      <c r="L126" s="253"/>
      <c r="M126" s="254" t="s">
        <v>1</v>
      </c>
      <c r="N126" s="255" t="s">
        <v>39</v>
      </c>
      <c r="O126" s="90"/>
      <c r="P126" s="229">
        <f>O126*H126</f>
        <v>0</v>
      </c>
      <c r="Q126" s="229">
        <v>0.040000000000000001</v>
      </c>
      <c r="R126" s="229">
        <f>Q126*H126</f>
        <v>1.52</v>
      </c>
      <c r="S126" s="229">
        <v>0</v>
      </c>
      <c r="T126" s="230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1" t="s">
        <v>170</v>
      </c>
      <c r="AT126" s="231" t="s">
        <v>221</v>
      </c>
      <c r="AU126" s="231" t="s">
        <v>84</v>
      </c>
      <c r="AY126" s="16" t="s">
        <v>136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6" t="s">
        <v>82</v>
      </c>
      <c r="BK126" s="232">
        <f>ROUND(I126*H126,2)</f>
        <v>0</v>
      </c>
      <c r="BL126" s="16" t="s">
        <v>142</v>
      </c>
      <c r="BM126" s="231" t="s">
        <v>551</v>
      </c>
    </row>
    <row r="127" s="2" customFormat="1" ht="24.15" customHeight="1">
      <c r="A127" s="37"/>
      <c r="B127" s="38"/>
      <c r="C127" s="219" t="s">
        <v>142</v>
      </c>
      <c r="D127" s="219" t="s">
        <v>138</v>
      </c>
      <c r="E127" s="220" t="s">
        <v>552</v>
      </c>
      <c r="F127" s="221" t="s">
        <v>553</v>
      </c>
      <c r="G127" s="222" t="s">
        <v>218</v>
      </c>
      <c r="H127" s="223">
        <v>228</v>
      </c>
      <c r="I127" s="224"/>
      <c r="J127" s="225">
        <f>ROUND(I127*H127,2)</f>
        <v>0</v>
      </c>
      <c r="K127" s="226"/>
      <c r="L127" s="43"/>
      <c r="M127" s="227" t="s">
        <v>1</v>
      </c>
      <c r="N127" s="228" t="s">
        <v>39</v>
      </c>
      <c r="O127" s="90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1" t="s">
        <v>142</v>
      </c>
      <c r="AT127" s="231" t="s">
        <v>138</v>
      </c>
      <c r="AU127" s="231" t="s">
        <v>84</v>
      </c>
      <c r="AY127" s="16" t="s">
        <v>136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6" t="s">
        <v>82</v>
      </c>
      <c r="BK127" s="232">
        <f>ROUND(I127*H127,2)</f>
        <v>0</v>
      </c>
      <c r="BL127" s="16" t="s">
        <v>142</v>
      </c>
      <c r="BM127" s="231" t="s">
        <v>554</v>
      </c>
    </row>
    <row r="128" s="13" customFormat="1">
      <c r="A128" s="13"/>
      <c r="B128" s="233"/>
      <c r="C128" s="234"/>
      <c r="D128" s="235" t="s">
        <v>147</v>
      </c>
      <c r="E128" s="236" t="s">
        <v>1</v>
      </c>
      <c r="F128" s="237" t="s">
        <v>555</v>
      </c>
      <c r="G128" s="234"/>
      <c r="H128" s="238">
        <v>228</v>
      </c>
      <c r="I128" s="239"/>
      <c r="J128" s="234"/>
      <c r="K128" s="234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147</v>
      </c>
      <c r="AU128" s="244" t="s">
        <v>84</v>
      </c>
      <c r="AV128" s="13" t="s">
        <v>84</v>
      </c>
      <c r="AW128" s="13" t="s">
        <v>30</v>
      </c>
      <c r="AX128" s="13" t="s">
        <v>82</v>
      </c>
      <c r="AY128" s="244" t="s">
        <v>136</v>
      </c>
    </row>
    <row r="129" s="2" customFormat="1" ht="16.5" customHeight="1">
      <c r="A129" s="37"/>
      <c r="B129" s="38"/>
      <c r="C129" s="245" t="s">
        <v>157</v>
      </c>
      <c r="D129" s="245" t="s">
        <v>221</v>
      </c>
      <c r="E129" s="246" t="s">
        <v>556</v>
      </c>
      <c r="F129" s="247" t="s">
        <v>557</v>
      </c>
      <c r="G129" s="248" t="s">
        <v>218</v>
      </c>
      <c r="H129" s="249">
        <v>159</v>
      </c>
      <c r="I129" s="250"/>
      <c r="J129" s="251">
        <f>ROUND(I129*H129,2)</f>
        <v>0</v>
      </c>
      <c r="K129" s="252"/>
      <c r="L129" s="253"/>
      <c r="M129" s="254" t="s">
        <v>1</v>
      </c>
      <c r="N129" s="255" t="s">
        <v>39</v>
      </c>
      <c r="O129" s="90"/>
      <c r="P129" s="229">
        <f>O129*H129</f>
        <v>0</v>
      </c>
      <c r="Q129" s="229">
        <v>8.0000000000000007E-05</v>
      </c>
      <c r="R129" s="229">
        <f>Q129*H129</f>
        <v>0.01272</v>
      </c>
      <c r="S129" s="229">
        <v>0</v>
      </c>
      <c r="T129" s="230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1" t="s">
        <v>170</v>
      </c>
      <c r="AT129" s="231" t="s">
        <v>221</v>
      </c>
      <c r="AU129" s="231" t="s">
        <v>84</v>
      </c>
      <c r="AY129" s="16" t="s">
        <v>136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6" t="s">
        <v>82</v>
      </c>
      <c r="BK129" s="232">
        <f>ROUND(I129*H129,2)</f>
        <v>0</v>
      </c>
      <c r="BL129" s="16" t="s">
        <v>142</v>
      </c>
      <c r="BM129" s="231" t="s">
        <v>558</v>
      </c>
    </row>
    <row r="130" s="13" customFormat="1">
      <c r="A130" s="13"/>
      <c r="B130" s="233"/>
      <c r="C130" s="234"/>
      <c r="D130" s="235" t="s">
        <v>147</v>
      </c>
      <c r="E130" s="236" t="s">
        <v>1</v>
      </c>
      <c r="F130" s="237" t="s">
        <v>559</v>
      </c>
      <c r="G130" s="234"/>
      <c r="H130" s="238">
        <v>159</v>
      </c>
      <c r="I130" s="239"/>
      <c r="J130" s="234"/>
      <c r="K130" s="234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147</v>
      </c>
      <c r="AU130" s="244" t="s">
        <v>84</v>
      </c>
      <c r="AV130" s="13" t="s">
        <v>84</v>
      </c>
      <c r="AW130" s="13" t="s">
        <v>30</v>
      </c>
      <c r="AX130" s="13" t="s">
        <v>82</v>
      </c>
      <c r="AY130" s="244" t="s">
        <v>136</v>
      </c>
    </row>
    <row r="131" s="2" customFormat="1" ht="16.5" customHeight="1">
      <c r="A131" s="37"/>
      <c r="B131" s="38"/>
      <c r="C131" s="245" t="s">
        <v>161</v>
      </c>
      <c r="D131" s="245" t="s">
        <v>221</v>
      </c>
      <c r="E131" s="246" t="s">
        <v>560</v>
      </c>
      <c r="F131" s="247" t="s">
        <v>561</v>
      </c>
      <c r="G131" s="248" t="s">
        <v>218</v>
      </c>
      <c r="H131" s="249">
        <v>23</v>
      </c>
      <c r="I131" s="250"/>
      <c r="J131" s="251">
        <f>ROUND(I131*H131,2)</f>
        <v>0</v>
      </c>
      <c r="K131" s="252"/>
      <c r="L131" s="253"/>
      <c r="M131" s="254" t="s">
        <v>1</v>
      </c>
      <c r="N131" s="255" t="s">
        <v>39</v>
      </c>
      <c r="O131" s="90"/>
      <c r="P131" s="229">
        <f>O131*H131</f>
        <v>0</v>
      </c>
      <c r="Q131" s="229">
        <v>8.0000000000000007E-05</v>
      </c>
      <c r="R131" s="229">
        <f>Q131*H131</f>
        <v>0.0018400000000000001</v>
      </c>
      <c r="S131" s="229">
        <v>0</v>
      </c>
      <c r="T131" s="230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1" t="s">
        <v>170</v>
      </c>
      <c r="AT131" s="231" t="s">
        <v>221</v>
      </c>
      <c r="AU131" s="231" t="s">
        <v>84</v>
      </c>
      <c r="AY131" s="16" t="s">
        <v>136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6" t="s">
        <v>82</v>
      </c>
      <c r="BK131" s="232">
        <f>ROUND(I131*H131,2)</f>
        <v>0</v>
      </c>
      <c r="BL131" s="16" t="s">
        <v>142</v>
      </c>
      <c r="BM131" s="231" t="s">
        <v>562</v>
      </c>
    </row>
    <row r="132" s="13" customFormat="1">
      <c r="A132" s="13"/>
      <c r="B132" s="233"/>
      <c r="C132" s="234"/>
      <c r="D132" s="235" t="s">
        <v>147</v>
      </c>
      <c r="E132" s="236" t="s">
        <v>1</v>
      </c>
      <c r="F132" s="237" t="s">
        <v>563</v>
      </c>
      <c r="G132" s="234"/>
      <c r="H132" s="238">
        <v>23</v>
      </c>
      <c r="I132" s="239"/>
      <c r="J132" s="234"/>
      <c r="K132" s="234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147</v>
      </c>
      <c r="AU132" s="244" t="s">
        <v>84</v>
      </c>
      <c r="AV132" s="13" t="s">
        <v>84</v>
      </c>
      <c r="AW132" s="13" t="s">
        <v>30</v>
      </c>
      <c r="AX132" s="13" t="s">
        <v>82</v>
      </c>
      <c r="AY132" s="244" t="s">
        <v>136</v>
      </c>
    </row>
    <row r="133" s="2" customFormat="1" ht="16.5" customHeight="1">
      <c r="A133" s="37"/>
      <c r="B133" s="38"/>
      <c r="C133" s="245" t="s">
        <v>166</v>
      </c>
      <c r="D133" s="245" t="s">
        <v>221</v>
      </c>
      <c r="E133" s="246" t="s">
        <v>564</v>
      </c>
      <c r="F133" s="247" t="s">
        <v>565</v>
      </c>
      <c r="G133" s="248" t="s">
        <v>218</v>
      </c>
      <c r="H133" s="249">
        <v>23</v>
      </c>
      <c r="I133" s="250"/>
      <c r="J133" s="251">
        <f>ROUND(I133*H133,2)</f>
        <v>0</v>
      </c>
      <c r="K133" s="252"/>
      <c r="L133" s="253"/>
      <c r="M133" s="254" t="s">
        <v>1</v>
      </c>
      <c r="N133" s="255" t="s">
        <v>39</v>
      </c>
      <c r="O133" s="90"/>
      <c r="P133" s="229">
        <f>O133*H133</f>
        <v>0</v>
      </c>
      <c r="Q133" s="229">
        <v>8.0000000000000007E-05</v>
      </c>
      <c r="R133" s="229">
        <f>Q133*H133</f>
        <v>0.0018400000000000001</v>
      </c>
      <c r="S133" s="229">
        <v>0</v>
      </c>
      <c r="T133" s="230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1" t="s">
        <v>170</v>
      </c>
      <c r="AT133" s="231" t="s">
        <v>221</v>
      </c>
      <c r="AU133" s="231" t="s">
        <v>84</v>
      </c>
      <c r="AY133" s="16" t="s">
        <v>136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6" t="s">
        <v>82</v>
      </c>
      <c r="BK133" s="232">
        <f>ROUND(I133*H133,2)</f>
        <v>0</v>
      </c>
      <c r="BL133" s="16" t="s">
        <v>142</v>
      </c>
      <c r="BM133" s="231" t="s">
        <v>566</v>
      </c>
    </row>
    <row r="134" s="13" customFormat="1">
      <c r="A134" s="13"/>
      <c r="B134" s="233"/>
      <c r="C134" s="234"/>
      <c r="D134" s="235" t="s">
        <v>147</v>
      </c>
      <c r="E134" s="236" t="s">
        <v>1</v>
      </c>
      <c r="F134" s="237" t="s">
        <v>563</v>
      </c>
      <c r="G134" s="234"/>
      <c r="H134" s="238">
        <v>23</v>
      </c>
      <c r="I134" s="239"/>
      <c r="J134" s="234"/>
      <c r="K134" s="234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147</v>
      </c>
      <c r="AU134" s="244" t="s">
        <v>84</v>
      </c>
      <c r="AV134" s="13" t="s">
        <v>84</v>
      </c>
      <c r="AW134" s="13" t="s">
        <v>30</v>
      </c>
      <c r="AX134" s="13" t="s">
        <v>82</v>
      </c>
      <c r="AY134" s="244" t="s">
        <v>136</v>
      </c>
    </row>
    <row r="135" s="2" customFormat="1" ht="16.5" customHeight="1">
      <c r="A135" s="37"/>
      <c r="B135" s="38"/>
      <c r="C135" s="245" t="s">
        <v>170</v>
      </c>
      <c r="D135" s="245" t="s">
        <v>221</v>
      </c>
      <c r="E135" s="246" t="s">
        <v>567</v>
      </c>
      <c r="F135" s="247" t="s">
        <v>568</v>
      </c>
      <c r="G135" s="248" t="s">
        <v>218</v>
      </c>
      <c r="H135" s="249">
        <v>23</v>
      </c>
      <c r="I135" s="250"/>
      <c r="J135" s="251">
        <f>ROUND(I135*H135,2)</f>
        <v>0</v>
      </c>
      <c r="K135" s="252"/>
      <c r="L135" s="253"/>
      <c r="M135" s="254" t="s">
        <v>1</v>
      </c>
      <c r="N135" s="255" t="s">
        <v>39</v>
      </c>
      <c r="O135" s="90"/>
      <c r="P135" s="229">
        <f>O135*H135</f>
        <v>0</v>
      </c>
      <c r="Q135" s="229">
        <v>8.0000000000000007E-05</v>
      </c>
      <c r="R135" s="229">
        <f>Q135*H135</f>
        <v>0.0018400000000000001</v>
      </c>
      <c r="S135" s="229">
        <v>0</v>
      </c>
      <c r="T135" s="230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1" t="s">
        <v>170</v>
      </c>
      <c r="AT135" s="231" t="s">
        <v>221</v>
      </c>
      <c r="AU135" s="231" t="s">
        <v>84</v>
      </c>
      <c r="AY135" s="16" t="s">
        <v>136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6" t="s">
        <v>82</v>
      </c>
      <c r="BK135" s="232">
        <f>ROUND(I135*H135,2)</f>
        <v>0</v>
      </c>
      <c r="BL135" s="16" t="s">
        <v>142</v>
      </c>
      <c r="BM135" s="231" t="s">
        <v>569</v>
      </c>
    </row>
    <row r="136" s="13" customFormat="1">
      <c r="A136" s="13"/>
      <c r="B136" s="233"/>
      <c r="C136" s="234"/>
      <c r="D136" s="235" t="s">
        <v>147</v>
      </c>
      <c r="E136" s="236" t="s">
        <v>1</v>
      </c>
      <c r="F136" s="237" t="s">
        <v>563</v>
      </c>
      <c r="G136" s="234"/>
      <c r="H136" s="238">
        <v>23</v>
      </c>
      <c r="I136" s="239"/>
      <c r="J136" s="234"/>
      <c r="K136" s="234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147</v>
      </c>
      <c r="AU136" s="244" t="s">
        <v>84</v>
      </c>
      <c r="AV136" s="13" t="s">
        <v>84</v>
      </c>
      <c r="AW136" s="13" t="s">
        <v>30</v>
      </c>
      <c r="AX136" s="13" t="s">
        <v>82</v>
      </c>
      <c r="AY136" s="244" t="s">
        <v>136</v>
      </c>
    </row>
    <row r="137" s="2" customFormat="1" ht="16.5" customHeight="1">
      <c r="A137" s="37"/>
      <c r="B137" s="38"/>
      <c r="C137" s="219" t="s">
        <v>176</v>
      </c>
      <c r="D137" s="219" t="s">
        <v>138</v>
      </c>
      <c r="E137" s="220" t="s">
        <v>570</v>
      </c>
      <c r="F137" s="221" t="s">
        <v>571</v>
      </c>
      <c r="G137" s="222" t="s">
        <v>218</v>
      </c>
      <c r="H137" s="223">
        <v>38</v>
      </c>
      <c r="I137" s="224"/>
      <c r="J137" s="225">
        <f>ROUND(I137*H137,2)</f>
        <v>0</v>
      </c>
      <c r="K137" s="226"/>
      <c r="L137" s="43"/>
      <c r="M137" s="227" t="s">
        <v>1</v>
      </c>
      <c r="N137" s="228" t="s">
        <v>39</v>
      </c>
      <c r="O137" s="90"/>
      <c r="P137" s="229">
        <f>O137*H137</f>
        <v>0</v>
      </c>
      <c r="Q137" s="229">
        <v>5.0000000000000002E-05</v>
      </c>
      <c r="R137" s="229">
        <f>Q137*H137</f>
        <v>0.0019</v>
      </c>
      <c r="S137" s="229">
        <v>0</v>
      </c>
      <c r="T137" s="230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1" t="s">
        <v>142</v>
      </c>
      <c r="AT137" s="231" t="s">
        <v>138</v>
      </c>
      <c r="AU137" s="231" t="s">
        <v>84</v>
      </c>
      <c r="AY137" s="16" t="s">
        <v>136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6" t="s">
        <v>82</v>
      </c>
      <c r="BK137" s="232">
        <f>ROUND(I137*H137,2)</f>
        <v>0</v>
      </c>
      <c r="BL137" s="16" t="s">
        <v>142</v>
      </c>
      <c r="BM137" s="231" t="s">
        <v>572</v>
      </c>
    </row>
    <row r="138" s="2" customFormat="1" ht="24.15" customHeight="1">
      <c r="A138" s="37"/>
      <c r="B138" s="38"/>
      <c r="C138" s="219" t="s">
        <v>181</v>
      </c>
      <c r="D138" s="219" t="s">
        <v>138</v>
      </c>
      <c r="E138" s="220" t="s">
        <v>573</v>
      </c>
      <c r="F138" s="221" t="s">
        <v>574</v>
      </c>
      <c r="G138" s="222" t="s">
        <v>141</v>
      </c>
      <c r="H138" s="223">
        <v>83.599999999999994</v>
      </c>
      <c r="I138" s="224"/>
      <c r="J138" s="225">
        <f>ROUND(I138*H138,2)</f>
        <v>0</v>
      </c>
      <c r="K138" s="226"/>
      <c r="L138" s="43"/>
      <c r="M138" s="227" t="s">
        <v>1</v>
      </c>
      <c r="N138" s="228" t="s">
        <v>39</v>
      </c>
      <c r="O138" s="90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1" t="s">
        <v>142</v>
      </c>
      <c r="AT138" s="231" t="s">
        <v>138</v>
      </c>
      <c r="AU138" s="231" t="s">
        <v>84</v>
      </c>
      <c r="AY138" s="16" t="s">
        <v>136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6" t="s">
        <v>82</v>
      </c>
      <c r="BK138" s="232">
        <f>ROUND(I138*H138,2)</f>
        <v>0</v>
      </c>
      <c r="BL138" s="16" t="s">
        <v>142</v>
      </c>
      <c r="BM138" s="231" t="s">
        <v>575</v>
      </c>
    </row>
    <row r="139" s="13" customFormat="1">
      <c r="A139" s="13"/>
      <c r="B139" s="233"/>
      <c r="C139" s="234"/>
      <c r="D139" s="235" t="s">
        <v>147</v>
      </c>
      <c r="E139" s="236" t="s">
        <v>1</v>
      </c>
      <c r="F139" s="237" t="s">
        <v>576</v>
      </c>
      <c r="G139" s="234"/>
      <c r="H139" s="238">
        <v>83.599999999999994</v>
      </c>
      <c r="I139" s="239"/>
      <c r="J139" s="234"/>
      <c r="K139" s="234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147</v>
      </c>
      <c r="AU139" s="244" t="s">
        <v>84</v>
      </c>
      <c r="AV139" s="13" t="s">
        <v>84</v>
      </c>
      <c r="AW139" s="13" t="s">
        <v>30</v>
      </c>
      <c r="AX139" s="13" t="s">
        <v>82</v>
      </c>
      <c r="AY139" s="244" t="s">
        <v>136</v>
      </c>
    </row>
    <row r="140" s="2" customFormat="1" ht="16.5" customHeight="1">
      <c r="A140" s="37"/>
      <c r="B140" s="38"/>
      <c r="C140" s="245" t="s">
        <v>187</v>
      </c>
      <c r="D140" s="245" t="s">
        <v>221</v>
      </c>
      <c r="E140" s="246" t="s">
        <v>577</v>
      </c>
      <c r="F140" s="247" t="s">
        <v>578</v>
      </c>
      <c r="G140" s="248" t="s">
        <v>212</v>
      </c>
      <c r="H140" s="249">
        <v>20.899999999999999</v>
      </c>
      <c r="I140" s="250"/>
      <c r="J140" s="251">
        <f>ROUND(I140*H140,2)</f>
        <v>0</v>
      </c>
      <c r="K140" s="252"/>
      <c r="L140" s="253"/>
      <c r="M140" s="254" t="s">
        <v>1</v>
      </c>
      <c r="N140" s="255" t="s">
        <v>39</v>
      </c>
      <c r="O140" s="90"/>
      <c r="P140" s="229">
        <f>O140*H140</f>
        <v>0</v>
      </c>
      <c r="Q140" s="229">
        <v>1</v>
      </c>
      <c r="R140" s="229">
        <f>Q140*H140</f>
        <v>20.899999999999999</v>
      </c>
      <c r="S140" s="229">
        <v>0</v>
      </c>
      <c r="T140" s="230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1" t="s">
        <v>170</v>
      </c>
      <c r="AT140" s="231" t="s">
        <v>221</v>
      </c>
      <c r="AU140" s="231" t="s">
        <v>84</v>
      </c>
      <c r="AY140" s="16" t="s">
        <v>136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6" t="s">
        <v>82</v>
      </c>
      <c r="BK140" s="232">
        <f>ROUND(I140*H140,2)</f>
        <v>0</v>
      </c>
      <c r="BL140" s="16" t="s">
        <v>142</v>
      </c>
      <c r="BM140" s="231" t="s">
        <v>579</v>
      </c>
    </row>
    <row r="141" s="13" customFormat="1">
      <c r="A141" s="13"/>
      <c r="B141" s="233"/>
      <c r="C141" s="234"/>
      <c r="D141" s="235" t="s">
        <v>147</v>
      </c>
      <c r="E141" s="234"/>
      <c r="F141" s="237" t="s">
        <v>580</v>
      </c>
      <c r="G141" s="234"/>
      <c r="H141" s="238">
        <v>20.899999999999999</v>
      </c>
      <c r="I141" s="239"/>
      <c r="J141" s="234"/>
      <c r="K141" s="234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147</v>
      </c>
      <c r="AU141" s="244" t="s">
        <v>84</v>
      </c>
      <c r="AV141" s="13" t="s">
        <v>84</v>
      </c>
      <c r="AW141" s="13" t="s">
        <v>4</v>
      </c>
      <c r="AX141" s="13" t="s">
        <v>82</v>
      </c>
      <c r="AY141" s="244" t="s">
        <v>136</v>
      </c>
    </row>
    <row r="142" s="2" customFormat="1" ht="21.75" customHeight="1">
      <c r="A142" s="37"/>
      <c r="B142" s="38"/>
      <c r="C142" s="219" t="s">
        <v>192</v>
      </c>
      <c r="D142" s="219" t="s">
        <v>138</v>
      </c>
      <c r="E142" s="220" t="s">
        <v>581</v>
      </c>
      <c r="F142" s="221" t="s">
        <v>582</v>
      </c>
      <c r="G142" s="222" t="s">
        <v>184</v>
      </c>
      <c r="H142" s="223">
        <v>12.16</v>
      </c>
      <c r="I142" s="224"/>
      <c r="J142" s="225">
        <f>ROUND(I142*H142,2)</f>
        <v>0</v>
      </c>
      <c r="K142" s="226"/>
      <c r="L142" s="43"/>
      <c r="M142" s="227" t="s">
        <v>1</v>
      </c>
      <c r="N142" s="228" t="s">
        <v>39</v>
      </c>
      <c r="O142" s="90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1" t="s">
        <v>142</v>
      </c>
      <c r="AT142" s="231" t="s">
        <v>138</v>
      </c>
      <c r="AU142" s="231" t="s">
        <v>84</v>
      </c>
      <c r="AY142" s="16" t="s">
        <v>136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6" t="s">
        <v>82</v>
      </c>
      <c r="BK142" s="232">
        <f>ROUND(I142*H142,2)</f>
        <v>0</v>
      </c>
      <c r="BL142" s="16" t="s">
        <v>142</v>
      </c>
      <c r="BM142" s="231" t="s">
        <v>583</v>
      </c>
    </row>
    <row r="143" s="13" customFormat="1">
      <c r="A143" s="13"/>
      <c r="B143" s="233"/>
      <c r="C143" s="234"/>
      <c r="D143" s="235" t="s">
        <v>147</v>
      </c>
      <c r="E143" s="236" t="s">
        <v>1</v>
      </c>
      <c r="F143" s="237" t="s">
        <v>584</v>
      </c>
      <c r="G143" s="234"/>
      <c r="H143" s="238">
        <v>12.16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147</v>
      </c>
      <c r="AU143" s="244" t="s">
        <v>84</v>
      </c>
      <c r="AV143" s="13" t="s">
        <v>84</v>
      </c>
      <c r="AW143" s="13" t="s">
        <v>30</v>
      </c>
      <c r="AX143" s="13" t="s">
        <v>82</v>
      </c>
      <c r="AY143" s="244" t="s">
        <v>136</v>
      </c>
    </row>
    <row r="144" s="2" customFormat="1" ht="24.15" customHeight="1">
      <c r="A144" s="37"/>
      <c r="B144" s="38"/>
      <c r="C144" s="219" t="s">
        <v>196</v>
      </c>
      <c r="D144" s="219" t="s">
        <v>138</v>
      </c>
      <c r="E144" s="220" t="s">
        <v>585</v>
      </c>
      <c r="F144" s="221" t="s">
        <v>586</v>
      </c>
      <c r="G144" s="222" t="s">
        <v>184</v>
      </c>
      <c r="H144" s="223">
        <v>109.44</v>
      </c>
      <c r="I144" s="224"/>
      <c r="J144" s="225">
        <f>ROUND(I144*H144,2)</f>
        <v>0</v>
      </c>
      <c r="K144" s="226"/>
      <c r="L144" s="43"/>
      <c r="M144" s="227" t="s">
        <v>1</v>
      </c>
      <c r="N144" s="228" t="s">
        <v>39</v>
      </c>
      <c r="O144" s="90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1" t="s">
        <v>142</v>
      </c>
      <c r="AT144" s="231" t="s">
        <v>138</v>
      </c>
      <c r="AU144" s="231" t="s">
        <v>84</v>
      </c>
      <c r="AY144" s="16" t="s">
        <v>136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6" t="s">
        <v>82</v>
      </c>
      <c r="BK144" s="232">
        <f>ROUND(I144*H144,2)</f>
        <v>0</v>
      </c>
      <c r="BL144" s="16" t="s">
        <v>142</v>
      </c>
      <c r="BM144" s="231" t="s">
        <v>587</v>
      </c>
    </row>
    <row r="145" s="13" customFormat="1">
      <c r="A145" s="13"/>
      <c r="B145" s="233"/>
      <c r="C145" s="234"/>
      <c r="D145" s="235" t="s">
        <v>147</v>
      </c>
      <c r="E145" s="234"/>
      <c r="F145" s="237" t="s">
        <v>588</v>
      </c>
      <c r="G145" s="234"/>
      <c r="H145" s="238">
        <v>109.44</v>
      </c>
      <c r="I145" s="239"/>
      <c r="J145" s="234"/>
      <c r="K145" s="234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147</v>
      </c>
      <c r="AU145" s="244" t="s">
        <v>84</v>
      </c>
      <c r="AV145" s="13" t="s">
        <v>84</v>
      </c>
      <c r="AW145" s="13" t="s">
        <v>4</v>
      </c>
      <c r="AX145" s="13" t="s">
        <v>82</v>
      </c>
      <c r="AY145" s="244" t="s">
        <v>136</v>
      </c>
    </row>
    <row r="146" s="2" customFormat="1" ht="16.5" customHeight="1">
      <c r="A146" s="37"/>
      <c r="B146" s="38"/>
      <c r="C146" s="219" t="s">
        <v>201</v>
      </c>
      <c r="D146" s="219" t="s">
        <v>138</v>
      </c>
      <c r="E146" s="220" t="s">
        <v>589</v>
      </c>
      <c r="F146" s="221" t="s">
        <v>590</v>
      </c>
      <c r="G146" s="222" t="s">
        <v>218</v>
      </c>
      <c r="H146" s="223">
        <v>38</v>
      </c>
      <c r="I146" s="224"/>
      <c r="J146" s="225">
        <f>ROUND(I146*H146,2)</f>
        <v>0</v>
      </c>
      <c r="K146" s="226"/>
      <c r="L146" s="43"/>
      <c r="M146" s="227" t="s">
        <v>1</v>
      </c>
      <c r="N146" s="228" t="s">
        <v>39</v>
      </c>
      <c r="O146" s="90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1" t="s">
        <v>142</v>
      </c>
      <c r="AT146" s="231" t="s">
        <v>138</v>
      </c>
      <c r="AU146" s="231" t="s">
        <v>84</v>
      </c>
      <c r="AY146" s="16" t="s">
        <v>136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6" t="s">
        <v>82</v>
      </c>
      <c r="BK146" s="232">
        <f>ROUND(I146*H146,2)</f>
        <v>0</v>
      </c>
      <c r="BL146" s="16" t="s">
        <v>142</v>
      </c>
      <c r="BM146" s="231" t="s">
        <v>591</v>
      </c>
    </row>
    <row r="147" s="2" customFormat="1" ht="33" customHeight="1">
      <c r="A147" s="37"/>
      <c r="B147" s="38"/>
      <c r="C147" s="219" t="s">
        <v>8</v>
      </c>
      <c r="D147" s="219" t="s">
        <v>138</v>
      </c>
      <c r="E147" s="220" t="s">
        <v>592</v>
      </c>
      <c r="F147" s="221" t="s">
        <v>593</v>
      </c>
      <c r="G147" s="222" t="s">
        <v>173</v>
      </c>
      <c r="H147" s="223">
        <v>10</v>
      </c>
      <c r="I147" s="224"/>
      <c r="J147" s="225">
        <f>ROUND(I147*H147,2)</f>
        <v>0</v>
      </c>
      <c r="K147" s="226"/>
      <c r="L147" s="43"/>
      <c r="M147" s="227" t="s">
        <v>1</v>
      </c>
      <c r="N147" s="228" t="s">
        <v>39</v>
      </c>
      <c r="O147" s="90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1" t="s">
        <v>142</v>
      </c>
      <c r="AT147" s="231" t="s">
        <v>138</v>
      </c>
      <c r="AU147" s="231" t="s">
        <v>84</v>
      </c>
      <c r="AY147" s="16" t="s">
        <v>136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6" t="s">
        <v>82</v>
      </c>
      <c r="BK147" s="232">
        <f>ROUND(I147*H147,2)</f>
        <v>0</v>
      </c>
      <c r="BL147" s="16" t="s">
        <v>142</v>
      </c>
      <c r="BM147" s="231" t="s">
        <v>594</v>
      </c>
    </row>
    <row r="148" s="2" customFormat="1" ht="24.15" customHeight="1">
      <c r="A148" s="37"/>
      <c r="B148" s="38"/>
      <c r="C148" s="245" t="s">
        <v>209</v>
      </c>
      <c r="D148" s="245" t="s">
        <v>221</v>
      </c>
      <c r="E148" s="246" t="s">
        <v>595</v>
      </c>
      <c r="F148" s="247" t="s">
        <v>596</v>
      </c>
      <c r="G148" s="248" t="s">
        <v>141</v>
      </c>
      <c r="H148" s="249">
        <v>12</v>
      </c>
      <c r="I148" s="250"/>
      <c r="J148" s="251">
        <f>ROUND(I148*H148,2)</f>
        <v>0</v>
      </c>
      <c r="K148" s="252"/>
      <c r="L148" s="253"/>
      <c r="M148" s="254" t="s">
        <v>1</v>
      </c>
      <c r="N148" s="255" t="s">
        <v>39</v>
      </c>
      <c r="O148" s="90"/>
      <c r="P148" s="229">
        <f>O148*H148</f>
        <v>0</v>
      </c>
      <c r="Q148" s="229">
        <v>0.00080000000000000004</v>
      </c>
      <c r="R148" s="229">
        <f>Q148*H148</f>
        <v>0.0096000000000000009</v>
      </c>
      <c r="S148" s="229">
        <v>0</v>
      </c>
      <c r="T148" s="230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1" t="s">
        <v>170</v>
      </c>
      <c r="AT148" s="231" t="s">
        <v>221</v>
      </c>
      <c r="AU148" s="231" t="s">
        <v>84</v>
      </c>
      <c r="AY148" s="16" t="s">
        <v>136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6" t="s">
        <v>82</v>
      </c>
      <c r="BK148" s="232">
        <f>ROUND(I148*H148,2)</f>
        <v>0</v>
      </c>
      <c r="BL148" s="16" t="s">
        <v>142</v>
      </c>
      <c r="BM148" s="231" t="s">
        <v>597</v>
      </c>
    </row>
    <row r="149" s="13" customFormat="1">
      <c r="A149" s="13"/>
      <c r="B149" s="233"/>
      <c r="C149" s="234"/>
      <c r="D149" s="235" t="s">
        <v>147</v>
      </c>
      <c r="E149" s="234"/>
      <c r="F149" s="237" t="s">
        <v>598</v>
      </c>
      <c r="G149" s="234"/>
      <c r="H149" s="238">
        <v>12</v>
      </c>
      <c r="I149" s="239"/>
      <c r="J149" s="234"/>
      <c r="K149" s="234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147</v>
      </c>
      <c r="AU149" s="244" t="s">
        <v>84</v>
      </c>
      <c r="AV149" s="13" t="s">
        <v>84</v>
      </c>
      <c r="AW149" s="13" t="s">
        <v>4</v>
      </c>
      <c r="AX149" s="13" t="s">
        <v>82</v>
      </c>
      <c r="AY149" s="244" t="s">
        <v>136</v>
      </c>
    </row>
    <row r="150" s="12" customFormat="1" ht="22.8" customHeight="1">
      <c r="A150" s="12"/>
      <c r="B150" s="203"/>
      <c r="C150" s="204"/>
      <c r="D150" s="205" t="s">
        <v>73</v>
      </c>
      <c r="E150" s="217" t="s">
        <v>483</v>
      </c>
      <c r="F150" s="217" t="s">
        <v>484</v>
      </c>
      <c r="G150" s="204"/>
      <c r="H150" s="204"/>
      <c r="I150" s="207"/>
      <c r="J150" s="218">
        <f>BK150</f>
        <v>0</v>
      </c>
      <c r="K150" s="204"/>
      <c r="L150" s="209"/>
      <c r="M150" s="210"/>
      <c r="N150" s="211"/>
      <c r="O150" s="211"/>
      <c r="P150" s="212">
        <f>P151</f>
        <v>0</v>
      </c>
      <c r="Q150" s="211"/>
      <c r="R150" s="212">
        <f>R151</f>
        <v>0</v>
      </c>
      <c r="S150" s="211"/>
      <c r="T150" s="213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4" t="s">
        <v>82</v>
      </c>
      <c r="AT150" s="215" t="s">
        <v>73</v>
      </c>
      <c r="AU150" s="215" t="s">
        <v>82</v>
      </c>
      <c r="AY150" s="214" t="s">
        <v>136</v>
      </c>
      <c r="BK150" s="216">
        <f>BK151</f>
        <v>0</v>
      </c>
    </row>
    <row r="151" s="2" customFormat="1" ht="24.15" customHeight="1">
      <c r="A151" s="37"/>
      <c r="B151" s="38"/>
      <c r="C151" s="219" t="s">
        <v>215</v>
      </c>
      <c r="D151" s="219" t="s">
        <v>138</v>
      </c>
      <c r="E151" s="220" t="s">
        <v>599</v>
      </c>
      <c r="F151" s="221" t="s">
        <v>600</v>
      </c>
      <c r="G151" s="222" t="s">
        <v>212</v>
      </c>
      <c r="H151" s="223">
        <v>22.449999999999999</v>
      </c>
      <c r="I151" s="224"/>
      <c r="J151" s="225">
        <f>ROUND(I151*H151,2)</f>
        <v>0</v>
      </c>
      <c r="K151" s="226"/>
      <c r="L151" s="43"/>
      <c r="M151" s="267" t="s">
        <v>1</v>
      </c>
      <c r="N151" s="268" t="s">
        <v>39</v>
      </c>
      <c r="O151" s="269"/>
      <c r="P151" s="270">
        <f>O151*H151</f>
        <v>0</v>
      </c>
      <c r="Q151" s="270">
        <v>0</v>
      </c>
      <c r="R151" s="270">
        <f>Q151*H151</f>
        <v>0</v>
      </c>
      <c r="S151" s="270">
        <v>0</v>
      </c>
      <c r="T151" s="27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1" t="s">
        <v>142</v>
      </c>
      <c r="AT151" s="231" t="s">
        <v>138</v>
      </c>
      <c r="AU151" s="231" t="s">
        <v>84</v>
      </c>
      <c r="AY151" s="16" t="s">
        <v>136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6" t="s">
        <v>82</v>
      </c>
      <c r="BK151" s="232">
        <f>ROUND(I151*H151,2)</f>
        <v>0</v>
      </c>
      <c r="BL151" s="16" t="s">
        <v>142</v>
      </c>
      <c r="BM151" s="231" t="s">
        <v>601</v>
      </c>
    </row>
    <row r="152" s="2" customFormat="1" ht="6.96" customHeight="1">
      <c r="A152" s="37"/>
      <c r="B152" s="65"/>
      <c r="C152" s="66"/>
      <c r="D152" s="66"/>
      <c r="E152" s="66"/>
      <c r="F152" s="66"/>
      <c r="G152" s="66"/>
      <c r="H152" s="66"/>
      <c r="I152" s="66"/>
      <c r="J152" s="66"/>
      <c r="K152" s="66"/>
      <c r="L152" s="43"/>
      <c r="M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</row>
  </sheetData>
  <sheetProtection sheet="1" autoFilter="0" formatColumns="0" formatRows="0" objects="1" scenarios="1" spinCount="100000" saltValue="eeFhVmAh5VyIPu38c4Rayy/6dMsUByEqBB8d1PwzNaOFRGysrPhyf8z54F6Q6Bglh/p4INZW68OqMUQVOz7FmQ==" hashValue="S6ysWAKufoh4P4eH4ui5XulAiClPkYAdxlI41tDsRdTxOyMS0veDDLuaAlDd0GbfOiBt2VyuDFsaG3gTUDCABw==" algorithmName="SHA-512" password="CFC9"/>
  <autoFilter ref="C119:K15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9"/>
      <c r="AT3" s="16" t="s">
        <v>84</v>
      </c>
    </row>
    <row r="4" hidden="1" s="1" customFormat="1" ht="24.96" customHeight="1">
      <c r="B4" s="19"/>
      <c r="D4" s="138" t="s">
        <v>97</v>
      </c>
      <c r="L4" s="19"/>
      <c r="M4" s="139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0" t="s">
        <v>16</v>
      </c>
      <c r="L6" s="19"/>
    </row>
    <row r="7" hidden="1" s="1" customFormat="1" ht="16.5" customHeight="1">
      <c r="B7" s="19"/>
      <c r="E7" s="141" t="str">
        <f>'Rekapitulace stavby'!K6</f>
        <v>Nymburk - Palackého třída - Oprava chodníků</v>
      </c>
      <c r="F7" s="140"/>
      <c r="G7" s="140"/>
      <c r="H7" s="140"/>
      <c r="L7" s="19"/>
    </row>
    <row r="8" hidden="1" s="2" customFormat="1" ht="12" customHeight="1">
      <c r="A8" s="37"/>
      <c r="B8" s="43"/>
      <c r="C8" s="37"/>
      <c r="D8" s="140" t="s">
        <v>101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2" t="s">
        <v>602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40" t="s">
        <v>18</v>
      </c>
      <c r="E11" s="37"/>
      <c r="F11" s="143" t="s">
        <v>1</v>
      </c>
      <c r="G11" s="37"/>
      <c r="H11" s="37"/>
      <c r="I11" s="140" t="s">
        <v>19</v>
      </c>
      <c r="J11" s="143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40" t="s">
        <v>20</v>
      </c>
      <c r="E12" s="37"/>
      <c r="F12" s="143" t="s">
        <v>21</v>
      </c>
      <c r="G12" s="37"/>
      <c r="H12" s="37"/>
      <c r="I12" s="140" t="s">
        <v>22</v>
      </c>
      <c r="J12" s="144" t="str">
        <f>'Rekapitulace stavby'!AN8</f>
        <v>7. 3. 2022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0" t="s">
        <v>24</v>
      </c>
      <c r="E14" s="37"/>
      <c r="F14" s="37"/>
      <c r="G14" s="37"/>
      <c r="H14" s="37"/>
      <c r="I14" s="140" t="s">
        <v>25</v>
      </c>
      <c r="J14" s="143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3" t="str">
        <f>IF('Rekapitulace stavby'!E11="","",'Rekapitulace stavby'!E11)</f>
        <v xml:space="preserve"> </v>
      </c>
      <c r="F15" s="37"/>
      <c r="G15" s="37"/>
      <c r="H15" s="37"/>
      <c r="I15" s="140" t="s">
        <v>26</v>
      </c>
      <c r="J15" s="143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40" t="s">
        <v>27</v>
      </c>
      <c r="E17" s="37"/>
      <c r="F17" s="37"/>
      <c r="G17" s="37"/>
      <c r="H17" s="37"/>
      <c r="I17" s="140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3"/>
      <c r="G18" s="143"/>
      <c r="H18" s="143"/>
      <c r="I18" s="140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40" t="s">
        <v>29</v>
      </c>
      <c r="E20" s="37"/>
      <c r="F20" s="37"/>
      <c r="G20" s="37"/>
      <c r="H20" s="37"/>
      <c r="I20" s="140" t="s">
        <v>25</v>
      </c>
      <c r="J20" s="143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3" t="str">
        <f>IF('Rekapitulace stavby'!E17="","",'Rekapitulace stavby'!E17)</f>
        <v xml:space="preserve"> </v>
      </c>
      <c r="F21" s="37"/>
      <c r="G21" s="37"/>
      <c r="H21" s="37"/>
      <c r="I21" s="140" t="s">
        <v>26</v>
      </c>
      <c r="J21" s="143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40" t="s">
        <v>31</v>
      </c>
      <c r="E23" s="37"/>
      <c r="F23" s="37"/>
      <c r="G23" s="37"/>
      <c r="H23" s="37"/>
      <c r="I23" s="140" t="s">
        <v>25</v>
      </c>
      <c r="J23" s="143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3" t="str">
        <f>IF('Rekapitulace stavby'!E20="","",'Rekapitulace stavby'!E20)</f>
        <v xml:space="preserve"> </v>
      </c>
      <c r="F24" s="37"/>
      <c r="G24" s="37"/>
      <c r="H24" s="37"/>
      <c r="I24" s="140" t="s">
        <v>26</v>
      </c>
      <c r="J24" s="143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40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5"/>
      <c r="B27" s="146"/>
      <c r="C27" s="145"/>
      <c r="D27" s="145"/>
      <c r="E27" s="147" t="s">
        <v>33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9"/>
      <c r="E29" s="149"/>
      <c r="F29" s="149"/>
      <c r="G29" s="149"/>
      <c r="H29" s="149"/>
      <c r="I29" s="149"/>
      <c r="J29" s="149"/>
      <c r="K29" s="149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50" t="s">
        <v>34</v>
      </c>
      <c r="E30" s="37"/>
      <c r="F30" s="37"/>
      <c r="G30" s="37"/>
      <c r="H30" s="37"/>
      <c r="I30" s="37"/>
      <c r="J30" s="151">
        <f>ROUND(J119,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9"/>
      <c r="E31" s="149"/>
      <c r="F31" s="149"/>
      <c r="G31" s="149"/>
      <c r="H31" s="149"/>
      <c r="I31" s="149"/>
      <c r="J31" s="149"/>
      <c r="K31" s="149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2" t="s">
        <v>36</v>
      </c>
      <c r="G32" s="37"/>
      <c r="H32" s="37"/>
      <c r="I32" s="152" t="s">
        <v>35</v>
      </c>
      <c r="J32" s="152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3" t="s">
        <v>38</v>
      </c>
      <c r="E33" s="140" t="s">
        <v>39</v>
      </c>
      <c r="F33" s="154">
        <f>ROUND((SUM(BE119:BE133)),  2)</f>
        <v>0</v>
      </c>
      <c r="G33" s="37"/>
      <c r="H33" s="37"/>
      <c r="I33" s="155">
        <v>0.20999999999999999</v>
      </c>
      <c r="J33" s="154">
        <f>ROUND(((SUM(BE119:BE133))*I33),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40" t="s">
        <v>40</v>
      </c>
      <c r="F34" s="154">
        <f>ROUND((SUM(BF119:BF133)),  2)</f>
        <v>0</v>
      </c>
      <c r="G34" s="37"/>
      <c r="H34" s="37"/>
      <c r="I34" s="155">
        <v>0.14999999999999999</v>
      </c>
      <c r="J34" s="154">
        <f>ROUND(((SUM(BF119:BF133))*I34),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0" t="s">
        <v>41</v>
      </c>
      <c r="F35" s="154">
        <f>ROUND((SUM(BG119:BG133)),  2)</f>
        <v>0</v>
      </c>
      <c r="G35" s="37"/>
      <c r="H35" s="37"/>
      <c r="I35" s="155">
        <v>0.20999999999999999</v>
      </c>
      <c r="J35" s="154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0" t="s">
        <v>42</v>
      </c>
      <c r="F36" s="154">
        <f>ROUND((SUM(BH119:BH133)),  2)</f>
        <v>0</v>
      </c>
      <c r="G36" s="37"/>
      <c r="H36" s="37"/>
      <c r="I36" s="155">
        <v>0.14999999999999999</v>
      </c>
      <c r="J36" s="154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0" t="s">
        <v>43</v>
      </c>
      <c r="F37" s="154">
        <f>ROUND((SUM(BI119:BI133)),  2)</f>
        <v>0</v>
      </c>
      <c r="G37" s="37"/>
      <c r="H37" s="37"/>
      <c r="I37" s="155">
        <v>0</v>
      </c>
      <c r="J37" s="154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6"/>
      <c r="D39" s="157" t="s">
        <v>44</v>
      </c>
      <c r="E39" s="158"/>
      <c r="F39" s="158"/>
      <c r="G39" s="159" t="s">
        <v>45</v>
      </c>
      <c r="H39" s="160" t="s">
        <v>46</v>
      </c>
      <c r="I39" s="158"/>
      <c r="J39" s="161">
        <f>SUM(J30:J37)</f>
        <v>0</v>
      </c>
      <c r="K39" s="162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3" t="s">
        <v>47</v>
      </c>
      <c r="E50" s="164"/>
      <c r="F50" s="164"/>
      <c r="G50" s="163" t="s">
        <v>48</v>
      </c>
      <c r="H50" s="164"/>
      <c r="I50" s="164"/>
      <c r="J50" s="164"/>
      <c r="K50" s="164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5" t="s">
        <v>49</v>
      </c>
      <c r="E61" s="166"/>
      <c r="F61" s="167" t="s">
        <v>50</v>
      </c>
      <c r="G61" s="165" t="s">
        <v>49</v>
      </c>
      <c r="H61" s="166"/>
      <c r="I61" s="166"/>
      <c r="J61" s="168" t="s">
        <v>50</v>
      </c>
      <c r="K61" s="166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3" t="s">
        <v>51</v>
      </c>
      <c r="E65" s="169"/>
      <c r="F65" s="169"/>
      <c r="G65" s="163" t="s">
        <v>52</v>
      </c>
      <c r="H65" s="169"/>
      <c r="I65" s="169"/>
      <c r="J65" s="169"/>
      <c r="K65" s="169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5" t="s">
        <v>49</v>
      </c>
      <c r="E76" s="166"/>
      <c r="F76" s="167" t="s">
        <v>50</v>
      </c>
      <c r="G76" s="165" t="s">
        <v>49</v>
      </c>
      <c r="H76" s="166"/>
      <c r="I76" s="166"/>
      <c r="J76" s="168" t="s">
        <v>50</v>
      </c>
      <c r="K76" s="166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4" t="str">
        <f>E7</f>
        <v>Nymburk - Palackého třída - Oprava chodníků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900 - Mobiliář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7. 3. 2022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5" t="s">
        <v>104</v>
      </c>
      <c r="D94" s="176"/>
      <c r="E94" s="176"/>
      <c r="F94" s="176"/>
      <c r="G94" s="176"/>
      <c r="H94" s="176"/>
      <c r="I94" s="176"/>
      <c r="J94" s="177" t="s">
        <v>105</v>
      </c>
      <c r="K94" s="176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8" t="s">
        <v>106</v>
      </c>
      <c r="D96" s="39"/>
      <c r="E96" s="39"/>
      <c r="F96" s="39"/>
      <c r="G96" s="39"/>
      <c r="H96" s="39"/>
      <c r="I96" s="39"/>
      <c r="J96" s="109">
        <f>J119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107</v>
      </c>
    </row>
    <row r="97" s="9" customFormat="1" ht="24.96" customHeight="1">
      <c r="A97" s="9"/>
      <c r="B97" s="179"/>
      <c r="C97" s="180"/>
      <c r="D97" s="181" t="s">
        <v>108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603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114</v>
      </c>
      <c r="E99" s="188"/>
      <c r="F99" s="188"/>
      <c r="G99" s="188"/>
      <c r="H99" s="188"/>
      <c r="I99" s="188"/>
      <c r="J99" s="189">
        <f>J132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121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174" t="str">
        <f>E7</f>
        <v>Nymburk - Palackého třída - Oprava chodníků</v>
      </c>
      <c r="F109" s="31"/>
      <c r="G109" s="31"/>
      <c r="H109" s="31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101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75" t="str">
        <f>E9</f>
        <v>SO 900 - Mobiliář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9"/>
      <c r="E113" s="39"/>
      <c r="F113" s="26" t="str">
        <f>F12</f>
        <v xml:space="preserve"> </v>
      </c>
      <c r="G113" s="39"/>
      <c r="H113" s="39"/>
      <c r="I113" s="31" t="s">
        <v>22</v>
      </c>
      <c r="J113" s="78" t="str">
        <f>IF(J12="","",J12)</f>
        <v>7. 3. 2022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24</v>
      </c>
      <c r="D115" s="39"/>
      <c r="E115" s="39"/>
      <c r="F115" s="26" t="str">
        <f>E15</f>
        <v xml:space="preserve"> </v>
      </c>
      <c r="G115" s="39"/>
      <c r="H115" s="39"/>
      <c r="I115" s="31" t="s">
        <v>29</v>
      </c>
      <c r="J115" s="35" t="str">
        <f>E21</f>
        <v xml:space="preserve"> 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27</v>
      </c>
      <c r="D116" s="39"/>
      <c r="E116" s="39"/>
      <c r="F116" s="26" t="str">
        <f>IF(E18="","",E18)</f>
        <v>Vyplň údaj</v>
      </c>
      <c r="G116" s="39"/>
      <c r="H116" s="39"/>
      <c r="I116" s="31" t="s">
        <v>31</v>
      </c>
      <c r="J116" s="35" t="str">
        <f>E24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1" customFormat="1" ht="29.28" customHeight="1">
      <c r="A118" s="191"/>
      <c r="B118" s="192"/>
      <c r="C118" s="193" t="s">
        <v>122</v>
      </c>
      <c r="D118" s="194" t="s">
        <v>59</v>
      </c>
      <c r="E118" s="194" t="s">
        <v>55</v>
      </c>
      <c r="F118" s="194" t="s">
        <v>56</v>
      </c>
      <c r="G118" s="194" t="s">
        <v>123</v>
      </c>
      <c r="H118" s="194" t="s">
        <v>124</v>
      </c>
      <c r="I118" s="194" t="s">
        <v>125</v>
      </c>
      <c r="J118" s="195" t="s">
        <v>105</v>
      </c>
      <c r="K118" s="196" t="s">
        <v>126</v>
      </c>
      <c r="L118" s="197"/>
      <c r="M118" s="99" t="s">
        <v>1</v>
      </c>
      <c r="N118" s="100" t="s">
        <v>38</v>
      </c>
      <c r="O118" s="100" t="s">
        <v>127</v>
      </c>
      <c r="P118" s="100" t="s">
        <v>128</v>
      </c>
      <c r="Q118" s="100" t="s">
        <v>129</v>
      </c>
      <c r="R118" s="100" t="s">
        <v>130</v>
      </c>
      <c r="S118" s="100" t="s">
        <v>131</v>
      </c>
      <c r="T118" s="101" t="s">
        <v>132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7"/>
      <c r="B119" s="38"/>
      <c r="C119" s="106" t="s">
        <v>133</v>
      </c>
      <c r="D119" s="39"/>
      <c r="E119" s="39"/>
      <c r="F119" s="39"/>
      <c r="G119" s="39"/>
      <c r="H119" s="39"/>
      <c r="I119" s="39"/>
      <c r="J119" s="198">
        <f>BK119</f>
        <v>0</v>
      </c>
      <c r="K119" s="39"/>
      <c r="L119" s="43"/>
      <c r="M119" s="102"/>
      <c r="N119" s="199"/>
      <c r="O119" s="103"/>
      <c r="P119" s="200">
        <f>P120</f>
        <v>0</v>
      </c>
      <c r="Q119" s="103"/>
      <c r="R119" s="200">
        <f>R120</f>
        <v>11.569840000000001</v>
      </c>
      <c r="S119" s="103"/>
      <c r="T119" s="201">
        <f>T120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73</v>
      </c>
      <c r="AU119" s="16" t="s">
        <v>107</v>
      </c>
      <c r="BK119" s="202">
        <f>BK120</f>
        <v>0</v>
      </c>
    </row>
    <row r="120" s="12" customFormat="1" ht="25.92" customHeight="1">
      <c r="A120" s="12"/>
      <c r="B120" s="203"/>
      <c r="C120" s="204"/>
      <c r="D120" s="205" t="s">
        <v>73</v>
      </c>
      <c r="E120" s="206" t="s">
        <v>134</v>
      </c>
      <c r="F120" s="206" t="s">
        <v>135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P121+P132</f>
        <v>0</v>
      </c>
      <c r="Q120" s="211"/>
      <c r="R120" s="212">
        <f>R121+R132</f>
        <v>11.569840000000001</v>
      </c>
      <c r="S120" s="211"/>
      <c r="T120" s="213">
        <f>T121+T132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82</v>
      </c>
      <c r="AT120" s="215" t="s">
        <v>73</v>
      </c>
      <c r="AU120" s="215" t="s">
        <v>74</v>
      </c>
      <c r="AY120" s="214" t="s">
        <v>136</v>
      </c>
      <c r="BK120" s="216">
        <f>BK121+BK132</f>
        <v>0</v>
      </c>
    </row>
    <row r="121" s="12" customFormat="1" ht="22.8" customHeight="1">
      <c r="A121" s="12"/>
      <c r="B121" s="203"/>
      <c r="C121" s="204"/>
      <c r="D121" s="205" t="s">
        <v>73</v>
      </c>
      <c r="E121" s="217" t="s">
        <v>604</v>
      </c>
      <c r="F121" s="217" t="s">
        <v>89</v>
      </c>
      <c r="G121" s="204"/>
      <c r="H121" s="204"/>
      <c r="I121" s="207"/>
      <c r="J121" s="218">
        <f>BK121</f>
        <v>0</v>
      </c>
      <c r="K121" s="204"/>
      <c r="L121" s="209"/>
      <c r="M121" s="210"/>
      <c r="N121" s="211"/>
      <c r="O121" s="211"/>
      <c r="P121" s="212">
        <f>SUM(P122:P131)</f>
        <v>0</v>
      </c>
      <c r="Q121" s="211"/>
      <c r="R121" s="212">
        <f>SUM(R122:R131)</f>
        <v>11.569840000000001</v>
      </c>
      <c r="S121" s="211"/>
      <c r="T121" s="213">
        <f>SUM(T122:T131)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82</v>
      </c>
      <c r="AT121" s="215" t="s">
        <v>73</v>
      </c>
      <c r="AU121" s="215" t="s">
        <v>82</v>
      </c>
      <c r="AY121" s="214" t="s">
        <v>136</v>
      </c>
      <c r="BK121" s="216">
        <f>SUM(BK122:BK131)</f>
        <v>0</v>
      </c>
    </row>
    <row r="122" s="2" customFormat="1" ht="33" customHeight="1">
      <c r="A122" s="37"/>
      <c r="B122" s="38"/>
      <c r="C122" s="219" t="s">
        <v>82</v>
      </c>
      <c r="D122" s="219" t="s">
        <v>138</v>
      </c>
      <c r="E122" s="220" t="s">
        <v>605</v>
      </c>
      <c r="F122" s="221" t="s">
        <v>606</v>
      </c>
      <c r="G122" s="222" t="s">
        <v>218</v>
      </c>
      <c r="H122" s="223">
        <v>38</v>
      </c>
      <c r="I122" s="224"/>
      <c r="J122" s="225">
        <f>ROUND(I122*H122,2)</f>
        <v>0</v>
      </c>
      <c r="K122" s="226"/>
      <c r="L122" s="43"/>
      <c r="M122" s="227" t="s">
        <v>1</v>
      </c>
      <c r="N122" s="228" t="s">
        <v>39</v>
      </c>
      <c r="O122" s="90"/>
      <c r="P122" s="229">
        <f>O122*H122</f>
        <v>0</v>
      </c>
      <c r="Q122" s="229">
        <v>0.097159999999999996</v>
      </c>
      <c r="R122" s="229">
        <f>Q122*H122</f>
        <v>3.6920799999999998</v>
      </c>
      <c r="S122" s="229">
        <v>0</v>
      </c>
      <c r="T122" s="230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31" t="s">
        <v>142</v>
      </c>
      <c r="AT122" s="231" t="s">
        <v>138</v>
      </c>
      <c r="AU122" s="231" t="s">
        <v>84</v>
      </c>
      <c r="AY122" s="16" t="s">
        <v>136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6" t="s">
        <v>82</v>
      </c>
      <c r="BK122" s="232">
        <f>ROUND(I122*H122,2)</f>
        <v>0</v>
      </c>
      <c r="BL122" s="16" t="s">
        <v>142</v>
      </c>
      <c r="BM122" s="231" t="s">
        <v>607</v>
      </c>
    </row>
    <row r="123" s="2" customFormat="1" ht="37.8" customHeight="1">
      <c r="A123" s="37"/>
      <c r="B123" s="38"/>
      <c r="C123" s="245" t="s">
        <v>84</v>
      </c>
      <c r="D123" s="245" t="s">
        <v>221</v>
      </c>
      <c r="E123" s="246" t="s">
        <v>608</v>
      </c>
      <c r="F123" s="247" t="s">
        <v>609</v>
      </c>
      <c r="G123" s="248" t="s">
        <v>218</v>
      </c>
      <c r="H123" s="249">
        <v>38</v>
      </c>
      <c r="I123" s="250"/>
      <c r="J123" s="251">
        <f>ROUND(I123*H123,2)</f>
        <v>0</v>
      </c>
      <c r="K123" s="252"/>
      <c r="L123" s="253"/>
      <c r="M123" s="254" t="s">
        <v>1</v>
      </c>
      <c r="N123" s="255" t="s">
        <v>39</v>
      </c>
      <c r="O123" s="90"/>
      <c r="P123" s="229">
        <f>O123*H123</f>
        <v>0</v>
      </c>
      <c r="Q123" s="229">
        <v>0.17000000000000001</v>
      </c>
      <c r="R123" s="229">
        <f>Q123*H123</f>
        <v>6.4600000000000009</v>
      </c>
      <c r="S123" s="229">
        <v>0</v>
      </c>
      <c r="T123" s="230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31" t="s">
        <v>170</v>
      </c>
      <c r="AT123" s="231" t="s">
        <v>221</v>
      </c>
      <c r="AU123" s="231" t="s">
        <v>84</v>
      </c>
      <c r="AY123" s="16" t="s">
        <v>136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6" t="s">
        <v>82</v>
      </c>
      <c r="BK123" s="232">
        <f>ROUND(I123*H123,2)</f>
        <v>0</v>
      </c>
      <c r="BL123" s="16" t="s">
        <v>142</v>
      </c>
      <c r="BM123" s="231" t="s">
        <v>610</v>
      </c>
    </row>
    <row r="124" s="2" customFormat="1" ht="16.5" customHeight="1">
      <c r="A124" s="37"/>
      <c r="B124" s="38"/>
      <c r="C124" s="219" t="s">
        <v>149</v>
      </c>
      <c r="D124" s="219" t="s">
        <v>138</v>
      </c>
      <c r="E124" s="220" t="s">
        <v>611</v>
      </c>
      <c r="F124" s="221" t="s">
        <v>612</v>
      </c>
      <c r="G124" s="222" t="s">
        <v>218</v>
      </c>
      <c r="H124" s="223">
        <v>8</v>
      </c>
      <c r="I124" s="224"/>
      <c r="J124" s="225">
        <f>ROUND(I124*H124,2)</f>
        <v>0</v>
      </c>
      <c r="K124" s="226"/>
      <c r="L124" s="43"/>
      <c r="M124" s="227" t="s">
        <v>1</v>
      </c>
      <c r="N124" s="228" t="s">
        <v>39</v>
      </c>
      <c r="O124" s="90"/>
      <c r="P124" s="229">
        <f>O124*H124</f>
        <v>0</v>
      </c>
      <c r="Q124" s="229">
        <v>0.072870000000000004</v>
      </c>
      <c r="R124" s="229">
        <f>Q124*H124</f>
        <v>0.58296000000000003</v>
      </c>
      <c r="S124" s="229">
        <v>0</v>
      </c>
      <c r="T124" s="230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1" t="s">
        <v>142</v>
      </c>
      <c r="AT124" s="231" t="s">
        <v>138</v>
      </c>
      <c r="AU124" s="231" t="s">
        <v>84</v>
      </c>
      <c r="AY124" s="16" t="s">
        <v>136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6" t="s">
        <v>82</v>
      </c>
      <c r="BK124" s="232">
        <f>ROUND(I124*H124,2)</f>
        <v>0</v>
      </c>
      <c r="BL124" s="16" t="s">
        <v>142</v>
      </c>
      <c r="BM124" s="231" t="s">
        <v>613</v>
      </c>
    </row>
    <row r="125" s="2" customFormat="1" ht="33" customHeight="1">
      <c r="A125" s="37"/>
      <c r="B125" s="38"/>
      <c r="C125" s="245" t="s">
        <v>142</v>
      </c>
      <c r="D125" s="245" t="s">
        <v>221</v>
      </c>
      <c r="E125" s="246" t="s">
        <v>614</v>
      </c>
      <c r="F125" s="247" t="s">
        <v>615</v>
      </c>
      <c r="G125" s="248" t="s">
        <v>218</v>
      </c>
      <c r="H125" s="249">
        <v>6</v>
      </c>
      <c r="I125" s="250"/>
      <c r="J125" s="251">
        <f>ROUND(I125*H125,2)</f>
        <v>0</v>
      </c>
      <c r="K125" s="252"/>
      <c r="L125" s="253"/>
      <c r="M125" s="254" t="s">
        <v>1</v>
      </c>
      <c r="N125" s="255" t="s">
        <v>39</v>
      </c>
      <c r="O125" s="90"/>
      <c r="P125" s="229">
        <f>O125*H125</f>
        <v>0</v>
      </c>
      <c r="Q125" s="229">
        <v>0.044999999999999998</v>
      </c>
      <c r="R125" s="229">
        <f>Q125*H125</f>
        <v>0.27000000000000002</v>
      </c>
      <c r="S125" s="229">
        <v>0</v>
      </c>
      <c r="T125" s="230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1" t="s">
        <v>170</v>
      </c>
      <c r="AT125" s="231" t="s">
        <v>221</v>
      </c>
      <c r="AU125" s="231" t="s">
        <v>84</v>
      </c>
      <c r="AY125" s="16" t="s">
        <v>136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6" t="s">
        <v>82</v>
      </c>
      <c r="BK125" s="232">
        <f>ROUND(I125*H125,2)</f>
        <v>0</v>
      </c>
      <c r="BL125" s="16" t="s">
        <v>142</v>
      </c>
      <c r="BM125" s="231" t="s">
        <v>616</v>
      </c>
    </row>
    <row r="126" s="2" customFormat="1" ht="37.8" customHeight="1">
      <c r="A126" s="37"/>
      <c r="B126" s="38"/>
      <c r="C126" s="245" t="s">
        <v>157</v>
      </c>
      <c r="D126" s="245" t="s">
        <v>221</v>
      </c>
      <c r="E126" s="246" t="s">
        <v>617</v>
      </c>
      <c r="F126" s="247" t="s">
        <v>618</v>
      </c>
      <c r="G126" s="248" t="s">
        <v>218</v>
      </c>
      <c r="H126" s="249">
        <v>2</v>
      </c>
      <c r="I126" s="250"/>
      <c r="J126" s="251">
        <f>ROUND(I126*H126,2)</f>
        <v>0</v>
      </c>
      <c r="K126" s="252"/>
      <c r="L126" s="253"/>
      <c r="M126" s="254" t="s">
        <v>1</v>
      </c>
      <c r="N126" s="255" t="s">
        <v>39</v>
      </c>
      <c r="O126" s="90"/>
      <c r="P126" s="229">
        <f>O126*H126</f>
        <v>0</v>
      </c>
      <c r="Q126" s="229">
        <v>0.044999999999999998</v>
      </c>
      <c r="R126" s="229">
        <f>Q126*H126</f>
        <v>0.089999999999999997</v>
      </c>
      <c r="S126" s="229">
        <v>0</v>
      </c>
      <c r="T126" s="230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1" t="s">
        <v>170</v>
      </c>
      <c r="AT126" s="231" t="s">
        <v>221</v>
      </c>
      <c r="AU126" s="231" t="s">
        <v>84</v>
      </c>
      <c r="AY126" s="16" t="s">
        <v>136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6" t="s">
        <v>82</v>
      </c>
      <c r="BK126" s="232">
        <f>ROUND(I126*H126,2)</f>
        <v>0</v>
      </c>
      <c r="BL126" s="16" t="s">
        <v>142</v>
      </c>
      <c r="BM126" s="231" t="s">
        <v>619</v>
      </c>
    </row>
    <row r="127" s="2" customFormat="1" ht="24.15" customHeight="1">
      <c r="A127" s="37"/>
      <c r="B127" s="38"/>
      <c r="C127" s="219" t="s">
        <v>161</v>
      </c>
      <c r="D127" s="219" t="s">
        <v>138</v>
      </c>
      <c r="E127" s="220" t="s">
        <v>620</v>
      </c>
      <c r="F127" s="221" t="s">
        <v>621</v>
      </c>
      <c r="G127" s="222" t="s">
        <v>218</v>
      </c>
      <c r="H127" s="223">
        <v>8</v>
      </c>
      <c r="I127" s="224"/>
      <c r="J127" s="225">
        <f>ROUND(I127*H127,2)</f>
        <v>0</v>
      </c>
      <c r="K127" s="226"/>
      <c r="L127" s="43"/>
      <c r="M127" s="227" t="s">
        <v>1</v>
      </c>
      <c r="N127" s="228" t="s">
        <v>39</v>
      </c>
      <c r="O127" s="90"/>
      <c r="P127" s="229">
        <f>O127*H127</f>
        <v>0</v>
      </c>
      <c r="Q127" s="229">
        <v>0.001</v>
      </c>
      <c r="R127" s="229">
        <f>Q127*H127</f>
        <v>0.0080000000000000002</v>
      </c>
      <c r="S127" s="229">
        <v>0</v>
      </c>
      <c r="T127" s="230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1" t="s">
        <v>142</v>
      </c>
      <c r="AT127" s="231" t="s">
        <v>138</v>
      </c>
      <c r="AU127" s="231" t="s">
        <v>84</v>
      </c>
      <c r="AY127" s="16" t="s">
        <v>136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6" t="s">
        <v>82</v>
      </c>
      <c r="BK127" s="232">
        <f>ROUND(I127*H127,2)</f>
        <v>0</v>
      </c>
      <c r="BL127" s="16" t="s">
        <v>142</v>
      </c>
      <c r="BM127" s="231" t="s">
        <v>622</v>
      </c>
    </row>
    <row r="128" s="2" customFormat="1" ht="37.8" customHeight="1">
      <c r="A128" s="37"/>
      <c r="B128" s="38"/>
      <c r="C128" s="245" t="s">
        <v>166</v>
      </c>
      <c r="D128" s="245" t="s">
        <v>221</v>
      </c>
      <c r="E128" s="246" t="s">
        <v>623</v>
      </c>
      <c r="F128" s="247" t="s">
        <v>624</v>
      </c>
      <c r="G128" s="248" t="s">
        <v>218</v>
      </c>
      <c r="H128" s="249">
        <v>2</v>
      </c>
      <c r="I128" s="250"/>
      <c r="J128" s="251">
        <f>ROUND(I128*H128,2)</f>
        <v>0</v>
      </c>
      <c r="K128" s="252"/>
      <c r="L128" s="253"/>
      <c r="M128" s="254" t="s">
        <v>1</v>
      </c>
      <c r="N128" s="255" t="s">
        <v>39</v>
      </c>
      <c r="O128" s="90"/>
      <c r="P128" s="229">
        <f>O128*H128</f>
        <v>0</v>
      </c>
      <c r="Q128" s="229">
        <v>0.056599999999999998</v>
      </c>
      <c r="R128" s="229">
        <f>Q128*H128</f>
        <v>0.1132</v>
      </c>
      <c r="S128" s="229">
        <v>0</v>
      </c>
      <c r="T128" s="230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1" t="s">
        <v>170</v>
      </c>
      <c r="AT128" s="231" t="s">
        <v>221</v>
      </c>
      <c r="AU128" s="231" t="s">
        <v>84</v>
      </c>
      <c r="AY128" s="16" t="s">
        <v>136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6" t="s">
        <v>82</v>
      </c>
      <c r="BK128" s="232">
        <f>ROUND(I128*H128,2)</f>
        <v>0</v>
      </c>
      <c r="BL128" s="16" t="s">
        <v>142</v>
      </c>
      <c r="BM128" s="231" t="s">
        <v>625</v>
      </c>
    </row>
    <row r="129" s="13" customFormat="1">
      <c r="A129" s="13"/>
      <c r="B129" s="233"/>
      <c r="C129" s="234"/>
      <c r="D129" s="235" t="s">
        <v>147</v>
      </c>
      <c r="E129" s="236" t="s">
        <v>1</v>
      </c>
      <c r="F129" s="237" t="s">
        <v>626</v>
      </c>
      <c r="G129" s="234"/>
      <c r="H129" s="238">
        <v>2</v>
      </c>
      <c r="I129" s="239"/>
      <c r="J129" s="234"/>
      <c r="K129" s="234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147</v>
      </c>
      <c r="AU129" s="244" t="s">
        <v>84</v>
      </c>
      <c r="AV129" s="13" t="s">
        <v>84</v>
      </c>
      <c r="AW129" s="13" t="s">
        <v>30</v>
      </c>
      <c r="AX129" s="13" t="s">
        <v>82</v>
      </c>
      <c r="AY129" s="244" t="s">
        <v>136</v>
      </c>
    </row>
    <row r="130" s="2" customFormat="1" ht="24.15" customHeight="1">
      <c r="A130" s="37"/>
      <c r="B130" s="38"/>
      <c r="C130" s="219" t="s">
        <v>170</v>
      </c>
      <c r="D130" s="219" t="s">
        <v>138</v>
      </c>
      <c r="E130" s="220" t="s">
        <v>627</v>
      </c>
      <c r="F130" s="221" t="s">
        <v>628</v>
      </c>
      <c r="G130" s="222" t="s">
        <v>218</v>
      </c>
      <c r="H130" s="223">
        <v>17</v>
      </c>
      <c r="I130" s="224"/>
      <c r="J130" s="225">
        <f>ROUND(I130*H130,2)</f>
        <v>0</v>
      </c>
      <c r="K130" s="226"/>
      <c r="L130" s="43"/>
      <c r="M130" s="227" t="s">
        <v>1</v>
      </c>
      <c r="N130" s="228" t="s">
        <v>39</v>
      </c>
      <c r="O130" s="90"/>
      <c r="P130" s="229">
        <f>O130*H130</f>
        <v>0</v>
      </c>
      <c r="Q130" s="229">
        <v>0.00080000000000000004</v>
      </c>
      <c r="R130" s="229">
        <f>Q130*H130</f>
        <v>0.013600000000000001</v>
      </c>
      <c r="S130" s="229">
        <v>0</v>
      </c>
      <c r="T130" s="230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1" t="s">
        <v>142</v>
      </c>
      <c r="AT130" s="231" t="s">
        <v>138</v>
      </c>
      <c r="AU130" s="231" t="s">
        <v>84</v>
      </c>
      <c r="AY130" s="16" t="s">
        <v>136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6" t="s">
        <v>82</v>
      </c>
      <c r="BK130" s="232">
        <f>ROUND(I130*H130,2)</f>
        <v>0</v>
      </c>
      <c r="BL130" s="16" t="s">
        <v>142</v>
      </c>
      <c r="BM130" s="231" t="s">
        <v>629</v>
      </c>
    </row>
    <row r="131" s="2" customFormat="1" ht="33" customHeight="1">
      <c r="A131" s="37"/>
      <c r="B131" s="38"/>
      <c r="C131" s="245" t="s">
        <v>176</v>
      </c>
      <c r="D131" s="245" t="s">
        <v>221</v>
      </c>
      <c r="E131" s="246" t="s">
        <v>630</v>
      </c>
      <c r="F131" s="247" t="s">
        <v>631</v>
      </c>
      <c r="G131" s="248" t="s">
        <v>218</v>
      </c>
      <c r="H131" s="249">
        <v>17</v>
      </c>
      <c r="I131" s="250"/>
      <c r="J131" s="251">
        <f>ROUND(I131*H131,2)</f>
        <v>0</v>
      </c>
      <c r="K131" s="252"/>
      <c r="L131" s="253"/>
      <c r="M131" s="254" t="s">
        <v>1</v>
      </c>
      <c r="N131" s="255" t="s">
        <v>39</v>
      </c>
      <c r="O131" s="90"/>
      <c r="P131" s="229">
        <f>O131*H131</f>
        <v>0</v>
      </c>
      <c r="Q131" s="229">
        <v>0.02</v>
      </c>
      <c r="R131" s="229">
        <f>Q131*H131</f>
        <v>0.34000000000000002</v>
      </c>
      <c r="S131" s="229">
        <v>0</v>
      </c>
      <c r="T131" s="230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1" t="s">
        <v>170</v>
      </c>
      <c r="AT131" s="231" t="s">
        <v>221</v>
      </c>
      <c r="AU131" s="231" t="s">
        <v>84</v>
      </c>
      <c r="AY131" s="16" t="s">
        <v>136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6" t="s">
        <v>82</v>
      </c>
      <c r="BK131" s="232">
        <f>ROUND(I131*H131,2)</f>
        <v>0</v>
      </c>
      <c r="BL131" s="16" t="s">
        <v>142</v>
      </c>
      <c r="BM131" s="231" t="s">
        <v>632</v>
      </c>
    </row>
    <row r="132" s="12" customFormat="1" ht="22.8" customHeight="1">
      <c r="A132" s="12"/>
      <c r="B132" s="203"/>
      <c r="C132" s="204"/>
      <c r="D132" s="205" t="s">
        <v>73</v>
      </c>
      <c r="E132" s="217" t="s">
        <v>483</v>
      </c>
      <c r="F132" s="217" t="s">
        <v>484</v>
      </c>
      <c r="G132" s="204"/>
      <c r="H132" s="204"/>
      <c r="I132" s="207"/>
      <c r="J132" s="218">
        <f>BK132</f>
        <v>0</v>
      </c>
      <c r="K132" s="204"/>
      <c r="L132" s="209"/>
      <c r="M132" s="210"/>
      <c r="N132" s="211"/>
      <c r="O132" s="211"/>
      <c r="P132" s="212">
        <f>P133</f>
        <v>0</v>
      </c>
      <c r="Q132" s="211"/>
      <c r="R132" s="212">
        <f>R133</f>
        <v>0</v>
      </c>
      <c r="S132" s="211"/>
      <c r="T132" s="213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82</v>
      </c>
      <c r="AT132" s="215" t="s">
        <v>73</v>
      </c>
      <c r="AU132" s="215" t="s">
        <v>82</v>
      </c>
      <c r="AY132" s="214" t="s">
        <v>136</v>
      </c>
      <c r="BK132" s="216">
        <f>BK133</f>
        <v>0</v>
      </c>
    </row>
    <row r="133" s="2" customFormat="1" ht="24.15" customHeight="1">
      <c r="A133" s="37"/>
      <c r="B133" s="38"/>
      <c r="C133" s="219" t="s">
        <v>181</v>
      </c>
      <c r="D133" s="219" t="s">
        <v>138</v>
      </c>
      <c r="E133" s="220" t="s">
        <v>599</v>
      </c>
      <c r="F133" s="221" t="s">
        <v>633</v>
      </c>
      <c r="G133" s="222" t="s">
        <v>212</v>
      </c>
      <c r="H133" s="223">
        <v>11.57</v>
      </c>
      <c r="I133" s="224"/>
      <c r="J133" s="225">
        <f>ROUND(I133*H133,2)</f>
        <v>0</v>
      </c>
      <c r="K133" s="226"/>
      <c r="L133" s="43"/>
      <c r="M133" s="267" t="s">
        <v>1</v>
      </c>
      <c r="N133" s="268" t="s">
        <v>39</v>
      </c>
      <c r="O133" s="269"/>
      <c r="P133" s="270">
        <f>O133*H133</f>
        <v>0</v>
      </c>
      <c r="Q133" s="270">
        <v>0</v>
      </c>
      <c r="R133" s="270">
        <f>Q133*H133</f>
        <v>0</v>
      </c>
      <c r="S133" s="270">
        <v>0</v>
      </c>
      <c r="T133" s="27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1" t="s">
        <v>142</v>
      </c>
      <c r="AT133" s="231" t="s">
        <v>138</v>
      </c>
      <c r="AU133" s="231" t="s">
        <v>84</v>
      </c>
      <c r="AY133" s="16" t="s">
        <v>136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6" t="s">
        <v>82</v>
      </c>
      <c r="BK133" s="232">
        <f>ROUND(I133*H133,2)</f>
        <v>0</v>
      </c>
      <c r="BL133" s="16" t="s">
        <v>142</v>
      </c>
      <c r="BM133" s="231" t="s">
        <v>634</v>
      </c>
    </row>
    <row r="134" s="2" customFormat="1" ht="6.96" customHeight="1">
      <c r="A134" s="37"/>
      <c r="B134" s="65"/>
      <c r="C134" s="66"/>
      <c r="D134" s="66"/>
      <c r="E134" s="66"/>
      <c r="F134" s="66"/>
      <c r="G134" s="66"/>
      <c r="H134" s="66"/>
      <c r="I134" s="66"/>
      <c r="J134" s="66"/>
      <c r="K134" s="66"/>
      <c r="L134" s="43"/>
      <c r="M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</sheetData>
  <sheetProtection sheet="1" autoFilter="0" formatColumns="0" formatRows="0" objects="1" scenarios="1" spinCount="100000" saltValue="ndZlq95Ie33uzfkRZJ/emPXsHpBvO6kf96CbJ41wCwHw7c/zhzWvpMT1a33bOCn/m9yAQp0xVJsekMSuNWZuIA==" hashValue="g+lK/VyRjKS7kAymCX9f2mgvkImsL9lmekXvI/j82ybDQWw7Hn7+KTvOtDAGgw+yMlYpArkPQuSl/b7M/EHTmA==" algorithmName="SHA-512" password="CFC9"/>
  <autoFilter ref="C118:K133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6"/>
      <c r="C3" s="137"/>
      <c r="D3" s="137"/>
      <c r="E3" s="137"/>
      <c r="F3" s="137"/>
      <c r="G3" s="137"/>
      <c r="H3" s="19"/>
    </row>
    <row r="4" s="1" customFormat="1" ht="24.96" customHeight="1">
      <c r="B4" s="19"/>
      <c r="C4" s="138" t="s">
        <v>635</v>
      </c>
      <c r="H4" s="19"/>
    </row>
    <row r="5" s="1" customFormat="1" ht="12" customHeight="1">
      <c r="B5" s="19"/>
      <c r="C5" s="272" t="s">
        <v>13</v>
      </c>
      <c r="D5" s="147" t="s">
        <v>14</v>
      </c>
      <c r="E5" s="1"/>
      <c r="F5" s="1"/>
      <c r="H5" s="19"/>
    </row>
    <row r="6" s="1" customFormat="1" ht="36.96" customHeight="1">
      <c r="B6" s="19"/>
      <c r="C6" s="273" t="s">
        <v>16</v>
      </c>
      <c r="D6" s="274" t="s">
        <v>17</v>
      </c>
      <c r="E6" s="1"/>
      <c r="F6" s="1"/>
      <c r="H6" s="19"/>
    </row>
    <row r="7" s="1" customFormat="1" ht="16.5" customHeight="1">
      <c r="B7" s="19"/>
      <c r="C7" s="140" t="s">
        <v>22</v>
      </c>
      <c r="D7" s="144" t="str">
        <f>'Rekapitulace stavby'!AN8</f>
        <v>7. 3. 2022</v>
      </c>
      <c r="H7" s="19"/>
    </row>
    <row r="8" s="2" customFormat="1" ht="10.8" customHeight="1">
      <c r="A8" s="37"/>
      <c r="B8" s="43"/>
      <c r="C8" s="37"/>
      <c r="D8" s="37"/>
      <c r="E8" s="37"/>
      <c r="F8" s="37"/>
      <c r="G8" s="37"/>
      <c r="H8" s="43"/>
    </row>
    <row r="9" s="11" customFormat="1" ht="29.28" customHeight="1">
      <c r="A9" s="191"/>
      <c r="B9" s="275"/>
      <c r="C9" s="276" t="s">
        <v>55</v>
      </c>
      <c r="D9" s="277" t="s">
        <v>56</v>
      </c>
      <c r="E9" s="277" t="s">
        <v>123</v>
      </c>
      <c r="F9" s="278" t="s">
        <v>636</v>
      </c>
      <c r="G9" s="191"/>
      <c r="H9" s="275"/>
    </row>
    <row r="10" s="2" customFormat="1" ht="26.4" customHeight="1">
      <c r="A10" s="37"/>
      <c r="B10" s="43"/>
      <c r="C10" s="279" t="s">
        <v>14</v>
      </c>
      <c r="D10" s="279" t="s">
        <v>17</v>
      </c>
      <c r="E10" s="37"/>
      <c r="F10" s="37"/>
      <c r="G10" s="37"/>
      <c r="H10" s="43"/>
    </row>
    <row r="11" s="2" customFormat="1" ht="16.8" customHeight="1">
      <c r="A11" s="37"/>
      <c r="B11" s="43"/>
      <c r="C11" s="280" t="s">
        <v>98</v>
      </c>
      <c r="D11" s="281" t="s">
        <v>99</v>
      </c>
      <c r="E11" s="282" t="s">
        <v>1</v>
      </c>
      <c r="F11" s="283">
        <v>386.10000000000002</v>
      </c>
      <c r="G11" s="37"/>
      <c r="H11" s="43"/>
    </row>
    <row r="12" s="2" customFormat="1" ht="16.8" customHeight="1">
      <c r="A12" s="37"/>
      <c r="B12" s="43"/>
      <c r="C12" s="284" t="s">
        <v>98</v>
      </c>
      <c r="D12" s="284" t="s">
        <v>482</v>
      </c>
      <c r="E12" s="16" t="s">
        <v>1</v>
      </c>
      <c r="F12" s="285">
        <v>386.10000000000002</v>
      </c>
      <c r="G12" s="37"/>
      <c r="H12" s="43"/>
    </row>
    <row r="13" s="2" customFormat="1" ht="16.8" customHeight="1">
      <c r="A13" s="37"/>
      <c r="B13" s="43"/>
      <c r="C13" s="280" t="s">
        <v>94</v>
      </c>
      <c r="D13" s="281" t="s">
        <v>95</v>
      </c>
      <c r="E13" s="282" t="s">
        <v>1</v>
      </c>
      <c r="F13" s="283">
        <v>6.8819999999999997</v>
      </c>
      <c r="G13" s="37"/>
      <c r="H13" s="43"/>
    </row>
    <row r="14" s="2" customFormat="1" ht="16.8" customHeight="1">
      <c r="A14" s="37"/>
      <c r="B14" s="43"/>
      <c r="C14" s="284" t="s">
        <v>94</v>
      </c>
      <c r="D14" s="284" t="s">
        <v>472</v>
      </c>
      <c r="E14" s="16" t="s">
        <v>1</v>
      </c>
      <c r="F14" s="285">
        <v>6.8819999999999997</v>
      </c>
      <c r="G14" s="37"/>
      <c r="H14" s="43"/>
    </row>
    <row r="15" s="2" customFormat="1" ht="16.8" customHeight="1">
      <c r="A15" s="37"/>
      <c r="B15" s="43"/>
      <c r="C15" s="280" t="s">
        <v>91</v>
      </c>
      <c r="D15" s="281" t="s">
        <v>92</v>
      </c>
      <c r="E15" s="282" t="s">
        <v>1</v>
      </c>
      <c r="F15" s="283">
        <v>493.23500000000001</v>
      </c>
      <c r="G15" s="37"/>
      <c r="H15" s="43"/>
    </row>
    <row r="16" s="2" customFormat="1" ht="16.8" customHeight="1">
      <c r="A16" s="37"/>
      <c r="B16" s="43"/>
      <c r="C16" s="284" t="s">
        <v>91</v>
      </c>
      <c r="D16" s="284" t="s">
        <v>477</v>
      </c>
      <c r="E16" s="16" t="s">
        <v>1</v>
      </c>
      <c r="F16" s="285">
        <v>493.23500000000001</v>
      </c>
      <c r="G16" s="37"/>
      <c r="H16" s="43"/>
    </row>
    <row r="17" s="2" customFormat="1" ht="26.4" customHeight="1">
      <c r="A17" s="37"/>
      <c r="B17" s="43"/>
      <c r="C17" s="279" t="s">
        <v>637</v>
      </c>
      <c r="D17" s="279" t="s">
        <v>80</v>
      </c>
      <c r="E17" s="37"/>
      <c r="F17" s="37"/>
      <c r="G17" s="37"/>
      <c r="H17" s="43"/>
    </row>
    <row r="18" s="2" customFormat="1" ht="16.8" customHeight="1">
      <c r="A18" s="37"/>
      <c r="B18" s="43"/>
      <c r="C18" s="280" t="s">
        <v>98</v>
      </c>
      <c r="D18" s="281" t="s">
        <v>99</v>
      </c>
      <c r="E18" s="282" t="s">
        <v>1</v>
      </c>
      <c r="F18" s="283">
        <v>386.10000000000002</v>
      </c>
      <c r="G18" s="37"/>
      <c r="H18" s="43"/>
    </row>
    <row r="19" s="2" customFormat="1" ht="16.8" customHeight="1">
      <c r="A19" s="37"/>
      <c r="B19" s="43"/>
      <c r="C19" s="284" t="s">
        <v>98</v>
      </c>
      <c r="D19" s="284" t="s">
        <v>482</v>
      </c>
      <c r="E19" s="16" t="s">
        <v>1</v>
      </c>
      <c r="F19" s="285">
        <v>386.10000000000002</v>
      </c>
      <c r="G19" s="37"/>
      <c r="H19" s="43"/>
    </row>
    <row r="20" s="2" customFormat="1" ht="16.8" customHeight="1">
      <c r="A20" s="37"/>
      <c r="B20" s="43"/>
      <c r="C20" s="286" t="s">
        <v>638</v>
      </c>
      <c r="D20" s="37"/>
      <c r="E20" s="37"/>
      <c r="F20" s="37"/>
      <c r="G20" s="37"/>
      <c r="H20" s="43"/>
    </row>
    <row r="21" s="2" customFormat="1">
      <c r="A21" s="37"/>
      <c r="B21" s="43"/>
      <c r="C21" s="284" t="s">
        <v>479</v>
      </c>
      <c r="D21" s="284" t="s">
        <v>480</v>
      </c>
      <c r="E21" s="16" t="s">
        <v>212</v>
      </c>
      <c r="F21" s="285">
        <v>386.10000000000002</v>
      </c>
      <c r="G21" s="37"/>
      <c r="H21" s="43"/>
    </row>
    <row r="22" s="2" customFormat="1" ht="16.8" customHeight="1">
      <c r="A22" s="37"/>
      <c r="B22" s="43"/>
      <c r="C22" s="284" t="s">
        <v>459</v>
      </c>
      <c r="D22" s="284" t="s">
        <v>460</v>
      </c>
      <c r="E22" s="16" t="s">
        <v>212</v>
      </c>
      <c r="F22" s="285">
        <v>392.98200000000003</v>
      </c>
      <c r="G22" s="37"/>
      <c r="H22" s="43"/>
    </row>
    <row r="23" s="2" customFormat="1" ht="16.8" customHeight="1">
      <c r="A23" s="37"/>
      <c r="B23" s="43"/>
      <c r="C23" s="284" t="s">
        <v>464</v>
      </c>
      <c r="D23" s="284" t="s">
        <v>465</v>
      </c>
      <c r="E23" s="16" t="s">
        <v>212</v>
      </c>
      <c r="F23" s="285">
        <v>3536.8380000000002</v>
      </c>
      <c r="G23" s="37"/>
      <c r="H23" s="43"/>
    </row>
    <row r="24" s="2" customFormat="1" ht="16.8" customHeight="1">
      <c r="A24" s="37"/>
      <c r="B24" s="43"/>
      <c r="C24" s="280" t="s">
        <v>94</v>
      </c>
      <c r="D24" s="281" t="s">
        <v>95</v>
      </c>
      <c r="E24" s="282" t="s">
        <v>1</v>
      </c>
      <c r="F24" s="283">
        <v>6.8819999999999997</v>
      </c>
      <c r="G24" s="37"/>
      <c r="H24" s="43"/>
    </row>
    <row r="25" s="2" customFormat="1" ht="16.8" customHeight="1">
      <c r="A25" s="37"/>
      <c r="B25" s="43"/>
      <c r="C25" s="284" t="s">
        <v>94</v>
      </c>
      <c r="D25" s="284" t="s">
        <v>472</v>
      </c>
      <c r="E25" s="16" t="s">
        <v>1</v>
      </c>
      <c r="F25" s="285">
        <v>6.8819999999999997</v>
      </c>
      <c r="G25" s="37"/>
      <c r="H25" s="43"/>
    </row>
    <row r="26" s="2" customFormat="1" ht="16.8" customHeight="1">
      <c r="A26" s="37"/>
      <c r="B26" s="43"/>
      <c r="C26" s="286" t="s">
        <v>638</v>
      </c>
      <c r="D26" s="37"/>
      <c r="E26" s="37"/>
      <c r="F26" s="37"/>
      <c r="G26" s="37"/>
      <c r="H26" s="43"/>
    </row>
    <row r="27" s="2" customFormat="1">
      <c r="A27" s="37"/>
      <c r="B27" s="43"/>
      <c r="C27" s="284" t="s">
        <v>469</v>
      </c>
      <c r="D27" s="284" t="s">
        <v>470</v>
      </c>
      <c r="E27" s="16" t="s">
        <v>212</v>
      </c>
      <c r="F27" s="285">
        <v>6.8819999999999997</v>
      </c>
      <c r="G27" s="37"/>
      <c r="H27" s="43"/>
    </row>
    <row r="28" s="2" customFormat="1" ht="16.8" customHeight="1">
      <c r="A28" s="37"/>
      <c r="B28" s="43"/>
      <c r="C28" s="284" t="s">
        <v>459</v>
      </c>
      <c r="D28" s="284" t="s">
        <v>460</v>
      </c>
      <c r="E28" s="16" t="s">
        <v>212</v>
      </c>
      <c r="F28" s="285">
        <v>392.98200000000003</v>
      </c>
      <c r="G28" s="37"/>
      <c r="H28" s="43"/>
    </row>
    <row r="29" s="2" customFormat="1" ht="16.8" customHeight="1">
      <c r="A29" s="37"/>
      <c r="B29" s="43"/>
      <c r="C29" s="284" t="s">
        <v>464</v>
      </c>
      <c r="D29" s="284" t="s">
        <v>465</v>
      </c>
      <c r="E29" s="16" t="s">
        <v>212</v>
      </c>
      <c r="F29" s="285">
        <v>3536.8380000000002</v>
      </c>
      <c r="G29" s="37"/>
      <c r="H29" s="43"/>
    </row>
    <row r="30" s="2" customFormat="1" ht="16.8" customHeight="1">
      <c r="A30" s="37"/>
      <c r="B30" s="43"/>
      <c r="C30" s="280" t="s">
        <v>91</v>
      </c>
      <c r="D30" s="281" t="s">
        <v>92</v>
      </c>
      <c r="E30" s="282" t="s">
        <v>1</v>
      </c>
      <c r="F30" s="283">
        <v>493.23500000000001</v>
      </c>
      <c r="G30" s="37"/>
      <c r="H30" s="43"/>
    </row>
    <row r="31" s="2" customFormat="1" ht="16.8" customHeight="1">
      <c r="A31" s="37"/>
      <c r="B31" s="43"/>
      <c r="C31" s="284" t="s">
        <v>91</v>
      </c>
      <c r="D31" s="284" t="s">
        <v>477</v>
      </c>
      <c r="E31" s="16" t="s">
        <v>1</v>
      </c>
      <c r="F31" s="285">
        <v>493.23500000000001</v>
      </c>
      <c r="G31" s="37"/>
      <c r="H31" s="43"/>
    </row>
    <row r="32" s="2" customFormat="1" ht="16.8" customHeight="1">
      <c r="A32" s="37"/>
      <c r="B32" s="43"/>
      <c r="C32" s="286" t="s">
        <v>638</v>
      </c>
      <c r="D32" s="37"/>
      <c r="E32" s="37"/>
      <c r="F32" s="37"/>
      <c r="G32" s="37"/>
      <c r="H32" s="43"/>
    </row>
    <row r="33" s="2" customFormat="1">
      <c r="A33" s="37"/>
      <c r="B33" s="43"/>
      <c r="C33" s="284" t="s">
        <v>474</v>
      </c>
      <c r="D33" s="284" t="s">
        <v>475</v>
      </c>
      <c r="E33" s="16" t="s">
        <v>212</v>
      </c>
      <c r="F33" s="285">
        <v>493.23500000000001</v>
      </c>
      <c r="G33" s="37"/>
      <c r="H33" s="43"/>
    </row>
    <row r="34" s="2" customFormat="1" ht="16.8" customHeight="1">
      <c r="A34" s="37"/>
      <c r="B34" s="43"/>
      <c r="C34" s="284" t="s">
        <v>450</v>
      </c>
      <c r="D34" s="284" t="s">
        <v>451</v>
      </c>
      <c r="E34" s="16" t="s">
        <v>212</v>
      </c>
      <c r="F34" s="285">
        <v>493.23500000000001</v>
      </c>
      <c r="G34" s="37"/>
      <c r="H34" s="43"/>
    </row>
    <row r="35" s="2" customFormat="1" ht="16.8" customHeight="1">
      <c r="A35" s="37"/>
      <c r="B35" s="43"/>
      <c r="C35" s="284" t="s">
        <v>454</v>
      </c>
      <c r="D35" s="284" t="s">
        <v>455</v>
      </c>
      <c r="E35" s="16" t="s">
        <v>212</v>
      </c>
      <c r="F35" s="285">
        <v>4439.1149999999998</v>
      </c>
      <c r="G35" s="37"/>
      <c r="H35" s="43"/>
    </row>
    <row r="36" s="2" customFormat="1" ht="7.44" customHeight="1">
      <c r="A36" s="37"/>
      <c r="B36" s="170"/>
      <c r="C36" s="171"/>
      <c r="D36" s="171"/>
      <c r="E36" s="171"/>
      <c r="F36" s="171"/>
      <c r="G36" s="171"/>
      <c r="H36" s="43"/>
    </row>
    <row r="37" s="2" customFormat="1">
      <c r="A37" s="37"/>
      <c r="B37" s="37"/>
      <c r="C37" s="37"/>
      <c r="D37" s="37"/>
      <c r="E37" s="37"/>
      <c r="F37" s="37"/>
      <c r="G37" s="37"/>
      <c r="H37" s="37"/>
    </row>
  </sheetData>
  <sheetProtection sheet="1" formatColumns="0" formatRows="0" objects="1" scenarios="1" spinCount="100000" saltValue="Kge12n6CHmv68UasFQshZ2Wa5uI3dApoE8tYGIx4q1jYjjNwn3pDirOKpWIhhHKASDmSkSnnZxQU8368pUxLPQ==" hashValue="wuYVIiYaU59tnhRaxLNK1ZeOnJ3iL4ZQDU0CfQ0D00ZFQr0u7Kq6KsH9lZXUcA4vga7DZA1LmC1dlAW4xvuNhQ==" algorithmName="SHA-512" password="CFC9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PRACOVNA-2015\PRACOVNA</dc:creator>
  <cp:lastModifiedBy>PRACOVNA-2015\PRACOVNA</cp:lastModifiedBy>
  <dcterms:created xsi:type="dcterms:W3CDTF">2022-03-07T13:07:23Z</dcterms:created>
  <dcterms:modified xsi:type="dcterms:W3CDTF">2022-03-07T13:07:29Z</dcterms:modified>
</cp:coreProperties>
</file>