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6" windowWidth="18732" windowHeight="12216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Pol'!$A$1:$U$141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G39" i="1"/>
  <c r="F39" i="1"/>
  <c r="G131" i="12"/>
  <c r="AC131" i="12"/>
  <c r="AD131" i="12"/>
  <c r="BA127" i="12"/>
  <c r="BA126" i="12"/>
  <c r="BA116" i="12"/>
  <c r="BA115" i="12"/>
  <c r="BA114" i="12"/>
  <c r="BA107" i="12"/>
  <c r="BA106" i="12"/>
  <c r="BA93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21" i="12"/>
  <c r="G21" i="12"/>
  <c r="M21" i="12" s="1"/>
  <c r="I21" i="12"/>
  <c r="K21" i="12"/>
  <c r="O21" i="12"/>
  <c r="Q21" i="12"/>
  <c r="U21" i="12"/>
  <c r="F23" i="12"/>
  <c r="G23" i="12"/>
  <c r="M23" i="12" s="1"/>
  <c r="I23" i="12"/>
  <c r="K23" i="12"/>
  <c r="O23" i="12"/>
  <c r="Q23" i="12"/>
  <c r="U23" i="12"/>
  <c r="F25" i="12"/>
  <c r="G25" i="12" s="1"/>
  <c r="I25" i="12"/>
  <c r="I24" i="12" s="1"/>
  <c r="K25" i="12"/>
  <c r="K24" i="12" s="1"/>
  <c r="O25" i="12"/>
  <c r="O24" i="12" s="1"/>
  <c r="Q25" i="12"/>
  <c r="Q24" i="12" s="1"/>
  <c r="U25" i="12"/>
  <c r="U24" i="12" s="1"/>
  <c r="F29" i="12"/>
  <c r="G29" i="12"/>
  <c r="M29" i="12" s="1"/>
  <c r="M28" i="12" s="1"/>
  <c r="I29" i="12"/>
  <c r="I28" i="12" s="1"/>
  <c r="K29" i="12"/>
  <c r="K28" i="12" s="1"/>
  <c r="O29" i="12"/>
  <c r="O28" i="12" s="1"/>
  <c r="Q29" i="12"/>
  <c r="Q28" i="12" s="1"/>
  <c r="U29" i="12"/>
  <c r="U28" i="12" s="1"/>
  <c r="F32" i="12"/>
  <c r="G32" i="12" s="1"/>
  <c r="I32" i="12"/>
  <c r="I31" i="12" s="1"/>
  <c r="K32" i="12"/>
  <c r="K31" i="12" s="1"/>
  <c r="O32" i="12"/>
  <c r="O31" i="12" s="1"/>
  <c r="Q32" i="12"/>
  <c r="Q31" i="12" s="1"/>
  <c r="U32" i="12"/>
  <c r="U31" i="12" s="1"/>
  <c r="F35" i="12"/>
  <c r="G35" i="12" s="1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6" i="12"/>
  <c r="G46" i="12"/>
  <c r="G45" i="12" s="1"/>
  <c r="I46" i="12"/>
  <c r="I45" i="12" s="1"/>
  <c r="K46" i="12"/>
  <c r="K45" i="12" s="1"/>
  <c r="O46" i="12"/>
  <c r="O45" i="12" s="1"/>
  <c r="Q46" i="12"/>
  <c r="Q45" i="12" s="1"/>
  <c r="U46" i="12"/>
  <c r="U45" i="12" s="1"/>
  <c r="F49" i="12"/>
  <c r="G49" i="12" s="1"/>
  <c r="I49" i="12"/>
  <c r="I48" i="12" s="1"/>
  <c r="K49" i="12"/>
  <c r="K48" i="12" s="1"/>
  <c r="O49" i="12"/>
  <c r="O48" i="12" s="1"/>
  <c r="Q49" i="12"/>
  <c r="Q48" i="12" s="1"/>
  <c r="U49" i="12"/>
  <c r="U48" i="12" s="1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4" i="12"/>
  <c r="G54" i="12" s="1"/>
  <c r="M54" i="12" s="1"/>
  <c r="I54" i="12"/>
  <c r="K54" i="12"/>
  <c r="O54" i="12"/>
  <c r="Q54" i="12"/>
  <c r="U54" i="12"/>
  <c r="F56" i="12"/>
  <c r="G56" i="12" s="1"/>
  <c r="M56" i="12" s="1"/>
  <c r="I56" i="12"/>
  <c r="K56" i="12"/>
  <c r="O56" i="12"/>
  <c r="Q56" i="12"/>
  <c r="U56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6" i="12"/>
  <c r="G66" i="12" s="1"/>
  <c r="M66" i="12" s="1"/>
  <c r="I66" i="12"/>
  <c r="K66" i="12"/>
  <c r="O66" i="12"/>
  <c r="Q66" i="12"/>
  <c r="U66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8" i="12"/>
  <c r="G78" i="12" s="1"/>
  <c r="M78" i="12" s="1"/>
  <c r="I78" i="12"/>
  <c r="K78" i="12"/>
  <c r="O78" i="12"/>
  <c r="Q78" i="12"/>
  <c r="U78" i="12"/>
  <c r="F86" i="12"/>
  <c r="G86" i="12" s="1"/>
  <c r="M86" i="12" s="1"/>
  <c r="I86" i="12"/>
  <c r="K86" i="12"/>
  <c r="O86" i="12"/>
  <c r="Q86" i="12"/>
  <c r="U86" i="12"/>
  <c r="F89" i="12"/>
  <c r="G89" i="12" s="1"/>
  <c r="M89" i="12" s="1"/>
  <c r="I89" i="12"/>
  <c r="K89" i="12"/>
  <c r="O89" i="12"/>
  <c r="Q89" i="12"/>
  <c r="U89" i="12"/>
  <c r="F92" i="12"/>
  <c r="G92" i="12" s="1"/>
  <c r="M92" i="12" s="1"/>
  <c r="I92" i="12"/>
  <c r="K92" i="12"/>
  <c r="O92" i="12"/>
  <c r="Q92" i="12"/>
  <c r="U92" i="12"/>
  <c r="F103" i="12"/>
  <c r="G103" i="12" s="1"/>
  <c r="M103" i="12" s="1"/>
  <c r="I103" i="12"/>
  <c r="K103" i="12"/>
  <c r="O103" i="12"/>
  <c r="Q103" i="12"/>
  <c r="U103" i="12"/>
  <c r="F105" i="12"/>
  <c r="G105" i="12" s="1"/>
  <c r="I105" i="12"/>
  <c r="I104" i="12" s="1"/>
  <c r="K105" i="12"/>
  <c r="K104" i="12" s="1"/>
  <c r="O105" i="12"/>
  <c r="O104" i="12" s="1"/>
  <c r="Q105" i="12"/>
  <c r="Q104" i="12" s="1"/>
  <c r="U105" i="12"/>
  <c r="U104" i="12" s="1"/>
  <c r="F109" i="12"/>
  <c r="G109" i="12" s="1"/>
  <c r="M109" i="12" s="1"/>
  <c r="I109" i="12"/>
  <c r="K109" i="12"/>
  <c r="O109" i="12"/>
  <c r="Q109" i="12"/>
  <c r="U109" i="12"/>
  <c r="F111" i="12"/>
  <c r="G111" i="12" s="1"/>
  <c r="I111" i="12"/>
  <c r="I110" i="12" s="1"/>
  <c r="K111" i="12"/>
  <c r="K110" i="12" s="1"/>
  <c r="O111" i="12"/>
  <c r="O110" i="12" s="1"/>
  <c r="Q111" i="12"/>
  <c r="Q110" i="12" s="1"/>
  <c r="U111" i="12"/>
  <c r="U110" i="12" s="1"/>
  <c r="F113" i="12"/>
  <c r="G113" i="12" s="1"/>
  <c r="M113" i="12" s="1"/>
  <c r="I113" i="12"/>
  <c r="K113" i="12"/>
  <c r="O113" i="12"/>
  <c r="Q113" i="12"/>
  <c r="U113" i="12"/>
  <c r="F118" i="12"/>
  <c r="G118" i="12"/>
  <c r="M118" i="12" s="1"/>
  <c r="I118" i="12"/>
  <c r="K118" i="12"/>
  <c r="O118" i="12"/>
  <c r="Q118" i="12"/>
  <c r="U118" i="12"/>
  <c r="G119" i="12"/>
  <c r="F120" i="12"/>
  <c r="G120" i="12"/>
  <c r="M120" i="12" s="1"/>
  <c r="I120" i="12"/>
  <c r="I119" i="12" s="1"/>
  <c r="K120" i="12"/>
  <c r="K119" i="12" s="1"/>
  <c r="O120" i="12"/>
  <c r="O119" i="12" s="1"/>
  <c r="Q120" i="12"/>
  <c r="Q119" i="12" s="1"/>
  <c r="U120" i="12"/>
  <c r="U119" i="12" s="1"/>
  <c r="F125" i="12"/>
  <c r="G125" i="12"/>
  <c r="M125" i="12" s="1"/>
  <c r="I125" i="12"/>
  <c r="K125" i="12"/>
  <c r="O125" i="12"/>
  <c r="Q125" i="12"/>
  <c r="U125" i="12"/>
  <c r="I20" i="1"/>
  <c r="I19" i="1"/>
  <c r="I18" i="1"/>
  <c r="I17" i="1"/>
  <c r="I16" i="1"/>
  <c r="I106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6" i="1"/>
  <c r="AZ75" i="1"/>
  <c r="AZ74" i="1"/>
  <c r="AZ73" i="1"/>
  <c r="AZ72" i="1"/>
  <c r="AZ71" i="1"/>
  <c r="AZ70" i="1"/>
  <c r="AZ68" i="1"/>
  <c r="AZ67" i="1"/>
  <c r="AZ66" i="1"/>
  <c r="AZ65" i="1"/>
  <c r="AZ63" i="1"/>
  <c r="AZ62" i="1"/>
  <c r="AZ61" i="1"/>
  <c r="AZ60" i="1"/>
  <c r="AZ59" i="1"/>
  <c r="AZ58" i="1"/>
  <c r="AZ57" i="1"/>
  <c r="AZ56" i="1"/>
  <c r="AZ55" i="1"/>
  <c r="AZ54" i="1"/>
  <c r="AZ52" i="1"/>
  <c r="AZ51" i="1"/>
  <c r="AZ50" i="1"/>
  <c r="AZ49" i="1"/>
  <c r="AZ48" i="1"/>
  <c r="AZ46" i="1"/>
  <c r="AZ45" i="1"/>
  <c r="AZ44" i="1"/>
  <c r="AZ43" i="1"/>
  <c r="G27" i="1"/>
  <c r="F40" i="1"/>
  <c r="G28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3" i="1" l="1"/>
  <c r="M119" i="12"/>
  <c r="M32" i="12"/>
  <c r="M31" i="12" s="1"/>
  <c r="G31" i="12"/>
  <c r="M111" i="12"/>
  <c r="M110" i="12" s="1"/>
  <c r="G110" i="12"/>
  <c r="M105" i="12"/>
  <c r="M104" i="12" s="1"/>
  <c r="G104" i="12"/>
  <c r="M49" i="12"/>
  <c r="M48" i="12" s="1"/>
  <c r="G48" i="12"/>
  <c r="M25" i="12"/>
  <c r="M24" i="12" s="1"/>
  <c r="G24" i="12"/>
  <c r="M46" i="12"/>
  <c r="M45" i="12" s="1"/>
  <c r="M9" i="12"/>
  <c r="M8" i="12" s="1"/>
  <c r="G28" i="12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<sst xmlns="http://schemas.openxmlformats.org/spreadsheetml/2006/main" count="548" uniqueCount="308">
  <si>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</si>
  <si>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</si>
  <si>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</si>
  <si>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</si>
  <si>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</si>
  <si>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</si>
  <si>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</si>
  <si>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</si>
  <si>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</si>
  <si>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</si>
  <si>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</si>
  <si>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</si>
  <si>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</si>
  <si>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</si>
  <si>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</si>
  <si>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</si>
  <si>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</si>
  <si>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</si>
  <si>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</si>
  <si>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</si>
  <si>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</si>
  <si>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</si>
  <si>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</si>
  <si>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</si>
  <si>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</si>
  <si>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</si>
  <si>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</si>
  <si>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</si>
  <si>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</si>
  <si>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</si>
  <si>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</si>
  <si>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</si>
  <si>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</si>
  <si>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</si>
  <si>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</si>
  <si>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</si>
  <si>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</si>
  <si>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</si>
  <si>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</si>
  <si>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</si>
  <si>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</si>
  <si>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</si>
  <si>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</si>
  <si>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</si>
  <si>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</si>
  <si>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</si>
  <si>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 xml:space="preserve">       </t>
  </si>
  <si>
    <t>20220413 Nymburk,2 věže+mezilehlá hradba,parc.č.251+252,oprava,1.ET-střechy</t>
  </si>
  <si>
    <t>Město Nymburk</t>
  </si>
  <si>
    <t>Náměstí Přemyslovců 163/20</t>
  </si>
  <si>
    <t>Nymburk</t>
  </si>
  <si>
    <t>288 02</t>
  </si>
  <si>
    <t>00239500</t>
  </si>
  <si>
    <t>CZ00239500</t>
  </si>
  <si>
    <t>Rozpočet</t>
  </si>
  <si>
    <t>Celkem za stavbu</t>
  </si>
  <si>
    <t>CZK</t>
  </si>
  <si>
    <t xml:space="preserve">Popis rozpočtu:  - </t>
  </si>
  <si>
    <t>Rozpočet řeší:</t>
  </si>
  <si>
    <t>- konzervaci zachovalé části hradební zdi včetně dvou věží, jež ji lemují</t>
  </si>
  <si>
    <t xml:space="preserve">  a výměnu dožilé šindelové střešní krytiny na věžích</t>
  </si>
  <si>
    <t>- 1.ET - 1. etapu, střechy věží</t>
  </si>
  <si>
    <t>Rozpočet je vyhotoven v podrobnosti dle:</t>
  </si>
  <si>
    <t>- projektu "Nymburk - městské hradby, oprava dvou věží a mezilehlé hradby</t>
  </si>
  <si>
    <t xml:space="preserve">  (pozemek s parc. č. st. 251 a 252)",</t>
  </si>
  <si>
    <t xml:space="preserve">  vypracovaného Martinem Volejníkem a Ing. Radkou Pěknou, 2020/10,</t>
  </si>
  <si>
    <t xml:space="preserve">  stupeň - DPS=Dokumentace pro provedení stavby</t>
  </si>
  <si>
    <t>Výkaz výměr:</t>
  </si>
  <si>
    <t>- přesnost výměr odpovídá podrobnosti projektové dokumentace</t>
  </si>
  <si>
    <t>- výměry pro tesařské prvky jsou převzaty z tabulky v projektu</t>
  </si>
  <si>
    <t>- vše je třeba kontrolovat a upřesňovat na místě při realizaci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</si>
  <si>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</si>
  <si>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</si>
  <si>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</si>
  <si>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</si>
  <si>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</si>
  <si>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</si>
  <si>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Památková ochrana:</t>
  </si>
  <si>
    <t>- městské hradby jsou součástí městské památkové zóny Nymburk</t>
  </si>
  <si>
    <t>- řešená část městské hradby je nemovitou kulturní památkou,</t>
  </si>
  <si>
    <t xml:space="preserve">  č. rejstříku ÚSKP: 45357/2-1894</t>
  </si>
  <si>
    <t>Zatřídění dle klasifikace JKSO ve smyslu vyhlášky č. 169/2016 Sb: 815 461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</si>
  <si>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</si>
  <si>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</si>
  <si>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</si>
  <si>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</si>
  <si>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</si>
  <si>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</si>
  <si>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</si>
  <si>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</si>
  <si>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</si>
  <si>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</si>
  <si>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</si>
  <si>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</si>
  <si>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</si>
  <si>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</si>
  <si>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</si>
  <si>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</si>
  <si>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</si>
  <si>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</si>
  <si>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</si>
  <si>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</si>
  <si>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Rekapitulace dílů</t>
  </si>
  <si>
    <t>Typ dílu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</si>
  <si>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</si>
  <si>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</si>
  <si>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</si>
  <si>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</si>
  <si>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</si>
  <si>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</si>
  <si>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</si>
  <si>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</si>
  <si>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</si>
  <si>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</si>
  <si>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</si>
  <si>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</si>
  <si>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</si>
  <si>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</si>
  <si>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</si>
  <si>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</si>
  <si>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</si>
  <si>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</si>
  <si>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</si>
  <si>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</si>
  <si>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</si>
  <si>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</si>
  <si>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</si>
  <si>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</si>
  <si>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</si>
  <si>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</si>
  <si>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</si>
  <si>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</si>
  <si>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</si>
  <si>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</si>
  <si>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</si>
  <si>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</si>
  <si>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</si>
  <si>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</si>
  <si>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</si>
  <si>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</si>
  <si>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</si>
  <si>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</si>
  <si>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</si>
  <si>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</si>
  <si>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</si>
  <si>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</si>
  <si>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</si>
  <si>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</si>
  <si>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</si>
  <si>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</si>
  <si>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</si>
  <si>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941944052R00</t>
  </si>
  <si>
    <t>Montáž lešení leh.řad.bez podlah,š.1,5 m,H do 24 m</t>
  </si>
  <si>
    <t>m2</t>
  </si>
  <si>
    <t>POL1_0</t>
  </si>
  <si>
    <t>2*345,0</t>
  </si>
  <si>
    <t>VV</t>
  </si>
  <si>
    <t>941944392R00</t>
  </si>
  <si>
    <t>Příplatek za každý měsíc použití lešení k pol.4052</t>
  </si>
  <si>
    <t>2*690,0</t>
  </si>
  <si>
    <t>941944852R00</t>
  </si>
  <si>
    <t>Demontáž lešení leh.řad.bez podlah,š.1,5 m,H 24 m</t>
  </si>
  <si>
    <t>943955022R00</t>
  </si>
  <si>
    <t>Montáž lešeňové podlahy s příčníky a podél.,H 20 m</t>
  </si>
  <si>
    <t>2*(4,0+2*1,5+5,0+4,0+2*1,5+5,0)*1,5</t>
  </si>
  <si>
    <t>4*3,0*1,5</t>
  </si>
  <si>
    <t>Mezisoučet</t>
  </si>
  <si>
    <t>943955191R00</t>
  </si>
  <si>
    <t>Příplatek za každý měsíc použití leš.k pol.21až 41</t>
  </si>
  <si>
    <t>2*180,0</t>
  </si>
  <si>
    <t>943955822R00</t>
  </si>
  <si>
    <t>Demontáž leš. podlahy s příč. a podélníky, H 20 m</t>
  </si>
  <si>
    <t>952903111R00</t>
  </si>
  <si>
    <t>Odstranění prachu z trámů, očištění krovu před nátěrem</t>
  </si>
  <si>
    <t>krovy dle plochy střechy:</t>
  </si>
  <si>
    <t>2*2,5*65,0</t>
  </si>
  <si>
    <t>964061321R00</t>
  </si>
  <si>
    <t>Uvolnění zhlaví trámu, zeď cihel. průřezu 0,03 m2</t>
  </si>
  <si>
    <t>kus</t>
  </si>
  <si>
    <t>stropní trámy:6*2</t>
  </si>
  <si>
    <t>979011111R00</t>
  </si>
  <si>
    <t>Svislá doprava suti a vybour. hmot za 2.NP a 1.PP</t>
  </si>
  <si>
    <t>t</t>
  </si>
  <si>
    <t>0,468</t>
  </si>
  <si>
    <t>2,931+2,340</t>
  </si>
  <si>
    <t>979011121R00</t>
  </si>
  <si>
    <t>Příplatek za každé další podlaží</t>
  </si>
  <si>
    <t>2*5,739</t>
  </si>
  <si>
    <t>979082111R00</t>
  </si>
  <si>
    <t>Vnitrostaveništní doprava suti do 10 m</t>
  </si>
  <si>
    <t>979082121R00</t>
  </si>
  <si>
    <t>Příplatek k vnitrost. dopravě suti za dalších 5 m</t>
  </si>
  <si>
    <t>8*5,739</t>
  </si>
  <si>
    <t>979081111R00</t>
  </si>
  <si>
    <t>Odvoz suti a vybour. hmot na skládku do 1 km</t>
  </si>
  <si>
    <t>979081121R00</t>
  </si>
  <si>
    <t>Příplatek k odvozu za každý další 1 km</t>
  </si>
  <si>
    <t>9*5,739</t>
  </si>
  <si>
    <t>979990105R00</t>
  </si>
  <si>
    <t>Poplatek za skládku suti - cihelné výrobky, skupina odpadu 170102</t>
  </si>
  <si>
    <t>979990161R00</t>
  </si>
  <si>
    <t>Poplatek za skládku suti - dřevo</t>
  </si>
  <si>
    <t>999281111R00</t>
  </si>
  <si>
    <t>Přesun hmot pro opravy a údržbu do výšky 25 m</t>
  </si>
  <si>
    <t>21,410+0,019</t>
  </si>
  <si>
    <t>762342811R00</t>
  </si>
  <si>
    <t>Demontáž laťování střech,rozteč latí do 22-25cm</t>
  </si>
  <si>
    <t>2*65,0</t>
  </si>
  <si>
    <t>762342203R00</t>
  </si>
  <si>
    <t>Montáž laťování střech,vzdálenost latí 22-36cm</t>
  </si>
  <si>
    <t>762395000R00</t>
  </si>
  <si>
    <t>Spojovací a ochranné prostředky pro střechy, ad laťování</t>
  </si>
  <si>
    <t>m3</t>
  </si>
  <si>
    <t>4*130,0*0,04*0,06</t>
  </si>
  <si>
    <t>60517111R</t>
  </si>
  <si>
    <t>Lať střešní 40x60 mm</t>
  </si>
  <si>
    <t>POL3_0</t>
  </si>
  <si>
    <t>s 30% prořezem:1,25*1,30</t>
  </si>
  <si>
    <t>762331921R00</t>
  </si>
  <si>
    <t>Vyřezání části střešní vazby do 224 cm2,do dl.3 m</t>
  </si>
  <si>
    <t>m</t>
  </si>
  <si>
    <t>krokev 150/130mm:7*1,50</t>
  </si>
  <si>
    <t>762332932RV1</t>
  </si>
  <si>
    <t>Doplnění střešní vazby z hranolů do 224cm2 , bez dodávky řeziva</t>
  </si>
  <si>
    <t>762337113R00</t>
  </si>
  <si>
    <t>Celodřevěný plátový spoj, střeš.vazba, do 450cm2, svislý plát délky 700mm,5x dub kolík</t>
  </si>
  <si>
    <t>762331812R00</t>
  </si>
  <si>
    <t>Demontáž konstrukcí krovů z hranolů do 224 cm2</t>
  </si>
  <si>
    <t>8*6,0</t>
  </si>
  <si>
    <t>762333120R00</t>
  </si>
  <si>
    <t>Montáž vázaných krovů nepravidelných do 224 cm2</t>
  </si>
  <si>
    <t>Spojovací a ochranné prostředky pro střechy, ad krovy</t>
  </si>
  <si>
    <t>krokve:7*1,5*0,15*0,13</t>
  </si>
  <si>
    <t>8*6,0*0,15*0,13</t>
  </si>
  <si>
    <t>762822810R00</t>
  </si>
  <si>
    <t>Demontáž stropnic z řeziva o pl.do 144 cm2</t>
  </si>
  <si>
    <t>vodorovná břevna cimbuří:11*0,8</t>
  </si>
  <si>
    <t>762822820R00</t>
  </si>
  <si>
    <t>Demontáž stropnic z řeziva o pl.do 288 cm2</t>
  </si>
  <si>
    <t>stropní trámy:6*5,5</t>
  </si>
  <si>
    <t>762812811IND</t>
  </si>
  <si>
    <t>Demontáž záklopů z hoblovaných fošen tl 40mm</t>
  </si>
  <si>
    <t>762822110R00</t>
  </si>
  <si>
    <t>Montáž stropnic hraněných pl. do 144 cm2</t>
  </si>
  <si>
    <t>762822120R00</t>
  </si>
  <si>
    <t>Montáž stropnic hraněných pl. do 288 cm2</t>
  </si>
  <si>
    <t>762812240IND</t>
  </si>
  <si>
    <t xml:space="preserve">Montáž záklopu z hoblovaných fošen </t>
  </si>
  <si>
    <t>762895000R00</t>
  </si>
  <si>
    <t>Spojovací prostředky pro montáž stropů</t>
  </si>
  <si>
    <t>8,8*0,09*0,09</t>
  </si>
  <si>
    <t>33,0*0,14*0,18</t>
  </si>
  <si>
    <t>42,0*0,04</t>
  </si>
  <si>
    <t>605SM-DOD1</t>
  </si>
  <si>
    <t>Řezivo SM-hranoly,1.jak</t>
  </si>
  <si>
    <t>krokve:</t>
  </si>
  <si>
    <t>7*1,5*0,15*0,13</t>
  </si>
  <si>
    <t>stropní trámy:</t>
  </si>
  <si>
    <t>6*5,5*0,14*0,18</t>
  </si>
  <si>
    <t>30% prořez:1,972*0,30</t>
  </si>
  <si>
    <t>605-SMDOD2</t>
  </si>
  <si>
    <t>Řezivo SM-fošny tl. 40mm,1.jak</t>
  </si>
  <si>
    <t>30% prořez:1,68*0,30</t>
  </si>
  <si>
    <t>605-DUB-DOD3</t>
  </si>
  <si>
    <t>Řezivo DUB-hranoly,1.jak</t>
  </si>
  <si>
    <t>30% prořez:0,071*0,30</t>
  </si>
  <si>
    <t>762085153R00</t>
  </si>
  <si>
    <t xml:space="preserve">Hoblování tesařských prvků - ručně </t>
  </si>
  <si>
    <t>- včetně sražení hran</t>
  </si>
  <si>
    <t>POP</t>
  </si>
  <si>
    <t>7*1,5*2*(0,15+0,13)*1,30</t>
  </si>
  <si>
    <t>8*6,0*2*(0,15+0,13)*1,30</t>
  </si>
  <si>
    <t>6*5,5*0,14*0,18*1,30</t>
  </si>
  <si>
    <t>břevna cimbuří:</t>
  </si>
  <si>
    <t>11*8,0*0,09*0,09*1,30</t>
  </si>
  <si>
    <t>podlahové fošny:</t>
  </si>
  <si>
    <t>2*42,0*1,05*1,30</t>
  </si>
  <si>
    <t>998762103R00</t>
  </si>
  <si>
    <t>Přesun hmot pro tesařské konstrukce, výšky do 24 m</t>
  </si>
  <si>
    <t>76429622AIND</t>
  </si>
  <si>
    <t>Cu pásek rš 40mm při hřebeni střechy, mtž+dod</t>
  </si>
  <si>
    <t>- průběžný pásek na každé straně střechy při hřebeni</t>
  </si>
  <si>
    <t>- bude z horní (vnější) strany přibit na šindele</t>
  </si>
  <si>
    <t>2*2*1,5</t>
  </si>
  <si>
    <t>998764103R00</t>
  </si>
  <si>
    <t>Přesun hmot pro klempířské konstr., výšky do 24 m</t>
  </si>
  <si>
    <t>765361810R00</t>
  </si>
  <si>
    <t>Demontáž šindelové krytiny, do suti</t>
  </si>
  <si>
    <t>76555912AIND</t>
  </si>
  <si>
    <t>Krytina šindelová,P+D,dvojité krytí, MTŽ+DOD</t>
  </si>
  <si>
    <t>- včetně DOD = dodávky pro dvojité kladení ručně štípaného šindele valašského typu</t>
  </si>
  <si>
    <t xml:space="preserve">  z hloubkově impregnovaného modřínového dřeva s vysokým obsahem pryskyřice</t>
  </si>
  <si>
    <t>- včetně kónických šindelů pro nároží (cca 2x4x5,8 mb = 46,4 bm)</t>
  </si>
  <si>
    <t>998765103R00</t>
  </si>
  <si>
    <t>Přesun hmot pro krytiny tvrdé, výšky do 24 m</t>
  </si>
  <si>
    <t>783782205R00</t>
  </si>
  <si>
    <t>Nátěr tesařských konstrukcí Bochemitem QB 2x</t>
  </si>
  <si>
    <t>laťování dle plochy střechy:</t>
  </si>
  <si>
    <t>78378100AIND</t>
  </si>
  <si>
    <t>Nátěr tesařských konstrukcí impregnační 1x, proti povětrnostním vlivům</t>
  </si>
  <si>
    <t>- včetně dodání nátěru</t>
  </si>
  <si>
    <t>- například Karbolineum extra</t>
  </si>
  <si>
    <t>šindelové střechy: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</si>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</sst>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20" fillId="0" borderId="0" xfId="0" applyNumberFormat="1" applyFont="1" applyBorder="1" applyAlignment="1">
      <alignment vertical="top" wrapText="1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19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20" fillId="0" borderId="0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9" xfId="0" applyNumberFormat="1" applyFont="1" applyBorder="1" applyAlignment="1">
      <alignment vertical="top" wrapText="1" shrinkToFit="1"/>
    </xf>
    <xf numFmtId="17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20" fillId="0" borderId="26" xfId="0" applyNumberFormat="1" applyFont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view="pageBreakPreview" zoomScale="60" zoomScaleNormal="100" workbookViewId="0">
      <selection activeCell="N17" sqref="N17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9"/>
  <sheetViews>
    <sheetView showGridLines="0" view="pageBreakPreview" topLeftCell="B34" zoomScale="75" zoomScaleNormal="100" zoomScaleSheetLayoutView="75" workbookViewId="0">
      <selection activeCell="N58" sqref="N57:N5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5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 t="s">
        <v>52</v>
      </c>
      <c r="J5" s="11"/>
    </row>
    <row r="6" spans="1:15" ht="15.75" customHeight="1" x14ac:dyDescent="0.25">
      <c r="A6" s="4"/>
      <c r="B6" s="39"/>
      <c r="C6" s="25"/>
      <c r="D6" s="121" t="s">
        <v>49</v>
      </c>
      <c r="E6" s="25"/>
      <c r="F6" s="25"/>
      <c r="G6" s="25"/>
      <c r="H6" s="27" t="s">
        <v>34</v>
      </c>
      <c r="I6" s="121" t="s">
        <v>53</v>
      </c>
      <c r="J6" s="11"/>
    </row>
    <row r="7" spans="1:15" ht="15.75" customHeight="1" x14ac:dyDescent="0.25">
      <c r="A7" s="4"/>
      <c r="B7" s="40"/>
      <c r="C7" s="122" t="s">
        <v>51</v>
      </c>
      <c r="D7" s="104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SUMIF(F97:F105,A16,I97:I105)+SUMIF(F97:F105,"PSU",I97:I105)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SUMIF(F97:F105,A17,I97:I105)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SUMIF(F97:F105,A18,I97:I105)</f>
        <v>0</v>
      </c>
      <c r="J18" s="82"/>
    </row>
    <row r="19" spans="1:10" ht="23.25" customHeight="1" x14ac:dyDescent="0.25">
      <c r="A19" s="194" t="s">
        <v>122</v>
      </c>
      <c r="B19" s="195" t="s">
        <v>26</v>
      </c>
      <c r="C19" s="56"/>
      <c r="D19" s="57"/>
      <c r="E19" s="80"/>
      <c r="F19" s="81"/>
      <c r="G19" s="80"/>
      <c r="H19" s="81"/>
      <c r="I19" s="80">
        <f>SUMIF(F97:F105,A19,I97:I105)</f>
        <v>0</v>
      </c>
      <c r="J19" s="82"/>
    </row>
    <row r="20" spans="1:10" ht="23.25" customHeight="1" x14ac:dyDescent="0.25">
      <c r="A20" s="194" t="s">
        <v>123</v>
      </c>
      <c r="B20" s="195" t="s">
        <v>27</v>
      </c>
      <c r="C20" s="56"/>
      <c r="D20" s="57"/>
      <c r="E20" s="80"/>
      <c r="F20" s="81"/>
      <c r="G20" s="80"/>
      <c r="H20" s="81"/>
      <c r="I20" s="80">
        <f>SUMIF(F97:F105,A20,I97:I105)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 t="s">
        <v>46</v>
      </c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54</v>
      </c>
      <c r="C39" s="137" t="s">
        <v>47</v>
      </c>
      <c r="D39" s="138"/>
      <c r="E39" s="138"/>
      <c r="F39" s="146">
        <f>'Rozpočet Pol'!AC131</f>
        <v>0</v>
      </c>
      <c r="G39" s="147">
        <f>'Rozpočet Pol'!AD131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55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57</v>
      </c>
    </row>
    <row r="43" spans="1:52" x14ac:dyDescent="0.25">
      <c r="B43" s="161" t="s">
        <v>58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Rozpočet řeší:</v>
      </c>
    </row>
    <row r="44" spans="1:52" x14ac:dyDescent="0.25">
      <c r="B44" s="161" t="s">
        <v>59</v>
      </c>
      <c r="C44" s="161"/>
      <c r="D44" s="161"/>
      <c r="E44" s="161"/>
      <c r="F44" s="161"/>
      <c r="G44" s="161"/>
      <c r="H44" s="161"/>
      <c r="I44" s="161"/>
      <c r="J44" s="161"/>
      <c r="AZ44" s="160" t="str">
        <f>B44</f>
        <v>- konzervaci zachovalé části hradební zdi včetně dvou věží, jež ji lemují</v>
      </c>
    </row>
    <row r="45" spans="1:52" x14ac:dyDescent="0.25">
      <c r="B45" s="161" t="s">
        <v>60</v>
      </c>
      <c r="C45" s="161"/>
      <c r="D45" s="161"/>
      <c r="E45" s="161"/>
      <c r="F45" s="161"/>
      <c r="G45" s="161"/>
      <c r="H45" s="161"/>
      <c r="I45" s="161"/>
      <c r="J45" s="161"/>
      <c r="AZ45" s="160" t="str">
        <f>B45</f>
        <v xml:space="preserve">  a výměnu dožilé šindelové střešní krytiny na věžích</v>
      </c>
    </row>
    <row r="46" spans="1:52" x14ac:dyDescent="0.25">
      <c r="B46" s="161" t="s">
        <v>61</v>
      </c>
      <c r="C46" s="161"/>
      <c r="D46" s="161"/>
      <c r="E46" s="161"/>
      <c r="F46" s="161"/>
      <c r="G46" s="161"/>
      <c r="H46" s="161"/>
      <c r="I46" s="161"/>
      <c r="J46" s="161"/>
      <c r="AZ46" s="160" t="str">
        <f>B46</f>
        <v>- 1.ET - 1. etapu, střechy věží</v>
      </c>
    </row>
    <row r="48" spans="1:52" x14ac:dyDescent="0.25">
      <c r="B48" s="161" t="s">
        <v>62</v>
      </c>
      <c r="C48" s="161"/>
      <c r="D48" s="161"/>
      <c r="E48" s="161"/>
      <c r="F48" s="161"/>
      <c r="G48" s="161"/>
      <c r="H48" s="161"/>
      <c r="I48" s="161"/>
      <c r="J48" s="161"/>
      <c r="AZ48" s="160" t="str">
        <f>B48</f>
        <v>Rozpočet je vyhotoven v podrobnosti dle:</v>
      </c>
    </row>
    <row r="49" spans="2:52" x14ac:dyDescent="0.25">
      <c r="B49" s="161" t="s">
        <v>63</v>
      </c>
      <c r="C49" s="161"/>
      <c r="D49" s="161"/>
      <c r="E49" s="161"/>
      <c r="F49" s="161"/>
      <c r="G49" s="161"/>
      <c r="H49" s="161"/>
      <c r="I49" s="161"/>
      <c r="J49" s="161"/>
      <c r="AZ49" s="160" t="str">
        <f>B49</f>
        <v>- projektu "Nymburk - městské hradby, oprava dvou věží a mezilehlé hradby</v>
      </c>
    </row>
    <row r="50" spans="2:52" x14ac:dyDescent="0.25">
      <c r="B50" s="161" t="s">
        <v>64</v>
      </c>
      <c r="C50" s="161"/>
      <c r="D50" s="161"/>
      <c r="E50" s="161"/>
      <c r="F50" s="161"/>
      <c r="G50" s="161"/>
      <c r="H50" s="161"/>
      <c r="I50" s="161"/>
      <c r="J50" s="161"/>
      <c r="AZ50" s="160" t="str">
        <f>B50</f>
        <v xml:space="preserve">  (pozemek s parc. č. st. 251 a 252)",</v>
      </c>
    </row>
    <row r="51" spans="2:52" x14ac:dyDescent="0.25">
      <c r="B51" s="161" t="s">
        <v>65</v>
      </c>
      <c r="C51" s="161"/>
      <c r="D51" s="161"/>
      <c r="E51" s="161"/>
      <c r="F51" s="161"/>
      <c r="G51" s="161"/>
      <c r="H51" s="161"/>
      <c r="I51" s="161"/>
      <c r="J51" s="161"/>
      <c r="AZ51" s="160" t="str">
        <f>B51</f>
        <v xml:space="preserve">  vypracovaného Martinem Volejníkem a Ing. Radkou Pěknou, 2020/10,</v>
      </c>
    </row>
    <row r="52" spans="2:52" x14ac:dyDescent="0.25">
      <c r="B52" s="161" t="s">
        <v>66</v>
      </c>
      <c r="C52" s="161"/>
      <c r="D52" s="161"/>
      <c r="E52" s="161"/>
      <c r="F52" s="161"/>
      <c r="G52" s="161"/>
      <c r="H52" s="161"/>
      <c r="I52" s="161"/>
      <c r="J52" s="161"/>
      <c r="AZ52" s="160" t="str">
        <f>B52</f>
        <v xml:space="preserve">  stupeň - DPS=Dokumentace pro provedení stavby</v>
      </c>
    </row>
    <row r="54" spans="2:52" x14ac:dyDescent="0.25">
      <c r="B54" s="161" t="s">
        <v>67</v>
      </c>
      <c r="C54" s="161"/>
      <c r="D54" s="161"/>
      <c r="E54" s="161"/>
      <c r="F54" s="161"/>
      <c r="G54" s="161"/>
      <c r="H54" s="161"/>
      <c r="I54" s="161"/>
      <c r="J54" s="161"/>
      <c r="AZ54" s="160" t="str">
        <f>B54</f>
        <v>Výkaz výměr:</v>
      </c>
    </row>
    <row r="55" spans="2:52" x14ac:dyDescent="0.25">
      <c r="B55" s="161" t="s">
        <v>68</v>
      </c>
      <c r="C55" s="161"/>
      <c r="D55" s="161"/>
      <c r="E55" s="161"/>
      <c r="F55" s="161"/>
      <c r="G55" s="161"/>
      <c r="H55" s="161"/>
      <c r="I55" s="161"/>
      <c r="J55" s="161"/>
      <c r="AZ55" s="160" t="str">
        <f>B55</f>
        <v>- přesnost výměr odpovídá podrobnosti projektové dokumentace</v>
      </c>
    </row>
    <row r="56" spans="2:52" x14ac:dyDescent="0.25">
      <c r="B56" s="161" t="s">
        <v>69</v>
      </c>
      <c r="C56" s="161"/>
      <c r="D56" s="161"/>
      <c r="E56" s="161"/>
      <c r="F56" s="161"/>
      <c r="G56" s="161"/>
      <c r="H56" s="161"/>
      <c r="I56" s="161"/>
      <c r="J56" s="161"/>
      <c r="AZ56" s="160" t="str">
        <f>B56</f>
        <v>- výměry pro tesařské prvky jsou převzaty z tabulky v projektu</v>
      </c>
    </row>
    <row r="57" spans="2:52" x14ac:dyDescent="0.25">
      <c r="B57" s="161" t="s">
        <v>70</v>
      </c>
      <c r="C57" s="161"/>
      <c r="D57" s="161"/>
      <c r="E57" s="161"/>
      <c r="F57" s="161"/>
      <c r="G57" s="161"/>
      <c r="H57" s="161"/>
      <c r="I57" s="161"/>
      <c r="J57" s="161"/>
      <c r="AZ57" s="160" t="str">
        <f>B57</f>
        <v>- vše je třeba kontrolovat a upřesňovat na místě při realizaci</v>
      </c>
    </row>
    <row r="58" spans="2:52" x14ac:dyDescent="0.25">
      <c r="B58" s="161" t="s">
        <v>71</v>
      </c>
      <c r="C58" s="161"/>
      <c r="D58" s="161"/>
      <c r="E58" s="161"/>
      <c r="F58" s="161"/>
      <c r="G58" s="161"/>
      <c r="H58" s="161"/>
      <c r="I58" s="161"/>
      <c r="J58" s="161"/>
      <c r="AZ58" s="160" t="str">
        <f>B58</f>
        <v>- neslouží jako podklad pro objednávky materiálu v rámci dodávky stavby</v>
      </c>
    </row>
    <row r="59" spans="2:52" x14ac:dyDescent="0.25">
      <c r="B59" s="161" t="s">
        <v>72</v>
      </c>
      <c r="C59" s="161"/>
      <c r="D59" s="161"/>
      <c r="E59" s="161"/>
      <c r="F59" s="161"/>
      <c r="G59" s="161"/>
      <c r="H59" s="161"/>
      <c r="I59" s="161"/>
      <c r="J59" s="161"/>
      <c r="AZ59" s="160" t="str">
        <f>B59</f>
        <v>- veškeré materiály, systémy a výrobky,</v>
      </c>
    </row>
    <row r="60" spans="2:52" x14ac:dyDescent="0.25">
      <c r="B60" s="161" t="s">
        <v>73</v>
      </c>
      <c r="C60" s="161"/>
      <c r="D60" s="161"/>
      <c r="E60" s="161"/>
      <c r="F60" s="161"/>
      <c r="G60" s="161"/>
      <c r="H60" s="161"/>
      <c r="I60" s="161"/>
      <c r="J60" s="161"/>
      <c r="AZ60" s="160" t="str">
        <f>B60</f>
        <v xml:space="preserve">  případně uvedené v rozpočtu s obchodním názvem, jsou referenční,</v>
      </c>
    </row>
    <row r="61" spans="2:52" x14ac:dyDescent="0.25">
      <c r="B61" s="161" t="s">
        <v>74</v>
      </c>
      <c r="C61" s="161"/>
      <c r="D61" s="161"/>
      <c r="E61" s="161"/>
      <c r="F61" s="161"/>
      <c r="G61" s="161"/>
      <c r="H61" s="161"/>
      <c r="I61" s="161"/>
      <c r="J61" s="161"/>
      <c r="AZ61" s="160" t="str">
        <f>B61</f>
        <v xml:space="preserve">  obecně určující standart, technické parametry a požadované vlastnosti</v>
      </c>
    </row>
    <row r="62" spans="2:52" x14ac:dyDescent="0.25">
      <c r="B62" s="161" t="s">
        <v>75</v>
      </c>
      <c r="C62" s="161"/>
      <c r="D62" s="161"/>
      <c r="E62" s="161"/>
      <c r="F62" s="161"/>
      <c r="G62" s="161"/>
      <c r="H62" s="161"/>
      <c r="I62" s="161"/>
      <c r="J62" s="161"/>
      <c r="AZ62" s="160" t="str">
        <f>B62</f>
        <v xml:space="preserve">  a lze je nahradit produkty jiného výrobce, při zachování srovnatelných nebo lepších</v>
      </c>
    </row>
    <row r="63" spans="2:52" x14ac:dyDescent="0.25">
      <c r="B63" s="161" t="s">
        <v>76</v>
      </c>
      <c r="C63" s="161"/>
      <c r="D63" s="161"/>
      <c r="E63" s="161"/>
      <c r="F63" s="161"/>
      <c r="G63" s="161"/>
      <c r="H63" s="161"/>
      <c r="I63" s="161"/>
      <c r="J63" s="161"/>
      <c r="AZ63" s="160" t="str">
        <f>B63</f>
        <v xml:space="preserve">  rozhodujících technických parametrů</v>
      </c>
    </row>
    <row r="65" spans="2:52" x14ac:dyDescent="0.25">
      <c r="B65" s="161" t="s">
        <v>77</v>
      </c>
      <c r="C65" s="161"/>
      <c r="D65" s="161"/>
      <c r="E65" s="161"/>
      <c r="F65" s="161"/>
      <c r="G65" s="161"/>
      <c r="H65" s="161"/>
      <c r="I65" s="161"/>
      <c r="J65" s="161"/>
      <c r="AZ65" s="160" t="str">
        <f>B65</f>
        <v>Památková ochrana:</v>
      </c>
    </row>
    <row r="66" spans="2:52" x14ac:dyDescent="0.25">
      <c r="B66" s="161" t="s">
        <v>78</v>
      </c>
      <c r="C66" s="161"/>
      <c r="D66" s="161"/>
      <c r="E66" s="161"/>
      <c r="F66" s="161"/>
      <c r="G66" s="161"/>
      <c r="H66" s="161"/>
      <c r="I66" s="161"/>
      <c r="J66" s="161"/>
      <c r="AZ66" s="160" t="str">
        <f>B66</f>
        <v>- městské hradby jsou součástí městské památkové zóny Nymburk</v>
      </c>
    </row>
    <row r="67" spans="2:52" x14ac:dyDescent="0.25">
      <c r="B67" s="161" t="s">
        <v>79</v>
      </c>
      <c r="C67" s="161"/>
      <c r="D67" s="161"/>
      <c r="E67" s="161"/>
      <c r="F67" s="161"/>
      <c r="G67" s="161"/>
      <c r="H67" s="161"/>
      <c r="I67" s="161"/>
      <c r="J67" s="161"/>
      <c r="AZ67" s="160" t="str">
        <f>B67</f>
        <v>- řešená část městské hradby je nemovitou kulturní památkou,</v>
      </c>
    </row>
    <row r="68" spans="2:52" x14ac:dyDescent="0.25">
      <c r="B68" s="161" t="s">
        <v>80</v>
      </c>
      <c r="C68" s="161"/>
      <c r="D68" s="161"/>
      <c r="E68" s="161"/>
      <c r="F68" s="161"/>
      <c r="G68" s="161"/>
      <c r="H68" s="161"/>
      <c r="I68" s="161"/>
      <c r="J68" s="161"/>
      <c r="AZ68" s="160" t="str">
        <f>B68</f>
        <v xml:space="preserve">  č. rejstříku ÚSKP: 45357/2-1894</v>
      </c>
    </row>
    <row r="70" spans="2:52" x14ac:dyDescent="0.25">
      <c r="B70" s="161" t="s">
        <v>81</v>
      </c>
      <c r="C70" s="161"/>
      <c r="D70" s="161"/>
      <c r="E70" s="161"/>
      <c r="F70" s="161"/>
      <c r="G70" s="161"/>
      <c r="H70" s="161"/>
      <c r="I70" s="161"/>
      <c r="J70" s="161"/>
      <c r="AZ70" s="160" t="str">
        <f>B70</f>
        <v>Zatřídění dle klasifikace JKSO ve smyslu vyhlášky č. 169/2016 Sb: 815 461</v>
      </c>
    </row>
    <row r="71" spans="2:52" x14ac:dyDescent="0.25">
      <c r="B71" s="161" t="s">
        <v>82</v>
      </c>
      <c r="C71" s="161"/>
      <c r="D71" s="161"/>
      <c r="E71" s="161"/>
      <c r="F71" s="161"/>
      <c r="G71" s="161"/>
      <c r="H71" s="161"/>
      <c r="I71" s="161"/>
      <c r="J71" s="161"/>
      <c r="AZ71" s="160" t="str">
        <f>B71</f>
        <v>Použitá cenová soustava: CS RTS DATA</v>
      </c>
    </row>
    <row r="72" spans="2:52" x14ac:dyDescent="0.25">
      <c r="B72" s="161" t="s">
        <v>83</v>
      </c>
      <c r="C72" s="161"/>
      <c r="D72" s="161"/>
      <c r="E72" s="161"/>
      <c r="F72" s="161"/>
      <c r="G72" s="161"/>
      <c r="H72" s="161"/>
      <c r="I72" s="161"/>
      <c r="J72" s="161"/>
      <c r="AZ72" s="160" t="str">
        <f>B72</f>
        <v>Struktura údajů a jejich formát: (soupis prací, obsah položek, výkaz výměr...)</v>
      </c>
    </row>
    <row r="73" spans="2:52" x14ac:dyDescent="0.25">
      <c r="B73" s="161" t="s">
        <v>84</v>
      </c>
      <c r="C73" s="161"/>
      <c r="D73" s="161"/>
      <c r="E73" s="161"/>
      <c r="F73" s="161"/>
      <c r="G73" s="161"/>
      <c r="H73" s="161"/>
      <c r="I73" s="161"/>
      <c r="J73" s="161"/>
      <c r="AZ73" s="160" t="str">
        <f>B73</f>
        <v>jsou stanoveny programem RTS Stavitel (dle vyhlášky č. 169/2016 Sb)</v>
      </c>
    </row>
    <row r="74" spans="2:52" x14ac:dyDescent="0.25">
      <c r="B74" s="161" t="s">
        <v>85</v>
      </c>
      <c r="C74" s="161"/>
      <c r="D74" s="161"/>
      <c r="E74" s="161"/>
      <c r="F74" s="161"/>
      <c r="G74" s="161"/>
      <c r="H74" s="161"/>
      <c r="I74" s="161"/>
      <c r="J74" s="161"/>
      <c r="AZ74" s="160" t="str">
        <f>B74</f>
        <v>Metodika pro zpracování nabídkové ceny:</v>
      </c>
    </row>
    <row r="75" spans="2:52" x14ac:dyDescent="0.25">
      <c r="B75" s="161" t="s">
        <v>86</v>
      </c>
      <c r="C75" s="161"/>
      <c r="D75" s="161"/>
      <c r="E75" s="161"/>
      <c r="F75" s="161"/>
      <c r="G75" s="161"/>
      <c r="H75" s="161"/>
      <c r="I75" s="161"/>
      <c r="J75" s="161"/>
      <c r="AZ75" s="160" t="str">
        <f>B75</f>
        <v>je předepsána programem RTS Stavitel - vyplňí se buňky s modrým pozadím</v>
      </c>
    </row>
    <row r="76" spans="2:52" x14ac:dyDescent="0.25">
      <c r="B76" s="161" t="s">
        <v>87</v>
      </c>
      <c r="C76" s="161"/>
      <c r="D76" s="161"/>
      <c r="E76" s="161"/>
      <c r="F76" s="161"/>
      <c r="G76" s="161"/>
      <c r="H76" s="161"/>
      <c r="I76" s="161"/>
      <c r="J76" s="161"/>
      <c r="AZ76" s="160" t="str">
        <f>B76</f>
        <v>Formát elektronického soupisu: je Excel (.xlsx) do nějž je exportován z programu RTS Stavitel</v>
      </c>
    </row>
    <row r="78" spans="2:52" x14ac:dyDescent="0.25">
      <c r="B78" s="161" t="s">
        <v>88</v>
      </c>
      <c r="C78" s="161"/>
      <c r="D78" s="161"/>
      <c r="E78" s="161"/>
      <c r="F78" s="161"/>
      <c r="G78" s="161"/>
      <c r="H78" s="161"/>
      <c r="I78" s="161"/>
      <c r="J78" s="161"/>
      <c r="AZ78" s="160" t="str">
        <f>B78</f>
        <v>Legenda:</v>
      </c>
    </row>
    <row r="79" spans="2:52" x14ac:dyDescent="0.25">
      <c r="B79" s="161" t="s">
        <v>89</v>
      </c>
      <c r="C79" s="161"/>
      <c r="D79" s="161"/>
      <c r="E79" s="161"/>
      <c r="F79" s="161"/>
      <c r="G79" s="161"/>
      <c r="H79" s="161"/>
      <c r="I79" s="161"/>
      <c r="J79" s="161"/>
      <c r="AZ79" s="160" t="str">
        <f>B79</f>
        <v>kce - konstrukce</v>
      </c>
    </row>
    <row r="80" spans="2:52" x14ac:dyDescent="0.25">
      <c r="B80" s="161" t="s">
        <v>90</v>
      </c>
      <c r="C80" s="161"/>
      <c r="D80" s="161"/>
      <c r="E80" s="161"/>
      <c r="F80" s="161"/>
      <c r="G80" s="161"/>
      <c r="H80" s="161"/>
      <c r="I80" s="161"/>
      <c r="J80" s="161"/>
      <c r="AZ80" s="160" t="str">
        <f>B80</f>
        <v>mtž - montáž, osazení, provedení</v>
      </c>
    </row>
    <row r="81" spans="1:52" x14ac:dyDescent="0.25">
      <c r="B81" s="161" t="s">
        <v>91</v>
      </c>
      <c r="C81" s="161"/>
      <c r="D81" s="161"/>
      <c r="E81" s="161"/>
      <c r="F81" s="161"/>
      <c r="G81" s="161"/>
      <c r="H81" s="161"/>
      <c r="I81" s="161"/>
      <c r="J81" s="161"/>
      <c r="AZ81" s="160" t="str">
        <f>B81</f>
        <v>dmtž - demontáž, vyjmutí, odstranění, vybourání, rozebrání</v>
      </c>
    </row>
    <row r="82" spans="1:52" x14ac:dyDescent="0.25">
      <c r="B82" s="161" t="s">
        <v>92</v>
      </c>
      <c r="C82" s="161"/>
      <c r="D82" s="161"/>
      <c r="E82" s="161"/>
      <c r="F82" s="161"/>
      <c r="G82" s="161"/>
      <c r="H82" s="161"/>
      <c r="I82" s="161"/>
      <c r="J82" s="161"/>
      <c r="AZ82" s="160" t="str">
        <f>B82</f>
        <v>dod - dodávka, výroba+dodávka, včetně dopravy na stavbu a ostatních pořizovacích nákladů</v>
      </c>
    </row>
    <row r="83" spans="1:52" x14ac:dyDescent="0.25">
      <c r="B83" s="161" t="s">
        <v>93</v>
      </c>
      <c r="C83" s="161"/>
      <c r="D83" s="161"/>
      <c r="E83" s="161"/>
      <c r="F83" s="161"/>
      <c r="G83" s="161"/>
      <c r="H83" s="161"/>
      <c r="I83" s="161"/>
      <c r="J83" s="161"/>
      <c r="AZ83" s="160" t="str">
        <f>B83</f>
        <v>PH - přesun hmot vnitrostaveništní</v>
      </c>
    </row>
    <row r="84" spans="1:52" x14ac:dyDescent="0.25">
      <c r="B84" s="161" t="s">
        <v>94</v>
      </c>
      <c r="C84" s="161"/>
      <c r="D84" s="161"/>
      <c r="E84" s="161"/>
      <c r="F84" s="161"/>
      <c r="G84" s="161"/>
      <c r="H84" s="161"/>
      <c r="I84" s="161"/>
      <c r="J84" s="161"/>
      <c r="AZ84" s="160" t="str">
        <f>B84</f>
        <v>IND, INS za číselnou nomenklaturou položky - položky pro práce a dodávky</v>
      </c>
    </row>
    <row r="85" spans="1:52" x14ac:dyDescent="0.25">
      <c r="B85" s="161" t="s">
        <v>95</v>
      </c>
      <c r="C85" s="161"/>
      <c r="D85" s="161"/>
      <c r="E85" s="161"/>
      <c r="F85" s="161"/>
      <c r="G85" s="161"/>
      <c r="H85" s="161"/>
      <c r="I85" s="161"/>
      <c r="J85" s="161"/>
      <c r="AZ85" s="160" t="str">
        <f>B85</f>
        <v>obsahově srovnatelné s položkami databáze RTS, ale s upřesněným popisem;</v>
      </c>
    </row>
    <row r="86" spans="1:52" x14ac:dyDescent="0.25">
      <c r="B86" s="161" t="s">
        <v>96</v>
      </c>
      <c r="C86" s="161"/>
      <c r="D86" s="161"/>
      <c r="E86" s="161"/>
      <c r="F86" s="161"/>
      <c r="G86" s="161"/>
      <c r="H86" s="161"/>
      <c r="I86" s="161"/>
      <c r="J86" s="161"/>
      <c r="AZ86" s="160" t="str">
        <f>B86</f>
        <v>jejich ocenění je upraveno vzhledem k tomu, že se jedná o práce na památkovém objektu,</v>
      </c>
    </row>
    <row r="87" spans="1:52" x14ac:dyDescent="0.25">
      <c r="B87" s="161" t="s">
        <v>97</v>
      </c>
      <c r="C87" s="161"/>
      <c r="D87" s="161"/>
      <c r="E87" s="161"/>
      <c r="F87" s="161"/>
      <c r="G87" s="161"/>
      <c r="H87" s="161"/>
      <c r="I87" s="161"/>
      <c r="J87" s="161"/>
      <c r="AZ87" s="160" t="str">
        <f>B87</f>
        <v>práce je tedy atypická, náročnější nebo jsou použity dražší materiály</v>
      </c>
    </row>
    <row r="88" spans="1:52" x14ac:dyDescent="0.25">
      <c r="B88" s="161" t="s">
        <v>98</v>
      </c>
      <c r="C88" s="161"/>
      <c r="D88" s="161"/>
      <c r="E88" s="161"/>
      <c r="F88" s="161"/>
      <c r="G88" s="161"/>
      <c r="H88" s="161"/>
      <c r="I88" s="161"/>
      <c r="J88" s="161"/>
      <c r="AZ88" s="160" t="str">
        <f>B88</f>
        <v>A.IND-Z.IND, A.INS-Z.INS za číselnou nomenklaturou položky - individuální položky</v>
      </c>
    </row>
    <row r="89" spans="1:52" x14ac:dyDescent="0.25">
      <c r="B89" s="161" t="s">
        <v>99</v>
      </c>
      <c r="C89" s="161"/>
      <c r="D89" s="161"/>
      <c r="E89" s="161"/>
      <c r="F89" s="161"/>
      <c r="G89" s="161"/>
      <c r="H89" s="161"/>
      <c r="I89" s="161"/>
      <c r="J89" s="161"/>
      <c r="AZ89" s="160" t="str">
        <f>B89</f>
        <v>pro atypické práce a dodávky neobsažené v databázi RTS</v>
      </c>
    </row>
    <row r="90" spans="1:52" x14ac:dyDescent="0.25">
      <c r="B90" s="161" t="s">
        <v>100</v>
      </c>
      <c r="C90" s="161"/>
      <c r="D90" s="161"/>
      <c r="E90" s="161"/>
      <c r="F90" s="161"/>
      <c r="G90" s="161"/>
      <c r="H90" s="161"/>
      <c r="I90" s="161"/>
      <c r="J90" s="161"/>
      <c r="AZ90" s="160" t="str">
        <f>B90</f>
        <v>RES za číselnou nomenklaturou položky - individuální položky</v>
      </c>
    </row>
    <row r="91" spans="1:52" x14ac:dyDescent="0.25">
      <c r="B91" s="161" t="s">
        <v>101</v>
      </c>
      <c r="C91" s="161"/>
      <c r="D91" s="161"/>
      <c r="E91" s="161"/>
      <c r="F91" s="161"/>
      <c r="G91" s="161"/>
      <c r="H91" s="161"/>
      <c r="I91" s="161"/>
      <c r="J91" s="161"/>
      <c r="AZ91" s="160" t="str">
        <f>B91</f>
        <v>pro atypické práce a dodávky neobsažené v databázi RTS, prováděné restaurátory</v>
      </c>
    </row>
    <row r="94" spans="1:52" ht="15.6" x14ac:dyDescent="0.3">
      <c r="B94" s="162" t="s">
        <v>102</v>
      </c>
    </row>
    <row r="96" spans="1:52" ht="25.5" customHeight="1" x14ac:dyDescent="0.25">
      <c r="A96" s="163"/>
      <c r="B96" s="169" t="s">
        <v>16</v>
      </c>
      <c r="C96" s="169" t="s">
        <v>5</v>
      </c>
      <c r="D96" s="170"/>
      <c r="E96" s="170"/>
      <c r="F96" s="173" t="s">
        <v>103</v>
      </c>
      <c r="G96" s="173"/>
      <c r="H96" s="173"/>
      <c r="I96" s="174" t="s">
        <v>28</v>
      </c>
      <c r="J96" s="174"/>
    </row>
    <row r="97" spans="1:10" ht="25.5" customHeight="1" x14ac:dyDescent="0.25">
      <c r="A97" s="164"/>
      <c r="B97" s="175" t="s">
        <v>104</v>
      </c>
      <c r="C97" s="176" t="s">
        <v>105</v>
      </c>
      <c r="D97" s="177"/>
      <c r="E97" s="177"/>
      <c r="F97" s="181" t="s">
        <v>23</v>
      </c>
      <c r="G97" s="182"/>
      <c r="H97" s="182"/>
      <c r="I97" s="183">
        <f>'Rozpočet Pol'!G8</f>
        <v>0</v>
      </c>
      <c r="J97" s="183"/>
    </row>
    <row r="98" spans="1:10" ht="25.5" customHeight="1" x14ac:dyDescent="0.25">
      <c r="A98" s="164"/>
      <c r="B98" s="167" t="s">
        <v>106</v>
      </c>
      <c r="C98" s="166" t="s">
        <v>107</v>
      </c>
      <c r="D98" s="168"/>
      <c r="E98" s="168"/>
      <c r="F98" s="184" t="s">
        <v>23</v>
      </c>
      <c r="G98" s="185"/>
      <c r="H98" s="185"/>
      <c r="I98" s="186">
        <f>'Rozpočet Pol'!G24</f>
        <v>0</v>
      </c>
      <c r="J98" s="186"/>
    </row>
    <row r="99" spans="1:10" ht="25.5" customHeight="1" x14ac:dyDescent="0.25">
      <c r="A99" s="164"/>
      <c r="B99" s="167" t="s">
        <v>108</v>
      </c>
      <c r="C99" s="166" t="s">
        <v>109</v>
      </c>
      <c r="D99" s="168"/>
      <c r="E99" s="168"/>
      <c r="F99" s="184" t="s">
        <v>23</v>
      </c>
      <c r="G99" s="185"/>
      <c r="H99" s="185"/>
      <c r="I99" s="186">
        <f>'Rozpočet Pol'!G28</f>
        <v>0</v>
      </c>
      <c r="J99" s="186"/>
    </row>
    <row r="100" spans="1:10" ht="25.5" customHeight="1" x14ac:dyDescent="0.25">
      <c r="A100" s="164"/>
      <c r="B100" s="167" t="s">
        <v>110</v>
      </c>
      <c r="C100" s="166" t="s">
        <v>111</v>
      </c>
      <c r="D100" s="168"/>
      <c r="E100" s="168"/>
      <c r="F100" s="184" t="s">
        <v>23</v>
      </c>
      <c r="G100" s="185"/>
      <c r="H100" s="185"/>
      <c r="I100" s="186">
        <f>'Rozpočet Pol'!G31</f>
        <v>0</v>
      </c>
      <c r="J100" s="186"/>
    </row>
    <row r="101" spans="1:10" ht="25.5" customHeight="1" x14ac:dyDescent="0.25">
      <c r="A101" s="164"/>
      <c r="B101" s="167" t="s">
        <v>112</v>
      </c>
      <c r="C101" s="166" t="s">
        <v>113</v>
      </c>
      <c r="D101" s="168"/>
      <c r="E101" s="168"/>
      <c r="F101" s="184" t="s">
        <v>23</v>
      </c>
      <c r="G101" s="185"/>
      <c r="H101" s="185"/>
      <c r="I101" s="186">
        <f>'Rozpočet Pol'!G45</f>
        <v>0</v>
      </c>
      <c r="J101" s="186"/>
    </row>
    <row r="102" spans="1:10" ht="25.5" customHeight="1" x14ac:dyDescent="0.25">
      <c r="A102" s="164"/>
      <c r="B102" s="167" t="s">
        <v>114</v>
      </c>
      <c r="C102" s="166" t="s">
        <v>115</v>
      </c>
      <c r="D102" s="168"/>
      <c r="E102" s="168"/>
      <c r="F102" s="184" t="s">
        <v>24</v>
      </c>
      <c r="G102" s="185"/>
      <c r="H102" s="185"/>
      <c r="I102" s="186">
        <f>'Rozpočet Pol'!G48</f>
        <v>0</v>
      </c>
      <c r="J102" s="186"/>
    </row>
    <row r="103" spans="1:10" ht="25.5" customHeight="1" x14ac:dyDescent="0.25">
      <c r="A103" s="164"/>
      <c r="B103" s="167" t="s">
        <v>116</v>
      </c>
      <c r="C103" s="166" t="s">
        <v>117</v>
      </c>
      <c r="D103" s="168"/>
      <c r="E103" s="168"/>
      <c r="F103" s="184" t="s">
        <v>24</v>
      </c>
      <c r="G103" s="185"/>
      <c r="H103" s="185"/>
      <c r="I103" s="186">
        <f>'Rozpočet Pol'!G104</f>
        <v>0</v>
      </c>
      <c r="J103" s="186"/>
    </row>
    <row r="104" spans="1:10" ht="25.5" customHeight="1" x14ac:dyDescent="0.25">
      <c r="A104" s="164"/>
      <c r="B104" s="167" t="s">
        <v>118</v>
      </c>
      <c r="C104" s="166" t="s">
        <v>119</v>
      </c>
      <c r="D104" s="168"/>
      <c r="E104" s="168"/>
      <c r="F104" s="184" t="s">
        <v>24</v>
      </c>
      <c r="G104" s="185"/>
      <c r="H104" s="185"/>
      <c r="I104" s="186">
        <f>'Rozpočet Pol'!G110</f>
        <v>0</v>
      </c>
      <c r="J104" s="186"/>
    </row>
    <row r="105" spans="1:10" ht="25.5" customHeight="1" x14ac:dyDescent="0.25">
      <c r="A105" s="164"/>
      <c r="B105" s="178" t="s">
        <v>120</v>
      </c>
      <c r="C105" s="179" t="s">
        <v>121</v>
      </c>
      <c r="D105" s="180"/>
      <c r="E105" s="180"/>
      <c r="F105" s="187" t="s">
        <v>24</v>
      </c>
      <c r="G105" s="188"/>
      <c r="H105" s="188"/>
      <c r="I105" s="189">
        <f>'Rozpočet Pol'!G119</f>
        <v>0</v>
      </c>
      <c r="J105" s="189"/>
    </row>
    <row r="106" spans="1:10" ht="25.5" customHeight="1" x14ac:dyDescent="0.25">
      <c r="A106" s="165"/>
      <c r="B106" s="171" t="s">
        <v>1</v>
      </c>
      <c r="C106" s="171"/>
      <c r="D106" s="172"/>
      <c r="E106" s="172"/>
      <c r="F106" s="190"/>
      <c r="G106" s="191"/>
      <c r="H106" s="191"/>
      <c r="I106" s="192">
        <f>SUM(I97:I105)</f>
        <v>0</v>
      </c>
      <c r="J106" s="192"/>
    </row>
    <row r="107" spans="1:10" x14ac:dyDescent="0.25">
      <c r="F107" s="193"/>
      <c r="G107" s="129"/>
      <c r="H107" s="193"/>
      <c r="I107" s="129"/>
      <c r="J107" s="129"/>
    </row>
    <row r="108" spans="1:10" x14ac:dyDescent="0.25">
      <c r="F108" s="193"/>
      <c r="G108" s="129"/>
      <c r="H108" s="193"/>
      <c r="I108" s="129"/>
      <c r="J108" s="129"/>
    </row>
    <row r="109" spans="1:10" x14ac:dyDescent="0.25">
      <c r="F109" s="193"/>
      <c r="G109" s="129"/>
      <c r="H109" s="193"/>
      <c r="I109" s="129"/>
      <c r="J10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I106:J106"/>
    <mergeCell ref="I103:J103"/>
    <mergeCell ref="C103:E103"/>
    <mergeCell ref="I104:J104"/>
    <mergeCell ref="C104:E104"/>
    <mergeCell ref="I105:J105"/>
    <mergeCell ref="C105:E105"/>
    <mergeCell ref="I100:J100"/>
    <mergeCell ref="C100:E100"/>
    <mergeCell ref="I101:J101"/>
    <mergeCell ref="C101:E101"/>
    <mergeCell ref="I102:J102"/>
    <mergeCell ref="C102:E102"/>
    <mergeCell ref="I97:J97"/>
    <mergeCell ref="C97:E97"/>
    <mergeCell ref="I98:J98"/>
    <mergeCell ref="C98:E98"/>
    <mergeCell ref="I99:J99"/>
    <mergeCell ref="C99:E99"/>
    <mergeCell ref="B87:J87"/>
    <mergeCell ref="B88:J88"/>
    <mergeCell ref="B89:J89"/>
    <mergeCell ref="B90:J90"/>
    <mergeCell ref="B91:J91"/>
    <mergeCell ref="I96:J96"/>
    <mergeCell ref="B81:J81"/>
    <mergeCell ref="B82:J82"/>
    <mergeCell ref="B83:J83"/>
    <mergeCell ref="B84:J84"/>
    <mergeCell ref="B85:J85"/>
    <mergeCell ref="B86:J86"/>
    <mergeCell ref="B74:J74"/>
    <mergeCell ref="B75:J75"/>
    <mergeCell ref="B76:J76"/>
    <mergeCell ref="B78:J78"/>
    <mergeCell ref="B79:J79"/>
    <mergeCell ref="B80:J80"/>
    <mergeCell ref="B67:J67"/>
    <mergeCell ref="B68:J68"/>
    <mergeCell ref="B70:J70"/>
    <mergeCell ref="B71:J71"/>
    <mergeCell ref="B72:J72"/>
    <mergeCell ref="B73:J73"/>
    <mergeCell ref="B60:J60"/>
    <mergeCell ref="B61:J61"/>
    <mergeCell ref="B62:J62"/>
    <mergeCell ref="B63:J63"/>
    <mergeCell ref="B65:J65"/>
    <mergeCell ref="B66:J66"/>
    <mergeCell ref="B54:J54"/>
    <mergeCell ref="B55:J55"/>
    <mergeCell ref="B56:J56"/>
    <mergeCell ref="B57:J57"/>
    <mergeCell ref="B58:J58"/>
    <mergeCell ref="B59:J59"/>
    <mergeCell ref="B46:J46"/>
    <mergeCell ref="B48:J48"/>
    <mergeCell ref="B49:J49"/>
    <mergeCell ref="B50:J50"/>
    <mergeCell ref="B51:J51"/>
    <mergeCell ref="B52:J52"/>
    <mergeCell ref="D3:J3"/>
    <mergeCell ref="C39:E39"/>
    <mergeCell ref="B40:E40"/>
    <mergeCell ref="B43:J43"/>
    <mergeCell ref="B44:J44"/>
    <mergeCell ref="B45:J45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9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1"/>
  <sheetViews>
    <sheetView tabSelected="1" view="pageBreakPreview" zoomScale="60" zoomScaleNormal="100" workbookViewId="0">
      <selection activeCell="AA23" sqref="AA23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3" width="0" hidden="1" customWidth="1"/>
    <col min="1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125</v>
      </c>
    </row>
    <row r="2" spans="1:60" ht="25.05" customHeight="1" x14ac:dyDescent="0.25">
      <c r="A2" s="203" t="s">
        <v>124</v>
      </c>
      <c r="B2" s="197"/>
      <c r="C2" s="198" t="s">
        <v>47</v>
      </c>
      <c r="D2" s="199"/>
      <c r="E2" s="199"/>
      <c r="F2" s="199"/>
      <c r="G2" s="205"/>
      <c r="AE2" t="s">
        <v>126</v>
      </c>
    </row>
    <row r="3" spans="1:60" ht="25.05" hidden="1" customHeight="1" x14ac:dyDescent="0.25">
      <c r="A3" s="204" t="s">
        <v>7</v>
      </c>
      <c r="B3" s="202"/>
      <c r="C3" s="200"/>
      <c r="D3" s="201"/>
      <c r="E3" s="201"/>
      <c r="F3" s="201"/>
      <c r="G3" s="206"/>
      <c r="AE3" t="s">
        <v>127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128</v>
      </c>
    </row>
    <row r="5" spans="1:60" hidden="1" x14ac:dyDescent="0.25">
      <c r="A5" s="207" t="s">
        <v>129</v>
      </c>
      <c r="B5" s="208"/>
      <c r="C5" s="209"/>
      <c r="D5" s="210"/>
      <c r="E5" s="210"/>
      <c r="F5" s="210"/>
      <c r="G5" s="211"/>
      <c r="AE5" t="s">
        <v>130</v>
      </c>
    </row>
    <row r="7" spans="1:60" ht="39.6" x14ac:dyDescent="0.25">
      <c r="A7" s="217" t="s">
        <v>131</v>
      </c>
      <c r="B7" s="218" t="s">
        <v>132</v>
      </c>
      <c r="C7" s="218" t="s">
        <v>133</v>
      </c>
      <c r="D7" s="217" t="s">
        <v>134</v>
      </c>
      <c r="E7" s="217" t="s">
        <v>135</v>
      </c>
      <c r="F7" s="212" t="s">
        <v>136</v>
      </c>
      <c r="G7" s="240" t="s">
        <v>28</v>
      </c>
      <c r="H7" s="241" t="s">
        <v>29</v>
      </c>
      <c r="I7" s="241" t="s">
        <v>137</v>
      </c>
      <c r="J7" s="241" t="s">
        <v>30</v>
      </c>
      <c r="K7" s="241" t="s">
        <v>138</v>
      </c>
      <c r="L7" s="241" t="s">
        <v>139</v>
      </c>
      <c r="M7" s="241" t="s">
        <v>140</v>
      </c>
      <c r="N7" s="241" t="s">
        <v>141</v>
      </c>
      <c r="O7" s="241" t="s">
        <v>142</v>
      </c>
      <c r="P7" s="241" t="s">
        <v>143</v>
      </c>
      <c r="Q7" s="241" t="s">
        <v>144</v>
      </c>
      <c r="R7" s="241" t="s">
        <v>145</v>
      </c>
      <c r="S7" s="241" t="s">
        <v>146</v>
      </c>
      <c r="T7" s="241" t="s">
        <v>147</v>
      </c>
      <c r="U7" s="220" t="s">
        <v>148</v>
      </c>
    </row>
    <row r="8" spans="1:60" x14ac:dyDescent="0.25">
      <c r="A8" s="242" t="s">
        <v>149</v>
      </c>
      <c r="B8" s="243" t="s">
        <v>104</v>
      </c>
      <c r="C8" s="244" t="s">
        <v>105</v>
      </c>
      <c r="D8" s="219"/>
      <c r="E8" s="245"/>
      <c r="F8" s="246"/>
      <c r="G8" s="246">
        <f>SUMIF(AE9:AE23,"&lt;&gt;NOR",G9:G23)</f>
        <v>0</v>
      </c>
      <c r="H8" s="246"/>
      <c r="I8" s="246">
        <f>SUM(I9:I23)</f>
        <v>0</v>
      </c>
      <c r="J8" s="246"/>
      <c r="K8" s="246">
        <f>SUM(K9:K23)</f>
        <v>0</v>
      </c>
      <c r="L8" s="246"/>
      <c r="M8" s="246">
        <f>SUM(M9:M23)</f>
        <v>0</v>
      </c>
      <c r="N8" s="219"/>
      <c r="O8" s="219">
        <f>SUM(O9:O23)</f>
        <v>20.4102</v>
      </c>
      <c r="P8" s="219"/>
      <c r="Q8" s="219">
        <f>SUM(Q9:Q23)</f>
        <v>0</v>
      </c>
      <c r="R8" s="219"/>
      <c r="S8" s="219"/>
      <c r="T8" s="242"/>
      <c r="U8" s="219">
        <f>SUM(U9:U23)</f>
        <v>193.26</v>
      </c>
      <c r="AE8" t="s">
        <v>150</v>
      </c>
    </row>
    <row r="9" spans="1:60" outlineLevel="1" x14ac:dyDescent="0.25">
      <c r="A9" s="214">
        <v>1</v>
      </c>
      <c r="B9" s="221" t="s">
        <v>151</v>
      </c>
      <c r="C9" s="268" t="s">
        <v>152</v>
      </c>
      <c r="D9" s="223" t="s">
        <v>153</v>
      </c>
      <c r="E9" s="230">
        <v>690</v>
      </c>
      <c r="F9" s="235">
        <f>H9+J9</f>
        <v>0</v>
      </c>
      <c r="G9" s="236">
        <f>ROUND(E9*F9,2)</f>
        <v>0</v>
      </c>
      <c r="H9" s="236"/>
      <c r="I9" s="236">
        <f>ROUND(E9*H9,2)</f>
        <v>0</v>
      </c>
      <c r="J9" s="236"/>
      <c r="K9" s="236">
        <f>ROUND(E9*J9,2)</f>
        <v>0</v>
      </c>
      <c r="L9" s="236">
        <v>21</v>
      </c>
      <c r="M9" s="236">
        <f>G9*(1+L9/100)</f>
        <v>0</v>
      </c>
      <c r="N9" s="223">
        <v>2.426E-2</v>
      </c>
      <c r="O9" s="223">
        <f>ROUND(E9*N9,5)</f>
        <v>16.7394</v>
      </c>
      <c r="P9" s="223">
        <v>0</v>
      </c>
      <c r="Q9" s="223">
        <f>ROUND(E9*P9,5)</f>
        <v>0</v>
      </c>
      <c r="R9" s="223"/>
      <c r="S9" s="223"/>
      <c r="T9" s="224">
        <v>0.124</v>
      </c>
      <c r="U9" s="223">
        <f>ROUND(E9*T9,2)</f>
        <v>85.56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154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/>
      <c r="B10" s="221"/>
      <c r="C10" s="269" t="s">
        <v>155</v>
      </c>
      <c r="D10" s="225"/>
      <c r="E10" s="231">
        <v>690</v>
      </c>
      <c r="F10" s="236"/>
      <c r="G10" s="236"/>
      <c r="H10" s="236"/>
      <c r="I10" s="236"/>
      <c r="J10" s="236"/>
      <c r="K10" s="236"/>
      <c r="L10" s="236"/>
      <c r="M10" s="236"/>
      <c r="N10" s="223"/>
      <c r="O10" s="223"/>
      <c r="P10" s="223"/>
      <c r="Q10" s="223"/>
      <c r="R10" s="223"/>
      <c r="S10" s="223"/>
      <c r="T10" s="224"/>
      <c r="U10" s="223"/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156</v>
      </c>
      <c r="AF10" s="213">
        <v>0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>
        <v>2</v>
      </c>
      <c r="B11" s="221" t="s">
        <v>157</v>
      </c>
      <c r="C11" s="268" t="s">
        <v>158</v>
      </c>
      <c r="D11" s="223" t="s">
        <v>153</v>
      </c>
      <c r="E11" s="230">
        <v>1380</v>
      </c>
      <c r="F11" s="235">
        <f>H11+J11</f>
        <v>0</v>
      </c>
      <c r="G11" s="236">
        <f>ROUND(E11*F11,2)</f>
        <v>0</v>
      </c>
      <c r="H11" s="236"/>
      <c r="I11" s="236">
        <f>ROUND(E11*H11,2)</f>
        <v>0</v>
      </c>
      <c r="J11" s="236"/>
      <c r="K11" s="236">
        <f>ROUND(E11*J11,2)</f>
        <v>0</v>
      </c>
      <c r="L11" s="236">
        <v>21</v>
      </c>
      <c r="M11" s="236">
        <f>G11*(1+L11/100)</f>
        <v>0</v>
      </c>
      <c r="N11" s="223">
        <v>3.5E-4</v>
      </c>
      <c r="O11" s="223">
        <f>ROUND(E11*N11,5)</f>
        <v>0.48299999999999998</v>
      </c>
      <c r="P11" s="223">
        <v>0</v>
      </c>
      <c r="Q11" s="223">
        <f>ROUND(E11*P11,5)</f>
        <v>0</v>
      </c>
      <c r="R11" s="223"/>
      <c r="S11" s="223"/>
      <c r="T11" s="224">
        <v>5.0000000000000001E-3</v>
      </c>
      <c r="U11" s="223">
        <f>ROUND(E11*T11,2)</f>
        <v>6.9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154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/>
      <c r="B12" s="221"/>
      <c r="C12" s="269" t="s">
        <v>159</v>
      </c>
      <c r="D12" s="225"/>
      <c r="E12" s="231">
        <v>1380</v>
      </c>
      <c r="F12" s="236"/>
      <c r="G12" s="236"/>
      <c r="H12" s="236"/>
      <c r="I12" s="236"/>
      <c r="J12" s="236"/>
      <c r="K12" s="236"/>
      <c r="L12" s="236"/>
      <c r="M12" s="236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156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>
        <v>3</v>
      </c>
      <c r="B13" s="221" t="s">
        <v>160</v>
      </c>
      <c r="C13" s="268" t="s">
        <v>161</v>
      </c>
      <c r="D13" s="223" t="s">
        <v>153</v>
      </c>
      <c r="E13" s="230">
        <v>690</v>
      </c>
      <c r="F13" s="235">
        <f>H13+J13</f>
        <v>0</v>
      </c>
      <c r="G13" s="236">
        <f>ROUND(E13*F13,2)</f>
        <v>0</v>
      </c>
      <c r="H13" s="236"/>
      <c r="I13" s="236">
        <f>ROUND(E13*H13,2)</f>
        <v>0</v>
      </c>
      <c r="J13" s="236"/>
      <c r="K13" s="236">
        <f>ROUND(E13*J13,2)</f>
        <v>0</v>
      </c>
      <c r="L13" s="236">
        <v>21</v>
      </c>
      <c r="M13" s="236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0.114</v>
      </c>
      <c r="U13" s="223">
        <f>ROUND(E13*T13,2)</f>
        <v>78.66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154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14">
        <v>4</v>
      </c>
      <c r="B14" s="221" t="s">
        <v>162</v>
      </c>
      <c r="C14" s="268" t="s">
        <v>163</v>
      </c>
      <c r="D14" s="223" t="s">
        <v>153</v>
      </c>
      <c r="E14" s="230">
        <v>180</v>
      </c>
      <c r="F14" s="235">
        <f>H14+J14</f>
        <v>0</v>
      </c>
      <c r="G14" s="236">
        <f>ROUND(E14*F14,2)</f>
        <v>0</v>
      </c>
      <c r="H14" s="236"/>
      <c r="I14" s="236">
        <f>ROUND(E14*H14,2)</f>
        <v>0</v>
      </c>
      <c r="J14" s="236"/>
      <c r="K14" s="236">
        <f>ROUND(E14*J14,2)</f>
        <v>0</v>
      </c>
      <c r="L14" s="236">
        <v>21</v>
      </c>
      <c r="M14" s="236">
        <f>G14*(1+L14/100)</f>
        <v>0</v>
      </c>
      <c r="N14" s="223">
        <v>1.6910000000000001E-2</v>
      </c>
      <c r="O14" s="223">
        <f>ROUND(E14*N14,5)</f>
        <v>3.0438000000000001</v>
      </c>
      <c r="P14" s="223">
        <v>0</v>
      </c>
      <c r="Q14" s="223">
        <f>ROUND(E14*P14,5)</f>
        <v>0</v>
      </c>
      <c r="R14" s="223"/>
      <c r="S14" s="223"/>
      <c r="T14" s="224">
        <v>6.7000000000000004E-2</v>
      </c>
      <c r="U14" s="223">
        <f>ROUND(E14*T14,2)</f>
        <v>12.06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154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/>
      <c r="B15" s="221"/>
      <c r="C15" s="269" t="s">
        <v>164</v>
      </c>
      <c r="D15" s="225"/>
      <c r="E15" s="231">
        <v>72</v>
      </c>
      <c r="F15" s="236"/>
      <c r="G15" s="236"/>
      <c r="H15" s="236"/>
      <c r="I15" s="236"/>
      <c r="J15" s="236"/>
      <c r="K15" s="236"/>
      <c r="L15" s="236"/>
      <c r="M15" s="236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156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/>
      <c r="B16" s="221"/>
      <c r="C16" s="269" t="s">
        <v>165</v>
      </c>
      <c r="D16" s="225"/>
      <c r="E16" s="231">
        <v>18</v>
      </c>
      <c r="F16" s="236"/>
      <c r="G16" s="236"/>
      <c r="H16" s="236"/>
      <c r="I16" s="236"/>
      <c r="J16" s="236"/>
      <c r="K16" s="236"/>
      <c r="L16" s="236"/>
      <c r="M16" s="236"/>
      <c r="N16" s="223"/>
      <c r="O16" s="223"/>
      <c r="P16" s="223"/>
      <c r="Q16" s="223"/>
      <c r="R16" s="223"/>
      <c r="S16" s="223"/>
      <c r="T16" s="224"/>
      <c r="U16" s="223"/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156</v>
      </c>
      <c r="AF16" s="213">
        <v>0</v>
      </c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/>
      <c r="B17" s="221"/>
      <c r="C17" s="270" t="s">
        <v>166</v>
      </c>
      <c r="D17" s="226"/>
      <c r="E17" s="232">
        <v>90</v>
      </c>
      <c r="F17" s="236"/>
      <c r="G17" s="236"/>
      <c r="H17" s="236"/>
      <c r="I17" s="236"/>
      <c r="J17" s="236"/>
      <c r="K17" s="236"/>
      <c r="L17" s="236"/>
      <c r="M17" s="236"/>
      <c r="N17" s="223"/>
      <c r="O17" s="223"/>
      <c r="P17" s="223"/>
      <c r="Q17" s="223"/>
      <c r="R17" s="223"/>
      <c r="S17" s="223"/>
      <c r="T17" s="224"/>
      <c r="U17" s="223"/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156</v>
      </c>
      <c r="AF17" s="213">
        <v>1</v>
      </c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/>
      <c r="B18" s="221"/>
      <c r="C18" s="269" t="s">
        <v>164</v>
      </c>
      <c r="D18" s="225"/>
      <c r="E18" s="231">
        <v>72</v>
      </c>
      <c r="F18" s="236"/>
      <c r="G18" s="236"/>
      <c r="H18" s="236"/>
      <c r="I18" s="236"/>
      <c r="J18" s="236"/>
      <c r="K18" s="236"/>
      <c r="L18" s="236"/>
      <c r="M18" s="236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156</v>
      </c>
      <c r="AF18" s="213">
        <v>0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/>
      <c r="B19" s="221"/>
      <c r="C19" s="269" t="s">
        <v>165</v>
      </c>
      <c r="D19" s="225"/>
      <c r="E19" s="231">
        <v>18</v>
      </c>
      <c r="F19" s="236"/>
      <c r="G19" s="236"/>
      <c r="H19" s="236"/>
      <c r="I19" s="236"/>
      <c r="J19" s="236"/>
      <c r="K19" s="236"/>
      <c r="L19" s="236"/>
      <c r="M19" s="236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156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/>
      <c r="B20" s="221"/>
      <c r="C20" s="270" t="s">
        <v>166</v>
      </c>
      <c r="D20" s="226"/>
      <c r="E20" s="232">
        <v>90</v>
      </c>
      <c r="F20" s="236"/>
      <c r="G20" s="236"/>
      <c r="H20" s="236"/>
      <c r="I20" s="236"/>
      <c r="J20" s="236"/>
      <c r="K20" s="236"/>
      <c r="L20" s="236"/>
      <c r="M20" s="236"/>
      <c r="N20" s="223"/>
      <c r="O20" s="223"/>
      <c r="P20" s="223"/>
      <c r="Q20" s="223"/>
      <c r="R20" s="223"/>
      <c r="S20" s="223"/>
      <c r="T20" s="224"/>
      <c r="U20" s="223"/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156</v>
      </c>
      <c r="AF20" s="213">
        <v>1</v>
      </c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14">
        <v>5</v>
      </c>
      <c r="B21" s="221" t="s">
        <v>167</v>
      </c>
      <c r="C21" s="268" t="s">
        <v>168</v>
      </c>
      <c r="D21" s="223" t="s">
        <v>153</v>
      </c>
      <c r="E21" s="230">
        <v>360</v>
      </c>
      <c r="F21" s="235">
        <f>H21+J21</f>
        <v>0</v>
      </c>
      <c r="G21" s="236">
        <f>ROUND(E21*F21,2)</f>
        <v>0</v>
      </c>
      <c r="H21" s="236"/>
      <c r="I21" s="236">
        <f>ROUND(E21*H21,2)</f>
        <v>0</v>
      </c>
      <c r="J21" s="236"/>
      <c r="K21" s="236">
        <f>ROUND(E21*J21,2)</f>
        <v>0</v>
      </c>
      <c r="L21" s="236">
        <v>21</v>
      </c>
      <c r="M21" s="236">
        <f>G21*(1+L21/100)</f>
        <v>0</v>
      </c>
      <c r="N21" s="223">
        <v>4.0000000000000002E-4</v>
      </c>
      <c r="O21" s="223">
        <f>ROUND(E21*N21,5)</f>
        <v>0.14399999999999999</v>
      </c>
      <c r="P21" s="223">
        <v>0</v>
      </c>
      <c r="Q21" s="223">
        <f>ROUND(E21*P21,5)</f>
        <v>0</v>
      </c>
      <c r="R21" s="223"/>
      <c r="S21" s="223"/>
      <c r="T21" s="224">
        <v>2E-3</v>
      </c>
      <c r="U21" s="223">
        <f>ROUND(E21*T21,2)</f>
        <v>0.72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154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14"/>
      <c r="B22" s="221"/>
      <c r="C22" s="269" t="s">
        <v>169</v>
      </c>
      <c r="D22" s="225"/>
      <c r="E22" s="231">
        <v>360</v>
      </c>
      <c r="F22" s="236"/>
      <c r="G22" s="236"/>
      <c r="H22" s="236"/>
      <c r="I22" s="236"/>
      <c r="J22" s="236"/>
      <c r="K22" s="236"/>
      <c r="L22" s="236"/>
      <c r="M22" s="236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156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>
        <v>6</v>
      </c>
      <c r="B23" s="221" t="s">
        <v>170</v>
      </c>
      <c r="C23" s="268" t="s">
        <v>171</v>
      </c>
      <c r="D23" s="223" t="s">
        <v>153</v>
      </c>
      <c r="E23" s="230">
        <v>180</v>
      </c>
      <c r="F23" s="235">
        <f>H23+J23</f>
        <v>0</v>
      </c>
      <c r="G23" s="236">
        <f>ROUND(E23*F23,2)</f>
        <v>0</v>
      </c>
      <c r="H23" s="236"/>
      <c r="I23" s="236">
        <f>ROUND(E23*H23,2)</f>
        <v>0</v>
      </c>
      <c r="J23" s="236"/>
      <c r="K23" s="236">
        <f>ROUND(E23*J23,2)</f>
        <v>0</v>
      </c>
      <c r="L23" s="236">
        <v>21</v>
      </c>
      <c r="M23" s="236">
        <f>G23*(1+L23/100)</f>
        <v>0</v>
      </c>
      <c r="N23" s="223">
        <v>0</v>
      </c>
      <c r="O23" s="223">
        <f>ROUND(E23*N23,5)</f>
        <v>0</v>
      </c>
      <c r="P23" s="223">
        <v>0</v>
      </c>
      <c r="Q23" s="223">
        <f>ROUND(E23*P23,5)</f>
        <v>0</v>
      </c>
      <c r="R23" s="223"/>
      <c r="S23" s="223"/>
      <c r="T23" s="224">
        <v>5.1999999999999998E-2</v>
      </c>
      <c r="U23" s="223">
        <f>ROUND(E23*T23,2)</f>
        <v>9.36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154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5">
      <c r="A24" s="215" t="s">
        <v>149</v>
      </c>
      <c r="B24" s="222" t="s">
        <v>106</v>
      </c>
      <c r="C24" s="271" t="s">
        <v>107</v>
      </c>
      <c r="D24" s="227"/>
      <c r="E24" s="233"/>
      <c r="F24" s="237"/>
      <c r="G24" s="237">
        <f>SUMIF(AE25:AE27,"&lt;&gt;NOR",G25:G27)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27"/>
      <c r="O24" s="227">
        <f>SUM(O25:O27)</f>
        <v>0</v>
      </c>
      <c r="P24" s="227"/>
      <c r="Q24" s="227">
        <f>SUM(Q25:Q27)</f>
        <v>0</v>
      </c>
      <c r="R24" s="227"/>
      <c r="S24" s="227"/>
      <c r="T24" s="228"/>
      <c r="U24" s="227">
        <f>SUM(U25:U27)</f>
        <v>65</v>
      </c>
      <c r="AE24" t="s">
        <v>150</v>
      </c>
    </row>
    <row r="25" spans="1:60" outlineLevel="1" x14ac:dyDescent="0.25">
      <c r="A25" s="214">
        <v>7</v>
      </c>
      <c r="B25" s="221" t="s">
        <v>172</v>
      </c>
      <c r="C25" s="268" t="s">
        <v>173</v>
      </c>
      <c r="D25" s="223" t="s">
        <v>153</v>
      </c>
      <c r="E25" s="230">
        <v>325</v>
      </c>
      <c r="F25" s="235">
        <f>H25+J25</f>
        <v>0</v>
      </c>
      <c r="G25" s="236">
        <f>ROUND(E25*F25,2)</f>
        <v>0</v>
      </c>
      <c r="H25" s="236"/>
      <c r="I25" s="236">
        <f>ROUND(E25*H25,2)</f>
        <v>0</v>
      </c>
      <c r="J25" s="236"/>
      <c r="K25" s="236">
        <f>ROUND(E25*J25,2)</f>
        <v>0</v>
      </c>
      <c r="L25" s="236">
        <v>21</v>
      </c>
      <c r="M25" s="236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0.2</v>
      </c>
      <c r="U25" s="223">
        <f>ROUND(E25*T25,2)</f>
        <v>65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154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/>
      <c r="B26" s="221"/>
      <c r="C26" s="269" t="s">
        <v>174</v>
      </c>
      <c r="D26" s="225"/>
      <c r="E26" s="231"/>
      <c r="F26" s="236"/>
      <c r="G26" s="236"/>
      <c r="H26" s="236"/>
      <c r="I26" s="236"/>
      <c r="J26" s="236"/>
      <c r="K26" s="236"/>
      <c r="L26" s="236"/>
      <c r="M26" s="236"/>
      <c r="N26" s="223"/>
      <c r="O26" s="223"/>
      <c r="P26" s="223"/>
      <c r="Q26" s="223"/>
      <c r="R26" s="223"/>
      <c r="S26" s="223"/>
      <c r="T26" s="224"/>
      <c r="U26" s="223"/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156</v>
      </c>
      <c r="AF26" s="213">
        <v>0</v>
      </c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/>
      <c r="B27" s="221"/>
      <c r="C27" s="269" t="s">
        <v>175</v>
      </c>
      <c r="D27" s="225"/>
      <c r="E27" s="231">
        <v>325</v>
      </c>
      <c r="F27" s="236"/>
      <c r="G27" s="236"/>
      <c r="H27" s="236"/>
      <c r="I27" s="236"/>
      <c r="J27" s="236"/>
      <c r="K27" s="236"/>
      <c r="L27" s="236"/>
      <c r="M27" s="236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156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5">
      <c r="A28" s="215" t="s">
        <v>149</v>
      </c>
      <c r="B28" s="222" t="s">
        <v>108</v>
      </c>
      <c r="C28" s="271" t="s">
        <v>109</v>
      </c>
      <c r="D28" s="227"/>
      <c r="E28" s="233"/>
      <c r="F28" s="237"/>
      <c r="G28" s="237">
        <f>SUMIF(AE29:AE30,"&lt;&gt;NOR",G29:G30)</f>
        <v>0</v>
      </c>
      <c r="H28" s="237"/>
      <c r="I28" s="237">
        <f>SUM(I29:I30)</f>
        <v>0</v>
      </c>
      <c r="J28" s="237"/>
      <c r="K28" s="237">
        <f>SUM(K29:K30)</f>
        <v>0</v>
      </c>
      <c r="L28" s="237"/>
      <c r="M28" s="237">
        <f>SUM(M29:M30)</f>
        <v>0</v>
      </c>
      <c r="N28" s="227"/>
      <c r="O28" s="227">
        <f>SUM(O29:O30)</f>
        <v>1.9439999999999999E-2</v>
      </c>
      <c r="P28" s="227"/>
      <c r="Q28" s="227">
        <f>SUM(Q29:Q30)</f>
        <v>0.46800000000000003</v>
      </c>
      <c r="R28" s="227"/>
      <c r="S28" s="227"/>
      <c r="T28" s="228"/>
      <c r="U28" s="227">
        <f>SUM(U29:U30)</f>
        <v>12.14</v>
      </c>
      <c r="AE28" t="s">
        <v>150</v>
      </c>
    </row>
    <row r="29" spans="1:60" outlineLevel="1" x14ac:dyDescent="0.25">
      <c r="A29" s="214">
        <v>8</v>
      </c>
      <c r="B29" s="221" t="s">
        <v>176</v>
      </c>
      <c r="C29" s="268" t="s">
        <v>177</v>
      </c>
      <c r="D29" s="223" t="s">
        <v>178</v>
      </c>
      <c r="E29" s="230">
        <v>12</v>
      </c>
      <c r="F29" s="235">
        <f>H29+J29</f>
        <v>0</v>
      </c>
      <c r="G29" s="236">
        <f>ROUND(E29*F29,2)</f>
        <v>0</v>
      </c>
      <c r="H29" s="236"/>
      <c r="I29" s="236">
        <f>ROUND(E29*H29,2)</f>
        <v>0</v>
      </c>
      <c r="J29" s="236"/>
      <c r="K29" s="236">
        <f>ROUND(E29*J29,2)</f>
        <v>0</v>
      </c>
      <c r="L29" s="236">
        <v>21</v>
      </c>
      <c r="M29" s="236">
        <f>G29*(1+L29/100)</f>
        <v>0</v>
      </c>
      <c r="N29" s="223">
        <v>1.6199999999999999E-3</v>
      </c>
      <c r="O29" s="223">
        <f>ROUND(E29*N29,5)</f>
        <v>1.9439999999999999E-2</v>
      </c>
      <c r="P29" s="223">
        <v>3.9E-2</v>
      </c>
      <c r="Q29" s="223">
        <f>ROUND(E29*P29,5)</f>
        <v>0.46800000000000003</v>
      </c>
      <c r="R29" s="223"/>
      <c r="S29" s="223"/>
      <c r="T29" s="224">
        <v>1.012</v>
      </c>
      <c r="U29" s="223">
        <f>ROUND(E29*T29,2)</f>
        <v>12.14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154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/>
      <c r="B30" s="221"/>
      <c r="C30" s="269" t="s">
        <v>179</v>
      </c>
      <c r="D30" s="225"/>
      <c r="E30" s="231">
        <v>12</v>
      </c>
      <c r="F30" s="236"/>
      <c r="G30" s="236"/>
      <c r="H30" s="236"/>
      <c r="I30" s="236"/>
      <c r="J30" s="236"/>
      <c r="K30" s="236"/>
      <c r="L30" s="236"/>
      <c r="M30" s="236"/>
      <c r="N30" s="223"/>
      <c r="O30" s="223"/>
      <c r="P30" s="223"/>
      <c r="Q30" s="223"/>
      <c r="R30" s="223"/>
      <c r="S30" s="223"/>
      <c r="T30" s="224"/>
      <c r="U30" s="223"/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156</v>
      </c>
      <c r="AF30" s="213">
        <v>0</v>
      </c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5">
      <c r="A31" s="215" t="s">
        <v>149</v>
      </c>
      <c r="B31" s="222" t="s">
        <v>110</v>
      </c>
      <c r="C31" s="271" t="s">
        <v>111</v>
      </c>
      <c r="D31" s="227"/>
      <c r="E31" s="233"/>
      <c r="F31" s="237"/>
      <c r="G31" s="237">
        <f>SUMIF(AE32:AE44,"&lt;&gt;NOR",G32:G44)</f>
        <v>0</v>
      </c>
      <c r="H31" s="237"/>
      <c r="I31" s="237">
        <f>SUM(I32:I44)</f>
        <v>0</v>
      </c>
      <c r="J31" s="237"/>
      <c r="K31" s="237">
        <f>SUM(K32:K44)</f>
        <v>0</v>
      </c>
      <c r="L31" s="237"/>
      <c r="M31" s="237">
        <f>SUM(M32:M44)</f>
        <v>0</v>
      </c>
      <c r="N31" s="227"/>
      <c r="O31" s="227">
        <f>SUM(O32:O44)</f>
        <v>0</v>
      </c>
      <c r="P31" s="227"/>
      <c r="Q31" s="227">
        <f>SUM(Q32:Q44)</f>
        <v>0</v>
      </c>
      <c r="R31" s="227"/>
      <c r="S31" s="227"/>
      <c r="T31" s="228"/>
      <c r="U31" s="227">
        <f>SUM(U32:U44)</f>
        <v>25.889999999999997</v>
      </c>
      <c r="AE31" t="s">
        <v>150</v>
      </c>
    </row>
    <row r="32" spans="1:60" outlineLevel="1" x14ac:dyDescent="0.25">
      <c r="A32" s="214">
        <v>9</v>
      </c>
      <c r="B32" s="221" t="s">
        <v>180</v>
      </c>
      <c r="C32" s="268" t="s">
        <v>181</v>
      </c>
      <c r="D32" s="223" t="s">
        <v>182</v>
      </c>
      <c r="E32" s="230">
        <v>5.7389999999999999</v>
      </c>
      <c r="F32" s="235">
        <f>H32+J32</f>
        <v>0</v>
      </c>
      <c r="G32" s="236">
        <f>ROUND(E32*F32,2)</f>
        <v>0</v>
      </c>
      <c r="H32" s="236"/>
      <c r="I32" s="236">
        <f>ROUND(E32*H32,2)</f>
        <v>0</v>
      </c>
      <c r="J32" s="236"/>
      <c r="K32" s="236">
        <f>ROUND(E32*J32,2)</f>
        <v>0</v>
      </c>
      <c r="L32" s="236">
        <v>21</v>
      </c>
      <c r="M32" s="236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0.93300000000000005</v>
      </c>
      <c r="U32" s="223">
        <f>ROUND(E32*T32,2)</f>
        <v>5.35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154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/>
      <c r="B33" s="221"/>
      <c r="C33" s="269" t="s">
        <v>183</v>
      </c>
      <c r="D33" s="225"/>
      <c r="E33" s="231">
        <v>0.46800000000000003</v>
      </c>
      <c r="F33" s="236"/>
      <c r="G33" s="236"/>
      <c r="H33" s="236"/>
      <c r="I33" s="236"/>
      <c r="J33" s="236"/>
      <c r="K33" s="236"/>
      <c r="L33" s="236"/>
      <c r="M33" s="236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156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/>
      <c r="B34" s="221"/>
      <c r="C34" s="269" t="s">
        <v>184</v>
      </c>
      <c r="D34" s="225"/>
      <c r="E34" s="231">
        <v>5.2709999999999999</v>
      </c>
      <c r="F34" s="236"/>
      <c r="G34" s="236"/>
      <c r="H34" s="236"/>
      <c r="I34" s="236"/>
      <c r="J34" s="236"/>
      <c r="K34" s="236"/>
      <c r="L34" s="236"/>
      <c r="M34" s="236"/>
      <c r="N34" s="223"/>
      <c r="O34" s="223"/>
      <c r="P34" s="223"/>
      <c r="Q34" s="223"/>
      <c r="R34" s="223"/>
      <c r="S34" s="223"/>
      <c r="T34" s="224"/>
      <c r="U34" s="223"/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156</v>
      </c>
      <c r="AF34" s="213">
        <v>0</v>
      </c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>
        <v>10</v>
      </c>
      <c r="B35" s="221" t="s">
        <v>185</v>
      </c>
      <c r="C35" s="268" t="s">
        <v>186</v>
      </c>
      <c r="D35" s="223" t="s">
        <v>182</v>
      </c>
      <c r="E35" s="230">
        <v>11.478</v>
      </c>
      <c r="F35" s="235">
        <f>H35+J35</f>
        <v>0</v>
      </c>
      <c r="G35" s="236">
        <f>ROUND(E35*F35,2)</f>
        <v>0</v>
      </c>
      <c r="H35" s="236"/>
      <c r="I35" s="236">
        <f>ROUND(E35*H35,2)</f>
        <v>0</v>
      </c>
      <c r="J35" s="236"/>
      <c r="K35" s="236">
        <f>ROUND(E35*J35,2)</f>
        <v>0</v>
      </c>
      <c r="L35" s="236">
        <v>21</v>
      </c>
      <c r="M35" s="236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0.65300000000000002</v>
      </c>
      <c r="U35" s="223">
        <f>ROUND(E35*T35,2)</f>
        <v>7.5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154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/>
      <c r="B36" s="221"/>
      <c r="C36" s="269" t="s">
        <v>187</v>
      </c>
      <c r="D36" s="225"/>
      <c r="E36" s="231">
        <v>11.478</v>
      </c>
      <c r="F36" s="236"/>
      <c r="G36" s="236"/>
      <c r="H36" s="236"/>
      <c r="I36" s="236"/>
      <c r="J36" s="236"/>
      <c r="K36" s="236"/>
      <c r="L36" s="236"/>
      <c r="M36" s="236"/>
      <c r="N36" s="223"/>
      <c r="O36" s="223"/>
      <c r="P36" s="223"/>
      <c r="Q36" s="223"/>
      <c r="R36" s="223"/>
      <c r="S36" s="223"/>
      <c r="T36" s="224"/>
      <c r="U36" s="223"/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156</v>
      </c>
      <c r="AF36" s="213">
        <v>0</v>
      </c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11</v>
      </c>
      <c r="B37" s="221" t="s">
        <v>188</v>
      </c>
      <c r="C37" s="268" t="s">
        <v>189</v>
      </c>
      <c r="D37" s="223" t="s">
        <v>182</v>
      </c>
      <c r="E37" s="230">
        <v>5.7389999999999999</v>
      </c>
      <c r="F37" s="235">
        <f>H37+J37</f>
        <v>0</v>
      </c>
      <c r="G37" s="236">
        <f>ROUND(E37*F37,2)</f>
        <v>0</v>
      </c>
      <c r="H37" s="236"/>
      <c r="I37" s="236">
        <f>ROUND(E37*H37,2)</f>
        <v>0</v>
      </c>
      <c r="J37" s="236"/>
      <c r="K37" s="236">
        <f>ROUND(E37*J37,2)</f>
        <v>0</v>
      </c>
      <c r="L37" s="236">
        <v>21</v>
      </c>
      <c r="M37" s="236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0.94199999999999995</v>
      </c>
      <c r="U37" s="223">
        <f>ROUND(E37*T37,2)</f>
        <v>5.41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154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>
        <v>12</v>
      </c>
      <c r="B38" s="221" t="s">
        <v>190</v>
      </c>
      <c r="C38" s="268" t="s">
        <v>191</v>
      </c>
      <c r="D38" s="223" t="s">
        <v>182</v>
      </c>
      <c r="E38" s="230">
        <v>45.911999999999999</v>
      </c>
      <c r="F38" s="235">
        <f>H38+J38</f>
        <v>0</v>
      </c>
      <c r="G38" s="236">
        <f>ROUND(E38*F38,2)</f>
        <v>0</v>
      </c>
      <c r="H38" s="236"/>
      <c r="I38" s="236">
        <f>ROUND(E38*H38,2)</f>
        <v>0</v>
      </c>
      <c r="J38" s="236"/>
      <c r="K38" s="236">
        <f>ROUND(E38*J38,2)</f>
        <v>0</v>
      </c>
      <c r="L38" s="236">
        <v>21</v>
      </c>
      <c r="M38" s="236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0.105</v>
      </c>
      <c r="U38" s="223">
        <f>ROUND(E38*T38,2)</f>
        <v>4.82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154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14"/>
      <c r="B39" s="221"/>
      <c r="C39" s="269" t="s">
        <v>192</v>
      </c>
      <c r="D39" s="225"/>
      <c r="E39" s="231">
        <v>45.911999999999999</v>
      </c>
      <c r="F39" s="236"/>
      <c r="G39" s="236"/>
      <c r="H39" s="236"/>
      <c r="I39" s="236"/>
      <c r="J39" s="236"/>
      <c r="K39" s="236"/>
      <c r="L39" s="236"/>
      <c r="M39" s="236"/>
      <c r="N39" s="223"/>
      <c r="O39" s="223"/>
      <c r="P39" s="223"/>
      <c r="Q39" s="223"/>
      <c r="R39" s="223"/>
      <c r="S39" s="223"/>
      <c r="T39" s="224"/>
      <c r="U39" s="223"/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156</v>
      </c>
      <c r="AF39" s="213">
        <v>0</v>
      </c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13</v>
      </c>
      <c r="B40" s="221" t="s">
        <v>193</v>
      </c>
      <c r="C40" s="268" t="s">
        <v>194</v>
      </c>
      <c r="D40" s="223" t="s">
        <v>182</v>
      </c>
      <c r="E40" s="230">
        <v>5.7389999999999999</v>
      </c>
      <c r="F40" s="235">
        <f>H40+J40</f>
        <v>0</v>
      </c>
      <c r="G40" s="236">
        <f>ROUND(E40*F40,2)</f>
        <v>0</v>
      </c>
      <c r="H40" s="236"/>
      <c r="I40" s="236">
        <f>ROUND(E40*H40,2)</f>
        <v>0</v>
      </c>
      <c r="J40" s="236"/>
      <c r="K40" s="236">
        <f>ROUND(E40*J40,2)</f>
        <v>0</v>
      </c>
      <c r="L40" s="236">
        <v>21</v>
      </c>
      <c r="M40" s="236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0.49</v>
      </c>
      <c r="U40" s="223">
        <f>ROUND(E40*T40,2)</f>
        <v>2.81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154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>
        <v>14</v>
      </c>
      <c r="B41" s="221" t="s">
        <v>195</v>
      </c>
      <c r="C41" s="268" t="s">
        <v>196</v>
      </c>
      <c r="D41" s="223" t="s">
        <v>182</v>
      </c>
      <c r="E41" s="230">
        <v>51.650999999999996</v>
      </c>
      <c r="F41" s="235">
        <f>H41+J41</f>
        <v>0</v>
      </c>
      <c r="G41" s="236">
        <f>ROUND(E41*F41,2)</f>
        <v>0</v>
      </c>
      <c r="H41" s="236"/>
      <c r="I41" s="236">
        <f>ROUND(E41*H41,2)</f>
        <v>0</v>
      </c>
      <c r="J41" s="236"/>
      <c r="K41" s="236">
        <f>ROUND(E41*J41,2)</f>
        <v>0</v>
      </c>
      <c r="L41" s="236">
        <v>21</v>
      </c>
      <c r="M41" s="236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0</v>
      </c>
      <c r="U41" s="223">
        <f>ROUND(E41*T41,2)</f>
        <v>0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154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14"/>
      <c r="B42" s="221"/>
      <c r="C42" s="269" t="s">
        <v>197</v>
      </c>
      <c r="D42" s="225"/>
      <c r="E42" s="231">
        <v>51.651000000000003</v>
      </c>
      <c r="F42" s="236"/>
      <c r="G42" s="236"/>
      <c r="H42" s="236"/>
      <c r="I42" s="236"/>
      <c r="J42" s="236"/>
      <c r="K42" s="236"/>
      <c r="L42" s="236"/>
      <c r="M42" s="236"/>
      <c r="N42" s="223"/>
      <c r="O42" s="223"/>
      <c r="P42" s="223"/>
      <c r="Q42" s="223"/>
      <c r="R42" s="223"/>
      <c r="S42" s="223"/>
      <c r="T42" s="224"/>
      <c r="U42" s="223"/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156</v>
      </c>
      <c r="AF42" s="213">
        <v>0</v>
      </c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0.399999999999999" outlineLevel="1" x14ac:dyDescent="0.25">
      <c r="A43" s="214">
        <v>15</v>
      </c>
      <c r="B43" s="221" t="s">
        <v>198</v>
      </c>
      <c r="C43" s="268" t="s">
        <v>199</v>
      </c>
      <c r="D43" s="223" t="s">
        <v>182</v>
      </c>
      <c r="E43" s="230">
        <v>1.9E-2</v>
      </c>
      <c r="F43" s="235">
        <f>H43+J43</f>
        <v>0</v>
      </c>
      <c r="G43" s="236">
        <f>ROUND(E43*F43,2)</f>
        <v>0</v>
      </c>
      <c r="H43" s="236"/>
      <c r="I43" s="236">
        <f>ROUND(E43*H43,2)</f>
        <v>0</v>
      </c>
      <c r="J43" s="236"/>
      <c r="K43" s="236">
        <f>ROUND(E43*J43,2)</f>
        <v>0</v>
      </c>
      <c r="L43" s="236">
        <v>21</v>
      </c>
      <c r="M43" s="236">
        <f>G43*(1+L43/100)</f>
        <v>0</v>
      </c>
      <c r="N43" s="223">
        <v>0</v>
      </c>
      <c r="O43" s="223">
        <f>ROUND(E43*N43,5)</f>
        <v>0</v>
      </c>
      <c r="P43" s="223">
        <v>0</v>
      </c>
      <c r="Q43" s="223">
        <f>ROUND(E43*P43,5)</f>
        <v>0</v>
      </c>
      <c r="R43" s="223"/>
      <c r="S43" s="223"/>
      <c r="T43" s="224">
        <v>0</v>
      </c>
      <c r="U43" s="223">
        <f>ROUND(E43*T43,2)</f>
        <v>0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154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>
        <v>16</v>
      </c>
      <c r="B44" s="221" t="s">
        <v>200</v>
      </c>
      <c r="C44" s="268" t="s">
        <v>201</v>
      </c>
      <c r="D44" s="223" t="s">
        <v>182</v>
      </c>
      <c r="E44" s="230">
        <v>5.2709999999999999</v>
      </c>
      <c r="F44" s="235">
        <f>H44+J44</f>
        <v>0</v>
      </c>
      <c r="G44" s="236">
        <f>ROUND(E44*F44,2)</f>
        <v>0</v>
      </c>
      <c r="H44" s="236"/>
      <c r="I44" s="236">
        <f>ROUND(E44*H44,2)</f>
        <v>0</v>
      </c>
      <c r="J44" s="236"/>
      <c r="K44" s="236">
        <f>ROUND(E44*J44,2)</f>
        <v>0</v>
      </c>
      <c r="L44" s="236">
        <v>21</v>
      </c>
      <c r="M44" s="236">
        <f>G44*(1+L44/100)</f>
        <v>0</v>
      </c>
      <c r="N44" s="223">
        <v>0</v>
      </c>
      <c r="O44" s="223">
        <f>ROUND(E44*N44,5)</f>
        <v>0</v>
      </c>
      <c r="P44" s="223">
        <v>0</v>
      </c>
      <c r="Q44" s="223">
        <f>ROUND(E44*P44,5)</f>
        <v>0</v>
      </c>
      <c r="R44" s="223"/>
      <c r="S44" s="223"/>
      <c r="T44" s="224">
        <v>0</v>
      </c>
      <c r="U44" s="223">
        <f>ROUND(E44*T44,2)</f>
        <v>0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154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215" t="s">
        <v>149</v>
      </c>
      <c r="B45" s="222" t="s">
        <v>112</v>
      </c>
      <c r="C45" s="271" t="s">
        <v>113</v>
      </c>
      <c r="D45" s="227"/>
      <c r="E45" s="233"/>
      <c r="F45" s="237"/>
      <c r="G45" s="237">
        <f>SUMIF(AE46:AE47,"&lt;&gt;NOR",G46:G47)</f>
        <v>0</v>
      </c>
      <c r="H45" s="237"/>
      <c r="I45" s="237">
        <f>SUM(I46:I47)</f>
        <v>0</v>
      </c>
      <c r="J45" s="237"/>
      <c r="K45" s="237">
        <f>SUM(K46:K47)</f>
        <v>0</v>
      </c>
      <c r="L45" s="237"/>
      <c r="M45" s="237">
        <f>SUM(M46:M47)</f>
        <v>0</v>
      </c>
      <c r="N45" s="227"/>
      <c r="O45" s="227">
        <f>SUM(O46:O47)</f>
        <v>0</v>
      </c>
      <c r="P45" s="227"/>
      <c r="Q45" s="227">
        <f>SUM(Q46:Q47)</f>
        <v>0</v>
      </c>
      <c r="R45" s="227"/>
      <c r="S45" s="227"/>
      <c r="T45" s="228"/>
      <c r="U45" s="227">
        <f>SUM(U46:U47)</f>
        <v>55.22</v>
      </c>
      <c r="AE45" t="s">
        <v>150</v>
      </c>
    </row>
    <row r="46" spans="1:60" outlineLevel="1" x14ac:dyDescent="0.25">
      <c r="A46" s="214">
        <v>17</v>
      </c>
      <c r="B46" s="221" t="s">
        <v>202</v>
      </c>
      <c r="C46" s="268" t="s">
        <v>203</v>
      </c>
      <c r="D46" s="223" t="s">
        <v>182</v>
      </c>
      <c r="E46" s="230">
        <v>21.428999999999998</v>
      </c>
      <c r="F46" s="235">
        <f>H46+J46</f>
        <v>0</v>
      </c>
      <c r="G46" s="236">
        <f>ROUND(E46*F46,2)</f>
        <v>0</v>
      </c>
      <c r="H46" s="236"/>
      <c r="I46" s="236">
        <f>ROUND(E46*H46,2)</f>
        <v>0</v>
      </c>
      <c r="J46" s="236"/>
      <c r="K46" s="236">
        <f>ROUND(E46*J46,2)</f>
        <v>0</v>
      </c>
      <c r="L46" s="236">
        <v>21</v>
      </c>
      <c r="M46" s="236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2.577</v>
      </c>
      <c r="U46" s="223">
        <f>ROUND(E46*T46,2)</f>
        <v>55.22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154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/>
      <c r="B47" s="221"/>
      <c r="C47" s="269" t="s">
        <v>204</v>
      </c>
      <c r="D47" s="225"/>
      <c r="E47" s="231">
        <v>21.428999999999998</v>
      </c>
      <c r="F47" s="236"/>
      <c r="G47" s="236"/>
      <c r="H47" s="236"/>
      <c r="I47" s="236"/>
      <c r="J47" s="236"/>
      <c r="K47" s="236"/>
      <c r="L47" s="236"/>
      <c r="M47" s="236"/>
      <c r="N47" s="223"/>
      <c r="O47" s="223"/>
      <c r="P47" s="223"/>
      <c r="Q47" s="223"/>
      <c r="R47" s="223"/>
      <c r="S47" s="223"/>
      <c r="T47" s="224"/>
      <c r="U47" s="223"/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156</v>
      </c>
      <c r="AF47" s="213">
        <v>0</v>
      </c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5">
      <c r="A48" s="215" t="s">
        <v>149</v>
      </c>
      <c r="B48" s="222" t="s">
        <v>114</v>
      </c>
      <c r="C48" s="271" t="s">
        <v>115</v>
      </c>
      <c r="D48" s="227"/>
      <c r="E48" s="233"/>
      <c r="F48" s="237"/>
      <c r="G48" s="237">
        <f>SUMIF(AE49:AE103,"&lt;&gt;NOR",G49:G103)</f>
        <v>0</v>
      </c>
      <c r="H48" s="237"/>
      <c r="I48" s="237">
        <f>SUM(I49:I103)</f>
        <v>0</v>
      </c>
      <c r="J48" s="237"/>
      <c r="K48" s="237">
        <f>SUM(K49:K103)</f>
        <v>0</v>
      </c>
      <c r="L48" s="237"/>
      <c r="M48" s="237">
        <f>SUM(M49:M103)</f>
        <v>0</v>
      </c>
      <c r="N48" s="227"/>
      <c r="O48" s="227">
        <f>SUM(O49:O103)</f>
        <v>3.7063799999999998</v>
      </c>
      <c r="P48" s="227"/>
      <c r="Q48" s="227">
        <f>SUM(Q49:Q103)</f>
        <v>2.9307600000000003</v>
      </c>
      <c r="R48" s="227"/>
      <c r="S48" s="227"/>
      <c r="T48" s="228"/>
      <c r="U48" s="227">
        <f>SUM(U49:U103)</f>
        <v>146.64000000000001</v>
      </c>
      <c r="AE48" t="s">
        <v>150</v>
      </c>
    </row>
    <row r="49" spans="1:60" outlineLevel="1" x14ac:dyDescent="0.25">
      <c r="A49" s="214">
        <v>18</v>
      </c>
      <c r="B49" s="221" t="s">
        <v>205</v>
      </c>
      <c r="C49" s="268" t="s">
        <v>206</v>
      </c>
      <c r="D49" s="223" t="s">
        <v>153</v>
      </c>
      <c r="E49" s="230">
        <v>130</v>
      </c>
      <c r="F49" s="235">
        <f>H49+J49</f>
        <v>0</v>
      </c>
      <c r="G49" s="236">
        <f>ROUND(E49*F49,2)</f>
        <v>0</v>
      </c>
      <c r="H49" s="236"/>
      <c r="I49" s="236">
        <f>ROUND(E49*H49,2)</f>
        <v>0</v>
      </c>
      <c r="J49" s="236"/>
      <c r="K49" s="236">
        <f>ROUND(E49*J49,2)</f>
        <v>0</v>
      </c>
      <c r="L49" s="236">
        <v>21</v>
      </c>
      <c r="M49" s="236">
        <f>G49*(1+L49/100)</f>
        <v>0</v>
      </c>
      <c r="N49" s="223">
        <v>0</v>
      </c>
      <c r="O49" s="223">
        <f>ROUND(E49*N49,5)</f>
        <v>0</v>
      </c>
      <c r="P49" s="223">
        <v>7.0000000000000001E-3</v>
      </c>
      <c r="Q49" s="223">
        <f>ROUND(E49*P49,5)</f>
        <v>0.91</v>
      </c>
      <c r="R49" s="223"/>
      <c r="S49" s="223"/>
      <c r="T49" s="224">
        <v>0.06</v>
      </c>
      <c r="U49" s="223">
        <f>ROUND(E49*T49,2)</f>
        <v>7.8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154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14"/>
      <c r="B50" s="221"/>
      <c r="C50" s="269" t="s">
        <v>207</v>
      </c>
      <c r="D50" s="225"/>
      <c r="E50" s="231">
        <v>130</v>
      </c>
      <c r="F50" s="236"/>
      <c r="G50" s="236"/>
      <c r="H50" s="236"/>
      <c r="I50" s="236"/>
      <c r="J50" s="236"/>
      <c r="K50" s="236"/>
      <c r="L50" s="236"/>
      <c r="M50" s="236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156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14">
        <v>19</v>
      </c>
      <c r="B51" s="221" t="s">
        <v>208</v>
      </c>
      <c r="C51" s="268" t="s">
        <v>209</v>
      </c>
      <c r="D51" s="223" t="s">
        <v>153</v>
      </c>
      <c r="E51" s="230">
        <v>130</v>
      </c>
      <c r="F51" s="235">
        <f>H51+J51</f>
        <v>0</v>
      </c>
      <c r="G51" s="236">
        <f>ROUND(E51*F51,2)</f>
        <v>0</v>
      </c>
      <c r="H51" s="236"/>
      <c r="I51" s="236">
        <f>ROUND(E51*H51,2)</f>
        <v>0</v>
      </c>
      <c r="J51" s="236"/>
      <c r="K51" s="236">
        <f>ROUND(E51*J51,2)</f>
        <v>0</v>
      </c>
      <c r="L51" s="236">
        <v>21</v>
      </c>
      <c r="M51" s="236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0.156</v>
      </c>
      <c r="U51" s="223">
        <f>ROUND(E51*T51,2)</f>
        <v>20.28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154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14">
        <v>20</v>
      </c>
      <c r="B52" s="221" t="s">
        <v>210</v>
      </c>
      <c r="C52" s="268" t="s">
        <v>211</v>
      </c>
      <c r="D52" s="223" t="s">
        <v>212</v>
      </c>
      <c r="E52" s="230">
        <v>1.248</v>
      </c>
      <c r="F52" s="235">
        <f>H52+J52</f>
        <v>0</v>
      </c>
      <c r="G52" s="236">
        <f>ROUND(E52*F52,2)</f>
        <v>0</v>
      </c>
      <c r="H52" s="236"/>
      <c r="I52" s="236">
        <f>ROUND(E52*H52,2)</f>
        <v>0</v>
      </c>
      <c r="J52" s="236"/>
      <c r="K52" s="236">
        <f>ROUND(E52*J52,2)</f>
        <v>0</v>
      </c>
      <c r="L52" s="236">
        <v>21</v>
      </c>
      <c r="M52" s="236">
        <f>G52*(1+L52/100)</f>
        <v>0</v>
      </c>
      <c r="N52" s="223">
        <v>2.3570000000000001E-2</v>
      </c>
      <c r="O52" s="223">
        <f>ROUND(E52*N52,5)</f>
        <v>2.9420000000000002E-2</v>
      </c>
      <c r="P52" s="223">
        <v>0</v>
      </c>
      <c r="Q52" s="223">
        <f>ROUND(E52*P52,5)</f>
        <v>0</v>
      </c>
      <c r="R52" s="223"/>
      <c r="S52" s="223"/>
      <c r="T52" s="224">
        <v>0</v>
      </c>
      <c r="U52" s="223">
        <f>ROUND(E52*T52,2)</f>
        <v>0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154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14"/>
      <c r="B53" s="221"/>
      <c r="C53" s="269" t="s">
        <v>213</v>
      </c>
      <c r="D53" s="225"/>
      <c r="E53" s="231">
        <v>1.248</v>
      </c>
      <c r="F53" s="236"/>
      <c r="G53" s="236"/>
      <c r="H53" s="236"/>
      <c r="I53" s="236"/>
      <c r="J53" s="236"/>
      <c r="K53" s="236"/>
      <c r="L53" s="236"/>
      <c r="M53" s="236"/>
      <c r="N53" s="223"/>
      <c r="O53" s="223"/>
      <c r="P53" s="223"/>
      <c r="Q53" s="223"/>
      <c r="R53" s="223"/>
      <c r="S53" s="223"/>
      <c r="T53" s="224"/>
      <c r="U53" s="223"/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156</v>
      </c>
      <c r="AF53" s="213">
        <v>0</v>
      </c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14">
        <v>21</v>
      </c>
      <c r="B54" s="221" t="s">
        <v>214</v>
      </c>
      <c r="C54" s="268" t="s">
        <v>215</v>
      </c>
      <c r="D54" s="223" t="s">
        <v>212</v>
      </c>
      <c r="E54" s="230">
        <v>1.625</v>
      </c>
      <c r="F54" s="235">
        <f>H54+J54</f>
        <v>0</v>
      </c>
      <c r="G54" s="236">
        <f>ROUND(E54*F54,2)</f>
        <v>0</v>
      </c>
      <c r="H54" s="236"/>
      <c r="I54" s="236">
        <f>ROUND(E54*H54,2)</f>
        <v>0</v>
      </c>
      <c r="J54" s="236"/>
      <c r="K54" s="236">
        <f>ROUND(E54*J54,2)</f>
        <v>0</v>
      </c>
      <c r="L54" s="236">
        <v>21</v>
      </c>
      <c r="M54" s="236">
        <f>G54*(1+L54/100)</f>
        <v>0</v>
      </c>
      <c r="N54" s="223">
        <v>0.55000000000000004</v>
      </c>
      <c r="O54" s="223">
        <f>ROUND(E54*N54,5)</f>
        <v>0.89375000000000004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216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14"/>
      <c r="B55" s="221"/>
      <c r="C55" s="269" t="s">
        <v>217</v>
      </c>
      <c r="D55" s="225"/>
      <c r="E55" s="231">
        <v>1.625</v>
      </c>
      <c r="F55" s="236"/>
      <c r="G55" s="236"/>
      <c r="H55" s="236"/>
      <c r="I55" s="236"/>
      <c r="J55" s="236"/>
      <c r="K55" s="236"/>
      <c r="L55" s="236"/>
      <c r="M55" s="236"/>
      <c r="N55" s="223"/>
      <c r="O55" s="223"/>
      <c r="P55" s="223"/>
      <c r="Q55" s="223"/>
      <c r="R55" s="223"/>
      <c r="S55" s="223"/>
      <c r="T55" s="224"/>
      <c r="U55" s="223"/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156</v>
      </c>
      <c r="AF55" s="213">
        <v>0</v>
      </c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14">
        <v>22</v>
      </c>
      <c r="B56" s="221" t="s">
        <v>218</v>
      </c>
      <c r="C56" s="268" t="s">
        <v>219</v>
      </c>
      <c r="D56" s="223" t="s">
        <v>220</v>
      </c>
      <c r="E56" s="230">
        <v>10.5</v>
      </c>
      <c r="F56" s="235">
        <f>H56+J56</f>
        <v>0</v>
      </c>
      <c r="G56" s="236">
        <f>ROUND(E56*F56,2)</f>
        <v>0</v>
      </c>
      <c r="H56" s="236"/>
      <c r="I56" s="236">
        <f>ROUND(E56*H56,2)</f>
        <v>0</v>
      </c>
      <c r="J56" s="236"/>
      <c r="K56" s="236">
        <f>ROUND(E56*J56,2)</f>
        <v>0</v>
      </c>
      <c r="L56" s="236">
        <v>21</v>
      </c>
      <c r="M56" s="236">
        <f>G56*(1+L56/100)</f>
        <v>0</v>
      </c>
      <c r="N56" s="223">
        <v>1.6000000000000001E-4</v>
      </c>
      <c r="O56" s="223">
        <f>ROUND(E56*N56,5)</f>
        <v>1.6800000000000001E-3</v>
      </c>
      <c r="P56" s="223">
        <v>1.2319999999999999E-2</v>
      </c>
      <c r="Q56" s="223">
        <f>ROUND(E56*P56,5)</f>
        <v>0.12936</v>
      </c>
      <c r="R56" s="223"/>
      <c r="S56" s="223"/>
      <c r="T56" s="224">
        <v>0.33815000000000001</v>
      </c>
      <c r="U56" s="223">
        <f>ROUND(E56*T56,2)</f>
        <v>3.55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154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14"/>
      <c r="B57" s="221"/>
      <c r="C57" s="269" t="s">
        <v>221</v>
      </c>
      <c r="D57" s="225"/>
      <c r="E57" s="231">
        <v>10.5</v>
      </c>
      <c r="F57" s="236"/>
      <c r="G57" s="236"/>
      <c r="H57" s="236"/>
      <c r="I57" s="236"/>
      <c r="J57" s="236"/>
      <c r="K57" s="236"/>
      <c r="L57" s="236"/>
      <c r="M57" s="236"/>
      <c r="N57" s="223"/>
      <c r="O57" s="223"/>
      <c r="P57" s="223"/>
      <c r="Q57" s="223"/>
      <c r="R57" s="223"/>
      <c r="S57" s="223"/>
      <c r="T57" s="224"/>
      <c r="U57" s="223"/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156</v>
      </c>
      <c r="AF57" s="213">
        <v>0</v>
      </c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0.399999999999999" outlineLevel="1" x14ac:dyDescent="0.25">
      <c r="A58" s="214">
        <v>23</v>
      </c>
      <c r="B58" s="221" t="s">
        <v>222</v>
      </c>
      <c r="C58" s="268" t="s">
        <v>223</v>
      </c>
      <c r="D58" s="223" t="s">
        <v>220</v>
      </c>
      <c r="E58" s="230">
        <v>10.5</v>
      </c>
      <c r="F58" s="235">
        <f>H58+J58</f>
        <v>0</v>
      </c>
      <c r="G58" s="236">
        <f>ROUND(E58*F58,2)</f>
        <v>0</v>
      </c>
      <c r="H58" s="236"/>
      <c r="I58" s="236">
        <f>ROUND(E58*H58,2)</f>
        <v>0</v>
      </c>
      <c r="J58" s="236"/>
      <c r="K58" s="236">
        <f>ROUND(E58*J58,2)</f>
        <v>0</v>
      </c>
      <c r="L58" s="236">
        <v>21</v>
      </c>
      <c r="M58" s="236">
        <f>G58*(1+L58/100)</f>
        <v>0</v>
      </c>
      <c r="N58" s="223">
        <v>9.0000000000000006E-5</v>
      </c>
      <c r="O58" s="223">
        <f>ROUND(E58*N58,5)</f>
        <v>9.5E-4</v>
      </c>
      <c r="P58" s="223">
        <v>0</v>
      </c>
      <c r="Q58" s="223">
        <f>ROUND(E58*P58,5)</f>
        <v>0</v>
      </c>
      <c r="R58" s="223"/>
      <c r="S58" s="223"/>
      <c r="T58" s="224">
        <v>0.41599999999999998</v>
      </c>
      <c r="U58" s="223">
        <f>ROUND(E58*T58,2)</f>
        <v>4.37</v>
      </c>
      <c r="V58" s="213"/>
      <c r="W58" s="213"/>
      <c r="X58" s="213"/>
      <c r="Y58" s="213"/>
      <c r="Z58" s="213"/>
      <c r="AA58" s="213"/>
      <c r="AB58" s="213"/>
      <c r="AC58" s="213"/>
      <c r="AD58" s="213"/>
      <c r="AE58" s="213" t="s">
        <v>154</v>
      </c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.399999999999999" outlineLevel="1" x14ac:dyDescent="0.25">
      <c r="A59" s="214">
        <v>24</v>
      </c>
      <c r="B59" s="221" t="s">
        <v>224</v>
      </c>
      <c r="C59" s="268" t="s">
        <v>225</v>
      </c>
      <c r="D59" s="223" t="s">
        <v>178</v>
      </c>
      <c r="E59" s="230">
        <v>7</v>
      </c>
      <c r="F59" s="235">
        <f>H59+J59</f>
        <v>0</v>
      </c>
      <c r="G59" s="236">
        <f>ROUND(E59*F59,2)</f>
        <v>0</v>
      </c>
      <c r="H59" s="236"/>
      <c r="I59" s="236">
        <f>ROUND(E59*H59,2)</f>
        <v>0</v>
      </c>
      <c r="J59" s="236"/>
      <c r="K59" s="236">
        <f>ROUND(E59*J59,2)</f>
        <v>0</v>
      </c>
      <c r="L59" s="236">
        <v>21</v>
      </c>
      <c r="M59" s="236">
        <f>G59*(1+L59/100)</f>
        <v>0</v>
      </c>
      <c r="N59" s="223">
        <v>2.9999999999999997E-4</v>
      </c>
      <c r="O59" s="223">
        <f>ROUND(E59*N59,5)</f>
        <v>2.0999999999999999E-3</v>
      </c>
      <c r="P59" s="223">
        <v>0</v>
      </c>
      <c r="Q59" s="223">
        <f>ROUND(E59*P59,5)</f>
        <v>0</v>
      </c>
      <c r="R59" s="223"/>
      <c r="S59" s="223"/>
      <c r="T59" s="224">
        <v>5.7060000000000004</v>
      </c>
      <c r="U59" s="223">
        <f>ROUND(E59*T59,2)</f>
        <v>39.94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154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>
        <v>25</v>
      </c>
      <c r="B60" s="221" t="s">
        <v>226</v>
      </c>
      <c r="C60" s="268" t="s">
        <v>227</v>
      </c>
      <c r="D60" s="223" t="s">
        <v>220</v>
      </c>
      <c r="E60" s="230">
        <v>48</v>
      </c>
      <c r="F60" s="235">
        <f>H60+J60</f>
        <v>0</v>
      </c>
      <c r="G60" s="236">
        <f>ROUND(E60*F60,2)</f>
        <v>0</v>
      </c>
      <c r="H60" s="236"/>
      <c r="I60" s="236">
        <f>ROUND(E60*H60,2)</f>
        <v>0</v>
      </c>
      <c r="J60" s="236"/>
      <c r="K60" s="236">
        <f>ROUND(E60*J60,2)</f>
        <v>0</v>
      </c>
      <c r="L60" s="236">
        <v>21</v>
      </c>
      <c r="M60" s="236">
        <f>G60*(1+L60/100)</f>
        <v>0</v>
      </c>
      <c r="N60" s="223">
        <v>0</v>
      </c>
      <c r="O60" s="223">
        <f>ROUND(E60*N60,5)</f>
        <v>0</v>
      </c>
      <c r="P60" s="223">
        <v>1.4E-2</v>
      </c>
      <c r="Q60" s="223">
        <f>ROUND(E60*P60,5)</f>
        <v>0.67200000000000004</v>
      </c>
      <c r="R60" s="223"/>
      <c r="S60" s="223"/>
      <c r="T60" s="224">
        <v>0.128</v>
      </c>
      <c r="U60" s="223">
        <f>ROUND(E60*T60,2)</f>
        <v>6.14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154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/>
      <c r="B61" s="221"/>
      <c r="C61" s="269" t="s">
        <v>228</v>
      </c>
      <c r="D61" s="225"/>
      <c r="E61" s="231">
        <v>48</v>
      </c>
      <c r="F61" s="236"/>
      <c r="G61" s="236"/>
      <c r="H61" s="236"/>
      <c r="I61" s="236"/>
      <c r="J61" s="236"/>
      <c r="K61" s="236"/>
      <c r="L61" s="236"/>
      <c r="M61" s="236"/>
      <c r="N61" s="223"/>
      <c r="O61" s="223"/>
      <c r="P61" s="223"/>
      <c r="Q61" s="223"/>
      <c r="R61" s="223"/>
      <c r="S61" s="223"/>
      <c r="T61" s="224"/>
      <c r="U61" s="223"/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156</v>
      </c>
      <c r="AF61" s="213">
        <v>0</v>
      </c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>
        <v>26</v>
      </c>
      <c r="B62" s="221" t="s">
        <v>229</v>
      </c>
      <c r="C62" s="268" t="s">
        <v>230</v>
      </c>
      <c r="D62" s="223" t="s">
        <v>220</v>
      </c>
      <c r="E62" s="230">
        <v>48</v>
      </c>
      <c r="F62" s="235">
        <f>H62+J62</f>
        <v>0</v>
      </c>
      <c r="G62" s="236">
        <f>ROUND(E62*F62,2)</f>
        <v>0</v>
      </c>
      <c r="H62" s="236"/>
      <c r="I62" s="236">
        <f>ROUND(E62*H62,2)</f>
        <v>0</v>
      </c>
      <c r="J62" s="236"/>
      <c r="K62" s="236">
        <f>ROUND(E62*J62,2)</f>
        <v>0</v>
      </c>
      <c r="L62" s="236">
        <v>21</v>
      </c>
      <c r="M62" s="236">
        <f>G62*(1+L62/100)</f>
        <v>0</v>
      </c>
      <c r="N62" s="223">
        <v>9.8999999999999999E-4</v>
      </c>
      <c r="O62" s="223">
        <f>ROUND(E62*N62,5)</f>
        <v>4.752E-2</v>
      </c>
      <c r="P62" s="223">
        <v>0</v>
      </c>
      <c r="Q62" s="223">
        <f>ROUND(E62*P62,5)</f>
        <v>0</v>
      </c>
      <c r="R62" s="223"/>
      <c r="S62" s="223"/>
      <c r="T62" s="224">
        <v>0.40799999999999997</v>
      </c>
      <c r="U62" s="223">
        <f>ROUND(E62*T62,2)</f>
        <v>19.579999999999998</v>
      </c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154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>
        <v>27</v>
      </c>
      <c r="B63" s="221" t="s">
        <v>210</v>
      </c>
      <c r="C63" s="268" t="s">
        <v>231</v>
      </c>
      <c r="D63" s="223" t="s">
        <v>212</v>
      </c>
      <c r="E63" s="230">
        <v>1.1407499999999999</v>
      </c>
      <c r="F63" s="235">
        <f>H63+J63</f>
        <v>0</v>
      </c>
      <c r="G63" s="236">
        <f>ROUND(E63*F63,2)</f>
        <v>0</v>
      </c>
      <c r="H63" s="236"/>
      <c r="I63" s="236">
        <f>ROUND(E63*H63,2)</f>
        <v>0</v>
      </c>
      <c r="J63" s="236"/>
      <c r="K63" s="236">
        <f>ROUND(E63*J63,2)</f>
        <v>0</v>
      </c>
      <c r="L63" s="236">
        <v>21</v>
      </c>
      <c r="M63" s="236">
        <f>G63*(1+L63/100)</f>
        <v>0</v>
      </c>
      <c r="N63" s="223">
        <v>2.3570000000000001E-2</v>
      </c>
      <c r="O63" s="223">
        <f>ROUND(E63*N63,5)</f>
        <v>2.6890000000000001E-2</v>
      </c>
      <c r="P63" s="223">
        <v>0</v>
      </c>
      <c r="Q63" s="223">
        <f>ROUND(E63*P63,5)</f>
        <v>0</v>
      </c>
      <c r="R63" s="223"/>
      <c r="S63" s="223"/>
      <c r="T63" s="224">
        <v>0</v>
      </c>
      <c r="U63" s="223">
        <f>ROUND(E63*T63,2)</f>
        <v>0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154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/>
      <c r="B64" s="221"/>
      <c r="C64" s="269" t="s">
        <v>232</v>
      </c>
      <c r="D64" s="225"/>
      <c r="E64" s="231">
        <v>0.20474999999999999</v>
      </c>
      <c r="F64" s="236"/>
      <c r="G64" s="236"/>
      <c r="H64" s="236"/>
      <c r="I64" s="236"/>
      <c r="J64" s="236"/>
      <c r="K64" s="236"/>
      <c r="L64" s="236"/>
      <c r="M64" s="236"/>
      <c r="N64" s="223"/>
      <c r="O64" s="223"/>
      <c r="P64" s="223"/>
      <c r="Q64" s="223"/>
      <c r="R64" s="223"/>
      <c r="S64" s="223"/>
      <c r="T64" s="224"/>
      <c r="U64" s="223"/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156</v>
      </c>
      <c r="AF64" s="213">
        <v>0</v>
      </c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14"/>
      <c r="B65" s="221"/>
      <c r="C65" s="269" t="s">
        <v>233</v>
      </c>
      <c r="D65" s="225"/>
      <c r="E65" s="231">
        <v>0.93600000000000005</v>
      </c>
      <c r="F65" s="236"/>
      <c r="G65" s="236"/>
      <c r="H65" s="236"/>
      <c r="I65" s="236"/>
      <c r="J65" s="236"/>
      <c r="K65" s="236"/>
      <c r="L65" s="236"/>
      <c r="M65" s="236"/>
      <c r="N65" s="223"/>
      <c r="O65" s="223"/>
      <c r="P65" s="223"/>
      <c r="Q65" s="223"/>
      <c r="R65" s="223"/>
      <c r="S65" s="223"/>
      <c r="T65" s="224"/>
      <c r="U65" s="223"/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156</v>
      </c>
      <c r="AF65" s="213">
        <v>0</v>
      </c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>
        <v>28</v>
      </c>
      <c r="B66" s="221" t="s">
        <v>234</v>
      </c>
      <c r="C66" s="268" t="s">
        <v>235</v>
      </c>
      <c r="D66" s="223" t="s">
        <v>220</v>
      </c>
      <c r="E66" s="230">
        <v>8.8000000000000007</v>
      </c>
      <c r="F66" s="235">
        <f>H66+J66</f>
        <v>0</v>
      </c>
      <c r="G66" s="236">
        <f>ROUND(E66*F66,2)</f>
        <v>0</v>
      </c>
      <c r="H66" s="236"/>
      <c r="I66" s="236">
        <f>ROUND(E66*H66,2)</f>
        <v>0</v>
      </c>
      <c r="J66" s="236"/>
      <c r="K66" s="236">
        <f>ROUND(E66*J66,2)</f>
        <v>0</v>
      </c>
      <c r="L66" s="236">
        <v>21</v>
      </c>
      <c r="M66" s="236">
        <f>G66*(1+L66/100)</f>
        <v>0</v>
      </c>
      <c r="N66" s="223">
        <v>1.6000000000000001E-4</v>
      </c>
      <c r="O66" s="223">
        <f>ROUND(E66*N66,5)</f>
        <v>1.41E-3</v>
      </c>
      <c r="P66" s="223">
        <v>8.0000000000000002E-3</v>
      </c>
      <c r="Q66" s="223">
        <f>ROUND(E66*P66,5)</f>
        <v>7.0400000000000004E-2</v>
      </c>
      <c r="R66" s="223"/>
      <c r="S66" s="223"/>
      <c r="T66" s="224">
        <v>8.5999999999999993E-2</v>
      </c>
      <c r="U66" s="223">
        <f>ROUND(E66*T66,2)</f>
        <v>0.76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154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/>
      <c r="B67" s="221"/>
      <c r="C67" s="269" t="s">
        <v>236</v>
      </c>
      <c r="D67" s="225"/>
      <c r="E67" s="231">
        <v>8.8000000000000007</v>
      </c>
      <c r="F67" s="236"/>
      <c r="G67" s="236"/>
      <c r="H67" s="236"/>
      <c r="I67" s="236"/>
      <c r="J67" s="236"/>
      <c r="K67" s="236"/>
      <c r="L67" s="236"/>
      <c r="M67" s="236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156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>
        <v>29</v>
      </c>
      <c r="B68" s="221" t="s">
        <v>237</v>
      </c>
      <c r="C68" s="268" t="s">
        <v>238</v>
      </c>
      <c r="D68" s="223" t="s">
        <v>220</v>
      </c>
      <c r="E68" s="230">
        <v>33</v>
      </c>
      <c r="F68" s="235">
        <f>H68+J68</f>
        <v>0</v>
      </c>
      <c r="G68" s="236">
        <f>ROUND(E68*F68,2)</f>
        <v>0</v>
      </c>
      <c r="H68" s="236"/>
      <c r="I68" s="236">
        <f>ROUND(E68*H68,2)</f>
        <v>0</v>
      </c>
      <c r="J68" s="236"/>
      <c r="K68" s="236">
        <f>ROUND(E68*J68,2)</f>
        <v>0</v>
      </c>
      <c r="L68" s="236">
        <v>21</v>
      </c>
      <c r="M68" s="236">
        <f>G68*(1+L68/100)</f>
        <v>0</v>
      </c>
      <c r="N68" s="223">
        <v>1.6000000000000001E-4</v>
      </c>
      <c r="O68" s="223">
        <f>ROUND(E68*N68,5)</f>
        <v>5.28E-3</v>
      </c>
      <c r="P68" s="223">
        <v>1.7000000000000001E-2</v>
      </c>
      <c r="Q68" s="223">
        <f>ROUND(E68*P68,5)</f>
        <v>0.56100000000000005</v>
      </c>
      <c r="R68" s="223"/>
      <c r="S68" s="223"/>
      <c r="T68" s="224">
        <v>0.126</v>
      </c>
      <c r="U68" s="223">
        <f>ROUND(E68*T68,2)</f>
        <v>4.16</v>
      </c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154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/>
      <c r="B69" s="221"/>
      <c r="C69" s="269" t="s">
        <v>239</v>
      </c>
      <c r="D69" s="225"/>
      <c r="E69" s="231">
        <v>33</v>
      </c>
      <c r="F69" s="236"/>
      <c r="G69" s="236"/>
      <c r="H69" s="236"/>
      <c r="I69" s="236"/>
      <c r="J69" s="236"/>
      <c r="K69" s="236"/>
      <c r="L69" s="236"/>
      <c r="M69" s="236"/>
      <c r="N69" s="223"/>
      <c r="O69" s="223"/>
      <c r="P69" s="223"/>
      <c r="Q69" s="223"/>
      <c r="R69" s="223"/>
      <c r="S69" s="223"/>
      <c r="T69" s="224"/>
      <c r="U69" s="223"/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156</v>
      </c>
      <c r="AF69" s="213">
        <v>0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>
        <v>30</v>
      </c>
      <c r="B70" s="221" t="s">
        <v>240</v>
      </c>
      <c r="C70" s="268" t="s">
        <v>241</v>
      </c>
      <c r="D70" s="223" t="s">
        <v>153</v>
      </c>
      <c r="E70" s="230">
        <v>42</v>
      </c>
      <c r="F70" s="235">
        <f>H70+J70</f>
        <v>0</v>
      </c>
      <c r="G70" s="236">
        <f>ROUND(E70*F70,2)</f>
        <v>0</v>
      </c>
      <c r="H70" s="236"/>
      <c r="I70" s="236">
        <f>ROUND(E70*H70,2)</f>
        <v>0</v>
      </c>
      <c r="J70" s="236"/>
      <c r="K70" s="236">
        <f>ROUND(E70*J70,2)</f>
        <v>0</v>
      </c>
      <c r="L70" s="236">
        <v>21</v>
      </c>
      <c r="M70" s="236">
        <f>G70*(1+L70/100)</f>
        <v>0</v>
      </c>
      <c r="N70" s="223">
        <v>0</v>
      </c>
      <c r="O70" s="223">
        <f>ROUND(E70*N70,5)</f>
        <v>0</v>
      </c>
      <c r="P70" s="223">
        <v>1.4E-2</v>
      </c>
      <c r="Q70" s="223">
        <f>ROUND(E70*P70,5)</f>
        <v>0.58799999999999997</v>
      </c>
      <c r="R70" s="223"/>
      <c r="S70" s="223"/>
      <c r="T70" s="224">
        <v>0.1</v>
      </c>
      <c r="U70" s="223">
        <f>ROUND(E70*T70,2)</f>
        <v>4.2</v>
      </c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154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>
        <v>31</v>
      </c>
      <c r="B71" s="221" t="s">
        <v>242</v>
      </c>
      <c r="C71" s="268" t="s">
        <v>243</v>
      </c>
      <c r="D71" s="223" t="s">
        <v>220</v>
      </c>
      <c r="E71" s="230">
        <v>8.8000000000000007</v>
      </c>
      <c r="F71" s="235">
        <f>H71+J71</f>
        <v>0</v>
      </c>
      <c r="G71" s="236">
        <f>ROUND(E71*F71,2)</f>
        <v>0</v>
      </c>
      <c r="H71" s="236"/>
      <c r="I71" s="236">
        <f>ROUND(E71*H71,2)</f>
        <v>0</v>
      </c>
      <c r="J71" s="236"/>
      <c r="K71" s="236">
        <f>ROUND(E71*J71,2)</f>
        <v>0</v>
      </c>
      <c r="L71" s="236">
        <v>21</v>
      </c>
      <c r="M71" s="236">
        <f>G71*(1+L71/100)</f>
        <v>0</v>
      </c>
      <c r="N71" s="223">
        <v>1.6000000000000001E-4</v>
      </c>
      <c r="O71" s="223">
        <f>ROUND(E71*N71,5)</f>
        <v>1.41E-3</v>
      </c>
      <c r="P71" s="223">
        <v>0</v>
      </c>
      <c r="Q71" s="223">
        <f>ROUND(E71*P71,5)</f>
        <v>0</v>
      </c>
      <c r="R71" s="223"/>
      <c r="S71" s="223"/>
      <c r="T71" s="224">
        <v>0.11799999999999999</v>
      </c>
      <c r="U71" s="223">
        <f>ROUND(E71*T71,2)</f>
        <v>1.04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154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>
        <v>32</v>
      </c>
      <c r="B72" s="221" t="s">
        <v>244</v>
      </c>
      <c r="C72" s="268" t="s">
        <v>245</v>
      </c>
      <c r="D72" s="223" t="s">
        <v>220</v>
      </c>
      <c r="E72" s="230">
        <v>33</v>
      </c>
      <c r="F72" s="235">
        <f>H72+J72</f>
        <v>0</v>
      </c>
      <c r="G72" s="236">
        <f>ROUND(E72*F72,2)</f>
        <v>0</v>
      </c>
      <c r="H72" s="236"/>
      <c r="I72" s="236">
        <f>ROUND(E72*H72,2)</f>
        <v>0</v>
      </c>
      <c r="J72" s="236"/>
      <c r="K72" s="236">
        <f>ROUND(E72*J72,2)</f>
        <v>0</v>
      </c>
      <c r="L72" s="236">
        <v>21</v>
      </c>
      <c r="M72" s="236">
        <f>G72*(1+L72/100)</f>
        <v>0</v>
      </c>
      <c r="N72" s="223">
        <v>1.6000000000000001E-4</v>
      </c>
      <c r="O72" s="223">
        <f>ROUND(E72*N72,5)</f>
        <v>5.28E-3</v>
      </c>
      <c r="P72" s="223">
        <v>0</v>
      </c>
      <c r="Q72" s="223">
        <f>ROUND(E72*P72,5)</f>
        <v>0</v>
      </c>
      <c r="R72" s="223"/>
      <c r="S72" s="223"/>
      <c r="T72" s="224">
        <v>0.158</v>
      </c>
      <c r="U72" s="223">
        <f>ROUND(E72*T72,2)</f>
        <v>5.21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154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14">
        <v>33</v>
      </c>
      <c r="B73" s="221" t="s">
        <v>246</v>
      </c>
      <c r="C73" s="268" t="s">
        <v>247</v>
      </c>
      <c r="D73" s="223" t="s">
        <v>153</v>
      </c>
      <c r="E73" s="230">
        <v>42</v>
      </c>
      <c r="F73" s="235">
        <f>H73+J73</f>
        <v>0</v>
      </c>
      <c r="G73" s="236">
        <f>ROUND(E73*F73,2)</f>
        <v>0</v>
      </c>
      <c r="H73" s="236"/>
      <c r="I73" s="236">
        <f>ROUND(E73*H73,2)</f>
        <v>0</v>
      </c>
      <c r="J73" s="236"/>
      <c r="K73" s="236">
        <f>ROUND(E73*J73,2)</f>
        <v>0</v>
      </c>
      <c r="L73" s="236">
        <v>21</v>
      </c>
      <c r="M73" s="236">
        <f>G73*(1+L73/100)</f>
        <v>0</v>
      </c>
      <c r="N73" s="223">
        <v>0</v>
      </c>
      <c r="O73" s="223">
        <f>ROUND(E73*N73,5)</f>
        <v>0</v>
      </c>
      <c r="P73" s="223">
        <v>0</v>
      </c>
      <c r="Q73" s="223">
        <f>ROUND(E73*P73,5)</f>
        <v>0</v>
      </c>
      <c r="R73" s="223"/>
      <c r="S73" s="223"/>
      <c r="T73" s="224">
        <v>0.22600000000000001</v>
      </c>
      <c r="U73" s="223">
        <f>ROUND(E73*T73,2)</f>
        <v>9.49</v>
      </c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154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14">
        <v>34</v>
      </c>
      <c r="B74" s="221" t="s">
        <v>248</v>
      </c>
      <c r="C74" s="268" t="s">
        <v>249</v>
      </c>
      <c r="D74" s="223" t="s">
        <v>212</v>
      </c>
      <c r="E74" s="230">
        <v>2.5828799999999998</v>
      </c>
      <c r="F74" s="235">
        <f>H74+J74</f>
        <v>0</v>
      </c>
      <c r="G74" s="236">
        <f>ROUND(E74*F74,2)</f>
        <v>0</v>
      </c>
      <c r="H74" s="236"/>
      <c r="I74" s="236">
        <f>ROUND(E74*H74,2)</f>
        <v>0</v>
      </c>
      <c r="J74" s="236"/>
      <c r="K74" s="236">
        <f>ROUND(E74*J74,2)</f>
        <v>0</v>
      </c>
      <c r="L74" s="236">
        <v>21</v>
      </c>
      <c r="M74" s="236">
        <f>G74*(1+L74/100)</f>
        <v>0</v>
      </c>
      <c r="N74" s="223">
        <v>3.1099999999999999E-3</v>
      </c>
      <c r="O74" s="223">
        <f>ROUND(E74*N74,5)</f>
        <v>8.0300000000000007E-3</v>
      </c>
      <c r="P74" s="223">
        <v>0</v>
      </c>
      <c r="Q74" s="223">
        <f>ROUND(E74*P74,5)</f>
        <v>0</v>
      </c>
      <c r="R74" s="223"/>
      <c r="S74" s="223"/>
      <c r="T74" s="224">
        <v>0</v>
      </c>
      <c r="U74" s="223">
        <f>ROUND(E74*T74,2)</f>
        <v>0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154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/>
      <c r="B75" s="221"/>
      <c r="C75" s="269" t="s">
        <v>250</v>
      </c>
      <c r="D75" s="225"/>
      <c r="E75" s="231">
        <v>7.1279999999999996E-2</v>
      </c>
      <c r="F75" s="236"/>
      <c r="G75" s="236"/>
      <c r="H75" s="236"/>
      <c r="I75" s="236"/>
      <c r="J75" s="236"/>
      <c r="K75" s="236"/>
      <c r="L75" s="236"/>
      <c r="M75" s="236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156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14"/>
      <c r="B76" s="221"/>
      <c r="C76" s="269" t="s">
        <v>251</v>
      </c>
      <c r="D76" s="225"/>
      <c r="E76" s="231">
        <v>0.83160000000000001</v>
      </c>
      <c r="F76" s="236"/>
      <c r="G76" s="236"/>
      <c r="H76" s="236"/>
      <c r="I76" s="236"/>
      <c r="J76" s="236"/>
      <c r="K76" s="236"/>
      <c r="L76" s="236"/>
      <c r="M76" s="236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156</v>
      </c>
      <c r="AF76" s="213">
        <v>0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14"/>
      <c r="B77" s="221"/>
      <c r="C77" s="269" t="s">
        <v>252</v>
      </c>
      <c r="D77" s="225"/>
      <c r="E77" s="231">
        <v>1.68</v>
      </c>
      <c r="F77" s="236"/>
      <c r="G77" s="236"/>
      <c r="H77" s="236"/>
      <c r="I77" s="236"/>
      <c r="J77" s="236"/>
      <c r="K77" s="236"/>
      <c r="L77" s="236"/>
      <c r="M77" s="236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156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14">
        <v>35</v>
      </c>
      <c r="B78" s="221" t="s">
        <v>253</v>
      </c>
      <c r="C78" s="268" t="s">
        <v>254</v>
      </c>
      <c r="D78" s="223" t="s">
        <v>212</v>
      </c>
      <c r="E78" s="230">
        <v>2.5639500000000002</v>
      </c>
      <c r="F78" s="235">
        <f>H78+J78</f>
        <v>0</v>
      </c>
      <c r="G78" s="236">
        <f>ROUND(E78*F78,2)</f>
        <v>0</v>
      </c>
      <c r="H78" s="236"/>
      <c r="I78" s="236">
        <f>ROUND(E78*H78,2)</f>
        <v>0</v>
      </c>
      <c r="J78" s="236"/>
      <c r="K78" s="236">
        <f>ROUND(E78*J78,2)</f>
        <v>0</v>
      </c>
      <c r="L78" s="236">
        <v>21</v>
      </c>
      <c r="M78" s="236">
        <f>G78*(1+L78/100)</f>
        <v>0</v>
      </c>
      <c r="N78" s="223">
        <v>0.55000000000000004</v>
      </c>
      <c r="O78" s="223">
        <f>ROUND(E78*N78,5)</f>
        <v>1.4101699999999999</v>
      </c>
      <c r="P78" s="223">
        <v>0</v>
      </c>
      <c r="Q78" s="223">
        <f>ROUND(E78*P78,5)</f>
        <v>0</v>
      </c>
      <c r="R78" s="223"/>
      <c r="S78" s="223"/>
      <c r="T78" s="224">
        <v>0</v>
      </c>
      <c r="U78" s="223">
        <f>ROUND(E78*T78,2)</f>
        <v>0</v>
      </c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216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14"/>
      <c r="B79" s="221"/>
      <c r="C79" s="269" t="s">
        <v>255</v>
      </c>
      <c r="D79" s="225"/>
      <c r="E79" s="231"/>
      <c r="F79" s="236"/>
      <c r="G79" s="236"/>
      <c r="H79" s="236"/>
      <c r="I79" s="236"/>
      <c r="J79" s="236"/>
      <c r="K79" s="236"/>
      <c r="L79" s="236"/>
      <c r="M79" s="236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156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14"/>
      <c r="B80" s="221"/>
      <c r="C80" s="269" t="s">
        <v>256</v>
      </c>
      <c r="D80" s="225"/>
      <c r="E80" s="231">
        <v>0.20474999999999999</v>
      </c>
      <c r="F80" s="236"/>
      <c r="G80" s="236"/>
      <c r="H80" s="236"/>
      <c r="I80" s="236"/>
      <c r="J80" s="236"/>
      <c r="K80" s="236"/>
      <c r="L80" s="236"/>
      <c r="M80" s="236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156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14"/>
      <c r="B81" s="221"/>
      <c r="C81" s="269" t="s">
        <v>233</v>
      </c>
      <c r="D81" s="225"/>
      <c r="E81" s="231">
        <v>0.93600000000000005</v>
      </c>
      <c r="F81" s="236"/>
      <c r="G81" s="236"/>
      <c r="H81" s="236"/>
      <c r="I81" s="236"/>
      <c r="J81" s="236"/>
      <c r="K81" s="236"/>
      <c r="L81" s="236"/>
      <c r="M81" s="236"/>
      <c r="N81" s="223"/>
      <c r="O81" s="223"/>
      <c r="P81" s="223"/>
      <c r="Q81" s="223"/>
      <c r="R81" s="223"/>
      <c r="S81" s="223"/>
      <c r="T81" s="224"/>
      <c r="U81" s="223"/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156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14"/>
      <c r="B82" s="221"/>
      <c r="C82" s="269" t="s">
        <v>257</v>
      </c>
      <c r="D82" s="225"/>
      <c r="E82" s="231"/>
      <c r="F82" s="236"/>
      <c r="G82" s="236"/>
      <c r="H82" s="236"/>
      <c r="I82" s="236"/>
      <c r="J82" s="236"/>
      <c r="K82" s="236"/>
      <c r="L82" s="236"/>
      <c r="M82" s="236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156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14"/>
      <c r="B83" s="221"/>
      <c r="C83" s="269" t="s">
        <v>258</v>
      </c>
      <c r="D83" s="225"/>
      <c r="E83" s="231">
        <v>0.83160000000000001</v>
      </c>
      <c r="F83" s="236"/>
      <c r="G83" s="236"/>
      <c r="H83" s="236"/>
      <c r="I83" s="236"/>
      <c r="J83" s="236"/>
      <c r="K83" s="236"/>
      <c r="L83" s="236"/>
      <c r="M83" s="236"/>
      <c r="N83" s="223"/>
      <c r="O83" s="223"/>
      <c r="P83" s="223"/>
      <c r="Q83" s="223"/>
      <c r="R83" s="223"/>
      <c r="S83" s="223"/>
      <c r="T83" s="224"/>
      <c r="U83" s="223"/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156</v>
      </c>
      <c r="AF83" s="213">
        <v>0</v>
      </c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14"/>
      <c r="B84" s="221"/>
      <c r="C84" s="270" t="s">
        <v>166</v>
      </c>
      <c r="D84" s="226"/>
      <c r="E84" s="232">
        <v>1.97235</v>
      </c>
      <c r="F84" s="236"/>
      <c r="G84" s="236"/>
      <c r="H84" s="236"/>
      <c r="I84" s="236"/>
      <c r="J84" s="236"/>
      <c r="K84" s="236"/>
      <c r="L84" s="236"/>
      <c r="M84" s="236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156</v>
      </c>
      <c r="AF84" s="213">
        <v>1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14"/>
      <c r="B85" s="221"/>
      <c r="C85" s="269" t="s">
        <v>259</v>
      </c>
      <c r="D85" s="225"/>
      <c r="E85" s="231">
        <v>0.59160000000000001</v>
      </c>
      <c r="F85" s="236"/>
      <c r="G85" s="236"/>
      <c r="H85" s="236"/>
      <c r="I85" s="236"/>
      <c r="J85" s="236"/>
      <c r="K85" s="236"/>
      <c r="L85" s="236"/>
      <c r="M85" s="236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156</v>
      </c>
      <c r="AF85" s="213">
        <v>0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14">
        <v>36</v>
      </c>
      <c r="B86" s="221" t="s">
        <v>260</v>
      </c>
      <c r="C86" s="268" t="s">
        <v>261</v>
      </c>
      <c r="D86" s="223" t="s">
        <v>212</v>
      </c>
      <c r="E86" s="230">
        <v>2.1840000000000002</v>
      </c>
      <c r="F86" s="235">
        <f>H86+J86</f>
        <v>0</v>
      </c>
      <c r="G86" s="236">
        <f>ROUND(E86*F86,2)</f>
        <v>0</v>
      </c>
      <c r="H86" s="236"/>
      <c r="I86" s="236">
        <f>ROUND(E86*H86,2)</f>
        <v>0</v>
      </c>
      <c r="J86" s="236"/>
      <c r="K86" s="236">
        <f>ROUND(E86*J86,2)</f>
        <v>0</v>
      </c>
      <c r="L86" s="236">
        <v>21</v>
      </c>
      <c r="M86" s="236">
        <f>G86*(1+L86/100)</f>
        <v>0</v>
      </c>
      <c r="N86" s="223">
        <v>0.55000000000000004</v>
      </c>
      <c r="O86" s="223">
        <f>ROUND(E86*N86,5)</f>
        <v>1.2012</v>
      </c>
      <c r="P86" s="223">
        <v>0</v>
      </c>
      <c r="Q86" s="223">
        <f>ROUND(E86*P86,5)</f>
        <v>0</v>
      </c>
      <c r="R86" s="223"/>
      <c r="S86" s="223"/>
      <c r="T86" s="224">
        <v>0</v>
      </c>
      <c r="U86" s="223">
        <f>ROUND(E86*T86,2)</f>
        <v>0</v>
      </c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154</v>
      </c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14"/>
      <c r="B87" s="221"/>
      <c r="C87" s="269" t="s">
        <v>252</v>
      </c>
      <c r="D87" s="225"/>
      <c r="E87" s="231">
        <v>1.68</v>
      </c>
      <c r="F87" s="236"/>
      <c r="G87" s="236"/>
      <c r="H87" s="236"/>
      <c r="I87" s="236"/>
      <c r="J87" s="236"/>
      <c r="K87" s="236"/>
      <c r="L87" s="236"/>
      <c r="M87" s="236"/>
      <c r="N87" s="223"/>
      <c r="O87" s="223"/>
      <c r="P87" s="223"/>
      <c r="Q87" s="223"/>
      <c r="R87" s="223"/>
      <c r="S87" s="223"/>
      <c r="T87" s="224"/>
      <c r="U87" s="223"/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156</v>
      </c>
      <c r="AF87" s="213">
        <v>0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14"/>
      <c r="B88" s="221"/>
      <c r="C88" s="269" t="s">
        <v>262</v>
      </c>
      <c r="D88" s="225"/>
      <c r="E88" s="231">
        <v>0.504</v>
      </c>
      <c r="F88" s="236"/>
      <c r="G88" s="236"/>
      <c r="H88" s="236"/>
      <c r="I88" s="236"/>
      <c r="J88" s="236"/>
      <c r="K88" s="236"/>
      <c r="L88" s="236"/>
      <c r="M88" s="236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156</v>
      </c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14">
        <v>37</v>
      </c>
      <c r="B89" s="221" t="s">
        <v>263</v>
      </c>
      <c r="C89" s="268" t="s">
        <v>264</v>
      </c>
      <c r="D89" s="223" t="s">
        <v>212</v>
      </c>
      <c r="E89" s="230">
        <v>9.2579999999999996E-2</v>
      </c>
      <c r="F89" s="235">
        <f>H89+J89</f>
        <v>0</v>
      </c>
      <c r="G89" s="236">
        <f>ROUND(E89*F89,2)</f>
        <v>0</v>
      </c>
      <c r="H89" s="236"/>
      <c r="I89" s="236">
        <f>ROUND(E89*H89,2)</f>
        <v>0</v>
      </c>
      <c r="J89" s="236"/>
      <c r="K89" s="236">
        <f>ROUND(E89*J89,2)</f>
        <v>0</v>
      </c>
      <c r="L89" s="236">
        <v>21</v>
      </c>
      <c r="M89" s="236">
        <f>G89*(1+L89/100)</f>
        <v>0</v>
      </c>
      <c r="N89" s="223">
        <v>0.77</v>
      </c>
      <c r="O89" s="223">
        <f>ROUND(E89*N89,5)</f>
        <v>7.1290000000000006E-2</v>
      </c>
      <c r="P89" s="223">
        <v>0</v>
      </c>
      <c r="Q89" s="223">
        <f>ROUND(E89*P89,5)</f>
        <v>0</v>
      </c>
      <c r="R89" s="223"/>
      <c r="S89" s="223"/>
      <c r="T89" s="224">
        <v>0</v>
      </c>
      <c r="U89" s="223">
        <f>ROUND(E89*T89,2)</f>
        <v>0</v>
      </c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154</v>
      </c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14"/>
      <c r="B90" s="221"/>
      <c r="C90" s="269" t="s">
        <v>250</v>
      </c>
      <c r="D90" s="225"/>
      <c r="E90" s="231">
        <v>7.1279999999999996E-2</v>
      </c>
      <c r="F90" s="236"/>
      <c r="G90" s="236"/>
      <c r="H90" s="236"/>
      <c r="I90" s="236"/>
      <c r="J90" s="236"/>
      <c r="K90" s="236"/>
      <c r="L90" s="236"/>
      <c r="M90" s="236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156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14"/>
      <c r="B91" s="221"/>
      <c r="C91" s="269" t="s">
        <v>265</v>
      </c>
      <c r="D91" s="225"/>
      <c r="E91" s="231">
        <v>2.1299999999999999E-2</v>
      </c>
      <c r="F91" s="236"/>
      <c r="G91" s="236"/>
      <c r="H91" s="236"/>
      <c r="I91" s="236"/>
      <c r="J91" s="236"/>
      <c r="K91" s="236"/>
      <c r="L91" s="236"/>
      <c r="M91" s="236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156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14">
        <v>38</v>
      </c>
      <c r="B92" s="221" t="s">
        <v>266</v>
      </c>
      <c r="C92" s="268" t="s">
        <v>267</v>
      </c>
      <c r="D92" s="223" t="s">
        <v>153</v>
      </c>
      <c r="E92" s="230">
        <v>159.25572000000003</v>
      </c>
      <c r="F92" s="235">
        <f>H92+J92</f>
        <v>0</v>
      </c>
      <c r="G92" s="236">
        <f>ROUND(E92*F92,2)</f>
        <v>0</v>
      </c>
      <c r="H92" s="236"/>
      <c r="I92" s="236">
        <f>ROUND(E92*H92,2)</f>
        <v>0</v>
      </c>
      <c r="J92" s="236"/>
      <c r="K92" s="236">
        <f>ROUND(E92*J92,2)</f>
        <v>0</v>
      </c>
      <c r="L92" s="236">
        <v>21</v>
      </c>
      <c r="M92" s="236">
        <f>G92*(1+L92/100)</f>
        <v>0</v>
      </c>
      <c r="N92" s="223">
        <v>0</v>
      </c>
      <c r="O92" s="223">
        <f>ROUND(E92*N92,5)</f>
        <v>0</v>
      </c>
      <c r="P92" s="223">
        <v>0</v>
      </c>
      <c r="Q92" s="223">
        <f>ROUND(E92*P92,5)</f>
        <v>0</v>
      </c>
      <c r="R92" s="223"/>
      <c r="S92" s="223"/>
      <c r="T92" s="224">
        <v>8.2989999999999994E-2</v>
      </c>
      <c r="U92" s="223">
        <f>ROUND(E92*T92,2)</f>
        <v>13.22</v>
      </c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154</v>
      </c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14"/>
      <c r="B93" s="221"/>
      <c r="C93" s="272" t="s">
        <v>268</v>
      </c>
      <c r="D93" s="229"/>
      <c r="E93" s="234"/>
      <c r="F93" s="238"/>
      <c r="G93" s="239"/>
      <c r="H93" s="236"/>
      <c r="I93" s="236"/>
      <c r="J93" s="236"/>
      <c r="K93" s="236"/>
      <c r="L93" s="236"/>
      <c r="M93" s="236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269</v>
      </c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6" t="str">
        <f>C93</f>
        <v>- včetně sražení hran</v>
      </c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14"/>
      <c r="B94" s="221"/>
      <c r="C94" s="269" t="s">
        <v>255</v>
      </c>
      <c r="D94" s="225"/>
      <c r="E94" s="231"/>
      <c r="F94" s="236"/>
      <c r="G94" s="236"/>
      <c r="H94" s="236"/>
      <c r="I94" s="236"/>
      <c r="J94" s="236"/>
      <c r="K94" s="236"/>
      <c r="L94" s="236"/>
      <c r="M94" s="236"/>
      <c r="N94" s="223"/>
      <c r="O94" s="223"/>
      <c r="P94" s="223"/>
      <c r="Q94" s="223"/>
      <c r="R94" s="223"/>
      <c r="S94" s="223"/>
      <c r="T94" s="224"/>
      <c r="U94" s="223"/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156</v>
      </c>
      <c r="AF94" s="213">
        <v>0</v>
      </c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14"/>
      <c r="B95" s="221"/>
      <c r="C95" s="269" t="s">
        <v>270</v>
      </c>
      <c r="D95" s="225"/>
      <c r="E95" s="231">
        <v>7.6440000000000001</v>
      </c>
      <c r="F95" s="236"/>
      <c r="G95" s="236"/>
      <c r="H95" s="236"/>
      <c r="I95" s="236"/>
      <c r="J95" s="236"/>
      <c r="K95" s="236"/>
      <c r="L95" s="236"/>
      <c r="M95" s="236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156</v>
      </c>
      <c r="AF95" s="213">
        <v>0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14"/>
      <c r="B96" s="221"/>
      <c r="C96" s="269" t="s">
        <v>271</v>
      </c>
      <c r="D96" s="225"/>
      <c r="E96" s="231">
        <v>34.944000000000003</v>
      </c>
      <c r="F96" s="236"/>
      <c r="G96" s="236"/>
      <c r="H96" s="236"/>
      <c r="I96" s="236"/>
      <c r="J96" s="236"/>
      <c r="K96" s="236"/>
      <c r="L96" s="236"/>
      <c r="M96" s="236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156</v>
      </c>
      <c r="AF96" s="213">
        <v>0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14"/>
      <c r="B97" s="221"/>
      <c r="C97" s="269" t="s">
        <v>257</v>
      </c>
      <c r="D97" s="225"/>
      <c r="E97" s="231"/>
      <c r="F97" s="236"/>
      <c r="G97" s="236"/>
      <c r="H97" s="236"/>
      <c r="I97" s="236"/>
      <c r="J97" s="236"/>
      <c r="K97" s="236"/>
      <c r="L97" s="236"/>
      <c r="M97" s="236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156</v>
      </c>
      <c r="AF97" s="213">
        <v>0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14"/>
      <c r="B98" s="221"/>
      <c r="C98" s="269" t="s">
        <v>272</v>
      </c>
      <c r="D98" s="225"/>
      <c r="E98" s="231">
        <v>1.08108</v>
      </c>
      <c r="F98" s="236"/>
      <c r="G98" s="236"/>
      <c r="H98" s="236"/>
      <c r="I98" s="236"/>
      <c r="J98" s="236"/>
      <c r="K98" s="236"/>
      <c r="L98" s="236"/>
      <c r="M98" s="236"/>
      <c r="N98" s="223"/>
      <c r="O98" s="223"/>
      <c r="P98" s="223"/>
      <c r="Q98" s="223"/>
      <c r="R98" s="223"/>
      <c r="S98" s="223"/>
      <c r="T98" s="224"/>
      <c r="U98" s="223"/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156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14"/>
      <c r="B99" s="221"/>
      <c r="C99" s="269" t="s">
        <v>273</v>
      </c>
      <c r="D99" s="225"/>
      <c r="E99" s="231"/>
      <c r="F99" s="236"/>
      <c r="G99" s="236"/>
      <c r="H99" s="236"/>
      <c r="I99" s="236"/>
      <c r="J99" s="236"/>
      <c r="K99" s="236"/>
      <c r="L99" s="236"/>
      <c r="M99" s="236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156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14"/>
      <c r="B100" s="221"/>
      <c r="C100" s="269" t="s">
        <v>274</v>
      </c>
      <c r="D100" s="225"/>
      <c r="E100" s="231">
        <v>0.92664000000000002</v>
      </c>
      <c r="F100" s="236"/>
      <c r="G100" s="236"/>
      <c r="H100" s="236"/>
      <c r="I100" s="236"/>
      <c r="J100" s="236"/>
      <c r="K100" s="236"/>
      <c r="L100" s="236"/>
      <c r="M100" s="236"/>
      <c r="N100" s="223"/>
      <c r="O100" s="223"/>
      <c r="P100" s="223"/>
      <c r="Q100" s="223"/>
      <c r="R100" s="223"/>
      <c r="S100" s="223"/>
      <c r="T100" s="224"/>
      <c r="U100" s="22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156</v>
      </c>
      <c r="AF100" s="213">
        <v>0</v>
      </c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14"/>
      <c r="B101" s="221"/>
      <c r="C101" s="269" t="s">
        <v>275</v>
      </c>
      <c r="D101" s="225"/>
      <c r="E101" s="231"/>
      <c r="F101" s="236"/>
      <c r="G101" s="236"/>
      <c r="H101" s="236"/>
      <c r="I101" s="236"/>
      <c r="J101" s="236"/>
      <c r="K101" s="236"/>
      <c r="L101" s="236"/>
      <c r="M101" s="236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156</v>
      </c>
      <c r="AF101" s="213">
        <v>0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14"/>
      <c r="B102" s="221"/>
      <c r="C102" s="269" t="s">
        <v>276</v>
      </c>
      <c r="D102" s="225"/>
      <c r="E102" s="231">
        <v>114.66</v>
      </c>
      <c r="F102" s="236"/>
      <c r="G102" s="236"/>
      <c r="H102" s="236"/>
      <c r="I102" s="236"/>
      <c r="J102" s="236"/>
      <c r="K102" s="236"/>
      <c r="L102" s="236"/>
      <c r="M102" s="236"/>
      <c r="N102" s="223"/>
      <c r="O102" s="223"/>
      <c r="P102" s="223"/>
      <c r="Q102" s="223"/>
      <c r="R102" s="223"/>
      <c r="S102" s="223"/>
      <c r="T102" s="224"/>
      <c r="U102" s="22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156</v>
      </c>
      <c r="AF102" s="213">
        <v>0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14">
        <v>39</v>
      </c>
      <c r="B103" s="221" t="s">
        <v>277</v>
      </c>
      <c r="C103" s="268" t="s">
        <v>278</v>
      </c>
      <c r="D103" s="223" t="s">
        <v>182</v>
      </c>
      <c r="E103" s="230">
        <v>3.706</v>
      </c>
      <c r="F103" s="235">
        <f>H103+J103</f>
        <v>0</v>
      </c>
      <c r="G103" s="236">
        <f>ROUND(E103*F103,2)</f>
        <v>0</v>
      </c>
      <c r="H103" s="236"/>
      <c r="I103" s="236">
        <f>ROUND(E103*H103,2)</f>
        <v>0</v>
      </c>
      <c r="J103" s="236"/>
      <c r="K103" s="236">
        <f>ROUND(E103*J103,2)</f>
        <v>0</v>
      </c>
      <c r="L103" s="236">
        <v>21</v>
      </c>
      <c r="M103" s="236">
        <f>G103*(1+L103/100)</f>
        <v>0</v>
      </c>
      <c r="N103" s="223">
        <v>0</v>
      </c>
      <c r="O103" s="223">
        <f>ROUND(E103*N103,5)</f>
        <v>0</v>
      </c>
      <c r="P103" s="223">
        <v>0</v>
      </c>
      <c r="Q103" s="223">
        <f>ROUND(E103*P103,5)</f>
        <v>0</v>
      </c>
      <c r="R103" s="223"/>
      <c r="S103" s="223"/>
      <c r="T103" s="224">
        <v>1.863</v>
      </c>
      <c r="U103" s="223">
        <f>ROUND(E103*T103,2)</f>
        <v>6.9</v>
      </c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154</v>
      </c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5">
      <c r="A104" s="215" t="s">
        <v>149</v>
      </c>
      <c r="B104" s="222" t="s">
        <v>116</v>
      </c>
      <c r="C104" s="271" t="s">
        <v>117</v>
      </c>
      <c r="D104" s="227"/>
      <c r="E104" s="233"/>
      <c r="F104" s="237"/>
      <c r="G104" s="237">
        <f>SUMIF(AE105:AE109,"&lt;&gt;NOR",G105:G109)</f>
        <v>0</v>
      </c>
      <c r="H104" s="237"/>
      <c r="I104" s="237">
        <f>SUM(I105:I109)</f>
        <v>0</v>
      </c>
      <c r="J104" s="237"/>
      <c r="K104" s="237">
        <f>SUM(K105:K109)</f>
        <v>0</v>
      </c>
      <c r="L104" s="237"/>
      <c r="M104" s="237">
        <f>SUM(M105:M109)</f>
        <v>0</v>
      </c>
      <c r="N104" s="227"/>
      <c r="O104" s="227">
        <f>SUM(O105:O109)</f>
        <v>2.5200000000000001E-3</v>
      </c>
      <c r="P104" s="227"/>
      <c r="Q104" s="227">
        <f>SUM(Q105:Q109)</f>
        <v>0</v>
      </c>
      <c r="R104" s="227"/>
      <c r="S104" s="227"/>
      <c r="T104" s="228"/>
      <c r="U104" s="227">
        <f>SUM(U105:U109)</f>
        <v>0.69000000000000006</v>
      </c>
      <c r="AE104" t="s">
        <v>150</v>
      </c>
    </row>
    <row r="105" spans="1:60" outlineLevel="1" x14ac:dyDescent="0.25">
      <c r="A105" s="214">
        <v>40</v>
      </c>
      <c r="B105" s="221" t="s">
        <v>279</v>
      </c>
      <c r="C105" s="268" t="s">
        <v>280</v>
      </c>
      <c r="D105" s="223" t="s">
        <v>220</v>
      </c>
      <c r="E105" s="230">
        <v>6</v>
      </c>
      <c r="F105" s="235">
        <f>H105+J105</f>
        <v>0</v>
      </c>
      <c r="G105" s="236">
        <f>ROUND(E105*F105,2)</f>
        <v>0</v>
      </c>
      <c r="H105" s="236"/>
      <c r="I105" s="236">
        <f>ROUND(E105*H105,2)</f>
        <v>0</v>
      </c>
      <c r="J105" s="236"/>
      <c r="K105" s="236">
        <f>ROUND(E105*J105,2)</f>
        <v>0</v>
      </c>
      <c r="L105" s="236">
        <v>21</v>
      </c>
      <c r="M105" s="236">
        <f>G105*(1+L105/100)</f>
        <v>0</v>
      </c>
      <c r="N105" s="223">
        <v>4.2000000000000002E-4</v>
      </c>
      <c r="O105" s="223">
        <f>ROUND(E105*N105,5)</f>
        <v>2.5200000000000001E-3</v>
      </c>
      <c r="P105" s="223">
        <v>0</v>
      </c>
      <c r="Q105" s="223">
        <f>ROUND(E105*P105,5)</f>
        <v>0</v>
      </c>
      <c r="R105" s="223"/>
      <c r="S105" s="223"/>
      <c r="T105" s="224">
        <v>0.11269999999999999</v>
      </c>
      <c r="U105" s="223">
        <f>ROUND(E105*T105,2)</f>
        <v>0.68</v>
      </c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154</v>
      </c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14"/>
      <c r="B106" s="221"/>
      <c r="C106" s="272" t="s">
        <v>281</v>
      </c>
      <c r="D106" s="229"/>
      <c r="E106" s="234"/>
      <c r="F106" s="238"/>
      <c r="G106" s="239"/>
      <c r="H106" s="236"/>
      <c r="I106" s="236"/>
      <c r="J106" s="236"/>
      <c r="K106" s="236"/>
      <c r="L106" s="236"/>
      <c r="M106" s="236"/>
      <c r="N106" s="223"/>
      <c r="O106" s="223"/>
      <c r="P106" s="223"/>
      <c r="Q106" s="223"/>
      <c r="R106" s="223"/>
      <c r="S106" s="223"/>
      <c r="T106" s="224"/>
      <c r="U106" s="22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269</v>
      </c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6" t="str">
        <f>C106</f>
        <v>- průběžný pásek na každé straně střechy při hřebeni</v>
      </c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14"/>
      <c r="B107" s="221"/>
      <c r="C107" s="272" t="s">
        <v>282</v>
      </c>
      <c r="D107" s="229"/>
      <c r="E107" s="234"/>
      <c r="F107" s="238"/>
      <c r="G107" s="239"/>
      <c r="H107" s="236"/>
      <c r="I107" s="236"/>
      <c r="J107" s="236"/>
      <c r="K107" s="236"/>
      <c r="L107" s="236"/>
      <c r="M107" s="236"/>
      <c r="N107" s="223"/>
      <c r="O107" s="223"/>
      <c r="P107" s="223"/>
      <c r="Q107" s="223"/>
      <c r="R107" s="223"/>
      <c r="S107" s="223"/>
      <c r="T107" s="224"/>
      <c r="U107" s="22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269</v>
      </c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6" t="str">
        <f>C107</f>
        <v>- bude z horní (vnější) strany přibit na šindele</v>
      </c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14"/>
      <c r="B108" s="221"/>
      <c r="C108" s="269" t="s">
        <v>283</v>
      </c>
      <c r="D108" s="225"/>
      <c r="E108" s="231">
        <v>6</v>
      </c>
      <c r="F108" s="236"/>
      <c r="G108" s="236"/>
      <c r="H108" s="236"/>
      <c r="I108" s="236"/>
      <c r="J108" s="236"/>
      <c r="K108" s="236"/>
      <c r="L108" s="236"/>
      <c r="M108" s="236"/>
      <c r="N108" s="223"/>
      <c r="O108" s="223"/>
      <c r="P108" s="223"/>
      <c r="Q108" s="223"/>
      <c r="R108" s="223"/>
      <c r="S108" s="223"/>
      <c r="T108" s="224"/>
      <c r="U108" s="22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156</v>
      </c>
      <c r="AF108" s="213">
        <v>0</v>
      </c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14">
        <v>41</v>
      </c>
      <c r="B109" s="221" t="s">
        <v>284</v>
      </c>
      <c r="C109" s="268" t="s">
        <v>285</v>
      </c>
      <c r="D109" s="223" t="s">
        <v>182</v>
      </c>
      <c r="E109" s="230">
        <v>3.0000000000000001E-3</v>
      </c>
      <c r="F109" s="235">
        <f>H109+J109</f>
        <v>0</v>
      </c>
      <c r="G109" s="236">
        <f>ROUND(E109*F109,2)</f>
        <v>0</v>
      </c>
      <c r="H109" s="236"/>
      <c r="I109" s="236">
        <f>ROUND(E109*H109,2)</f>
        <v>0</v>
      </c>
      <c r="J109" s="236"/>
      <c r="K109" s="236">
        <f>ROUND(E109*J109,2)</f>
        <v>0</v>
      </c>
      <c r="L109" s="236">
        <v>21</v>
      </c>
      <c r="M109" s="236">
        <f>G109*(1+L109/100)</f>
        <v>0</v>
      </c>
      <c r="N109" s="223">
        <v>0</v>
      </c>
      <c r="O109" s="223">
        <f>ROUND(E109*N109,5)</f>
        <v>0</v>
      </c>
      <c r="P109" s="223">
        <v>0</v>
      </c>
      <c r="Q109" s="223">
        <f>ROUND(E109*P109,5)</f>
        <v>0</v>
      </c>
      <c r="R109" s="223"/>
      <c r="S109" s="223"/>
      <c r="T109" s="224">
        <v>4.9470000000000001</v>
      </c>
      <c r="U109" s="223">
        <f>ROUND(E109*T109,2)</f>
        <v>0.01</v>
      </c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154</v>
      </c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5">
      <c r="A110" s="215" t="s">
        <v>149</v>
      </c>
      <c r="B110" s="222" t="s">
        <v>118</v>
      </c>
      <c r="C110" s="271" t="s">
        <v>119</v>
      </c>
      <c r="D110" s="227"/>
      <c r="E110" s="233"/>
      <c r="F110" s="237"/>
      <c r="G110" s="237">
        <f>SUMIF(AE111:AE118,"&lt;&gt;NOR",G111:G118)</f>
        <v>0</v>
      </c>
      <c r="H110" s="237"/>
      <c r="I110" s="237">
        <f>SUM(I111:I118)</f>
        <v>0</v>
      </c>
      <c r="J110" s="237"/>
      <c r="K110" s="237">
        <f>SUM(K111:K118)</f>
        <v>0</v>
      </c>
      <c r="L110" s="237"/>
      <c r="M110" s="237">
        <f>SUM(M111:M118)</f>
        <v>0</v>
      </c>
      <c r="N110" s="227"/>
      <c r="O110" s="227">
        <f>SUM(O111:O118)</f>
        <v>2.34</v>
      </c>
      <c r="P110" s="227"/>
      <c r="Q110" s="227">
        <f>SUM(Q111:Q118)</f>
        <v>2.34</v>
      </c>
      <c r="R110" s="227"/>
      <c r="S110" s="227"/>
      <c r="T110" s="228"/>
      <c r="U110" s="227">
        <f>SUM(U111:U118)</f>
        <v>170.29999999999998</v>
      </c>
      <c r="AE110" t="s">
        <v>150</v>
      </c>
    </row>
    <row r="111" spans="1:60" outlineLevel="1" x14ac:dyDescent="0.25">
      <c r="A111" s="214">
        <v>42</v>
      </c>
      <c r="B111" s="221" t="s">
        <v>286</v>
      </c>
      <c r="C111" s="268" t="s">
        <v>287</v>
      </c>
      <c r="D111" s="223" t="s">
        <v>153</v>
      </c>
      <c r="E111" s="230">
        <v>130</v>
      </c>
      <c r="F111" s="235">
        <f>H111+J111</f>
        <v>0</v>
      </c>
      <c r="G111" s="236">
        <f>ROUND(E111*F111,2)</f>
        <v>0</v>
      </c>
      <c r="H111" s="236"/>
      <c r="I111" s="236">
        <f>ROUND(E111*H111,2)</f>
        <v>0</v>
      </c>
      <c r="J111" s="236"/>
      <c r="K111" s="236">
        <f>ROUND(E111*J111,2)</f>
        <v>0</v>
      </c>
      <c r="L111" s="236">
        <v>21</v>
      </c>
      <c r="M111" s="236">
        <f>G111*(1+L111/100)</f>
        <v>0</v>
      </c>
      <c r="N111" s="223">
        <v>0</v>
      </c>
      <c r="O111" s="223">
        <f>ROUND(E111*N111,5)</f>
        <v>0</v>
      </c>
      <c r="P111" s="223">
        <v>1.7999999999999999E-2</v>
      </c>
      <c r="Q111" s="223">
        <f>ROUND(E111*P111,5)</f>
        <v>2.34</v>
      </c>
      <c r="R111" s="223"/>
      <c r="S111" s="223"/>
      <c r="T111" s="224">
        <v>0.33400000000000002</v>
      </c>
      <c r="U111" s="223">
        <f>ROUND(E111*T111,2)</f>
        <v>43.42</v>
      </c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154</v>
      </c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14"/>
      <c r="B112" s="221"/>
      <c r="C112" s="269" t="s">
        <v>207</v>
      </c>
      <c r="D112" s="225"/>
      <c r="E112" s="231">
        <v>130</v>
      </c>
      <c r="F112" s="236"/>
      <c r="G112" s="236"/>
      <c r="H112" s="236"/>
      <c r="I112" s="236"/>
      <c r="J112" s="236"/>
      <c r="K112" s="236"/>
      <c r="L112" s="236"/>
      <c r="M112" s="236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156</v>
      </c>
      <c r="AF112" s="213">
        <v>0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14">
        <v>43</v>
      </c>
      <c r="B113" s="221" t="s">
        <v>288</v>
      </c>
      <c r="C113" s="268" t="s">
        <v>289</v>
      </c>
      <c r="D113" s="223" t="s">
        <v>153</v>
      </c>
      <c r="E113" s="230">
        <v>130</v>
      </c>
      <c r="F113" s="235">
        <f>H113+J113</f>
        <v>0</v>
      </c>
      <c r="G113" s="236">
        <f>ROUND(E113*F113,2)</f>
        <v>0</v>
      </c>
      <c r="H113" s="236"/>
      <c r="I113" s="236">
        <f>ROUND(E113*H113,2)</f>
        <v>0</v>
      </c>
      <c r="J113" s="236"/>
      <c r="K113" s="236">
        <f>ROUND(E113*J113,2)</f>
        <v>0</v>
      </c>
      <c r="L113" s="236">
        <v>21</v>
      </c>
      <c r="M113" s="236">
        <f>G113*(1+L113/100)</f>
        <v>0</v>
      </c>
      <c r="N113" s="223">
        <v>1.7999999999999999E-2</v>
      </c>
      <c r="O113" s="223">
        <f>ROUND(E113*N113,5)</f>
        <v>2.34</v>
      </c>
      <c r="P113" s="223">
        <v>0</v>
      </c>
      <c r="Q113" s="223">
        <f>ROUND(E113*P113,5)</f>
        <v>0</v>
      </c>
      <c r="R113" s="223"/>
      <c r="S113" s="223"/>
      <c r="T113" s="224">
        <v>0.93</v>
      </c>
      <c r="U113" s="223">
        <f>ROUND(E113*T113,2)</f>
        <v>120.9</v>
      </c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154</v>
      </c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14"/>
      <c r="B114" s="221"/>
      <c r="C114" s="272" t="s">
        <v>290</v>
      </c>
      <c r="D114" s="229"/>
      <c r="E114" s="234"/>
      <c r="F114" s="238"/>
      <c r="G114" s="239"/>
      <c r="H114" s="236"/>
      <c r="I114" s="236"/>
      <c r="J114" s="236"/>
      <c r="K114" s="236"/>
      <c r="L114" s="236"/>
      <c r="M114" s="236"/>
      <c r="N114" s="223"/>
      <c r="O114" s="223"/>
      <c r="P114" s="223"/>
      <c r="Q114" s="223"/>
      <c r="R114" s="223"/>
      <c r="S114" s="223"/>
      <c r="T114" s="224"/>
      <c r="U114" s="22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269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6" t="str">
        <f>C114</f>
        <v>- včetně DOD = dodávky pro dvojité kladení ručně štípaného šindele valašského typu</v>
      </c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14"/>
      <c r="B115" s="221"/>
      <c r="C115" s="272" t="s">
        <v>291</v>
      </c>
      <c r="D115" s="229"/>
      <c r="E115" s="234"/>
      <c r="F115" s="238"/>
      <c r="G115" s="239"/>
      <c r="H115" s="236"/>
      <c r="I115" s="236"/>
      <c r="J115" s="236"/>
      <c r="K115" s="236"/>
      <c r="L115" s="236"/>
      <c r="M115" s="236"/>
      <c r="N115" s="223"/>
      <c r="O115" s="223"/>
      <c r="P115" s="223"/>
      <c r="Q115" s="223"/>
      <c r="R115" s="223"/>
      <c r="S115" s="223"/>
      <c r="T115" s="224"/>
      <c r="U115" s="22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269</v>
      </c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6" t="str">
        <f>C115</f>
        <v xml:space="preserve">  z hloubkově impregnovaného modřínového dřeva s vysokým obsahem pryskyřice</v>
      </c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14"/>
      <c r="B116" s="221"/>
      <c r="C116" s="272" t="s">
        <v>292</v>
      </c>
      <c r="D116" s="229"/>
      <c r="E116" s="234"/>
      <c r="F116" s="238"/>
      <c r="G116" s="239"/>
      <c r="H116" s="236"/>
      <c r="I116" s="236"/>
      <c r="J116" s="236"/>
      <c r="K116" s="236"/>
      <c r="L116" s="236"/>
      <c r="M116" s="236"/>
      <c r="N116" s="223"/>
      <c r="O116" s="223"/>
      <c r="P116" s="223"/>
      <c r="Q116" s="223"/>
      <c r="R116" s="223"/>
      <c r="S116" s="223"/>
      <c r="T116" s="224"/>
      <c r="U116" s="22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269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6" t="str">
        <f>C116</f>
        <v>- včetně kónických šindelů pro nároží (cca 2x4x5,8 mb = 46,4 bm)</v>
      </c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14"/>
      <c r="B117" s="221"/>
      <c r="C117" s="269" t="s">
        <v>207</v>
      </c>
      <c r="D117" s="225"/>
      <c r="E117" s="231">
        <v>130</v>
      </c>
      <c r="F117" s="236"/>
      <c r="G117" s="236"/>
      <c r="H117" s="236"/>
      <c r="I117" s="236"/>
      <c r="J117" s="236"/>
      <c r="K117" s="236"/>
      <c r="L117" s="236"/>
      <c r="M117" s="236"/>
      <c r="N117" s="223"/>
      <c r="O117" s="223"/>
      <c r="P117" s="223"/>
      <c r="Q117" s="223"/>
      <c r="R117" s="223"/>
      <c r="S117" s="223"/>
      <c r="T117" s="224"/>
      <c r="U117" s="22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156</v>
      </c>
      <c r="AF117" s="213">
        <v>0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14">
        <v>44</v>
      </c>
      <c r="B118" s="221" t="s">
        <v>293</v>
      </c>
      <c r="C118" s="268" t="s">
        <v>294</v>
      </c>
      <c r="D118" s="223" t="s">
        <v>182</v>
      </c>
      <c r="E118" s="230">
        <v>2.34</v>
      </c>
      <c r="F118" s="235">
        <f>H118+J118</f>
        <v>0</v>
      </c>
      <c r="G118" s="236">
        <f>ROUND(E118*F118,2)</f>
        <v>0</v>
      </c>
      <c r="H118" s="236"/>
      <c r="I118" s="236">
        <f>ROUND(E118*H118,2)</f>
        <v>0</v>
      </c>
      <c r="J118" s="236"/>
      <c r="K118" s="236">
        <f>ROUND(E118*J118,2)</f>
        <v>0</v>
      </c>
      <c r="L118" s="236">
        <v>21</v>
      </c>
      <c r="M118" s="236">
        <f>G118*(1+L118/100)</f>
        <v>0</v>
      </c>
      <c r="N118" s="223">
        <v>0</v>
      </c>
      <c r="O118" s="223">
        <f>ROUND(E118*N118,5)</f>
        <v>0</v>
      </c>
      <c r="P118" s="223">
        <v>0</v>
      </c>
      <c r="Q118" s="223">
        <f>ROUND(E118*P118,5)</f>
        <v>0</v>
      </c>
      <c r="R118" s="223"/>
      <c r="S118" s="223"/>
      <c r="T118" s="224">
        <v>2.5569999999999999</v>
      </c>
      <c r="U118" s="223">
        <f>ROUND(E118*T118,2)</f>
        <v>5.98</v>
      </c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154</v>
      </c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x14ac:dyDescent="0.25">
      <c r="A119" s="215" t="s">
        <v>149</v>
      </c>
      <c r="B119" s="222" t="s">
        <v>120</v>
      </c>
      <c r="C119" s="271" t="s">
        <v>121</v>
      </c>
      <c r="D119" s="227"/>
      <c r="E119" s="233"/>
      <c r="F119" s="237"/>
      <c r="G119" s="237">
        <f>SUMIF(AE120:AE129,"&lt;&gt;NOR",G120:G129)</f>
        <v>0</v>
      </c>
      <c r="H119" s="237"/>
      <c r="I119" s="237">
        <f>SUM(I120:I129)</f>
        <v>0</v>
      </c>
      <c r="J119" s="237"/>
      <c r="K119" s="237">
        <f>SUM(K120:K129)</f>
        <v>0</v>
      </c>
      <c r="L119" s="237"/>
      <c r="M119" s="237">
        <f>SUM(M120:M129)</f>
        <v>0</v>
      </c>
      <c r="N119" s="227"/>
      <c r="O119" s="227">
        <f>SUM(O120:O129)</f>
        <v>0.1014</v>
      </c>
      <c r="P119" s="227"/>
      <c r="Q119" s="227">
        <f>SUM(Q120:Q129)</f>
        <v>0</v>
      </c>
      <c r="R119" s="227"/>
      <c r="S119" s="227"/>
      <c r="T119" s="228"/>
      <c r="U119" s="227">
        <f>SUM(U120:U129)</f>
        <v>79.430000000000007</v>
      </c>
      <c r="AE119" t="s">
        <v>150</v>
      </c>
    </row>
    <row r="120" spans="1:60" outlineLevel="1" x14ac:dyDescent="0.25">
      <c r="A120" s="214">
        <v>45</v>
      </c>
      <c r="B120" s="221" t="s">
        <v>295</v>
      </c>
      <c r="C120" s="268" t="s">
        <v>296</v>
      </c>
      <c r="D120" s="223" t="s">
        <v>153</v>
      </c>
      <c r="E120" s="230">
        <v>455</v>
      </c>
      <c r="F120" s="235">
        <f>H120+J120</f>
        <v>0</v>
      </c>
      <c r="G120" s="236">
        <f>ROUND(E120*F120,2)</f>
        <v>0</v>
      </c>
      <c r="H120" s="236"/>
      <c r="I120" s="236">
        <f>ROUND(E120*H120,2)</f>
        <v>0</v>
      </c>
      <c r="J120" s="236"/>
      <c r="K120" s="236">
        <f>ROUND(E120*J120,2)</f>
        <v>0</v>
      </c>
      <c r="L120" s="236">
        <v>21</v>
      </c>
      <c r="M120" s="236">
        <f>G120*(1+L120/100)</f>
        <v>0</v>
      </c>
      <c r="N120" s="223">
        <v>1.6000000000000001E-4</v>
      </c>
      <c r="O120" s="223">
        <f>ROUND(E120*N120,5)</f>
        <v>7.2800000000000004E-2</v>
      </c>
      <c r="P120" s="223">
        <v>0</v>
      </c>
      <c r="Q120" s="223">
        <f>ROUND(E120*P120,5)</f>
        <v>0</v>
      </c>
      <c r="R120" s="223"/>
      <c r="S120" s="223"/>
      <c r="T120" s="224">
        <v>0.15</v>
      </c>
      <c r="U120" s="223">
        <f>ROUND(E120*T120,2)</f>
        <v>68.25</v>
      </c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154</v>
      </c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14"/>
      <c r="B121" s="221"/>
      <c r="C121" s="269" t="s">
        <v>174</v>
      </c>
      <c r="D121" s="225"/>
      <c r="E121" s="231"/>
      <c r="F121" s="236"/>
      <c r="G121" s="236"/>
      <c r="H121" s="236"/>
      <c r="I121" s="236"/>
      <c r="J121" s="236"/>
      <c r="K121" s="236"/>
      <c r="L121" s="236"/>
      <c r="M121" s="236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156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14"/>
      <c r="B122" s="221"/>
      <c r="C122" s="269" t="s">
        <v>175</v>
      </c>
      <c r="D122" s="225"/>
      <c r="E122" s="231">
        <v>325</v>
      </c>
      <c r="F122" s="236"/>
      <c r="G122" s="236"/>
      <c r="H122" s="236"/>
      <c r="I122" s="236"/>
      <c r="J122" s="236"/>
      <c r="K122" s="236"/>
      <c r="L122" s="236"/>
      <c r="M122" s="236"/>
      <c r="N122" s="223"/>
      <c r="O122" s="223"/>
      <c r="P122" s="223"/>
      <c r="Q122" s="223"/>
      <c r="R122" s="223"/>
      <c r="S122" s="223"/>
      <c r="T122" s="224"/>
      <c r="U122" s="22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156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14"/>
      <c r="B123" s="221"/>
      <c r="C123" s="269" t="s">
        <v>297</v>
      </c>
      <c r="D123" s="225"/>
      <c r="E123" s="231"/>
      <c r="F123" s="236"/>
      <c r="G123" s="236"/>
      <c r="H123" s="236"/>
      <c r="I123" s="236"/>
      <c r="J123" s="236"/>
      <c r="K123" s="236"/>
      <c r="L123" s="236"/>
      <c r="M123" s="236"/>
      <c r="N123" s="223"/>
      <c r="O123" s="223"/>
      <c r="P123" s="223"/>
      <c r="Q123" s="223"/>
      <c r="R123" s="223"/>
      <c r="S123" s="223"/>
      <c r="T123" s="224"/>
      <c r="U123" s="22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 t="s">
        <v>156</v>
      </c>
      <c r="AF123" s="213">
        <v>0</v>
      </c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14"/>
      <c r="B124" s="221"/>
      <c r="C124" s="269" t="s">
        <v>207</v>
      </c>
      <c r="D124" s="225"/>
      <c r="E124" s="231">
        <v>130</v>
      </c>
      <c r="F124" s="236"/>
      <c r="G124" s="236"/>
      <c r="H124" s="236"/>
      <c r="I124" s="236"/>
      <c r="J124" s="236"/>
      <c r="K124" s="236"/>
      <c r="L124" s="236"/>
      <c r="M124" s="236"/>
      <c r="N124" s="223"/>
      <c r="O124" s="223"/>
      <c r="P124" s="223"/>
      <c r="Q124" s="223"/>
      <c r="R124" s="223"/>
      <c r="S124" s="223"/>
      <c r="T124" s="224"/>
      <c r="U124" s="22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156</v>
      </c>
      <c r="AF124" s="213">
        <v>0</v>
      </c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0.399999999999999" outlineLevel="1" x14ac:dyDescent="0.25">
      <c r="A125" s="214">
        <v>46</v>
      </c>
      <c r="B125" s="221" t="s">
        <v>298</v>
      </c>
      <c r="C125" s="268" t="s">
        <v>299</v>
      </c>
      <c r="D125" s="223" t="s">
        <v>153</v>
      </c>
      <c r="E125" s="230">
        <v>130</v>
      </c>
      <c r="F125" s="235">
        <f>H125+J125</f>
        <v>0</v>
      </c>
      <c r="G125" s="236">
        <f>ROUND(E125*F125,2)</f>
        <v>0</v>
      </c>
      <c r="H125" s="236"/>
      <c r="I125" s="236">
        <f>ROUND(E125*H125,2)</f>
        <v>0</v>
      </c>
      <c r="J125" s="236"/>
      <c r="K125" s="236">
        <f>ROUND(E125*J125,2)</f>
        <v>0</v>
      </c>
      <c r="L125" s="236">
        <v>21</v>
      </c>
      <c r="M125" s="236">
        <f>G125*(1+L125/100)</f>
        <v>0</v>
      </c>
      <c r="N125" s="223">
        <v>2.2000000000000001E-4</v>
      </c>
      <c r="O125" s="223">
        <f>ROUND(E125*N125,5)</f>
        <v>2.86E-2</v>
      </c>
      <c r="P125" s="223">
        <v>0</v>
      </c>
      <c r="Q125" s="223">
        <f>ROUND(E125*P125,5)</f>
        <v>0</v>
      </c>
      <c r="R125" s="223"/>
      <c r="S125" s="223"/>
      <c r="T125" s="224">
        <v>8.5999999999999993E-2</v>
      </c>
      <c r="U125" s="223">
        <f>ROUND(E125*T125,2)</f>
        <v>11.18</v>
      </c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154</v>
      </c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14"/>
      <c r="B126" s="221"/>
      <c r="C126" s="272" t="s">
        <v>300</v>
      </c>
      <c r="D126" s="229"/>
      <c r="E126" s="234"/>
      <c r="F126" s="238"/>
      <c r="G126" s="239"/>
      <c r="H126" s="236"/>
      <c r="I126" s="236"/>
      <c r="J126" s="236"/>
      <c r="K126" s="236"/>
      <c r="L126" s="236"/>
      <c r="M126" s="236"/>
      <c r="N126" s="223"/>
      <c r="O126" s="223"/>
      <c r="P126" s="223"/>
      <c r="Q126" s="223"/>
      <c r="R126" s="223"/>
      <c r="S126" s="223"/>
      <c r="T126" s="224"/>
      <c r="U126" s="22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 t="s">
        <v>269</v>
      </c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6" t="str">
        <f>C126</f>
        <v>- včetně dodání nátěru</v>
      </c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14"/>
      <c r="B127" s="221"/>
      <c r="C127" s="272" t="s">
        <v>301</v>
      </c>
      <c r="D127" s="229"/>
      <c r="E127" s="234"/>
      <c r="F127" s="238"/>
      <c r="G127" s="239"/>
      <c r="H127" s="236"/>
      <c r="I127" s="236"/>
      <c r="J127" s="236"/>
      <c r="K127" s="236"/>
      <c r="L127" s="236"/>
      <c r="M127" s="236"/>
      <c r="N127" s="223"/>
      <c r="O127" s="223"/>
      <c r="P127" s="223"/>
      <c r="Q127" s="223"/>
      <c r="R127" s="223"/>
      <c r="S127" s="223"/>
      <c r="T127" s="224"/>
      <c r="U127" s="22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269</v>
      </c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6" t="str">
        <f>C127</f>
        <v>- například Karbolineum extra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14"/>
      <c r="B128" s="221"/>
      <c r="C128" s="269" t="s">
        <v>302</v>
      </c>
      <c r="D128" s="225"/>
      <c r="E128" s="231"/>
      <c r="F128" s="236"/>
      <c r="G128" s="236"/>
      <c r="H128" s="236"/>
      <c r="I128" s="236"/>
      <c r="J128" s="236"/>
      <c r="K128" s="236"/>
      <c r="L128" s="236"/>
      <c r="M128" s="236"/>
      <c r="N128" s="223"/>
      <c r="O128" s="223"/>
      <c r="P128" s="223"/>
      <c r="Q128" s="223"/>
      <c r="R128" s="223"/>
      <c r="S128" s="223"/>
      <c r="T128" s="224"/>
      <c r="U128" s="22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 t="s">
        <v>156</v>
      </c>
      <c r="AF128" s="213">
        <v>0</v>
      </c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47"/>
      <c r="B129" s="248"/>
      <c r="C129" s="273" t="s">
        <v>207</v>
      </c>
      <c r="D129" s="249"/>
      <c r="E129" s="250">
        <v>130</v>
      </c>
      <c r="F129" s="251"/>
      <c r="G129" s="251"/>
      <c r="H129" s="251"/>
      <c r="I129" s="251"/>
      <c r="J129" s="251"/>
      <c r="K129" s="251"/>
      <c r="L129" s="251"/>
      <c r="M129" s="251"/>
      <c r="N129" s="252"/>
      <c r="O129" s="252"/>
      <c r="P129" s="252"/>
      <c r="Q129" s="252"/>
      <c r="R129" s="252"/>
      <c r="S129" s="252"/>
      <c r="T129" s="253"/>
      <c r="U129" s="252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 t="s">
        <v>156</v>
      </c>
      <c r="AF129" s="213">
        <v>0</v>
      </c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5">
      <c r="A130" s="6"/>
      <c r="B130" s="7" t="s">
        <v>303</v>
      </c>
      <c r="C130" s="274" t="s">
        <v>303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AC130">
        <v>15</v>
      </c>
      <c r="AD130">
        <v>21</v>
      </c>
    </row>
    <row r="131" spans="1:60" x14ac:dyDescent="0.25">
      <c r="A131" s="254"/>
      <c r="B131" s="255" t="s">
        <v>28</v>
      </c>
      <c r="C131" s="275" t="s">
        <v>303</v>
      </c>
      <c r="D131" s="256"/>
      <c r="E131" s="256"/>
      <c r="F131" s="256"/>
      <c r="G131" s="267">
        <f>G8+G24+G28+G31+G45+G48+G104+G110+G119</f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AC131">
        <f>SUMIF(L7:L129,AC130,G7:G129)</f>
        <v>0</v>
      </c>
      <c r="AD131">
        <f>SUMIF(L7:L129,AD130,G7:G129)</f>
        <v>0</v>
      </c>
      <c r="AE131" t="s">
        <v>304</v>
      </c>
    </row>
    <row r="132" spans="1:60" x14ac:dyDescent="0.25">
      <c r="A132" s="6"/>
      <c r="B132" s="7" t="s">
        <v>303</v>
      </c>
      <c r="C132" s="274" t="s">
        <v>303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60" x14ac:dyDescent="0.25">
      <c r="A133" s="6"/>
      <c r="B133" s="7" t="s">
        <v>303</v>
      </c>
      <c r="C133" s="274" t="s">
        <v>303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60" x14ac:dyDescent="0.25">
      <c r="A134" s="257" t="s">
        <v>305</v>
      </c>
      <c r="B134" s="257"/>
      <c r="C134" s="27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60" x14ac:dyDescent="0.25">
      <c r="A135" s="258"/>
      <c r="B135" s="259"/>
      <c r="C135" s="277"/>
      <c r="D135" s="259"/>
      <c r="E135" s="259"/>
      <c r="F135" s="259"/>
      <c r="G135" s="26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AE135" t="s">
        <v>306</v>
      </c>
    </row>
    <row r="136" spans="1:60" x14ac:dyDescent="0.25">
      <c r="A136" s="261"/>
      <c r="B136" s="262"/>
      <c r="C136" s="278"/>
      <c r="D136" s="262"/>
      <c r="E136" s="262"/>
      <c r="F136" s="262"/>
      <c r="G136" s="263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 x14ac:dyDescent="0.25">
      <c r="A137" s="261"/>
      <c r="B137" s="262"/>
      <c r="C137" s="278"/>
      <c r="D137" s="262"/>
      <c r="E137" s="262"/>
      <c r="F137" s="262"/>
      <c r="G137" s="263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5">
      <c r="A138" s="261"/>
      <c r="B138" s="262"/>
      <c r="C138" s="278"/>
      <c r="D138" s="262"/>
      <c r="E138" s="262"/>
      <c r="F138" s="262"/>
      <c r="G138" s="263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60" x14ac:dyDescent="0.25">
      <c r="A139" s="264"/>
      <c r="B139" s="265"/>
      <c r="C139" s="279"/>
      <c r="D139" s="265"/>
      <c r="E139" s="265"/>
      <c r="F139" s="265"/>
      <c r="G139" s="26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 x14ac:dyDescent="0.25">
      <c r="A140" s="6"/>
      <c r="B140" s="7" t="s">
        <v>303</v>
      </c>
      <c r="C140" s="274" t="s">
        <v>303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5">
      <c r="C141" s="280"/>
      <c r="AE141" t="s">
        <v>307</v>
      </c>
    </row>
  </sheetData>
  <mergeCells count="14">
    <mergeCell ref="A134:C134"/>
    <mergeCell ref="A135:G139"/>
    <mergeCell ref="C107:G107"/>
    <mergeCell ref="C114:G114"/>
    <mergeCell ref="C115:G115"/>
    <mergeCell ref="C116:G116"/>
    <mergeCell ref="C126:G126"/>
    <mergeCell ref="C127:G127"/>
    <mergeCell ref="A1:G1"/>
    <mergeCell ref="C2:G2"/>
    <mergeCell ref="C3:G3"/>
    <mergeCell ref="C4:G4"/>
    <mergeCell ref="C93:G93"/>
    <mergeCell ref="C106:G106"/>
  </mergeCells>
  <pageMargins left="0.39370078740157483" right="0.19685039370078741" top="0.78740157480314965" bottom="0.78740157480314965" header="0.31496062992125984" footer="0.31496062992125984"/>
  <pageSetup paperSize="9" orientation="landscape" verticalDpi="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2014-02-28T09:52:57Z</cp:lastPrinted>
  <dcterms:created xsi:type="dcterms:W3CDTF">2009-04-08T07:15:50Z</dcterms:created>
  <dcterms:modified xsi:type="dcterms:W3CDTF">2022-04-13T11:04:09Z</dcterms:modified>
</cp:coreProperties>
</file>