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codeName="ThisWorkbook"/>
  <bookViews>
    <workbookView xWindow="65428" yWindow="65428" windowWidth="23256" windowHeight="12576" tabRatio="768" activeTab="3"/>
  </bookViews>
  <sheets>
    <sheet name="Rekapitulace stavby" sheetId="9" r:id="rId1"/>
    <sheet name="SO 01 Objekt G" sheetId="3" r:id="rId2"/>
    <sheet name="SO 02 Objekt L" sheetId="10" r:id="rId3"/>
    <sheet name="VON - Vedlejší a ostatní ..." sheetId="13" r:id="rId4"/>
  </sheets>
  <definedNames>
    <definedName name="_xlnm.Print_Area" localSheetId="0">'Rekapitulace stavby'!$A$3:$AP$60</definedName>
    <definedName name="_xlnm.Print_Area" localSheetId="1">'SO 01 Objekt G'!$B$3:$K$113</definedName>
    <definedName name="_xlnm.Print_Area" localSheetId="2">'SO 02 Objekt L'!$B$3:$K$115</definedName>
    <definedName name="_xlnm.Print_Area" localSheetId="3">'VON - Vedlejší a ostatní ...'!$B$3:$K$166</definedName>
  </definedNames>
  <calcPr calcId="181029"/>
  <extLst/>
</workbook>
</file>

<file path=xl/sharedStrings.xml><?xml version="1.0" encoding="utf-8"?>
<sst xmlns="http://schemas.openxmlformats.org/spreadsheetml/2006/main" count="671" uniqueCount="212">
  <si>
    <t/>
  </si>
  <si>
    <t>Stavba:</t>
  </si>
  <si>
    <t>CC-CZ:</t>
  </si>
  <si>
    <t>Místo:</t>
  </si>
  <si>
    <t>Datum:</t>
  </si>
  <si>
    <t>IČ:</t>
  </si>
  <si>
    <t>DIČ:</t>
  </si>
  <si>
    <t>Projektant:</t>
  </si>
  <si>
    <t>Zpracovatel:</t>
  </si>
  <si>
    <t>Poznámka:</t>
  </si>
  <si>
    <t>Cena bez DPH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</si>
  <si>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</si>
  <si>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</si>
  <si>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</si>
  <si>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</si>
  <si>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</si>
  <si>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</si>
  <si>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</si>
  <si>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</si>
  <si>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</si>
  <si>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Kód</t>
  </si>
  <si>
    <t>D</t>
  </si>
  <si>
    <t>1</t>
  </si>
  <si>
    <t>Ostatní náklady</t>
  </si>
  <si>
    <t>2</t>
  </si>
  <si>
    <t>Cena celkem [CZK]</t>
  </si>
  <si>
    <t>HSV - Práce a dodávky HSV</t>
  </si>
  <si>
    <t>Zařízení staveniště</t>
  </si>
  <si>
    <t>VRN</t>
  </si>
  <si>
    <t>PČ</t>
  </si>
  <si>
    <t>Typ</t>
  </si>
  <si>
    <t>Popis</t>
  </si>
  <si>
    <t>MJ</t>
  </si>
  <si>
    <t>Množství</t>
  </si>
  <si>
    <t>J.cena [CZK]</t>
  </si>
  <si>
    <t>K</t>
  </si>
  <si>
    <t>Objekt:</t>
  </si>
  <si>
    <t xml:space="preserve">    9 - Ostatní konstrukce a práce, bourání</t>
  </si>
  <si>
    <t xml:space="preserve">    997 - Přesun sutě</t>
  </si>
  <si>
    <t>PSV - Práce a dodávky PSV</t>
  </si>
  <si>
    <t>VRN - Vedlejší rozpočtové náklady</t>
  </si>
  <si>
    <t>m3</t>
  </si>
  <si>
    <t>VV</t>
  </si>
  <si>
    <t>t</t>
  </si>
  <si>
    <t>997006512</t>
  </si>
  <si>
    <t>Vodorovné doprava suti s naložením a složením na skládku do 1 km</t>
  </si>
  <si>
    <t>5</t>
  </si>
  <si>
    <t>997006519</t>
  </si>
  <si>
    <t>Příplatek k vodorovnému přemístění suti na skládku ZKD 1 km přes 1 km</t>
  </si>
  <si>
    <t>6</t>
  </si>
  <si>
    <t>997006551</t>
  </si>
  <si>
    <t>Hrubé urovnání suti na skládce bez zhutnění</t>
  </si>
  <si>
    <t>9</t>
  </si>
  <si>
    <t>997013811</t>
  </si>
  <si>
    <t>997013814</t>
  </si>
  <si>
    <t>997013831</t>
  </si>
  <si>
    <t>m2</t>
  </si>
  <si>
    <t>kpl</t>
  </si>
  <si>
    <t xml:space="preserve">    712 - Povlakové krytiny</t>
  </si>
  <si>
    <t>981513116</t>
  </si>
  <si>
    <t>Demolice konstrukcí objektů z betonu prostého těžkou mechanizací</t>
  </si>
  <si>
    <t>997013821</t>
  </si>
  <si>
    <t>Kód:</t>
  </si>
  <si>
    <t xml:space="preserve"> </t>
  </si>
  <si>
    <t>Vyplň údaj</t>
  </si>
  <si>
    <t>Cena bez DPH [CZK]</t>
  </si>
  <si>
    <t>Cena s DPH [CZK]</t>
  </si>
  <si>
    <t>981013314</t>
  </si>
  <si>
    <t>Demolice budov zděných na MVC podíl konstrukcí do 25 % těžkou mechanizací</t>
  </si>
  <si>
    <t>Nymburk</t>
  </si>
  <si>
    <t>981332111</t>
  </si>
  <si>
    <t>Demolice ocelových konstrukcí hal, technologických zařízení apod.</t>
  </si>
  <si>
    <t>REKAPITULACE STAVBY</t>
  </si>
  <si>
    <t>KSO:</t>
  </si>
  <si>
    <t>Zadavatel:</t>
  </si>
  <si>
    <t>Uchazeč:</t>
  </si>
  <si>
    <t>Sazba daně</t>
  </si>
  <si>
    <t>Základ daně</t>
  </si>
  <si>
    <t>Výše daně</t>
  </si>
  <si>
    <t>REKAPITULACE OBJEKTŮ STAVBY A SOUPISŮ PRACÍ</t>
  </si>
  <si>
    <t>Náklady stavby celkem</t>
  </si>
  <si>
    <t>STA</t>
  </si>
  <si>
    <t>VON</t>
  </si>
  <si>
    <t>SO 01</t>
  </si>
  <si>
    <t>SO 02</t>
  </si>
  <si>
    <t>Objekt G</t>
  </si>
  <si>
    <t>Objekt L</t>
  </si>
  <si>
    <t>KRYCÍ LIST SOUPISU PRACÍ</t>
  </si>
  <si>
    <t>REKAPITULACE ČLENĚNÍ SOUPISU PRACÍ</t>
  </si>
  <si>
    <t>Kód dílu - Popis</t>
  </si>
  <si>
    <t xml:space="preserve">    711 - Izolace proti vodě, vlhkosti a plynům</t>
  </si>
  <si>
    <t>SOUPIS PRACÍ</t>
  </si>
  <si>
    <t>Náklady soupisu celkem</t>
  </si>
  <si>
    <t>HSV</t>
  </si>
  <si>
    <t>Práce a dodávky HSV</t>
  </si>
  <si>
    <t>PP</t>
  </si>
  <si>
    <t>Ostatní konstrukce a práce, bourání</t>
  </si>
  <si>
    <t>997</t>
  </si>
  <si>
    <t>Přesun sutě</t>
  </si>
  <si>
    <t>997006002</t>
  </si>
  <si>
    <t>Třídění stavebního odpadu na jednotlivé druhy</t>
  </si>
  <si>
    <t>Poplatek za uložení na skládce (skládkovné) stavebního odpadu směsného kód odpadu 17 09 04</t>
  </si>
  <si>
    <t>Poplatek za uložení na skládce (skládkovné) stavebního odpadu izolací kód odpadu 17 06 04</t>
  </si>
  <si>
    <t>99780000R</t>
  </si>
  <si>
    <t>Třídění oceli, plechů na rozměry umožňující naložení a přepravu do Kovošrotu</t>
  </si>
  <si>
    <t>PSV</t>
  </si>
  <si>
    <t>Práce a dodávky PSV</t>
  </si>
  <si>
    <t>711</t>
  </si>
  <si>
    <t>Izolace proti vodě, vlhkosti a plynům</t>
  </si>
  <si>
    <t>711131811</t>
  </si>
  <si>
    <t>Odstranění izolace proti zemní vlhkosti vodorovné</t>
  </si>
  <si>
    <t>712</t>
  </si>
  <si>
    <t>Povlakové krytiny</t>
  </si>
  <si>
    <t>712300833</t>
  </si>
  <si>
    <t>Odstranění povlakové krytiny střech do 10° třívrstvé</t>
  </si>
  <si>
    <t>95290212R</t>
  </si>
  <si>
    <t>Vyklizení objektu vč. odvozu a likvidace</t>
  </si>
  <si>
    <t>17410110R</t>
  </si>
  <si>
    <t>Zásyp sklepních prostor suťovým recyklátem se zhutněním</t>
  </si>
  <si>
    <t>OST</t>
  </si>
  <si>
    <t>OST - Vyklizení objektu + sítě</t>
  </si>
  <si>
    <t xml:space="preserve">    Vyklizení objektu vč. odvozu a likvidace</t>
  </si>
  <si>
    <t>Poplatek za uložení na skládce (skládkovné) stavebního odpadu s obsahem azbestu 17 06 05</t>
  </si>
  <si>
    <t>Poplatek za uložení na skládce (skládkovné) stavebního odpadu dřevěného 17 02 01</t>
  </si>
  <si>
    <t>944611111</t>
  </si>
  <si>
    <t>Vedlejší rozpočtové náklady</t>
  </si>
  <si>
    <t>VRN3</t>
  </si>
  <si>
    <t>stavební buňka</t>
  </si>
  <si>
    <t>mobilní WC</t>
  </si>
  <si>
    <t>Odpojení veškerých inženýrských sítí před zahájením demoličních prací</t>
  </si>
  <si>
    <t>Inženýrská činnost</t>
  </si>
  <si>
    <t>Plán BOZP na staveništi</t>
  </si>
  <si>
    <t>vytýčení podzemních IS</t>
  </si>
  <si>
    <t>dopravní značení pro potřeby stavby</t>
  </si>
  <si>
    <t>mobilní oplocení staveniště výšky min.2 m</t>
  </si>
  <si>
    <t>doprava mechanizace</t>
  </si>
  <si>
    <t>Vyklizení objektu</t>
  </si>
  <si>
    <t>Montáž a následná demontáž ochranné plachty</t>
  </si>
  <si>
    <t>VRN1</t>
  </si>
  <si>
    <t>VRN2</t>
  </si>
  <si>
    <t xml:space="preserve">    VRN1 - Zařízení staveniště</t>
  </si>
  <si>
    <t xml:space="preserve">    VRN2 - Inženýrská činnost</t>
  </si>
  <si>
    <t xml:space="preserve">    VRN3 - Ostatní náklady</t>
  </si>
  <si>
    <t>Demolice budov zděných podíl konstrukcí do 50 % - komín</t>
  </si>
  <si>
    <t>potřebné zábory</t>
  </si>
  <si>
    <t>VRN4</t>
  </si>
  <si>
    <t>Přeložení elektrorozvodny</t>
  </si>
  <si>
    <t xml:space="preserve">dokumentace přeložky </t>
  </si>
  <si>
    <t>Podzemní kolektor</t>
  </si>
  <si>
    <t>zrušení stávající plynovodní skříně a její likvidace</t>
  </si>
  <si>
    <t xml:space="preserve">včetně obrubníků </t>
  </si>
  <si>
    <t>Demolice objektů G a L v areálu Nemocnice Nymburk</t>
  </si>
  <si>
    <t>Plocha ze zámkové dlažby</t>
  </si>
  <si>
    <t>997013800</t>
  </si>
  <si>
    <t>Poplatek za uložení na skládce (skládkovné) směsi nebo oddělené frakce betonu, cihel, tašek a keramických výrobků neuvedené pod číslem 17 01 06, odpad kategorie O – 17 01 07</t>
  </si>
  <si>
    <t>ks</t>
  </si>
  <si>
    <t>ukončení stávajícího vedení v provedení zakončení rozvodu plynu s uzávěrem</t>
  </si>
  <si>
    <t>likvidace a odvoz nadzemních rozvodů plynu od šachty po stávající plynovodní skříň</t>
  </si>
  <si>
    <t>systémová šachta 800x800x800mm, podzemního provedení s kov. pojezdovým poklopem</t>
  </si>
  <si>
    <t>likvidace a odvoz přebytečných nadzemních rozvodů</t>
  </si>
  <si>
    <t>bm</t>
  </si>
  <si>
    <t>Přeložení rozvodů horkovodu 2x potrubí - horkovod, zpátečka</t>
  </si>
  <si>
    <t xml:space="preserve">osazení rozvodné skříně venkovního provedení na fasádu objektu J pro umístění - 3x měření, 3x jištění po 32A, hlavní vypínač </t>
  </si>
  <si>
    <t>Přeložení slaboproudých rozvodů - optický a 8x datový kabel</t>
  </si>
  <si>
    <t xml:space="preserve">dokumentace přeložek </t>
  </si>
  <si>
    <t>přeložení optického kabelu do chráničky kopoflex pr.40mm pro napojení objektu J</t>
  </si>
  <si>
    <t>přeložení 8x datový kabel do chráničky kopoflex pr.50mm pro napojení objektu J</t>
  </si>
  <si>
    <t>podsypy pro uložení kolektoru (dno = -1,6m pod budoucí zámkovou dlažbou)</t>
  </si>
  <si>
    <t>dokumentace kolektoru</t>
  </si>
  <si>
    <t>včetně vodorovného a svislého značení (parkoviště, 3x invalidní stání)</t>
  </si>
  <si>
    <t>Propojení veřejného osvětlení</t>
  </si>
  <si>
    <t>dokumentace propojení</t>
  </si>
  <si>
    <t>Ukončení areálového rozvodu plynu včetně ukončovací šachty</t>
  </si>
  <si>
    <t xml:space="preserve">propojení venkovního rozvodu veřejného osvětlení u objektu G s objektem J </t>
  </si>
  <si>
    <t>5x sloup pro lampu veřejného světlení včetně 5x reflektoru LED 20</t>
  </si>
  <si>
    <t>podklad a hutnění dle uvedené skladby</t>
  </si>
  <si>
    <t>přeložení vrchních dvou stávajících kabelů do nového kolektoru včetně uchycení (propoj kolektorů), lze použít dva stávající čtyřžílové kabely o délce 37m</t>
  </si>
  <si>
    <t>výkop v asfaltové ploše pro uložení šachty 1000x1000x1000mm s podsypem pro uložení šachty</t>
  </si>
  <si>
    <t>Přeložení rozvodů vody pitné 4x potrubí (T, ST, CIRK) a vody užitkové (ze studny)</t>
  </si>
  <si>
    <t>likvidace a odvoz přebytečných nadzemních rozvodů a stávající rozvodné skříně</t>
  </si>
  <si>
    <t>podzemní kolektor 800x800mm (energokanál) včetně překrytí v pojezdovém provedení, (propojení dvou stávajících kolektorů u fasád obejktu L a napojení objektu J),</t>
  </si>
  <si>
    <t>Odpojení veškerých inženýrských sítí před zahájením demoličních prací s minimální prodlevou</t>
  </si>
  <si>
    <t>přeložení vrchních rozvodů do nového kolektoru včetně uchycení (propoj kolekt. a napojení objektu J), lze použít stávající rozvody ve stávajících délkách HORKOVOD 27m, ZPÁTEČKA 27m</t>
  </si>
  <si>
    <t>Nemocnice Nymburk s.r.o.</t>
  </si>
  <si>
    <t>CZ28762886</t>
  </si>
  <si>
    <t>Vedlejší a ost. náklady, přeložky IS, zámk. dlažba</t>
  </si>
  <si>
    <t xml:space="preserve">    VRN4 - Sítě a zámková dlažba</t>
  </si>
  <si>
    <t>Sítě a zámková dlažba</t>
  </si>
  <si>
    <t>přeložení vrchních rozvodů do nového kolektoru včetně uchycení (propojení stávajících kolektorů vstupu a výstupu z objektu L a napojení objektu J), lze použít stávající rozvody ve stávajících délkách PPR TV 39m, PPR SV 39m, PPR CIRK 39m, PE UŽIT.V. 26m</t>
  </si>
  <si>
    <t>Napojení rozvodu teplé vody PPR DN 60mm v objektu J</t>
  </si>
  <si>
    <t>Napojení rozvodu studené vody PPR DN 60mm v objektu J</t>
  </si>
  <si>
    <t>Napojení rozvodu cirkulace vody PPR DN 30mm v objektu J</t>
  </si>
  <si>
    <t>Napojení rozvodu horkovodu v objektu J</t>
  </si>
  <si>
    <t>Napojení zpátečky horkovodu v objektu J</t>
  </si>
  <si>
    <t>Napojení elektro v objektu J</t>
  </si>
  <si>
    <t>Napojení rozvodu teplé vody PPR DN 60mm u vstupu stávajícího kolektoru do objektu L</t>
  </si>
  <si>
    <t>Napojení rozvodu studené vody PPR DN 60mm u vstupu stávajícího kolektoru do objektu L</t>
  </si>
  <si>
    <t>Napojení rozvodu cirkulace vody PPR DN 30mm u vstupu stávajícího kolektoru do objektu L</t>
  </si>
  <si>
    <t>napojení rozvodu užitkové vody PE DN 50mm u vstupu stávajícího kolektoru do objektu L</t>
  </si>
  <si>
    <t>Napojení rozvodu teplé vody PPR DN 60mm u výstupu stávajícího kolektoru z objektu L</t>
  </si>
  <si>
    <t>Napojení rozvodu studené vody PPR DN 60mm u výstupu stávajícího kolektoru z objektu L</t>
  </si>
  <si>
    <t>Napojení rozvodu cirkulace vody PPR DN 30mm u výstupu stávajícího kolektoru z objektu L</t>
  </si>
  <si>
    <t>Napojení rozvodu užitkové vody PE DN 50mm u výstupu stávajícího kolektoru z objektu L</t>
  </si>
  <si>
    <t>Napojení horkovodu u vstupu stávajícího kolektoru do objektu L</t>
  </si>
  <si>
    <t>Napojení zpátečky horkovodu u vstupu stávajícího kolektoru do objektu L</t>
  </si>
  <si>
    <t>Napojení rozvodu horkovodu u výstupu stávajícího kolektoru z objektu L</t>
  </si>
  <si>
    <t>Napojení zpátečky horkovodu u výstupu stávajícího kolektoru z objektu L</t>
  </si>
  <si>
    <t>Napojení dvou kabelů u vstupu stávajícího kolektoru do objektu L</t>
  </si>
  <si>
    <t>Napojení dvou kabelů u výstupu stávajícího kolektoru z objektu L</t>
  </si>
  <si>
    <t>revizní poklop v pojezdovém provedení</t>
  </si>
  <si>
    <t xml:space="preserve">vyrovnání plochy pod kolektor (dno = -1,6m pod budoucí zámkovou dlažbou) -  (výkop pro uložení kolektoru je součástí demolice podlahy a části 1.PP </t>
  </si>
  <si>
    <r>
      <t xml:space="preserve">skladba dle </t>
    </r>
    <r>
      <rPr>
        <sz val="8"/>
        <color rgb="FFFF0000"/>
        <rFont val="Arial CE"/>
        <family val="2"/>
      </rPr>
      <t>TP 170</t>
    </r>
    <r>
      <rPr>
        <sz val="8"/>
        <color rgb="FF800080"/>
        <rFont val="Arial CE"/>
        <family val="2"/>
      </rPr>
      <t xml:space="preserve"> -  D – 3 – VI – PIII  plochy 1050m2 (výkop je součástí demolice suterénů objektů)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</si>
</sst>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"/>
  </numFmts>
  <fonts count="24">
    <font>
      <sz val="8"/>
      <name val="Trebuchet MS"/>
      <family val="2"/>
    </font>
    <font>
      <sz val="10"/>
      <name val="Arial"/>
      <family val="2"/>
    </font>
    <font>
      <sz val="8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b/>
      <sz val="12"/>
      <color rgb="FF960000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b/>
      <sz val="12"/>
      <color rgb="FF80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8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/>
      <top style="hair">
        <color rgb="FF969696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20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4" borderId="0" xfId="0" applyFont="1" applyFill="1" applyAlignment="1" applyProtection="1">
      <alignment horizontal="left" vertical="center"/>
      <protection locked="0"/>
    </xf>
    <xf numFmtId="49" fontId="4" fillId="4" borderId="0" xfId="0" applyNumberFormat="1" applyFont="1" applyFill="1" applyAlignment="1" applyProtection="1">
      <alignment horizontal="left" vertical="center"/>
      <protection locked="0"/>
    </xf>
    <xf numFmtId="0" fontId="13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6" fillId="3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4" fontId="17" fillId="0" borderId="0" xfId="0" applyNumberFormat="1" applyFont="1" applyAlignment="1">
      <alignment vertical="center"/>
    </xf>
    <xf numFmtId="0" fontId="6" fillId="3" borderId="12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4" xfId="0" applyFont="1" applyBorder="1"/>
    <xf numFmtId="0" fontId="16" fillId="0" borderId="17" xfId="0" applyFont="1" applyBorder="1" applyAlignment="1">
      <alignment horizontal="center" vertical="center"/>
    </xf>
    <xf numFmtId="49" fontId="16" fillId="0" borderId="17" xfId="0" applyNumberFormat="1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166" fontId="16" fillId="0" borderId="17" xfId="0" applyNumberFormat="1" applyFont="1" applyBorder="1" applyAlignment="1">
      <alignment vertical="center"/>
    </xf>
    <xf numFmtId="4" fontId="16" fillId="4" borderId="17" xfId="0" applyNumberFormat="1" applyFont="1" applyFill="1" applyBorder="1" applyAlignment="1" applyProtection="1">
      <alignment vertical="center"/>
      <protection locked="0"/>
    </xf>
    <xf numFmtId="4" fontId="16" fillId="0" borderId="17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6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0" xfId="0" applyFont="1" applyBorder="1"/>
    <xf numFmtId="0" fontId="0" fillId="0" borderId="18" xfId="0" applyBorder="1"/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10" fillId="0" borderId="18" xfId="0" applyFont="1" applyBorder="1"/>
    <xf numFmtId="0" fontId="0" fillId="0" borderId="19" xfId="0" applyBorder="1"/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10" fillId="0" borderId="19" xfId="0" applyFont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4" fontId="17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Border="1" applyProtection="1">
      <protection locked="0"/>
    </xf>
    <xf numFmtId="4" fontId="8" fillId="0" borderId="0" xfId="0" applyNumberFormat="1" applyFont="1" applyBorder="1"/>
    <xf numFmtId="0" fontId="9" fillId="0" borderId="0" xfId="0" applyFont="1" applyBorder="1" applyAlignment="1">
      <alignment horizontal="left"/>
    </xf>
    <xf numFmtId="4" fontId="9" fillId="0" borderId="0" xfId="0" applyNumberFormat="1" applyFont="1" applyBorder="1"/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10" fillId="0" borderId="5" xfId="0" applyFont="1" applyBorder="1"/>
    <xf numFmtId="4" fontId="0" fillId="0" borderId="0" xfId="0" applyNumberFormat="1"/>
    <xf numFmtId="166" fontId="0" fillId="0" borderId="0" xfId="0" applyNumberFormat="1"/>
    <xf numFmtId="166" fontId="0" fillId="0" borderId="0" xfId="0" applyNumberForma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0" fillId="0" borderId="0" xfId="0"/>
    <xf numFmtId="0" fontId="11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5" fillId="0" borderId="0" xfId="0" applyFont="1" applyAlignment="1">
      <alignment horizontal="left" vertical="top" wrapText="1"/>
    </xf>
    <xf numFmtId="49" fontId="4" fillId="4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4" fontId="13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4" fillId="4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R62"/>
  <sheetViews>
    <sheetView zoomScale="85" zoomScaleNormal="85" workbookViewId="0" topLeftCell="A33">
      <selection activeCell="AR11" sqref="AR11"/>
    </sheetView>
  </sheetViews>
  <sheetFormatPr defaultColWidth="9.33203125" defaultRowHeight="13.5"/>
  <cols>
    <col min="1" max="1" width="1.66796875" style="0" customWidth="1"/>
    <col min="2" max="2" width="4.16015625" style="0" customWidth="1"/>
    <col min="3" max="32" width="2.66015625" style="0" customWidth="1"/>
    <col min="33" max="33" width="3.33203125" style="0" customWidth="1"/>
    <col min="34" max="34" width="25.16015625" style="0" customWidth="1"/>
    <col min="35" max="36" width="2.5" style="0" customWidth="1"/>
    <col min="37" max="37" width="8.33203125" style="0" customWidth="1"/>
    <col min="38" max="38" width="3.33203125" style="0" customWidth="1"/>
    <col min="39" max="39" width="13.33203125" style="0" customWidth="1"/>
    <col min="40" max="40" width="7.5" style="0" customWidth="1"/>
    <col min="41" max="41" width="4.16015625" style="0" customWidth="1"/>
    <col min="42" max="42" width="15.66015625" style="0" customWidth="1"/>
    <col min="44" max="44" width="10.33203125" style="0" bestFit="1" customWidth="1"/>
  </cols>
  <sheetData>
    <row r="2" ht="36.9" customHeight="1"/>
    <row r="3" spans="1:42" ht="6.6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1:3" ht="24.9" customHeight="1">
      <c r="A4" s="6"/>
      <c r="C4" s="24" t="s">
        <v>72</v>
      </c>
    </row>
    <row r="5" spans="1:40" ht="12" customHeight="1">
      <c r="A5" s="6"/>
      <c r="C5" s="25" t="s">
        <v>62</v>
      </c>
      <c r="J5" s="175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</row>
    <row r="6" spans="1:40" ht="36.9" customHeight="1">
      <c r="A6" s="6"/>
      <c r="C6" s="26" t="s">
        <v>1</v>
      </c>
      <c r="J6" s="177" t="s">
        <v>151</v>
      </c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</row>
    <row r="7" spans="1:39" ht="12" customHeight="1">
      <c r="A7" s="6"/>
      <c r="C7" s="27" t="s">
        <v>73</v>
      </c>
      <c r="J7" s="28" t="s">
        <v>0</v>
      </c>
      <c r="AJ7" s="27" t="s">
        <v>2</v>
      </c>
      <c r="AM7" s="28" t="s">
        <v>0</v>
      </c>
    </row>
    <row r="8" spans="1:39" ht="12" customHeight="1">
      <c r="A8" s="6"/>
      <c r="C8" s="27" t="s">
        <v>3</v>
      </c>
      <c r="J8" s="28" t="s">
        <v>69</v>
      </c>
      <c r="AJ8" s="27" t="s">
        <v>4</v>
      </c>
      <c r="AM8" s="29"/>
    </row>
    <row r="9" ht="14.4" customHeight="1">
      <c r="A9" s="6"/>
    </row>
    <row r="10" spans="1:39" ht="12" customHeight="1">
      <c r="A10" s="6"/>
      <c r="C10" s="27" t="s">
        <v>74</v>
      </c>
      <c r="AJ10" s="27" t="s">
        <v>5</v>
      </c>
      <c r="AM10" s="28">
        <v>28762886</v>
      </c>
    </row>
    <row r="11" spans="1:39" ht="18.45" customHeight="1">
      <c r="A11" s="6"/>
      <c r="D11" s="28" t="s">
        <v>183</v>
      </c>
      <c r="AJ11" s="27" t="s">
        <v>6</v>
      </c>
      <c r="AM11" s="28" t="s">
        <v>184</v>
      </c>
    </row>
    <row r="12" ht="6.9" customHeight="1">
      <c r="A12" s="6"/>
    </row>
    <row r="13" spans="1:39" ht="12" customHeight="1">
      <c r="A13" s="6"/>
      <c r="C13" s="27" t="s">
        <v>75</v>
      </c>
      <c r="AJ13" s="27" t="s">
        <v>5</v>
      </c>
      <c r="AM13" s="30" t="s">
        <v>64</v>
      </c>
    </row>
    <row r="14" spans="1:39" ht="13.2">
      <c r="A14" s="6"/>
      <c r="D14" s="178" t="s">
        <v>64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27" t="s">
        <v>6</v>
      </c>
      <c r="AM14" s="30" t="s">
        <v>64</v>
      </c>
    </row>
    <row r="15" ht="6.9" customHeight="1">
      <c r="A15" s="6"/>
    </row>
    <row r="16" spans="1:39" ht="12" customHeight="1">
      <c r="A16" s="6"/>
      <c r="C16" s="27" t="s">
        <v>7</v>
      </c>
      <c r="AJ16" s="27" t="s">
        <v>5</v>
      </c>
      <c r="AM16" s="28" t="s">
        <v>0</v>
      </c>
    </row>
    <row r="17" spans="1:39" ht="18.45" customHeight="1">
      <c r="A17" s="6"/>
      <c r="D17" s="28"/>
      <c r="AJ17" s="27" t="s">
        <v>6</v>
      </c>
      <c r="AM17" s="28" t="s">
        <v>0</v>
      </c>
    </row>
    <row r="18" ht="6.9" customHeight="1">
      <c r="A18" s="6"/>
    </row>
    <row r="19" spans="1:39" ht="12" customHeight="1">
      <c r="A19" s="6"/>
      <c r="C19" s="27" t="s">
        <v>8</v>
      </c>
      <c r="AJ19" s="27" t="s">
        <v>5</v>
      </c>
      <c r="AM19" s="28" t="s">
        <v>0</v>
      </c>
    </row>
    <row r="20" spans="1:39" ht="18.45" customHeight="1">
      <c r="A20" s="6"/>
      <c r="D20" s="28" t="s">
        <v>63</v>
      </c>
      <c r="AJ20" s="27" t="s">
        <v>6</v>
      </c>
      <c r="AM20" s="28" t="s">
        <v>0</v>
      </c>
    </row>
    <row r="21" ht="6.9" customHeight="1">
      <c r="A21" s="6"/>
    </row>
    <row r="22" spans="1:40" s="1" customFormat="1" ht="25.95" customHeight="1">
      <c r="A22" s="8"/>
      <c r="C22" s="31" t="s">
        <v>10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80">
        <f>ROUND(AF55,2)</f>
        <v>0</v>
      </c>
      <c r="AK22" s="181"/>
      <c r="AL22" s="181"/>
      <c r="AM22" s="181"/>
      <c r="AN22" s="181"/>
    </row>
    <row r="23" s="1" customFormat="1" ht="6.9" customHeight="1">
      <c r="A23" s="8"/>
    </row>
    <row r="24" spans="1:40" s="1" customFormat="1" ht="13.2">
      <c r="A24" s="8"/>
      <c r="K24" s="182" t="s">
        <v>76</v>
      </c>
      <c r="L24" s="182"/>
      <c r="M24" s="182"/>
      <c r="N24" s="182"/>
      <c r="O24" s="182"/>
      <c r="V24" s="182" t="s">
        <v>77</v>
      </c>
      <c r="W24" s="182"/>
      <c r="X24" s="182"/>
      <c r="Y24" s="182"/>
      <c r="Z24" s="182"/>
      <c r="AA24" s="182"/>
      <c r="AB24" s="182"/>
      <c r="AC24" s="182"/>
      <c r="AD24" s="182"/>
      <c r="AJ24" s="182" t="s">
        <v>78</v>
      </c>
      <c r="AK24" s="182"/>
      <c r="AL24" s="182"/>
      <c r="AM24" s="182"/>
      <c r="AN24" s="182"/>
    </row>
    <row r="25" spans="1:40" s="32" customFormat="1" ht="14.4" customHeight="1">
      <c r="A25" s="33"/>
      <c r="C25" s="27" t="s">
        <v>11</v>
      </c>
      <c r="E25" s="27" t="s">
        <v>12</v>
      </c>
      <c r="K25" s="183">
        <v>0.21</v>
      </c>
      <c r="L25" s="184"/>
      <c r="M25" s="184"/>
      <c r="N25" s="184"/>
      <c r="O25" s="184"/>
      <c r="V25" s="185">
        <f>AF55</f>
        <v>0</v>
      </c>
      <c r="W25" s="184"/>
      <c r="X25" s="184"/>
      <c r="Y25" s="184"/>
      <c r="Z25" s="184"/>
      <c r="AA25" s="184"/>
      <c r="AB25" s="184"/>
      <c r="AC25" s="184"/>
      <c r="AD25" s="184"/>
      <c r="AJ25" s="185">
        <f>V25*K25</f>
        <v>0</v>
      </c>
      <c r="AK25" s="184"/>
      <c r="AL25" s="184"/>
      <c r="AM25" s="184"/>
      <c r="AN25" s="184"/>
    </row>
    <row r="26" spans="1:40" s="32" customFormat="1" ht="14.4" customHeight="1">
      <c r="A26" s="33"/>
      <c r="E26" s="27" t="s">
        <v>13</v>
      </c>
      <c r="K26" s="183">
        <v>0.15</v>
      </c>
      <c r="L26" s="184"/>
      <c r="M26" s="184"/>
      <c r="N26" s="184"/>
      <c r="O26" s="184"/>
      <c r="V26" s="185">
        <v>0</v>
      </c>
      <c r="W26" s="184"/>
      <c r="X26" s="184"/>
      <c r="Y26" s="184"/>
      <c r="Z26" s="184"/>
      <c r="AA26" s="184"/>
      <c r="AB26" s="184"/>
      <c r="AC26" s="184"/>
      <c r="AD26" s="184"/>
      <c r="AJ26" s="185">
        <f>V26*K26</f>
        <v>0</v>
      </c>
      <c r="AK26" s="184"/>
      <c r="AL26" s="184"/>
      <c r="AM26" s="184"/>
      <c r="AN26" s="184"/>
    </row>
    <row r="27" spans="1:40" s="32" customFormat="1" ht="14.4" customHeight="1" hidden="1">
      <c r="A27" s="33"/>
      <c r="E27" s="27" t="s">
        <v>14</v>
      </c>
      <c r="K27" s="183">
        <v>0.21</v>
      </c>
      <c r="L27" s="184"/>
      <c r="M27" s="184"/>
      <c r="N27" s="184"/>
      <c r="O27" s="184"/>
      <c r="V27" s="185" t="e">
        <f>ROUND(#REF!,2)</f>
        <v>#REF!</v>
      </c>
      <c r="W27" s="184"/>
      <c r="X27" s="184"/>
      <c r="Y27" s="184"/>
      <c r="Z27" s="184"/>
      <c r="AA27" s="184"/>
      <c r="AB27" s="184"/>
      <c r="AC27" s="184"/>
      <c r="AD27" s="184"/>
      <c r="AJ27" s="185">
        <v>0</v>
      </c>
      <c r="AK27" s="184"/>
      <c r="AL27" s="184"/>
      <c r="AM27" s="184"/>
      <c r="AN27" s="184"/>
    </row>
    <row r="28" spans="1:40" s="32" customFormat="1" ht="14.4" customHeight="1" hidden="1">
      <c r="A28" s="33"/>
      <c r="E28" s="27" t="s">
        <v>15</v>
      </c>
      <c r="K28" s="183">
        <v>0.15</v>
      </c>
      <c r="L28" s="184"/>
      <c r="M28" s="184"/>
      <c r="N28" s="184"/>
      <c r="O28" s="184"/>
      <c r="V28" s="185" t="e">
        <f>ROUND(#REF!,2)</f>
        <v>#REF!</v>
      </c>
      <c r="W28" s="184"/>
      <c r="X28" s="184"/>
      <c r="Y28" s="184"/>
      <c r="Z28" s="184"/>
      <c r="AA28" s="184"/>
      <c r="AB28" s="184"/>
      <c r="AC28" s="184"/>
      <c r="AD28" s="184"/>
      <c r="AJ28" s="185">
        <v>0</v>
      </c>
      <c r="AK28" s="184"/>
      <c r="AL28" s="184"/>
      <c r="AM28" s="184"/>
      <c r="AN28" s="184"/>
    </row>
    <row r="29" spans="1:40" s="32" customFormat="1" ht="14.4" customHeight="1" hidden="1">
      <c r="A29" s="33"/>
      <c r="E29" s="27" t="s">
        <v>16</v>
      </c>
      <c r="K29" s="183">
        <v>0</v>
      </c>
      <c r="L29" s="184"/>
      <c r="M29" s="184"/>
      <c r="N29" s="184"/>
      <c r="O29" s="184"/>
      <c r="V29" s="185" t="e">
        <f>ROUND(#REF!,2)</f>
        <v>#REF!</v>
      </c>
      <c r="W29" s="184"/>
      <c r="X29" s="184"/>
      <c r="Y29" s="184"/>
      <c r="Z29" s="184"/>
      <c r="AA29" s="184"/>
      <c r="AB29" s="184"/>
      <c r="AC29" s="184"/>
      <c r="AD29" s="184"/>
      <c r="AJ29" s="185">
        <v>0</v>
      </c>
      <c r="AK29" s="184"/>
      <c r="AL29" s="184"/>
      <c r="AM29" s="184"/>
      <c r="AN29" s="184"/>
    </row>
    <row r="30" s="1" customFormat="1" ht="6.9" customHeight="1">
      <c r="A30" s="8"/>
    </row>
    <row r="31" spans="1:42" s="1" customFormat="1" ht="25.95" customHeight="1">
      <c r="A31" s="8"/>
      <c r="B31" s="11"/>
      <c r="C31" s="34" t="s">
        <v>17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5" t="s">
        <v>18</v>
      </c>
      <c r="T31" s="12"/>
      <c r="U31" s="12"/>
      <c r="V31" s="12"/>
      <c r="W31" s="186" t="s">
        <v>19</v>
      </c>
      <c r="X31" s="187"/>
      <c r="Y31" s="187"/>
      <c r="Z31" s="187"/>
      <c r="AA31" s="187"/>
      <c r="AB31" s="12"/>
      <c r="AC31" s="12"/>
      <c r="AD31" s="12"/>
      <c r="AE31" s="12"/>
      <c r="AF31" s="12"/>
      <c r="AG31" s="12"/>
      <c r="AH31" s="12"/>
      <c r="AI31" s="12"/>
      <c r="AJ31" s="188">
        <f>SUM(AJ22:AJ29)</f>
        <v>0</v>
      </c>
      <c r="AK31" s="187"/>
      <c r="AL31" s="187"/>
      <c r="AM31" s="187"/>
      <c r="AN31" s="189"/>
      <c r="AO31" s="11"/>
      <c r="AP31" s="11"/>
    </row>
    <row r="32" s="1" customFormat="1" ht="6.9" customHeight="1">
      <c r="A32" s="8"/>
    </row>
    <row r="33" spans="1:42" s="1" customFormat="1" ht="6.9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</row>
    <row r="35" s="159" customFormat="1" ht="13.5"/>
    <row r="36" s="159" customFormat="1" ht="13.5"/>
    <row r="37" s="159" customFormat="1" ht="13.5"/>
    <row r="38" s="159" customFormat="1" ht="13.5"/>
    <row r="39" s="159" customFormat="1" ht="13.5"/>
    <row r="42" spans="1:42" s="1" customFormat="1" ht="6.9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2" s="1" customFormat="1" ht="24.9" customHeight="1">
      <c r="A43" s="8"/>
      <c r="B43" s="24" t="s">
        <v>79</v>
      </c>
    </row>
    <row r="44" s="1" customFormat="1" ht="6.9" customHeight="1">
      <c r="A44" s="8"/>
    </row>
    <row r="45" spans="1:11" s="36" customFormat="1" ht="12" customHeight="1">
      <c r="A45" s="37"/>
      <c r="B45" s="27" t="s">
        <v>62</v>
      </c>
      <c r="K45" s="36">
        <f>J5</f>
        <v>0</v>
      </c>
    </row>
    <row r="46" spans="1:40" s="38" customFormat="1" ht="36.9" customHeight="1">
      <c r="A46" s="39"/>
      <c r="B46" s="40" t="s">
        <v>1</v>
      </c>
      <c r="K46" s="170" t="str">
        <f>J6</f>
        <v>Demolice objektů G a L v areálu Nemocnice Nymburk</v>
      </c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</row>
    <row r="47" s="1" customFormat="1" ht="6.9" customHeight="1">
      <c r="A47" s="8"/>
    </row>
    <row r="48" spans="1:39" s="1" customFormat="1" ht="12" customHeight="1">
      <c r="A48" s="8"/>
      <c r="B48" s="27" t="s">
        <v>3</v>
      </c>
      <c r="K48" s="41" t="str">
        <f>IF(J8="","",J8)</f>
        <v>Nymburk</v>
      </c>
      <c r="AH48" s="27" t="s">
        <v>4</v>
      </c>
      <c r="AL48" s="172" t="str">
        <f>IF(AM8="","",AM8)</f>
        <v/>
      </c>
      <c r="AM48" s="172"/>
    </row>
    <row r="49" s="1" customFormat="1" ht="6.9" customHeight="1">
      <c r="A49" s="8"/>
    </row>
    <row r="50" spans="1:41" s="1" customFormat="1" ht="15.15" customHeight="1">
      <c r="A50" s="8"/>
      <c r="B50" s="27" t="s">
        <v>74</v>
      </c>
      <c r="K50" s="36" t="s">
        <v>183</v>
      </c>
      <c r="AH50" s="27" t="s">
        <v>7</v>
      </c>
      <c r="AL50" s="173" t="str">
        <f>IF(D17="","",D17)</f>
        <v/>
      </c>
      <c r="AM50" s="174"/>
      <c r="AN50" s="174"/>
      <c r="AO50" s="174"/>
    </row>
    <row r="51" spans="1:41" s="1" customFormat="1" ht="15.15" customHeight="1">
      <c r="A51" s="8"/>
      <c r="B51" s="27" t="s">
        <v>75</v>
      </c>
      <c r="K51" s="36" t="str">
        <f>IF(D14="Vyplň údaj","",D14)</f>
        <v/>
      </c>
      <c r="AH51" s="27" t="s">
        <v>8</v>
      </c>
      <c r="AL51" s="173" t="str">
        <f>IF(D20="","",D20)</f>
        <v xml:space="preserve"> </v>
      </c>
      <c r="AM51" s="174"/>
      <c r="AN51" s="174"/>
      <c r="AO51" s="174"/>
    </row>
    <row r="52" s="1" customFormat="1" ht="10.95" customHeight="1">
      <c r="A52" s="8"/>
    </row>
    <row r="53" spans="1:42" s="1" customFormat="1" ht="29.25" customHeight="1">
      <c r="A53" s="8"/>
      <c r="B53" s="164" t="s">
        <v>20</v>
      </c>
      <c r="C53" s="165"/>
      <c r="D53" s="165"/>
      <c r="E53" s="165"/>
      <c r="F53" s="165"/>
      <c r="G53" s="20"/>
      <c r="H53" s="166" t="s">
        <v>31</v>
      </c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7" t="s">
        <v>65</v>
      </c>
      <c r="AG53" s="165"/>
      <c r="AH53" s="165"/>
      <c r="AI53" s="165"/>
      <c r="AJ53" s="165"/>
      <c r="AK53" s="165"/>
      <c r="AL53" s="165"/>
      <c r="AM53" s="166" t="s">
        <v>66</v>
      </c>
      <c r="AN53" s="165"/>
      <c r="AO53" s="165"/>
      <c r="AP53" s="42" t="s">
        <v>30</v>
      </c>
    </row>
    <row r="54" s="1" customFormat="1" ht="10.95" customHeight="1">
      <c r="A54" s="8"/>
    </row>
    <row r="55" spans="1:42" s="43" customFormat="1" ht="32.4" customHeight="1">
      <c r="A55" s="44"/>
      <c r="B55" s="45" t="s">
        <v>80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168">
        <f>SUM(AF56:AL58)</f>
        <v>0</v>
      </c>
      <c r="AG55" s="168"/>
      <c r="AH55" s="168"/>
      <c r="AI55" s="168"/>
      <c r="AJ55" s="168"/>
      <c r="AK55" s="168"/>
      <c r="AL55" s="168"/>
      <c r="AM55" s="169">
        <f>SUM(AM56:AO58)</f>
        <v>0</v>
      </c>
      <c r="AN55" s="169"/>
      <c r="AO55" s="169"/>
      <c r="AP55" s="47" t="s">
        <v>0</v>
      </c>
    </row>
    <row r="56" spans="1:42" s="52" customFormat="1" ht="16.5" customHeight="1">
      <c r="A56" s="48"/>
      <c r="B56" s="49"/>
      <c r="C56" s="161" t="s">
        <v>83</v>
      </c>
      <c r="D56" s="161"/>
      <c r="E56" s="161"/>
      <c r="F56" s="161"/>
      <c r="G56" s="161"/>
      <c r="H56" s="50"/>
      <c r="I56" s="161" t="s">
        <v>85</v>
      </c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2">
        <f>'SO 01 Objekt G'!J30</f>
        <v>0</v>
      </c>
      <c r="AG56" s="163"/>
      <c r="AH56" s="163"/>
      <c r="AI56" s="163"/>
      <c r="AJ56" s="163"/>
      <c r="AK56" s="163"/>
      <c r="AL56" s="163"/>
      <c r="AM56" s="162">
        <f>AF56*1.21</f>
        <v>0</v>
      </c>
      <c r="AN56" s="163"/>
      <c r="AO56" s="163"/>
      <c r="AP56" s="51" t="s">
        <v>81</v>
      </c>
    </row>
    <row r="57" spans="1:42" s="52" customFormat="1" ht="16.5" customHeight="1">
      <c r="A57" s="48"/>
      <c r="B57" s="49"/>
      <c r="C57" s="161" t="s">
        <v>84</v>
      </c>
      <c r="D57" s="161"/>
      <c r="E57" s="161"/>
      <c r="F57" s="161"/>
      <c r="G57" s="161"/>
      <c r="H57" s="50"/>
      <c r="I57" s="161" t="s">
        <v>86</v>
      </c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2">
        <f>'SO 02 Objekt L'!J30</f>
        <v>0</v>
      </c>
      <c r="AG57" s="163"/>
      <c r="AH57" s="163"/>
      <c r="AI57" s="163"/>
      <c r="AJ57" s="163"/>
      <c r="AK57" s="163"/>
      <c r="AL57" s="163"/>
      <c r="AM57" s="162">
        <f>AF57*1.21</f>
        <v>0</v>
      </c>
      <c r="AN57" s="163"/>
      <c r="AO57" s="163"/>
      <c r="AP57" s="51" t="s">
        <v>81</v>
      </c>
    </row>
    <row r="58" spans="1:42" s="52" customFormat="1" ht="26.4" customHeight="1">
      <c r="A58" s="48"/>
      <c r="B58" s="49"/>
      <c r="C58" s="161" t="s">
        <v>82</v>
      </c>
      <c r="D58" s="161"/>
      <c r="E58" s="161"/>
      <c r="F58" s="161"/>
      <c r="G58" s="161"/>
      <c r="H58" s="50"/>
      <c r="I58" s="161" t="s">
        <v>185</v>
      </c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2">
        <f>'VON - Vedlejší a ostatní ...'!J30</f>
        <v>0</v>
      </c>
      <c r="AG58" s="163"/>
      <c r="AH58" s="163"/>
      <c r="AI58" s="163"/>
      <c r="AJ58" s="163"/>
      <c r="AK58" s="163"/>
      <c r="AL58" s="163"/>
      <c r="AM58" s="162">
        <f>AF58*1.21</f>
        <v>0</v>
      </c>
      <c r="AN58" s="163"/>
      <c r="AO58" s="163"/>
      <c r="AP58" s="51" t="s">
        <v>82</v>
      </c>
    </row>
    <row r="59" s="1" customFormat="1" ht="30" customHeight="1">
      <c r="A59" s="8"/>
    </row>
    <row r="60" spans="1:42" s="1" customFormat="1" ht="6.9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2" spans="42:44" ht="13.5">
      <c r="AP62" s="150"/>
      <c r="AR62" s="150"/>
    </row>
  </sheetData>
  <sheetProtection algorithmName="SHA-512" hashValue="lthuJv+vrDIZ+YZFtjtYjDWhIjLLVZNcsoCgVgTphn4AdMUWRi+vxoFmEFrmXn1SvS0YCEMBdU8+jTt6WC67vQ==" saltValue="cagwBZfY8Fpp8zycY4RwkA==" spinCount="100000" sheet="1" objects="1" scenarios="1"/>
  <mergeCells count="46">
    <mergeCell ref="K29:O29"/>
    <mergeCell ref="V29:AD29"/>
    <mergeCell ref="AJ29:AN29"/>
    <mergeCell ref="W31:AA31"/>
    <mergeCell ref="AJ31:AN31"/>
    <mergeCell ref="AJ26:AN26"/>
    <mergeCell ref="K27:O27"/>
    <mergeCell ref="V27:AD27"/>
    <mergeCell ref="AJ27:AN27"/>
    <mergeCell ref="K28:O28"/>
    <mergeCell ref="V28:AD28"/>
    <mergeCell ref="AJ28:AN28"/>
    <mergeCell ref="K46:AN46"/>
    <mergeCell ref="AL48:AM48"/>
    <mergeCell ref="AL50:AO50"/>
    <mergeCell ref="AL51:AO51"/>
    <mergeCell ref="J5:AN5"/>
    <mergeCell ref="J6:AN6"/>
    <mergeCell ref="D14:AI14"/>
    <mergeCell ref="AJ22:AN22"/>
    <mergeCell ref="K24:O24"/>
    <mergeCell ref="V24:AD24"/>
    <mergeCell ref="AJ24:AN24"/>
    <mergeCell ref="K25:O25"/>
    <mergeCell ref="V25:AD25"/>
    <mergeCell ref="AJ25:AN25"/>
    <mergeCell ref="K26:O26"/>
    <mergeCell ref="V26:AD26"/>
    <mergeCell ref="B53:F53"/>
    <mergeCell ref="H53:AE53"/>
    <mergeCell ref="AF53:AL53"/>
    <mergeCell ref="AM53:AO53"/>
    <mergeCell ref="AF55:AL55"/>
    <mergeCell ref="AM55:AO55"/>
    <mergeCell ref="C58:G58"/>
    <mergeCell ref="I58:AE58"/>
    <mergeCell ref="AF58:AL58"/>
    <mergeCell ref="AM58:AO58"/>
    <mergeCell ref="C56:G56"/>
    <mergeCell ref="I56:AE56"/>
    <mergeCell ref="AF56:AL56"/>
    <mergeCell ref="AM56:AO56"/>
    <mergeCell ref="C57:G57"/>
    <mergeCell ref="I57:AE57"/>
    <mergeCell ref="AF57:AL57"/>
    <mergeCell ref="AM57:AO57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K120"/>
  <sheetViews>
    <sheetView showGridLines="0" zoomScale="92" zoomScaleNormal="92" workbookViewId="0" topLeftCell="A1">
      <pane ySplit="1" topLeftCell="A101" activePane="bottomLeft" state="frozen"/>
      <selection pane="topLeft" activeCell="L164" sqref="L164:M164"/>
      <selection pane="bottomLeft" activeCell="I90" sqref="I90"/>
    </sheetView>
  </sheetViews>
  <sheetFormatPr defaultColWidth="9.33203125" defaultRowHeight="13.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0" width="22.33203125" style="0" customWidth="1"/>
    <col min="11" max="11" width="1.171875" style="90" customWidth="1"/>
  </cols>
  <sheetData>
    <row r="2" ht="36.9" customHeight="1"/>
    <row r="3" spans="2:11" ht="6.9" customHeight="1">
      <c r="B3" s="3"/>
      <c r="C3" s="4"/>
      <c r="D3" s="4"/>
      <c r="E3" s="4"/>
      <c r="F3" s="4"/>
      <c r="G3" s="4"/>
      <c r="H3" s="4"/>
      <c r="I3" s="4"/>
      <c r="J3" s="4"/>
      <c r="K3" s="5"/>
    </row>
    <row r="4" spans="2:11" ht="24.9" customHeight="1">
      <c r="B4" s="6"/>
      <c r="C4" s="90"/>
      <c r="D4" s="107" t="s">
        <v>87</v>
      </c>
      <c r="E4" s="90"/>
      <c r="F4" s="90"/>
      <c r="G4" s="90"/>
      <c r="H4" s="90"/>
      <c r="I4" s="90"/>
      <c r="J4" s="90"/>
      <c r="K4" s="7"/>
    </row>
    <row r="5" spans="2:11" ht="6.9" customHeight="1">
      <c r="B5" s="6"/>
      <c r="C5" s="90"/>
      <c r="D5" s="90"/>
      <c r="E5" s="90"/>
      <c r="F5" s="90"/>
      <c r="G5" s="90"/>
      <c r="H5" s="90"/>
      <c r="I5" s="90"/>
      <c r="J5" s="90"/>
      <c r="K5" s="7"/>
    </row>
    <row r="6" spans="2:11" ht="12" customHeight="1">
      <c r="B6" s="6"/>
      <c r="C6" s="90"/>
      <c r="D6" s="108" t="s">
        <v>1</v>
      </c>
      <c r="E6" s="90"/>
      <c r="F6" s="90"/>
      <c r="G6" s="90"/>
      <c r="H6" s="90"/>
      <c r="I6" s="90"/>
      <c r="J6" s="90"/>
      <c r="K6" s="7"/>
    </row>
    <row r="7" spans="2:11" ht="16.5" customHeight="1">
      <c r="B7" s="6"/>
      <c r="C7" s="90"/>
      <c r="D7" s="90"/>
      <c r="E7" s="192" t="str">
        <f>'Rekapitulace stavby'!J6</f>
        <v>Demolice objektů G a L v areálu Nemocnice Nymburk</v>
      </c>
      <c r="F7" s="193"/>
      <c r="G7" s="193"/>
      <c r="H7" s="193"/>
      <c r="I7" s="90"/>
      <c r="J7" s="90"/>
      <c r="K7" s="7"/>
    </row>
    <row r="8" spans="2:11" s="1" customFormat="1" ht="12" customHeight="1">
      <c r="B8" s="8"/>
      <c r="C8" s="91"/>
      <c r="D8" s="108" t="s">
        <v>36</v>
      </c>
      <c r="E8" s="91"/>
      <c r="F8" s="91"/>
      <c r="G8" s="91"/>
      <c r="H8" s="91"/>
      <c r="I8" s="91"/>
      <c r="J8" s="91"/>
      <c r="K8" s="9"/>
    </row>
    <row r="9" spans="2:11" s="1" customFormat="1" ht="16.5" customHeight="1">
      <c r="B9" s="8"/>
      <c r="C9" s="91"/>
      <c r="D9" s="91"/>
      <c r="E9" s="194" t="str">
        <f>'Rekapitulace stavby'!I56</f>
        <v>Objekt G</v>
      </c>
      <c r="F9" s="195"/>
      <c r="G9" s="195"/>
      <c r="H9" s="195"/>
      <c r="I9" s="91"/>
      <c r="J9" s="91"/>
      <c r="K9" s="9"/>
    </row>
    <row r="10" spans="2:11" s="1" customFormat="1" ht="13.5">
      <c r="B10" s="8"/>
      <c r="C10" s="91"/>
      <c r="D10" s="91"/>
      <c r="E10" s="91"/>
      <c r="F10" s="91"/>
      <c r="G10" s="91"/>
      <c r="H10" s="91"/>
      <c r="I10" s="91"/>
      <c r="J10" s="91"/>
      <c r="K10" s="9"/>
    </row>
    <row r="11" spans="2:11" s="1" customFormat="1" ht="12" customHeight="1">
      <c r="B11" s="8"/>
      <c r="C11" s="91"/>
      <c r="D11" s="108" t="s">
        <v>73</v>
      </c>
      <c r="E11" s="91"/>
      <c r="F11" s="111" t="s">
        <v>0</v>
      </c>
      <c r="G11" s="91"/>
      <c r="H11" s="91"/>
      <c r="I11" s="108" t="s">
        <v>2</v>
      </c>
      <c r="J11" s="111" t="s">
        <v>0</v>
      </c>
      <c r="K11" s="9"/>
    </row>
    <row r="12" spans="2:11" s="1" customFormat="1" ht="12" customHeight="1">
      <c r="B12" s="8"/>
      <c r="C12" s="91"/>
      <c r="D12" s="108" t="s">
        <v>3</v>
      </c>
      <c r="E12" s="91"/>
      <c r="F12" s="111" t="str">
        <f>'Rekapitulace stavby'!K48</f>
        <v>Nymburk</v>
      </c>
      <c r="G12" s="91"/>
      <c r="H12" s="91"/>
      <c r="I12" s="108" t="s">
        <v>4</v>
      </c>
      <c r="J12" s="112"/>
      <c r="K12" s="9"/>
    </row>
    <row r="13" spans="2:11" s="1" customFormat="1" ht="10.95" customHeight="1">
      <c r="B13" s="8"/>
      <c r="C13" s="91"/>
      <c r="D13" s="91"/>
      <c r="E13" s="91"/>
      <c r="F13" s="91"/>
      <c r="G13" s="91"/>
      <c r="H13" s="91"/>
      <c r="I13" s="91"/>
      <c r="J13" s="91"/>
      <c r="K13" s="9"/>
    </row>
    <row r="14" spans="2:11" s="1" customFormat="1" ht="12" customHeight="1">
      <c r="B14" s="8"/>
      <c r="C14" s="91"/>
      <c r="D14" s="108" t="s">
        <v>74</v>
      </c>
      <c r="E14" s="91"/>
      <c r="F14" s="91"/>
      <c r="G14" s="91"/>
      <c r="H14" s="91"/>
      <c r="I14" s="108" t="s">
        <v>5</v>
      </c>
      <c r="J14" s="111">
        <v>28762886</v>
      </c>
      <c r="K14" s="9"/>
    </row>
    <row r="15" spans="2:11" s="1" customFormat="1" ht="18" customHeight="1">
      <c r="B15" s="8"/>
      <c r="C15" s="91"/>
      <c r="D15" s="91"/>
      <c r="E15" s="111" t="s">
        <v>183</v>
      </c>
      <c r="F15" s="91"/>
      <c r="G15" s="91"/>
      <c r="H15" s="91"/>
      <c r="I15" s="108" t="s">
        <v>6</v>
      </c>
      <c r="J15" s="111" t="s">
        <v>184</v>
      </c>
      <c r="K15" s="9"/>
    </row>
    <row r="16" spans="2:11" s="1" customFormat="1" ht="6.9" customHeight="1">
      <c r="B16" s="8"/>
      <c r="C16" s="91"/>
      <c r="D16" s="91"/>
      <c r="E16" s="91"/>
      <c r="F16" s="91"/>
      <c r="G16" s="91"/>
      <c r="H16" s="91"/>
      <c r="I16" s="91"/>
      <c r="J16" s="91"/>
      <c r="K16" s="9"/>
    </row>
    <row r="17" spans="2:11" s="1" customFormat="1" ht="12" customHeight="1">
      <c r="B17" s="8"/>
      <c r="C17" s="91"/>
      <c r="D17" s="108" t="s">
        <v>75</v>
      </c>
      <c r="E17" s="91"/>
      <c r="F17" s="91"/>
      <c r="G17" s="91"/>
      <c r="H17" s="91"/>
      <c r="I17" s="108" t="s">
        <v>5</v>
      </c>
      <c r="J17" s="131" t="s">
        <v>64</v>
      </c>
      <c r="K17" s="9"/>
    </row>
    <row r="18" spans="2:11" s="1" customFormat="1" ht="18" customHeight="1">
      <c r="B18" s="8"/>
      <c r="C18" s="91"/>
      <c r="D18" s="91"/>
      <c r="E18" s="190" t="s">
        <v>64</v>
      </c>
      <c r="F18" s="191"/>
      <c r="G18" s="191"/>
      <c r="H18" s="191"/>
      <c r="I18" s="108" t="s">
        <v>6</v>
      </c>
      <c r="J18" s="131" t="s">
        <v>64</v>
      </c>
      <c r="K18" s="9"/>
    </row>
    <row r="19" spans="2:11" s="1" customFormat="1" ht="6.9" customHeight="1">
      <c r="B19" s="8"/>
      <c r="C19" s="91"/>
      <c r="D19" s="91"/>
      <c r="E19" s="91"/>
      <c r="F19" s="91"/>
      <c r="G19" s="91"/>
      <c r="H19" s="91"/>
      <c r="I19" s="91"/>
      <c r="J19" s="91"/>
      <c r="K19" s="9"/>
    </row>
    <row r="20" spans="2:11" s="1" customFormat="1" ht="12" customHeight="1">
      <c r="B20" s="8"/>
      <c r="C20" s="91"/>
      <c r="D20" s="108" t="s">
        <v>7</v>
      </c>
      <c r="E20" s="91"/>
      <c r="F20" s="91"/>
      <c r="G20" s="91"/>
      <c r="H20" s="91"/>
      <c r="I20" s="108" t="s">
        <v>5</v>
      </c>
      <c r="J20" s="111" t="s">
        <v>0</v>
      </c>
      <c r="K20" s="9"/>
    </row>
    <row r="21" spans="2:11" s="1" customFormat="1" ht="18" customHeight="1">
      <c r="B21" s="8"/>
      <c r="C21" s="91"/>
      <c r="D21" s="91"/>
      <c r="E21" s="111"/>
      <c r="F21" s="91"/>
      <c r="G21" s="91"/>
      <c r="H21" s="91"/>
      <c r="I21" s="108" t="s">
        <v>6</v>
      </c>
      <c r="J21" s="111" t="s">
        <v>0</v>
      </c>
      <c r="K21" s="9"/>
    </row>
    <row r="22" spans="2:11" s="1" customFormat="1" ht="6.9" customHeight="1">
      <c r="B22" s="8"/>
      <c r="C22" s="91"/>
      <c r="D22" s="91"/>
      <c r="E22" s="91"/>
      <c r="F22" s="91"/>
      <c r="G22" s="91"/>
      <c r="H22" s="91"/>
      <c r="I22" s="91"/>
      <c r="J22" s="91"/>
      <c r="K22" s="9"/>
    </row>
    <row r="23" spans="2:11" s="1" customFormat="1" ht="12" customHeight="1">
      <c r="B23" s="8"/>
      <c r="C23" s="91"/>
      <c r="D23" s="108" t="s">
        <v>8</v>
      </c>
      <c r="E23" s="91"/>
      <c r="F23" s="91"/>
      <c r="G23" s="91"/>
      <c r="H23" s="91"/>
      <c r="I23" s="108" t="s">
        <v>5</v>
      </c>
      <c r="J23" s="111" t="s">
        <v>0</v>
      </c>
      <c r="K23" s="9"/>
    </row>
    <row r="24" spans="2:11" s="1" customFormat="1" ht="18" customHeight="1">
      <c r="B24" s="8"/>
      <c r="C24" s="91"/>
      <c r="D24" s="91"/>
      <c r="E24" s="111" t="s">
        <v>63</v>
      </c>
      <c r="F24" s="91"/>
      <c r="G24" s="91"/>
      <c r="H24" s="91"/>
      <c r="I24" s="108" t="s">
        <v>6</v>
      </c>
      <c r="J24" s="111" t="s">
        <v>0</v>
      </c>
      <c r="K24" s="9"/>
    </row>
    <row r="25" spans="2:11" s="1" customFormat="1" ht="6.9" customHeight="1">
      <c r="B25" s="8"/>
      <c r="C25" s="91"/>
      <c r="D25" s="91"/>
      <c r="E25" s="91"/>
      <c r="F25" s="91"/>
      <c r="G25" s="91"/>
      <c r="H25" s="91"/>
      <c r="I25" s="91"/>
      <c r="J25" s="91"/>
      <c r="K25" s="9"/>
    </row>
    <row r="26" spans="2:11" s="1" customFormat="1" ht="12" customHeight="1">
      <c r="B26" s="8"/>
      <c r="C26" s="91"/>
      <c r="D26" s="108" t="s">
        <v>9</v>
      </c>
      <c r="E26" s="91"/>
      <c r="F26" s="91"/>
      <c r="G26" s="91"/>
      <c r="H26" s="91"/>
      <c r="I26" s="91"/>
      <c r="J26" s="91"/>
      <c r="K26" s="9"/>
    </row>
    <row r="27" spans="2:11" s="55" customFormat="1" ht="16.5" customHeight="1">
      <c r="B27" s="56"/>
      <c r="C27" s="92"/>
      <c r="D27" s="92"/>
      <c r="E27" s="196" t="s">
        <v>0</v>
      </c>
      <c r="F27" s="196"/>
      <c r="G27" s="196"/>
      <c r="H27" s="196"/>
      <c r="I27" s="92"/>
      <c r="J27" s="92"/>
      <c r="K27" s="134"/>
    </row>
    <row r="28" spans="2:11" s="1" customFormat="1" ht="6.9" customHeight="1">
      <c r="B28" s="8"/>
      <c r="C28" s="91"/>
      <c r="D28" s="91"/>
      <c r="E28" s="91"/>
      <c r="F28" s="91"/>
      <c r="G28" s="91"/>
      <c r="H28" s="91"/>
      <c r="I28" s="91"/>
      <c r="J28" s="91"/>
      <c r="K28" s="9"/>
    </row>
    <row r="29" spans="2:11" s="1" customFormat="1" ht="6.9" customHeight="1">
      <c r="B29" s="8"/>
      <c r="C29" s="91"/>
      <c r="D29" s="13"/>
      <c r="E29" s="13"/>
      <c r="F29" s="13"/>
      <c r="G29" s="13"/>
      <c r="H29" s="13"/>
      <c r="I29" s="13"/>
      <c r="J29" s="13"/>
      <c r="K29" s="9"/>
    </row>
    <row r="30" spans="2:11" s="1" customFormat="1" ht="25.35" customHeight="1">
      <c r="B30" s="8"/>
      <c r="C30" s="91"/>
      <c r="D30" s="135" t="s">
        <v>10</v>
      </c>
      <c r="E30" s="91"/>
      <c r="F30" s="91"/>
      <c r="G30" s="91"/>
      <c r="H30" s="91"/>
      <c r="I30" s="91"/>
      <c r="J30" s="128">
        <f>J59</f>
        <v>0</v>
      </c>
      <c r="K30" s="9"/>
    </row>
    <row r="31" spans="2:11" s="1" customFormat="1" ht="6.9" customHeight="1">
      <c r="B31" s="8"/>
      <c r="C31" s="91"/>
      <c r="D31" s="13"/>
      <c r="E31" s="13"/>
      <c r="F31" s="13"/>
      <c r="G31" s="13"/>
      <c r="H31" s="13"/>
      <c r="I31" s="13"/>
      <c r="J31" s="13"/>
      <c r="K31" s="9"/>
    </row>
    <row r="32" spans="2:11" s="1" customFormat="1" ht="14.4" customHeight="1">
      <c r="B32" s="8"/>
      <c r="C32" s="91"/>
      <c r="D32" s="91"/>
      <c r="E32" s="91"/>
      <c r="F32" s="136" t="s">
        <v>77</v>
      </c>
      <c r="G32" s="91"/>
      <c r="H32" s="91"/>
      <c r="I32" s="136" t="s">
        <v>76</v>
      </c>
      <c r="J32" s="136" t="s">
        <v>78</v>
      </c>
      <c r="K32" s="9"/>
    </row>
    <row r="33" spans="2:11" s="1" customFormat="1" ht="14.4" customHeight="1">
      <c r="B33" s="8"/>
      <c r="C33" s="91"/>
      <c r="D33" s="137" t="s">
        <v>11</v>
      </c>
      <c r="E33" s="108" t="s">
        <v>12</v>
      </c>
      <c r="F33" s="138">
        <f>J59</f>
        <v>0</v>
      </c>
      <c r="G33" s="91"/>
      <c r="H33" s="91"/>
      <c r="I33" s="139">
        <v>0.21</v>
      </c>
      <c r="J33" s="138">
        <f>F33*I33</f>
        <v>0</v>
      </c>
      <c r="K33" s="9"/>
    </row>
    <row r="34" spans="2:11" s="1" customFormat="1" ht="14.4" customHeight="1">
      <c r="B34" s="8"/>
      <c r="C34" s="91"/>
      <c r="D34" s="91"/>
      <c r="E34" s="108" t="s">
        <v>13</v>
      </c>
      <c r="F34" s="138">
        <v>0</v>
      </c>
      <c r="G34" s="91"/>
      <c r="H34" s="91"/>
      <c r="I34" s="139">
        <v>0.15</v>
      </c>
      <c r="J34" s="138">
        <f>F34*I34</f>
        <v>0</v>
      </c>
      <c r="K34" s="9"/>
    </row>
    <row r="35" spans="2:11" s="1" customFormat="1" ht="14.4" customHeight="1" hidden="1">
      <c r="B35" s="8"/>
      <c r="C35" s="91"/>
      <c r="D35" s="91"/>
      <c r="E35" s="108" t="s">
        <v>14</v>
      </c>
      <c r="F35" s="138" t="e">
        <f>ROUND((SUM(#REF!)),2)</f>
        <v>#REF!</v>
      </c>
      <c r="G35" s="91"/>
      <c r="H35" s="91"/>
      <c r="I35" s="139">
        <v>0.21</v>
      </c>
      <c r="J35" s="138">
        <f>0</f>
        <v>0</v>
      </c>
      <c r="K35" s="9"/>
    </row>
    <row r="36" spans="2:11" s="1" customFormat="1" ht="14.4" customHeight="1" hidden="1">
      <c r="B36" s="8"/>
      <c r="C36" s="91"/>
      <c r="D36" s="91"/>
      <c r="E36" s="108" t="s">
        <v>15</v>
      </c>
      <c r="F36" s="138" t="e">
        <f>ROUND((SUM(#REF!)),2)</f>
        <v>#REF!</v>
      </c>
      <c r="G36" s="91"/>
      <c r="H36" s="91"/>
      <c r="I36" s="139">
        <v>0.15</v>
      </c>
      <c r="J36" s="138">
        <f>0</f>
        <v>0</v>
      </c>
      <c r="K36" s="9"/>
    </row>
    <row r="37" spans="2:11" s="1" customFormat="1" ht="14.4" customHeight="1" hidden="1">
      <c r="B37" s="8"/>
      <c r="C37" s="91"/>
      <c r="D37" s="91"/>
      <c r="E37" s="108" t="s">
        <v>16</v>
      </c>
      <c r="F37" s="138" t="e">
        <f>ROUND((SUM(#REF!)),2)</f>
        <v>#REF!</v>
      </c>
      <c r="G37" s="91"/>
      <c r="H37" s="91"/>
      <c r="I37" s="139">
        <v>0</v>
      </c>
      <c r="J37" s="138">
        <f>0</f>
        <v>0</v>
      </c>
      <c r="K37" s="9"/>
    </row>
    <row r="38" spans="2:11" s="1" customFormat="1" ht="6.9" customHeight="1">
      <c r="B38" s="8"/>
      <c r="C38" s="91"/>
      <c r="D38" s="91"/>
      <c r="E38" s="91"/>
      <c r="F38" s="91"/>
      <c r="G38" s="91"/>
      <c r="H38" s="91"/>
      <c r="I38" s="91"/>
      <c r="J38" s="91"/>
      <c r="K38" s="9"/>
    </row>
    <row r="39" spans="2:11" s="1" customFormat="1" ht="25.35" customHeight="1">
      <c r="B39" s="8"/>
      <c r="C39" s="125"/>
      <c r="D39" s="58" t="s">
        <v>17</v>
      </c>
      <c r="E39" s="20"/>
      <c r="F39" s="20"/>
      <c r="G39" s="59" t="s">
        <v>18</v>
      </c>
      <c r="H39" s="60" t="s">
        <v>19</v>
      </c>
      <c r="I39" s="20"/>
      <c r="J39" s="61">
        <f>SUM(J30:J37)</f>
        <v>0</v>
      </c>
      <c r="K39" s="9"/>
    </row>
    <row r="40" spans="2:11" s="1" customFormat="1" ht="14.4" customHeight="1">
      <c r="B40" s="14"/>
      <c r="C40" s="15"/>
      <c r="D40" s="15"/>
      <c r="E40" s="15"/>
      <c r="F40" s="15"/>
      <c r="G40" s="15"/>
      <c r="H40" s="15"/>
      <c r="I40" s="15"/>
      <c r="J40" s="15"/>
      <c r="K40" s="16"/>
    </row>
    <row r="44" spans="2:11" s="1" customFormat="1" ht="6.9" customHeight="1">
      <c r="B44" s="17"/>
      <c r="C44" s="18"/>
      <c r="D44" s="18"/>
      <c r="E44" s="18"/>
      <c r="F44" s="18"/>
      <c r="G44" s="18"/>
      <c r="H44" s="18"/>
      <c r="I44" s="18"/>
      <c r="J44" s="18"/>
      <c r="K44" s="19"/>
    </row>
    <row r="45" spans="2:11" s="1" customFormat="1" ht="24.9" customHeight="1">
      <c r="B45" s="8"/>
      <c r="C45" s="107" t="s">
        <v>88</v>
      </c>
      <c r="D45" s="91"/>
      <c r="E45" s="91"/>
      <c r="F45" s="91"/>
      <c r="G45" s="91"/>
      <c r="H45" s="91"/>
      <c r="I45" s="91"/>
      <c r="J45" s="91"/>
      <c r="K45" s="9"/>
    </row>
    <row r="46" spans="2:11" s="1" customFormat="1" ht="6.9" customHeight="1">
      <c r="B46" s="8"/>
      <c r="C46" s="91"/>
      <c r="D46" s="91"/>
      <c r="E46" s="91"/>
      <c r="F46" s="91"/>
      <c r="G46" s="91"/>
      <c r="H46" s="91"/>
      <c r="I46" s="91"/>
      <c r="J46" s="91"/>
      <c r="K46" s="9"/>
    </row>
    <row r="47" spans="2:11" s="1" customFormat="1" ht="12" customHeight="1">
      <c r="B47" s="8"/>
      <c r="C47" s="108" t="s">
        <v>1</v>
      </c>
      <c r="D47" s="91"/>
      <c r="E47" s="91"/>
      <c r="F47" s="91"/>
      <c r="G47" s="91"/>
      <c r="H47" s="91"/>
      <c r="I47" s="91"/>
      <c r="J47" s="91"/>
      <c r="K47" s="9"/>
    </row>
    <row r="48" spans="2:11" s="1" customFormat="1" ht="16.5" customHeight="1">
      <c r="B48" s="8"/>
      <c r="C48" s="91"/>
      <c r="D48" s="91"/>
      <c r="E48" s="192" t="str">
        <f>E7</f>
        <v>Demolice objektů G a L v areálu Nemocnice Nymburk</v>
      </c>
      <c r="F48" s="193"/>
      <c r="G48" s="193"/>
      <c r="H48" s="193"/>
      <c r="I48" s="91"/>
      <c r="J48" s="91"/>
      <c r="K48" s="9"/>
    </row>
    <row r="49" spans="2:11" s="1" customFormat="1" ht="12" customHeight="1">
      <c r="B49" s="8"/>
      <c r="C49" s="108" t="s">
        <v>36</v>
      </c>
      <c r="D49" s="91"/>
      <c r="E49" s="91"/>
      <c r="F49" s="91"/>
      <c r="G49" s="91"/>
      <c r="H49" s="91"/>
      <c r="I49" s="91"/>
      <c r="J49" s="91"/>
      <c r="K49" s="9"/>
    </row>
    <row r="50" spans="2:11" s="1" customFormat="1" ht="16.5" customHeight="1">
      <c r="B50" s="8"/>
      <c r="C50" s="91"/>
      <c r="D50" s="91"/>
      <c r="E50" s="194" t="str">
        <f>E9</f>
        <v>Objekt G</v>
      </c>
      <c r="F50" s="195"/>
      <c r="G50" s="195"/>
      <c r="H50" s="195"/>
      <c r="I50" s="91"/>
      <c r="J50" s="91"/>
      <c r="K50" s="9"/>
    </row>
    <row r="51" spans="2:11" s="1" customFormat="1" ht="6.9" customHeight="1">
      <c r="B51" s="8"/>
      <c r="C51" s="91"/>
      <c r="D51" s="91"/>
      <c r="E51" s="91"/>
      <c r="F51" s="91"/>
      <c r="G51" s="91"/>
      <c r="H51" s="91"/>
      <c r="I51" s="91"/>
      <c r="J51" s="91"/>
      <c r="K51" s="9"/>
    </row>
    <row r="52" spans="2:11" s="1" customFormat="1" ht="12" customHeight="1">
      <c r="B52" s="8"/>
      <c r="C52" s="108" t="s">
        <v>3</v>
      </c>
      <c r="D52" s="91"/>
      <c r="E52" s="91"/>
      <c r="F52" s="111" t="str">
        <f>F12</f>
        <v>Nymburk</v>
      </c>
      <c r="G52" s="91"/>
      <c r="H52" s="91"/>
      <c r="I52" s="108" t="s">
        <v>4</v>
      </c>
      <c r="J52" s="112" t="str">
        <f>IF(J12="","",J12)</f>
        <v/>
      </c>
      <c r="K52" s="9"/>
    </row>
    <row r="53" spans="2:11" s="1" customFormat="1" ht="6.9" customHeight="1">
      <c r="B53" s="8"/>
      <c r="C53" s="91"/>
      <c r="D53" s="91"/>
      <c r="E53" s="91"/>
      <c r="F53" s="91"/>
      <c r="G53" s="91"/>
      <c r="H53" s="91"/>
      <c r="I53" s="91"/>
      <c r="J53" s="91"/>
      <c r="K53" s="9"/>
    </row>
    <row r="54" spans="2:11" s="1" customFormat="1" ht="25.65" customHeight="1">
      <c r="B54" s="8"/>
      <c r="C54" s="108" t="s">
        <v>74</v>
      </c>
      <c r="D54" s="91"/>
      <c r="E54" s="91"/>
      <c r="F54" s="111" t="str">
        <f>E15</f>
        <v>Nemocnice Nymburk s.r.o.</v>
      </c>
      <c r="G54" s="91"/>
      <c r="H54" s="91"/>
      <c r="I54" s="108" t="s">
        <v>7</v>
      </c>
      <c r="J54" s="113">
        <f>E21</f>
        <v>0</v>
      </c>
      <c r="K54" s="9"/>
    </row>
    <row r="55" spans="2:11" s="1" customFormat="1" ht="15.15" customHeight="1">
      <c r="B55" s="8"/>
      <c r="C55" s="108" t="s">
        <v>75</v>
      </c>
      <c r="D55" s="91"/>
      <c r="E55" s="91"/>
      <c r="F55" s="111" t="str">
        <f>IF(E18="","",E18)</f>
        <v>Vyplň údaj</v>
      </c>
      <c r="G55" s="91"/>
      <c r="H55" s="91"/>
      <c r="I55" s="108" t="s">
        <v>8</v>
      </c>
      <c r="J55" s="113" t="str">
        <f>E24</f>
        <v xml:space="preserve"> </v>
      </c>
      <c r="K55" s="9"/>
    </row>
    <row r="56" spans="2:11" s="1" customFormat="1" ht="10.35" customHeight="1">
      <c r="B56" s="8"/>
      <c r="C56" s="91"/>
      <c r="D56" s="91"/>
      <c r="E56" s="91"/>
      <c r="F56" s="91"/>
      <c r="G56" s="91"/>
      <c r="H56" s="91"/>
      <c r="I56" s="91"/>
      <c r="J56" s="91"/>
      <c r="K56" s="9"/>
    </row>
    <row r="57" spans="2:11" s="1" customFormat="1" ht="29.25" customHeight="1">
      <c r="B57" s="8"/>
      <c r="C57" s="124" t="s">
        <v>89</v>
      </c>
      <c r="D57" s="125"/>
      <c r="E57" s="125"/>
      <c r="F57" s="125"/>
      <c r="G57" s="125"/>
      <c r="H57" s="125"/>
      <c r="I57" s="125"/>
      <c r="J57" s="126" t="s">
        <v>25</v>
      </c>
      <c r="K57" s="9"/>
    </row>
    <row r="58" spans="2:11" s="1" customFormat="1" ht="10.35" customHeight="1">
      <c r="B58" s="8"/>
      <c r="C58" s="91"/>
      <c r="D58" s="91"/>
      <c r="E58" s="91"/>
      <c r="F58" s="91"/>
      <c r="G58" s="91"/>
      <c r="H58" s="91"/>
      <c r="I58" s="91"/>
      <c r="J58" s="91"/>
      <c r="K58" s="9"/>
    </row>
    <row r="59" spans="2:11" s="1" customFormat="1" ht="22.95" customHeight="1">
      <c r="B59" s="8"/>
      <c r="C59" s="127" t="s">
        <v>80</v>
      </c>
      <c r="D59" s="91"/>
      <c r="E59" s="91"/>
      <c r="F59" s="91"/>
      <c r="G59" s="91"/>
      <c r="H59" s="91"/>
      <c r="I59" s="91"/>
      <c r="J59" s="128">
        <f>J60+J63+J66</f>
        <v>0</v>
      </c>
      <c r="K59" s="9"/>
    </row>
    <row r="60" spans="2:11" s="65" customFormat="1" ht="24.9" customHeight="1">
      <c r="B60" s="66"/>
      <c r="C60" s="93"/>
      <c r="D60" s="67" t="s">
        <v>26</v>
      </c>
      <c r="E60" s="68"/>
      <c r="F60" s="68"/>
      <c r="G60" s="68"/>
      <c r="H60" s="68"/>
      <c r="I60" s="68"/>
      <c r="J60" s="69">
        <f>SUM(J61:J62)</f>
        <v>0</v>
      </c>
      <c r="K60" s="129"/>
    </row>
    <row r="61" spans="2:11" s="70" customFormat="1" ht="19.95" customHeight="1">
      <c r="B61" s="71"/>
      <c r="C61" s="89"/>
      <c r="D61" s="72" t="s">
        <v>37</v>
      </c>
      <c r="E61" s="73"/>
      <c r="F61" s="73"/>
      <c r="G61" s="73"/>
      <c r="H61" s="73"/>
      <c r="I61" s="73"/>
      <c r="J61" s="74">
        <f>J89</f>
        <v>0</v>
      </c>
      <c r="K61" s="130"/>
    </row>
    <row r="62" spans="2:11" s="70" customFormat="1" ht="19.95" customHeight="1">
      <c r="B62" s="71"/>
      <c r="C62" s="89"/>
      <c r="D62" s="72" t="s">
        <v>38</v>
      </c>
      <c r="E62" s="73"/>
      <c r="F62" s="73"/>
      <c r="G62" s="73"/>
      <c r="H62" s="73"/>
      <c r="I62" s="73"/>
      <c r="J62" s="74">
        <f>J94</f>
        <v>0</v>
      </c>
      <c r="K62" s="130"/>
    </row>
    <row r="63" spans="2:11" s="65" customFormat="1" ht="24.9" customHeight="1">
      <c r="B63" s="66"/>
      <c r="C63" s="93"/>
      <c r="D63" s="67" t="s">
        <v>39</v>
      </c>
      <c r="E63" s="68"/>
      <c r="F63" s="68"/>
      <c r="G63" s="68"/>
      <c r="H63" s="68"/>
      <c r="I63" s="68"/>
      <c r="J63" s="69">
        <f>SUM(J64:J65)</f>
        <v>0</v>
      </c>
      <c r="K63" s="129"/>
    </row>
    <row r="64" spans="2:11" s="70" customFormat="1" ht="19.95" customHeight="1">
      <c r="B64" s="71"/>
      <c r="C64" s="89"/>
      <c r="D64" s="72" t="s">
        <v>90</v>
      </c>
      <c r="E64" s="73"/>
      <c r="F64" s="73"/>
      <c r="G64" s="73"/>
      <c r="H64" s="73"/>
      <c r="I64" s="73"/>
      <c r="J64" s="74">
        <f>J106</f>
        <v>0</v>
      </c>
      <c r="K64" s="130"/>
    </row>
    <row r="65" spans="2:11" s="70" customFormat="1" ht="19.95" customHeight="1">
      <c r="B65" s="71"/>
      <c r="C65" s="89"/>
      <c r="D65" s="72" t="s">
        <v>58</v>
      </c>
      <c r="E65" s="73"/>
      <c r="F65" s="73"/>
      <c r="G65" s="73"/>
      <c r="H65" s="73"/>
      <c r="I65" s="73"/>
      <c r="J65" s="74">
        <f>J108</f>
        <v>0</v>
      </c>
      <c r="K65" s="130"/>
    </row>
    <row r="66" spans="2:11" s="65" customFormat="1" ht="24.9" customHeight="1">
      <c r="B66" s="66"/>
      <c r="C66" s="93"/>
      <c r="D66" s="67" t="s">
        <v>120</v>
      </c>
      <c r="E66" s="68"/>
      <c r="F66" s="68"/>
      <c r="G66" s="68"/>
      <c r="H66" s="68"/>
      <c r="I66" s="68"/>
      <c r="J66" s="69">
        <f>J67</f>
        <v>0</v>
      </c>
      <c r="K66" s="129"/>
    </row>
    <row r="67" spans="2:11" s="70" customFormat="1" ht="19.95" customHeight="1">
      <c r="B67" s="71"/>
      <c r="C67" s="89"/>
      <c r="D67" s="72" t="s">
        <v>121</v>
      </c>
      <c r="E67" s="73"/>
      <c r="F67" s="73"/>
      <c r="G67" s="73"/>
      <c r="H67" s="73"/>
      <c r="I67" s="73"/>
      <c r="J67" s="74">
        <f>J111</f>
        <v>0</v>
      </c>
      <c r="K67" s="130"/>
    </row>
    <row r="68" spans="2:11" s="1" customFormat="1" ht="21.75" customHeight="1">
      <c r="B68" s="8"/>
      <c r="C68" s="91"/>
      <c r="D68" s="91"/>
      <c r="E68" s="91"/>
      <c r="F68" s="91"/>
      <c r="G68" s="91"/>
      <c r="H68" s="91"/>
      <c r="I68" s="91"/>
      <c r="J68" s="91"/>
      <c r="K68" s="9"/>
    </row>
    <row r="69" spans="2:11" s="1" customFormat="1" ht="6.9" customHeight="1">
      <c r="B69" s="14"/>
      <c r="C69" s="15"/>
      <c r="D69" s="15"/>
      <c r="E69" s="15"/>
      <c r="F69" s="15"/>
      <c r="G69" s="15"/>
      <c r="H69" s="15"/>
      <c r="I69" s="15"/>
      <c r="J69" s="15"/>
      <c r="K69" s="16"/>
    </row>
    <row r="73" spans="2:11" s="1" customFormat="1" ht="6.9" customHeight="1">
      <c r="B73" s="105"/>
      <c r="C73" s="106"/>
      <c r="D73" s="106"/>
      <c r="E73" s="106"/>
      <c r="F73" s="106"/>
      <c r="G73" s="106"/>
      <c r="H73" s="106"/>
      <c r="I73" s="106"/>
      <c r="J73" s="106"/>
      <c r="K73" s="103"/>
    </row>
    <row r="74" spans="2:11" s="1" customFormat="1" ht="24.9" customHeight="1">
      <c r="B74" s="96"/>
      <c r="C74" s="107" t="s">
        <v>91</v>
      </c>
      <c r="D74" s="91"/>
      <c r="E74" s="91"/>
      <c r="F74" s="91"/>
      <c r="G74" s="91"/>
      <c r="H74" s="91"/>
      <c r="I74" s="91"/>
      <c r="J74" s="91"/>
      <c r="K74" s="100"/>
    </row>
    <row r="75" spans="2:11" s="1" customFormat="1" ht="6.9" customHeight="1">
      <c r="B75" s="96"/>
      <c r="C75" s="91"/>
      <c r="D75" s="91"/>
      <c r="E75" s="91"/>
      <c r="F75" s="91"/>
      <c r="G75" s="91"/>
      <c r="H75" s="91"/>
      <c r="I75" s="91"/>
      <c r="J75" s="91"/>
      <c r="K75" s="100"/>
    </row>
    <row r="76" spans="2:11" s="1" customFormat="1" ht="12" customHeight="1">
      <c r="B76" s="96"/>
      <c r="C76" s="108" t="s">
        <v>1</v>
      </c>
      <c r="D76" s="91"/>
      <c r="E76" s="91"/>
      <c r="F76" s="91"/>
      <c r="G76" s="91"/>
      <c r="H76" s="91"/>
      <c r="I76" s="91"/>
      <c r="J76" s="91"/>
      <c r="K76" s="100"/>
    </row>
    <row r="77" spans="2:11" s="1" customFormat="1" ht="16.5" customHeight="1">
      <c r="B77" s="96"/>
      <c r="C77" s="91"/>
      <c r="D77" s="91"/>
      <c r="E77" s="192" t="str">
        <f>E7</f>
        <v>Demolice objektů G a L v areálu Nemocnice Nymburk</v>
      </c>
      <c r="F77" s="193"/>
      <c r="G77" s="193"/>
      <c r="H77" s="193"/>
      <c r="I77" s="91"/>
      <c r="J77" s="91"/>
      <c r="K77" s="100"/>
    </row>
    <row r="78" spans="2:11" s="1" customFormat="1" ht="12" customHeight="1">
      <c r="B78" s="96"/>
      <c r="C78" s="108" t="s">
        <v>36</v>
      </c>
      <c r="D78" s="91"/>
      <c r="E78" s="91"/>
      <c r="F78" s="91"/>
      <c r="G78" s="91"/>
      <c r="H78" s="91"/>
      <c r="I78" s="91"/>
      <c r="J78" s="91"/>
      <c r="K78" s="100"/>
    </row>
    <row r="79" spans="2:11" s="1" customFormat="1" ht="16.5" customHeight="1">
      <c r="B79" s="96"/>
      <c r="C79" s="91"/>
      <c r="D79" s="91"/>
      <c r="E79" s="194" t="str">
        <f>E9</f>
        <v>Objekt G</v>
      </c>
      <c r="F79" s="195"/>
      <c r="G79" s="195"/>
      <c r="H79" s="195"/>
      <c r="I79" s="91"/>
      <c r="J79" s="91"/>
      <c r="K79" s="100"/>
    </row>
    <row r="80" spans="2:11" s="1" customFormat="1" ht="6.9" customHeight="1">
      <c r="B80" s="96"/>
      <c r="C80" s="91"/>
      <c r="D80" s="91"/>
      <c r="E80" s="91"/>
      <c r="F80" s="91"/>
      <c r="G80" s="91"/>
      <c r="H80" s="91"/>
      <c r="I80" s="91"/>
      <c r="J80" s="91"/>
      <c r="K80" s="100"/>
    </row>
    <row r="81" spans="2:11" s="1" customFormat="1" ht="12" customHeight="1">
      <c r="B81" s="96"/>
      <c r="C81" s="108" t="s">
        <v>3</v>
      </c>
      <c r="D81" s="91"/>
      <c r="E81" s="91"/>
      <c r="F81" s="111" t="str">
        <f>F12</f>
        <v>Nymburk</v>
      </c>
      <c r="G81" s="91"/>
      <c r="H81" s="91"/>
      <c r="I81" s="108" t="s">
        <v>4</v>
      </c>
      <c r="J81" s="112" t="str">
        <f>IF(J12="","",J12)</f>
        <v/>
      </c>
      <c r="K81" s="100"/>
    </row>
    <row r="82" spans="2:11" s="1" customFormat="1" ht="6.9" customHeight="1">
      <c r="B82" s="96"/>
      <c r="C82" s="91"/>
      <c r="D82" s="91"/>
      <c r="E82" s="91"/>
      <c r="F82" s="91"/>
      <c r="G82" s="91"/>
      <c r="H82" s="91"/>
      <c r="I82" s="91"/>
      <c r="J82" s="91"/>
      <c r="K82" s="100"/>
    </row>
    <row r="83" spans="2:11" s="1" customFormat="1" ht="25.65" customHeight="1">
      <c r="B83" s="96"/>
      <c r="C83" s="108" t="s">
        <v>74</v>
      </c>
      <c r="D83" s="91"/>
      <c r="E83" s="91"/>
      <c r="F83" s="111" t="str">
        <f>E15</f>
        <v>Nemocnice Nymburk s.r.o.</v>
      </c>
      <c r="G83" s="91"/>
      <c r="H83" s="91"/>
      <c r="I83" s="108" t="s">
        <v>7</v>
      </c>
      <c r="J83" s="113">
        <f>E21</f>
        <v>0</v>
      </c>
      <c r="K83" s="100"/>
    </row>
    <row r="84" spans="2:11" s="1" customFormat="1" ht="15.15" customHeight="1">
      <c r="B84" s="96"/>
      <c r="C84" s="108" t="s">
        <v>75</v>
      </c>
      <c r="D84" s="91"/>
      <c r="E84" s="91"/>
      <c r="F84" s="111" t="str">
        <f>IF(E18="","",E18)</f>
        <v>Vyplň údaj</v>
      </c>
      <c r="G84" s="91"/>
      <c r="H84" s="91"/>
      <c r="I84" s="108" t="s">
        <v>8</v>
      </c>
      <c r="J84" s="113" t="str">
        <f>E24</f>
        <v xml:space="preserve"> </v>
      </c>
      <c r="K84" s="100"/>
    </row>
    <row r="85" spans="2:11" s="1" customFormat="1" ht="10.35" customHeight="1">
      <c r="B85" s="96"/>
      <c r="C85" s="91"/>
      <c r="D85" s="91"/>
      <c r="E85" s="91"/>
      <c r="F85" s="91"/>
      <c r="G85" s="91"/>
      <c r="H85" s="91"/>
      <c r="I85" s="91"/>
      <c r="J85" s="91"/>
      <c r="K85" s="100"/>
    </row>
    <row r="86" spans="2:11" s="23" customFormat="1" ht="29.25" customHeight="1">
      <c r="B86" s="97"/>
      <c r="C86" s="75" t="s">
        <v>29</v>
      </c>
      <c r="D86" s="76" t="s">
        <v>30</v>
      </c>
      <c r="E86" s="76" t="s">
        <v>20</v>
      </c>
      <c r="F86" s="76" t="s">
        <v>31</v>
      </c>
      <c r="G86" s="76" t="s">
        <v>32</v>
      </c>
      <c r="H86" s="76" t="s">
        <v>33</v>
      </c>
      <c r="I86" s="76" t="s">
        <v>34</v>
      </c>
      <c r="J86" s="76" t="s">
        <v>25</v>
      </c>
      <c r="K86" s="101"/>
    </row>
    <row r="87" spans="2:11" s="1" customFormat="1" ht="22.95" customHeight="1">
      <c r="B87" s="96"/>
      <c r="C87" s="114" t="s">
        <v>92</v>
      </c>
      <c r="D87" s="91"/>
      <c r="E87" s="91"/>
      <c r="F87" s="91"/>
      <c r="G87" s="91"/>
      <c r="H87" s="91"/>
      <c r="I87" s="91"/>
      <c r="J87" s="115">
        <f>J88+J105+J110</f>
        <v>0</v>
      </c>
      <c r="K87" s="100"/>
    </row>
    <row r="88" spans="2:11" s="77" customFormat="1" ht="25.95" customHeight="1">
      <c r="B88" s="98"/>
      <c r="C88" s="94"/>
      <c r="D88" s="116"/>
      <c r="E88" s="117" t="s">
        <v>93</v>
      </c>
      <c r="F88" s="117" t="s">
        <v>94</v>
      </c>
      <c r="G88" s="94"/>
      <c r="H88" s="94"/>
      <c r="I88" s="118"/>
      <c r="J88" s="119">
        <f>+J89+J94</f>
        <v>0</v>
      </c>
      <c r="K88" s="102"/>
    </row>
    <row r="89" spans="2:11" s="77" customFormat="1" ht="22.95" customHeight="1">
      <c r="B89" s="98"/>
      <c r="C89" s="94"/>
      <c r="D89" s="116"/>
      <c r="E89" s="120" t="s">
        <v>52</v>
      </c>
      <c r="F89" s="120" t="s">
        <v>96</v>
      </c>
      <c r="G89" s="94"/>
      <c r="H89" s="94"/>
      <c r="I89" s="118"/>
      <c r="J89" s="121">
        <f>SUM(J90:J93)</f>
        <v>0</v>
      </c>
      <c r="K89" s="102"/>
    </row>
    <row r="90" spans="2:11" s="1" customFormat="1" ht="14.4" customHeight="1">
      <c r="B90" s="96"/>
      <c r="C90" s="79"/>
      <c r="D90" s="79" t="s">
        <v>35</v>
      </c>
      <c r="E90" s="80" t="s">
        <v>70</v>
      </c>
      <c r="F90" s="81" t="s">
        <v>71</v>
      </c>
      <c r="G90" s="82" t="s">
        <v>43</v>
      </c>
      <c r="H90" s="83">
        <v>5</v>
      </c>
      <c r="I90" s="84"/>
      <c r="J90" s="85">
        <f aca="true" t="shared" si="0" ref="J90">H90*I90</f>
        <v>0</v>
      </c>
      <c r="K90" s="100"/>
    </row>
    <row r="91" spans="2:11" s="1" customFormat="1" ht="14.4" customHeight="1">
      <c r="B91" s="96"/>
      <c r="C91" s="79"/>
      <c r="D91" s="79" t="s">
        <v>35</v>
      </c>
      <c r="E91" s="80" t="s">
        <v>67</v>
      </c>
      <c r="F91" s="81" t="s">
        <v>68</v>
      </c>
      <c r="G91" s="82" t="s">
        <v>41</v>
      </c>
      <c r="H91" s="83">
        <v>3375</v>
      </c>
      <c r="I91" s="84"/>
      <c r="J91" s="85">
        <f aca="true" t="shared" si="1" ref="J91:J104">H91*I91</f>
        <v>0</v>
      </c>
      <c r="K91" s="100"/>
    </row>
    <row r="92" spans="2:11" s="1" customFormat="1" ht="14.4" customHeight="1">
      <c r="B92" s="96"/>
      <c r="C92" s="79"/>
      <c r="D92" s="79" t="s">
        <v>35</v>
      </c>
      <c r="E92" s="80" t="s">
        <v>59</v>
      </c>
      <c r="F92" s="81" t="s">
        <v>60</v>
      </c>
      <c r="G92" s="82" t="s">
        <v>41</v>
      </c>
      <c r="H92" s="83">
        <v>87</v>
      </c>
      <c r="I92" s="84"/>
      <c r="J92" s="85">
        <f t="shared" si="1"/>
        <v>0</v>
      </c>
      <c r="K92" s="100"/>
    </row>
    <row r="93" spans="2:11" s="1" customFormat="1" ht="14.4" customHeight="1">
      <c r="B93" s="96"/>
      <c r="C93" s="79"/>
      <c r="D93" s="79" t="s">
        <v>35</v>
      </c>
      <c r="E93" s="80" t="s">
        <v>117</v>
      </c>
      <c r="F93" s="88" t="s">
        <v>118</v>
      </c>
      <c r="G93" s="82" t="s">
        <v>41</v>
      </c>
      <c r="H93" s="83">
        <v>255</v>
      </c>
      <c r="I93" s="84"/>
      <c r="J93" s="85">
        <f t="shared" si="1"/>
        <v>0</v>
      </c>
      <c r="K93" s="100"/>
    </row>
    <row r="94" spans="2:11" s="77" customFormat="1" ht="22.95" customHeight="1">
      <c r="B94" s="98"/>
      <c r="C94" s="94"/>
      <c r="D94" s="116"/>
      <c r="E94" s="120" t="s">
        <v>97</v>
      </c>
      <c r="F94" s="120" t="s">
        <v>98</v>
      </c>
      <c r="G94" s="94"/>
      <c r="H94" s="94"/>
      <c r="I94" s="118"/>
      <c r="J94" s="121">
        <f>SUM(J95:J104)</f>
        <v>0</v>
      </c>
      <c r="K94" s="102"/>
    </row>
    <row r="95" spans="2:11" s="1" customFormat="1" ht="14.4" customHeight="1">
      <c r="B95" s="96"/>
      <c r="C95" s="79"/>
      <c r="D95" s="79" t="s">
        <v>35</v>
      </c>
      <c r="E95" s="80" t="s">
        <v>99</v>
      </c>
      <c r="F95" s="81" t="s">
        <v>100</v>
      </c>
      <c r="G95" s="82" t="s">
        <v>43</v>
      </c>
      <c r="H95" s="83">
        <f>H99+H100+H101+H102+H103+H104</f>
        <v>2031.8799999999999</v>
      </c>
      <c r="I95" s="84"/>
      <c r="J95" s="85">
        <f t="shared" si="1"/>
        <v>0</v>
      </c>
      <c r="K95" s="100"/>
    </row>
    <row r="96" spans="2:11" s="1" customFormat="1" ht="14.4" customHeight="1">
      <c r="B96" s="96"/>
      <c r="C96" s="79"/>
      <c r="D96" s="79" t="s">
        <v>35</v>
      </c>
      <c r="E96" s="80" t="s">
        <v>44</v>
      </c>
      <c r="F96" s="81" t="s">
        <v>45</v>
      </c>
      <c r="G96" s="82" t="s">
        <v>43</v>
      </c>
      <c r="H96" s="83">
        <f>H99+H100+H101+H102+H103+H104</f>
        <v>2031.8799999999999</v>
      </c>
      <c r="I96" s="84"/>
      <c r="J96" s="85">
        <f t="shared" si="1"/>
        <v>0</v>
      </c>
      <c r="K96" s="100"/>
    </row>
    <row r="97" spans="2:11" s="1" customFormat="1" ht="14.4" customHeight="1">
      <c r="B97" s="96"/>
      <c r="C97" s="79"/>
      <c r="D97" s="79" t="s">
        <v>35</v>
      </c>
      <c r="E97" s="80" t="s">
        <v>47</v>
      </c>
      <c r="F97" s="81" t="s">
        <v>48</v>
      </c>
      <c r="G97" s="82" t="s">
        <v>43</v>
      </c>
      <c r="H97" s="83">
        <f>24*H96</f>
        <v>48765.119999999995</v>
      </c>
      <c r="I97" s="84"/>
      <c r="J97" s="85">
        <f t="shared" si="1"/>
        <v>0</v>
      </c>
      <c r="K97" s="100"/>
    </row>
    <row r="98" spans="2:11" s="1" customFormat="1" ht="14.4" customHeight="1">
      <c r="B98" s="96"/>
      <c r="C98" s="79"/>
      <c r="D98" s="79" t="s">
        <v>35</v>
      </c>
      <c r="E98" s="80" t="s">
        <v>50</v>
      </c>
      <c r="F98" s="81" t="s">
        <v>51</v>
      </c>
      <c r="G98" s="82" t="s">
        <v>43</v>
      </c>
      <c r="H98" s="83">
        <f>H99+H100+H101+H102+H103</f>
        <v>2026.8799999999999</v>
      </c>
      <c r="I98" s="84"/>
      <c r="J98" s="85">
        <f t="shared" si="1"/>
        <v>0</v>
      </c>
      <c r="K98" s="100"/>
    </row>
    <row r="99" spans="2:11" s="1" customFormat="1" ht="22.8">
      <c r="B99" s="96"/>
      <c r="C99" s="79"/>
      <c r="D99" s="79" t="s">
        <v>35</v>
      </c>
      <c r="E99" s="80" t="s">
        <v>153</v>
      </c>
      <c r="F99" s="81" t="s">
        <v>154</v>
      </c>
      <c r="G99" s="82" t="s">
        <v>43</v>
      </c>
      <c r="H99" s="83">
        <v>1965.29</v>
      </c>
      <c r="I99" s="84"/>
      <c r="J99" s="85">
        <f t="shared" si="1"/>
        <v>0</v>
      </c>
      <c r="K99" s="100"/>
    </row>
    <row r="100" spans="2:11" s="1" customFormat="1" ht="14.4" customHeight="1">
      <c r="B100" s="96"/>
      <c r="C100" s="79"/>
      <c r="D100" s="79" t="s">
        <v>35</v>
      </c>
      <c r="E100" s="80" t="s">
        <v>53</v>
      </c>
      <c r="F100" s="81" t="s">
        <v>123</v>
      </c>
      <c r="G100" s="82" t="s">
        <v>43</v>
      </c>
      <c r="H100" s="83">
        <v>21</v>
      </c>
      <c r="I100" s="84"/>
      <c r="J100" s="85">
        <f t="shared" si="1"/>
        <v>0</v>
      </c>
      <c r="K100" s="100"/>
    </row>
    <row r="101" spans="2:11" s="1" customFormat="1" ht="14.4" customHeight="1">
      <c r="B101" s="96"/>
      <c r="C101" s="79"/>
      <c r="D101" s="79" t="s">
        <v>35</v>
      </c>
      <c r="E101" s="80" t="s">
        <v>54</v>
      </c>
      <c r="F101" s="81" t="s">
        <v>102</v>
      </c>
      <c r="G101" s="82" t="s">
        <v>43</v>
      </c>
      <c r="H101" s="83">
        <v>13.5</v>
      </c>
      <c r="I101" s="84"/>
      <c r="J101" s="85">
        <f t="shared" si="1"/>
        <v>0</v>
      </c>
      <c r="K101" s="100"/>
    </row>
    <row r="102" spans="2:11" s="1" customFormat="1" ht="14.4" customHeight="1">
      <c r="B102" s="96"/>
      <c r="C102" s="79"/>
      <c r="D102" s="79" t="s">
        <v>35</v>
      </c>
      <c r="E102" s="80" t="s">
        <v>61</v>
      </c>
      <c r="F102" s="81" t="s">
        <v>122</v>
      </c>
      <c r="G102" s="82" t="s">
        <v>43</v>
      </c>
      <c r="H102" s="83">
        <v>0.5</v>
      </c>
      <c r="I102" s="84"/>
      <c r="J102" s="85">
        <f t="shared" si="1"/>
        <v>0</v>
      </c>
      <c r="K102" s="100"/>
    </row>
    <row r="103" spans="2:11" s="1" customFormat="1" ht="14.4" customHeight="1">
      <c r="B103" s="96"/>
      <c r="C103" s="79"/>
      <c r="D103" s="79" t="s">
        <v>35</v>
      </c>
      <c r="E103" s="80" t="s">
        <v>55</v>
      </c>
      <c r="F103" s="81" t="s">
        <v>101</v>
      </c>
      <c r="G103" s="82" t="s">
        <v>43</v>
      </c>
      <c r="H103" s="83">
        <v>26.59</v>
      </c>
      <c r="I103" s="84"/>
      <c r="J103" s="85">
        <f t="shared" si="1"/>
        <v>0</v>
      </c>
      <c r="K103" s="100"/>
    </row>
    <row r="104" spans="2:11" s="1" customFormat="1" ht="14.4" customHeight="1">
      <c r="B104" s="96"/>
      <c r="C104" s="79"/>
      <c r="D104" s="79" t="s">
        <v>35</v>
      </c>
      <c r="E104" s="80" t="s">
        <v>103</v>
      </c>
      <c r="F104" s="81" t="s">
        <v>104</v>
      </c>
      <c r="G104" s="82" t="s">
        <v>43</v>
      </c>
      <c r="H104" s="83">
        <v>5</v>
      </c>
      <c r="I104" s="84"/>
      <c r="J104" s="85">
        <f t="shared" si="1"/>
        <v>0</v>
      </c>
      <c r="K104" s="100"/>
    </row>
    <row r="105" spans="2:11" s="77" customFormat="1" ht="25.95" customHeight="1">
      <c r="B105" s="98"/>
      <c r="C105" s="94"/>
      <c r="D105" s="116"/>
      <c r="E105" s="117" t="s">
        <v>105</v>
      </c>
      <c r="F105" s="117" t="s">
        <v>106</v>
      </c>
      <c r="G105" s="94"/>
      <c r="H105" s="94"/>
      <c r="I105" s="118"/>
      <c r="J105" s="119">
        <f>J106+J108</f>
        <v>0</v>
      </c>
      <c r="K105" s="102"/>
    </row>
    <row r="106" spans="2:11" s="77" customFormat="1" ht="22.95" customHeight="1">
      <c r="B106" s="98"/>
      <c r="C106" s="94"/>
      <c r="D106" s="116"/>
      <c r="E106" s="120" t="s">
        <v>107</v>
      </c>
      <c r="F106" s="120" t="s">
        <v>108</v>
      </c>
      <c r="G106" s="94"/>
      <c r="H106" s="94"/>
      <c r="I106" s="118"/>
      <c r="J106" s="121">
        <f>SUM(J107)</f>
        <v>0</v>
      </c>
      <c r="K106" s="102"/>
    </row>
    <row r="107" spans="2:11" s="1" customFormat="1" ht="14.4" customHeight="1">
      <c r="B107" s="96"/>
      <c r="C107" s="79"/>
      <c r="D107" s="79" t="s">
        <v>35</v>
      </c>
      <c r="E107" s="80" t="s">
        <v>109</v>
      </c>
      <c r="F107" s="81" t="s">
        <v>110</v>
      </c>
      <c r="G107" s="82" t="s">
        <v>56</v>
      </c>
      <c r="H107" s="83">
        <v>450</v>
      </c>
      <c r="I107" s="84"/>
      <c r="J107" s="85">
        <f aca="true" t="shared" si="2" ref="J107">H107*I107</f>
        <v>0</v>
      </c>
      <c r="K107" s="100"/>
    </row>
    <row r="108" spans="2:11" s="77" customFormat="1" ht="22.95" customHeight="1">
      <c r="B108" s="98"/>
      <c r="C108" s="94"/>
      <c r="D108" s="116"/>
      <c r="E108" s="120" t="s">
        <v>111</v>
      </c>
      <c r="F108" s="120" t="s">
        <v>112</v>
      </c>
      <c r="G108" s="94"/>
      <c r="H108" s="94"/>
      <c r="I108" s="118"/>
      <c r="J108" s="121">
        <f>SUM(J109)</f>
        <v>0</v>
      </c>
      <c r="K108" s="102"/>
    </row>
    <row r="109" spans="2:11" s="1" customFormat="1" ht="14.4" customHeight="1">
      <c r="B109" s="96"/>
      <c r="C109" s="79"/>
      <c r="D109" s="79" t="s">
        <v>35</v>
      </c>
      <c r="E109" s="80" t="s">
        <v>113</v>
      </c>
      <c r="F109" s="81" t="s">
        <v>114</v>
      </c>
      <c r="G109" s="82" t="s">
        <v>56</v>
      </c>
      <c r="H109" s="83">
        <v>80</v>
      </c>
      <c r="I109" s="84"/>
      <c r="J109" s="85">
        <f aca="true" t="shared" si="3" ref="J109">H109*I109</f>
        <v>0</v>
      </c>
      <c r="K109" s="100"/>
    </row>
    <row r="110" spans="2:11" s="77" customFormat="1" ht="25.95" customHeight="1">
      <c r="B110" s="98"/>
      <c r="C110" s="94"/>
      <c r="D110" s="116"/>
      <c r="E110" s="117" t="s">
        <v>119</v>
      </c>
      <c r="F110" s="117" t="s">
        <v>136</v>
      </c>
      <c r="G110" s="94"/>
      <c r="H110" s="94"/>
      <c r="I110" s="118"/>
      <c r="J110" s="119">
        <f>J111</f>
        <v>0</v>
      </c>
      <c r="K110" s="102"/>
    </row>
    <row r="111" spans="2:11" s="77" customFormat="1" ht="22.95" customHeight="1">
      <c r="B111" s="98"/>
      <c r="C111" s="94"/>
      <c r="D111" s="116"/>
      <c r="E111" s="120"/>
      <c r="F111" s="120" t="str">
        <f>F112</f>
        <v>Vyklizení objektu vč. odvozu a likvidace</v>
      </c>
      <c r="G111" s="94"/>
      <c r="H111" s="94"/>
      <c r="I111" s="118"/>
      <c r="J111" s="121">
        <f>SUM(J112)</f>
        <v>0</v>
      </c>
      <c r="K111" s="102"/>
    </row>
    <row r="112" spans="2:11" s="1" customFormat="1" ht="14.4" customHeight="1">
      <c r="B112" s="96"/>
      <c r="C112" s="79"/>
      <c r="D112" s="79" t="s">
        <v>35</v>
      </c>
      <c r="E112" s="80" t="s">
        <v>115</v>
      </c>
      <c r="F112" s="88" t="s">
        <v>116</v>
      </c>
      <c r="G112" s="82" t="s">
        <v>57</v>
      </c>
      <c r="H112" s="83">
        <v>1</v>
      </c>
      <c r="I112" s="84"/>
      <c r="J112" s="85">
        <f>H112*I112</f>
        <v>0</v>
      </c>
      <c r="K112" s="100"/>
    </row>
    <row r="113" spans="2:11" s="1" customFormat="1" ht="6.9" customHeight="1">
      <c r="B113" s="122"/>
      <c r="C113" s="123"/>
      <c r="D113" s="123"/>
      <c r="E113" s="123"/>
      <c r="F113" s="123"/>
      <c r="G113" s="123"/>
      <c r="H113" s="123"/>
      <c r="I113" s="123"/>
      <c r="J113" s="123"/>
      <c r="K113" s="104"/>
    </row>
    <row r="114" ht="13.5">
      <c r="H114" s="151"/>
    </row>
    <row r="120" ht="13.5">
      <c r="I120" s="151"/>
    </row>
  </sheetData>
  <sheetProtection algorithmName="SHA-512" hashValue="ANi5UzPUlEyTjfB0odd6SIy9lGwWpDhaI96kV+H+wwzVqvZImJYurNFyJlwtcsuP2UD2bdRFvHmT+3EozsGHXw==" saltValue="sFjtLKnBiNdU7vjqqAGtWA==" spinCount="100000" sheet="1" objects="1" scenarios="1"/>
  <mergeCells count="8">
    <mergeCell ref="E18:H18"/>
    <mergeCell ref="E7:H7"/>
    <mergeCell ref="E9:H9"/>
    <mergeCell ref="E77:H77"/>
    <mergeCell ref="E79:H79"/>
    <mergeCell ref="E48:H48"/>
    <mergeCell ref="E50:H50"/>
    <mergeCell ref="E27:H27"/>
  </mergeCells>
  <printOptions/>
  <pageMargins left="0.5833333" right="0.5833333" top="0.5" bottom="0.4666667" header="0" footer="0"/>
  <pageSetup blackAndWhite="1" fitToHeight="100" fitToWidth="1" horizontalDpi="600" verticalDpi="600" orientation="landscape" paperSize="9" scale="95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221C2-5DD7-4844-82CB-F41A42607E6E}">
  <sheetPr>
    <pageSetUpPr fitToPage="1"/>
  </sheetPr>
  <dimension ref="B3:K116"/>
  <sheetViews>
    <sheetView showGridLines="0" zoomScale="84" zoomScaleNormal="84" workbookViewId="0" topLeftCell="A1">
      <pane ySplit="1" topLeftCell="A100" activePane="bottomLeft" state="frozen"/>
      <selection pane="topLeft" activeCell="L164" sqref="L164:M164"/>
      <selection pane="bottomLeft" activeCell="P108" sqref="P108"/>
    </sheetView>
  </sheetViews>
  <sheetFormatPr defaultColWidth="9.33203125" defaultRowHeight="13.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0" width="22.33203125" style="0" customWidth="1"/>
    <col min="11" max="11" width="1.171875" style="90" customWidth="1"/>
  </cols>
  <sheetData>
    <row r="2" ht="36.9" customHeight="1"/>
    <row r="3" spans="2:11" ht="6.9" customHeight="1">
      <c r="B3" s="3"/>
      <c r="C3" s="4"/>
      <c r="D3" s="4"/>
      <c r="E3" s="4"/>
      <c r="F3" s="4"/>
      <c r="G3" s="4"/>
      <c r="H3" s="4"/>
      <c r="I3" s="4"/>
      <c r="J3" s="4"/>
      <c r="K3" s="5"/>
    </row>
    <row r="4" spans="2:11" ht="24.9" customHeight="1">
      <c r="B4" s="6"/>
      <c r="C4" s="90"/>
      <c r="D4" s="107" t="s">
        <v>87</v>
      </c>
      <c r="E4" s="90"/>
      <c r="F4" s="90"/>
      <c r="G4" s="90"/>
      <c r="H4" s="90"/>
      <c r="I4" s="90"/>
      <c r="J4" s="90"/>
      <c r="K4" s="7"/>
    </row>
    <row r="5" spans="2:11" ht="6.9" customHeight="1">
      <c r="B5" s="6"/>
      <c r="C5" s="90"/>
      <c r="D5" s="90"/>
      <c r="E5" s="90"/>
      <c r="F5" s="90"/>
      <c r="G5" s="90"/>
      <c r="H5" s="90"/>
      <c r="I5" s="90"/>
      <c r="J5" s="90"/>
      <c r="K5" s="7"/>
    </row>
    <row r="6" spans="2:11" ht="12" customHeight="1">
      <c r="B6" s="6"/>
      <c r="C6" s="90"/>
      <c r="D6" s="108" t="s">
        <v>1</v>
      </c>
      <c r="E6" s="90"/>
      <c r="F6" s="90"/>
      <c r="G6" s="90"/>
      <c r="H6" s="90"/>
      <c r="I6" s="90"/>
      <c r="J6" s="90"/>
      <c r="K6" s="7"/>
    </row>
    <row r="7" spans="2:11" ht="16.5" customHeight="1">
      <c r="B7" s="6"/>
      <c r="C7" s="90"/>
      <c r="D7" s="90"/>
      <c r="E7" s="192" t="str">
        <f>'Rekapitulace stavby'!J6</f>
        <v>Demolice objektů G a L v areálu Nemocnice Nymburk</v>
      </c>
      <c r="F7" s="193"/>
      <c r="G7" s="193"/>
      <c r="H7" s="193"/>
      <c r="I7" s="90"/>
      <c r="J7" s="90"/>
      <c r="K7" s="7"/>
    </row>
    <row r="8" spans="2:11" s="1" customFormat="1" ht="12" customHeight="1">
      <c r="B8" s="8"/>
      <c r="C8" s="91"/>
      <c r="D8" s="108" t="s">
        <v>36</v>
      </c>
      <c r="E8" s="91"/>
      <c r="F8" s="91"/>
      <c r="G8" s="91"/>
      <c r="H8" s="91"/>
      <c r="I8" s="91"/>
      <c r="J8" s="91"/>
      <c r="K8" s="9"/>
    </row>
    <row r="9" spans="2:11" s="1" customFormat="1" ht="16.5" customHeight="1">
      <c r="B9" s="8"/>
      <c r="C9" s="91"/>
      <c r="D9" s="91"/>
      <c r="E9" s="194" t="str">
        <f>'Rekapitulace stavby'!I57</f>
        <v>Objekt L</v>
      </c>
      <c r="F9" s="195"/>
      <c r="G9" s="195"/>
      <c r="H9" s="195"/>
      <c r="I9" s="91"/>
      <c r="J9" s="91"/>
      <c r="K9" s="9"/>
    </row>
    <row r="10" spans="2:11" s="1" customFormat="1" ht="13.5">
      <c r="B10" s="8"/>
      <c r="C10" s="91"/>
      <c r="D10" s="91"/>
      <c r="E10" s="91"/>
      <c r="F10" s="91"/>
      <c r="G10" s="91"/>
      <c r="H10" s="91"/>
      <c r="I10" s="91"/>
      <c r="J10" s="91"/>
      <c r="K10" s="9"/>
    </row>
    <row r="11" spans="2:11" s="1" customFormat="1" ht="12" customHeight="1">
      <c r="B11" s="8"/>
      <c r="C11" s="91"/>
      <c r="D11" s="108" t="s">
        <v>73</v>
      </c>
      <c r="E11" s="91"/>
      <c r="F11" s="111" t="s">
        <v>0</v>
      </c>
      <c r="G11" s="91"/>
      <c r="H11" s="91"/>
      <c r="I11" s="108" t="s">
        <v>2</v>
      </c>
      <c r="J11" s="111" t="s">
        <v>0</v>
      </c>
      <c r="K11" s="9"/>
    </row>
    <row r="12" spans="2:11" s="1" customFormat="1" ht="12" customHeight="1">
      <c r="B12" s="8"/>
      <c r="C12" s="91"/>
      <c r="D12" s="108" t="s">
        <v>3</v>
      </c>
      <c r="E12" s="91"/>
      <c r="F12" s="111" t="str">
        <f>'Rekapitulace stavby'!K48</f>
        <v>Nymburk</v>
      </c>
      <c r="G12" s="91"/>
      <c r="H12" s="91"/>
      <c r="I12" s="108" t="s">
        <v>4</v>
      </c>
      <c r="J12" s="112"/>
      <c r="K12" s="9"/>
    </row>
    <row r="13" spans="2:11" s="1" customFormat="1" ht="10.95" customHeight="1">
      <c r="B13" s="8"/>
      <c r="C13" s="91"/>
      <c r="D13" s="91"/>
      <c r="E13" s="91"/>
      <c r="F13" s="91"/>
      <c r="G13" s="91"/>
      <c r="H13" s="91"/>
      <c r="I13" s="91"/>
      <c r="J13" s="91"/>
      <c r="K13" s="9"/>
    </row>
    <row r="14" spans="2:11" s="1" customFormat="1" ht="12" customHeight="1">
      <c r="B14" s="8"/>
      <c r="C14" s="91"/>
      <c r="D14" s="108" t="s">
        <v>74</v>
      </c>
      <c r="E14" s="91"/>
      <c r="F14" s="91"/>
      <c r="G14" s="91"/>
      <c r="H14" s="91"/>
      <c r="I14" s="108" t="s">
        <v>5</v>
      </c>
      <c r="J14" s="111">
        <v>28762886</v>
      </c>
      <c r="K14" s="9"/>
    </row>
    <row r="15" spans="2:11" s="1" customFormat="1" ht="18" customHeight="1">
      <c r="B15" s="8"/>
      <c r="C15" s="91"/>
      <c r="D15" s="91"/>
      <c r="E15" s="111" t="s">
        <v>183</v>
      </c>
      <c r="F15" s="91"/>
      <c r="G15" s="91"/>
      <c r="H15" s="91"/>
      <c r="I15" s="108" t="s">
        <v>6</v>
      </c>
      <c r="J15" s="111" t="s">
        <v>184</v>
      </c>
      <c r="K15" s="9"/>
    </row>
    <row r="16" spans="2:11" s="1" customFormat="1" ht="6.9" customHeight="1">
      <c r="B16" s="8"/>
      <c r="C16" s="91"/>
      <c r="D16" s="91"/>
      <c r="E16" s="91"/>
      <c r="F16" s="91"/>
      <c r="G16" s="91"/>
      <c r="H16" s="91"/>
      <c r="I16" s="91"/>
      <c r="J16" s="91"/>
      <c r="K16" s="9"/>
    </row>
    <row r="17" spans="2:11" s="1" customFormat="1" ht="12" customHeight="1">
      <c r="B17" s="8"/>
      <c r="C17" s="91"/>
      <c r="D17" s="108" t="s">
        <v>75</v>
      </c>
      <c r="E17" s="91"/>
      <c r="F17" s="91"/>
      <c r="G17" s="91"/>
      <c r="H17" s="91"/>
      <c r="I17" s="108" t="s">
        <v>5</v>
      </c>
      <c r="J17" s="131" t="s">
        <v>64</v>
      </c>
      <c r="K17" s="9"/>
    </row>
    <row r="18" spans="2:11" s="1" customFormat="1" ht="18" customHeight="1">
      <c r="B18" s="8"/>
      <c r="C18" s="91"/>
      <c r="D18" s="91"/>
      <c r="E18" s="190" t="s">
        <v>64</v>
      </c>
      <c r="F18" s="191"/>
      <c r="G18" s="191"/>
      <c r="H18" s="191"/>
      <c r="I18" s="108" t="s">
        <v>6</v>
      </c>
      <c r="J18" s="131" t="s">
        <v>64</v>
      </c>
      <c r="K18" s="9"/>
    </row>
    <row r="19" spans="2:11" s="1" customFormat="1" ht="6.9" customHeight="1">
      <c r="B19" s="8"/>
      <c r="C19" s="91"/>
      <c r="D19" s="91"/>
      <c r="E19" s="91"/>
      <c r="F19" s="91"/>
      <c r="G19" s="91"/>
      <c r="H19" s="91"/>
      <c r="I19" s="91"/>
      <c r="J19" s="91"/>
      <c r="K19" s="9"/>
    </row>
    <row r="20" spans="2:11" s="1" customFormat="1" ht="12" customHeight="1">
      <c r="B20" s="8"/>
      <c r="C20" s="91"/>
      <c r="D20" s="108" t="s">
        <v>7</v>
      </c>
      <c r="E20" s="91"/>
      <c r="F20" s="91"/>
      <c r="G20" s="91"/>
      <c r="H20" s="91"/>
      <c r="I20" s="108" t="s">
        <v>5</v>
      </c>
      <c r="J20" s="111" t="s">
        <v>0</v>
      </c>
      <c r="K20" s="9"/>
    </row>
    <row r="21" spans="2:11" s="1" customFormat="1" ht="18" customHeight="1">
      <c r="B21" s="8"/>
      <c r="C21" s="91"/>
      <c r="D21" s="91"/>
      <c r="E21" s="111"/>
      <c r="F21" s="91"/>
      <c r="G21" s="91"/>
      <c r="H21" s="91"/>
      <c r="I21" s="108" t="s">
        <v>6</v>
      </c>
      <c r="J21" s="111" t="s">
        <v>0</v>
      </c>
      <c r="K21" s="9"/>
    </row>
    <row r="22" spans="2:11" s="1" customFormat="1" ht="6.9" customHeight="1">
      <c r="B22" s="8"/>
      <c r="C22" s="91"/>
      <c r="D22" s="91"/>
      <c r="E22" s="91"/>
      <c r="F22" s="91"/>
      <c r="G22" s="91"/>
      <c r="H22" s="91"/>
      <c r="I22" s="91"/>
      <c r="J22" s="91"/>
      <c r="K22" s="9"/>
    </row>
    <row r="23" spans="2:11" s="1" customFormat="1" ht="12" customHeight="1">
      <c r="B23" s="8"/>
      <c r="C23" s="91"/>
      <c r="D23" s="108" t="s">
        <v>8</v>
      </c>
      <c r="E23" s="91"/>
      <c r="F23" s="91"/>
      <c r="G23" s="91"/>
      <c r="H23" s="91"/>
      <c r="I23" s="108" t="s">
        <v>5</v>
      </c>
      <c r="J23" s="111" t="s">
        <v>0</v>
      </c>
      <c r="K23" s="9"/>
    </row>
    <row r="24" spans="2:11" s="1" customFormat="1" ht="18" customHeight="1">
      <c r="B24" s="8"/>
      <c r="C24" s="91"/>
      <c r="D24" s="91"/>
      <c r="E24" s="111" t="s">
        <v>63</v>
      </c>
      <c r="F24" s="91"/>
      <c r="G24" s="91"/>
      <c r="H24" s="91"/>
      <c r="I24" s="108" t="s">
        <v>6</v>
      </c>
      <c r="J24" s="111" t="s">
        <v>0</v>
      </c>
      <c r="K24" s="9"/>
    </row>
    <row r="25" spans="2:11" s="1" customFormat="1" ht="6.9" customHeight="1">
      <c r="B25" s="8"/>
      <c r="C25" s="91"/>
      <c r="D25" s="91"/>
      <c r="E25" s="91"/>
      <c r="F25" s="91"/>
      <c r="G25" s="91"/>
      <c r="H25" s="91"/>
      <c r="I25" s="91"/>
      <c r="J25" s="91"/>
      <c r="K25" s="9"/>
    </row>
    <row r="26" spans="2:11" s="1" customFormat="1" ht="12" customHeight="1">
      <c r="B26" s="8"/>
      <c r="C26" s="91"/>
      <c r="D26" s="108" t="s">
        <v>9</v>
      </c>
      <c r="E26" s="91"/>
      <c r="F26" s="91"/>
      <c r="G26" s="91"/>
      <c r="H26" s="91"/>
      <c r="I26" s="91"/>
      <c r="J26" s="91"/>
      <c r="K26" s="9"/>
    </row>
    <row r="27" spans="2:11" s="55" customFormat="1" ht="16.5" customHeight="1">
      <c r="B27" s="56"/>
      <c r="C27" s="92"/>
      <c r="D27" s="92"/>
      <c r="E27" s="196" t="s">
        <v>0</v>
      </c>
      <c r="F27" s="196"/>
      <c r="G27" s="196"/>
      <c r="H27" s="196"/>
      <c r="I27" s="92"/>
      <c r="J27" s="92"/>
      <c r="K27" s="134"/>
    </row>
    <row r="28" spans="2:11" s="1" customFormat="1" ht="6.9" customHeight="1">
      <c r="B28" s="8"/>
      <c r="C28" s="91"/>
      <c r="D28" s="91"/>
      <c r="E28" s="91"/>
      <c r="F28" s="91"/>
      <c r="G28" s="91"/>
      <c r="H28" s="91"/>
      <c r="I28" s="91"/>
      <c r="J28" s="91"/>
      <c r="K28" s="9"/>
    </row>
    <row r="29" spans="2:11" s="1" customFormat="1" ht="6.9" customHeight="1">
      <c r="B29" s="8"/>
      <c r="C29" s="91"/>
      <c r="D29" s="13"/>
      <c r="E29" s="13"/>
      <c r="F29" s="13"/>
      <c r="G29" s="13"/>
      <c r="H29" s="13"/>
      <c r="I29" s="13"/>
      <c r="J29" s="13"/>
      <c r="K29" s="9"/>
    </row>
    <row r="30" spans="2:11" s="1" customFormat="1" ht="25.35" customHeight="1">
      <c r="B30" s="8"/>
      <c r="C30" s="91"/>
      <c r="D30" s="135" t="s">
        <v>10</v>
      </c>
      <c r="E30" s="91"/>
      <c r="F30" s="91"/>
      <c r="G30" s="91"/>
      <c r="H30" s="91"/>
      <c r="I30" s="91"/>
      <c r="J30" s="128">
        <f>J59</f>
        <v>0</v>
      </c>
      <c r="K30" s="9"/>
    </row>
    <row r="31" spans="2:11" s="1" customFormat="1" ht="6.9" customHeight="1">
      <c r="B31" s="8"/>
      <c r="C31" s="91"/>
      <c r="D31" s="13"/>
      <c r="E31" s="13"/>
      <c r="F31" s="13"/>
      <c r="G31" s="13"/>
      <c r="H31" s="13"/>
      <c r="I31" s="13"/>
      <c r="J31" s="13"/>
      <c r="K31" s="9"/>
    </row>
    <row r="32" spans="2:11" s="1" customFormat="1" ht="14.4" customHeight="1">
      <c r="B32" s="8"/>
      <c r="C32" s="91"/>
      <c r="D32" s="91"/>
      <c r="E32" s="91"/>
      <c r="F32" s="136" t="s">
        <v>77</v>
      </c>
      <c r="G32" s="91"/>
      <c r="H32" s="91"/>
      <c r="I32" s="136" t="s">
        <v>76</v>
      </c>
      <c r="J32" s="136" t="s">
        <v>78</v>
      </c>
      <c r="K32" s="9"/>
    </row>
    <row r="33" spans="2:11" s="1" customFormat="1" ht="14.4" customHeight="1">
      <c r="B33" s="8"/>
      <c r="C33" s="91"/>
      <c r="D33" s="137" t="s">
        <v>11</v>
      </c>
      <c r="E33" s="108" t="s">
        <v>12</v>
      </c>
      <c r="F33" s="138">
        <f>J59</f>
        <v>0</v>
      </c>
      <c r="G33" s="91"/>
      <c r="H33" s="91"/>
      <c r="I33" s="139">
        <v>0.21</v>
      </c>
      <c r="J33" s="138">
        <f>F33*I33</f>
        <v>0</v>
      </c>
      <c r="K33" s="9"/>
    </row>
    <row r="34" spans="2:11" s="1" customFormat="1" ht="14.4" customHeight="1">
      <c r="B34" s="8"/>
      <c r="C34" s="91"/>
      <c r="D34" s="91"/>
      <c r="E34" s="108" t="s">
        <v>13</v>
      </c>
      <c r="F34" s="138">
        <v>0</v>
      </c>
      <c r="G34" s="91"/>
      <c r="H34" s="91"/>
      <c r="I34" s="139">
        <v>0.15</v>
      </c>
      <c r="J34" s="138">
        <f>F34*I34</f>
        <v>0</v>
      </c>
      <c r="K34" s="9"/>
    </row>
    <row r="35" spans="2:11" s="1" customFormat="1" ht="14.4" customHeight="1" hidden="1">
      <c r="B35" s="8"/>
      <c r="C35" s="91"/>
      <c r="D35" s="91"/>
      <c r="E35" s="108" t="s">
        <v>14</v>
      </c>
      <c r="F35" s="138" t="e">
        <f>ROUND((SUM(#REF!)),2)</f>
        <v>#REF!</v>
      </c>
      <c r="G35" s="91"/>
      <c r="H35" s="91"/>
      <c r="I35" s="139">
        <v>0.21</v>
      </c>
      <c r="J35" s="138">
        <f>0</f>
        <v>0</v>
      </c>
      <c r="K35" s="9"/>
    </row>
    <row r="36" spans="2:11" s="1" customFormat="1" ht="14.4" customHeight="1" hidden="1">
      <c r="B36" s="8"/>
      <c r="C36" s="91"/>
      <c r="D36" s="91"/>
      <c r="E36" s="108" t="s">
        <v>15</v>
      </c>
      <c r="F36" s="138" t="e">
        <f>ROUND((SUM(#REF!)),2)</f>
        <v>#REF!</v>
      </c>
      <c r="G36" s="91"/>
      <c r="H36" s="91"/>
      <c r="I36" s="139">
        <v>0.15</v>
      </c>
      <c r="J36" s="138">
        <f>0</f>
        <v>0</v>
      </c>
      <c r="K36" s="9"/>
    </row>
    <row r="37" spans="2:11" s="1" customFormat="1" ht="14.4" customHeight="1" hidden="1">
      <c r="B37" s="8"/>
      <c r="C37" s="91"/>
      <c r="D37" s="91"/>
      <c r="E37" s="108" t="s">
        <v>16</v>
      </c>
      <c r="F37" s="138" t="e">
        <f>ROUND((SUM(#REF!)),2)</f>
        <v>#REF!</v>
      </c>
      <c r="G37" s="91"/>
      <c r="H37" s="91"/>
      <c r="I37" s="139">
        <v>0</v>
      </c>
      <c r="J37" s="138">
        <f>0</f>
        <v>0</v>
      </c>
      <c r="K37" s="9"/>
    </row>
    <row r="38" spans="2:11" s="1" customFormat="1" ht="6.9" customHeight="1">
      <c r="B38" s="8"/>
      <c r="C38" s="91"/>
      <c r="D38" s="91"/>
      <c r="E38" s="91"/>
      <c r="F38" s="91"/>
      <c r="G38" s="91"/>
      <c r="H38" s="91"/>
      <c r="I38" s="91"/>
      <c r="J38" s="91"/>
      <c r="K38" s="9"/>
    </row>
    <row r="39" spans="2:11" s="1" customFormat="1" ht="25.35" customHeight="1">
      <c r="B39" s="8"/>
      <c r="C39" s="125"/>
      <c r="D39" s="58" t="s">
        <v>17</v>
      </c>
      <c r="E39" s="20"/>
      <c r="F39" s="20"/>
      <c r="G39" s="59" t="s">
        <v>18</v>
      </c>
      <c r="H39" s="60" t="s">
        <v>19</v>
      </c>
      <c r="I39" s="20"/>
      <c r="J39" s="61">
        <f>SUM(J30:J37)</f>
        <v>0</v>
      </c>
      <c r="K39" s="9"/>
    </row>
    <row r="40" spans="2:11" s="1" customFormat="1" ht="14.4" customHeight="1">
      <c r="B40" s="14"/>
      <c r="C40" s="15"/>
      <c r="D40" s="15"/>
      <c r="E40" s="15"/>
      <c r="F40" s="15"/>
      <c r="G40" s="15"/>
      <c r="H40" s="15"/>
      <c r="I40" s="15"/>
      <c r="J40" s="15"/>
      <c r="K40" s="16"/>
    </row>
    <row r="44" spans="2:11" s="1" customFormat="1" ht="6.9" customHeight="1">
      <c r="B44" s="17"/>
      <c r="C44" s="18"/>
      <c r="D44" s="18"/>
      <c r="E44" s="18"/>
      <c r="F44" s="18"/>
      <c r="G44" s="18"/>
      <c r="H44" s="18"/>
      <c r="I44" s="18"/>
      <c r="J44" s="18"/>
      <c r="K44" s="19"/>
    </row>
    <row r="45" spans="2:11" s="1" customFormat="1" ht="24.9" customHeight="1">
      <c r="B45" s="8"/>
      <c r="C45" s="107" t="s">
        <v>88</v>
      </c>
      <c r="D45" s="91"/>
      <c r="E45" s="91"/>
      <c r="F45" s="91"/>
      <c r="G45" s="91"/>
      <c r="H45" s="91"/>
      <c r="I45" s="91"/>
      <c r="J45" s="91"/>
      <c r="K45" s="9"/>
    </row>
    <row r="46" spans="2:11" s="1" customFormat="1" ht="6.9" customHeight="1">
      <c r="B46" s="8"/>
      <c r="C46" s="91"/>
      <c r="D46" s="91"/>
      <c r="E46" s="91"/>
      <c r="F46" s="91"/>
      <c r="G46" s="91"/>
      <c r="H46" s="91"/>
      <c r="I46" s="91"/>
      <c r="J46" s="91"/>
      <c r="K46" s="9"/>
    </row>
    <row r="47" spans="2:11" s="1" customFormat="1" ht="12" customHeight="1">
      <c r="B47" s="8"/>
      <c r="C47" s="108" t="s">
        <v>1</v>
      </c>
      <c r="D47" s="91"/>
      <c r="E47" s="91"/>
      <c r="F47" s="91"/>
      <c r="G47" s="91"/>
      <c r="H47" s="91"/>
      <c r="I47" s="91"/>
      <c r="J47" s="91"/>
      <c r="K47" s="9"/>
    </row>
    <row r="48" spans="2:11" s="1" customFormat="1" ht="16.5" customHeight="1">
      <c r="B48" s="8"/>
      <c r="C48" s="91"/>
      <c r="D48" s="91"/>
      <c r="E48" s="192" t="str">
        <f>E7</f>
        <v>Demolice objektů G a L v areálu Nemocnice Nymburk</v>
      </c>
      <c r="F48" s="193"/>
      <c r="G48" s="193"/>
      <c r="H48" s="193"/>
      <c r="I48" s="91"/>
      <c r="J48" s="91"/>
      <c r="K48" s="9"/>
    </row>
    <row r="49" spans="2:11" s="1" customFormat="1" ht="12" customHeight="1">
      <c r="B49" s="8"/>
      <c r="C49" s="108" t="s">
        <v>36</v>
      </c>
      <c r="D49" s="91"/>
      <c r="E49" s="91"/>
      <c r="F49" s="91"/>
      <c r="G49" s="91"/>
      <c r="H49" s="91"/>
      <c r="I49" s="91"/>
      <c r="J49" s="91"/>
      <c r="K49" s="9"/>
    </row>
    <row r="50" spans="2:11" s="1" customFormat="1" ht="16.5" customHeight="1">
      <c r="B50" s="8"/>
      <c r="C50" s="91"/>
      <c r="D50" s="91"/>
      <c r="E50" s="194" t="str">
        <f>E9</f>
        <v>Objekt L</v>
      </c>
      <c r="F50" s="195"/>
      <c r="G50" s="195"/>
      <c r="H50" s="195"/>
      <c r="I50" s="91"/>
      <c r="J50" s="91"/>
      <c r="K50" s="9"/>
    </row>
    <row r="51" spans="2:11" s="1" customFormat="1" ht="6.9" customHeight="1">
      <c r="B51" s="8"/>
      <c r="C51" s="91"/>
      <c r="D51" s="91"/>
      <c r="E51" s="91"/>
      <c r="F51" s="91"/>
      <c r="G51" s="91"/>
      <c r="H51" s="91"/>
      <c r="I51" s="91"/>
      <c r="J51" s="91"/>
      <c r="K51" s="9"/>
    </row>
    <row r="52" spans="2:11" s="1" customFormat="1" ht="12" customHeight="1">
      <c r="B52" s="8"/>
      <c r="C52" s="108" t="s">
        <v>3</v>
      </c>
      <c r="D52" s="91"/>
      <c r="E52" s="91"/>
      <c r="F52" s="111" t="str">
        <f>F12</f>
        <v>Nymburk</v>
      </c>
      <c r="G52" s="91"/>
      <c r="H52" s="91"/>
      <c r="I52" s="108" t="s">
        <v>4</v>
      </c>
      <c r="J52" s="112" t="str">
        <f>IF(J12="","",J12)</f>
        <v/>
      </c>
      <c r="K52" s="9"/>
    </row>
    <row r="53" spans="2:11" s="1" customFormat="1" ht="6.9" customHeight="1">
      <c r="B53" s="8"/>
      <c r="C53" s="91"/>
      <c r="D53" s="91"/>
      <c r="E53" s="91"/>
      <c r="F53" s="91"/>
      <c r="G53" s="91"/>
      <c r="H53" s="91"/>
      <c r="I53" s="91"/>
      <c r="J53" s="91"/>
      <c r="K53" s="9"/>
    </row>
    <row r="54" spans="2:11" s="1" customFormat="1" ht="25.65" customHeight="1">
      <c r="B54" s="8"/>
      <c r="C54" s="108" t="s">
        <v>74</v>
      </c>
      <c r="D54" s="91"/>
      <c r="E54" s="91"/>
      <c r="F54" s="111" t="str">
        <f>E15</f>
        <v>Nemocnice Nymburk s.r.o.</v>
      </c>
      <c r="G54" s="91"/>
      <c r="H54" s="91"/>
      <c r="I54" s="108" t="s">
        <v>7</v>
      </c>
      <c r="J54" s="113">
        <f>E21</f>
        <v>0</v>
      </c>
      <c r="K54" s="9"/>
    </row>
    <row r="55" spans="2:11" s="1" customFormat="1" ht="15.15" customHeight="1">
      <c r="B55" s="8"/>
      <c r="C55" s="108" t="s">
        <v>75</v>
      </c>
      <c r="D55" s="91"/>
      <c r="E55" s="91"/>
      <c r="F55" s="111" t="str">
        <f>IF(E18="","",E18)</f>
        <v>Vyplň údaj</v>
      </c>
      <c r="G55" s="91"/>
      <c r="H55" s="91"/>
      <c r="I55" s="108" t="s">
        <v>8</v>
      </c>
      <c r="J55" s="113" t="str">
        <f>E24</f>
        <v xml:space="preserve"> </v>
      </c>
      <c r="K55" s="9"/>
    </row>
    <row r="56" spans="2:11" s="1" customFormat="1" ht="10.35" customHeight="1">
      <c r="B56" s="8"/>
      <c r="C56" s="91"/>
      <c r="D56" s="91"/>
      <c r="E56" s="91"/>
      <c r="F56" s="91"/>
      <c r="G56" s="91"/>
      <c r="H56" s="91"/>
      <c r="I56" s="91"/>
      <c r="J56" s="91"/>
      <c r="K56" s="9"/>
    </row>
    <row r="57" spans="2:11" s="1" customFormat="1" ht="29.25" customHeight="1">
      <c r="B57" s="8"/>
      <c r="C57" s="124" t="s">
        <v>89</v>
      </c>
      <c r="D57" s="125"/>
      <c r="E57" s="125"/>
      <c r="F57" s="125"/>
      <c r="G57" s="125"/>
      <c r="H57" s="125"/>
      <c r="I57" s="125"/>
      <c r="J57" s="126" t="s">
        <v>25</v>
      </c>
      <c r="K57" s="9"/>
    </row>
    <row r="58" spans="2:11" s="1" customFormat="1" ht="10.35" customHeight="1">
      <c r="B58" s="8"/>
      <c r="C58" s="91"/>
      <c r="D58" s="91"/>
      <c r="E58" s="91"/>
      <c r="F58" s="91"/>
      <c r="G58" s="91"/>
      <c r="H58" s="91"/>
      <c r="I58" s="91"/>
      <c r="J58" s="91"/>
      <c r="K58" s="9"/>
    </row>
    <row r="59" spans="2:11" s="1" customFormat="1" ht="22.95" customHeight="1">
      <c r="B59" s="8"/>
      <c r="C59" s="127" t="s">
        <v>80</v>
      </c>
      <c r="D59" s="91"/>
      <c r="E59" s="91"/>
      <c r="F59" s="91"/>
      <c r="G59" s="91"/>
      <c r="H59" s="91"/>
      <c r="I59" s="91"/>
      <c r="J59" s="128">
        <f>J60+J63+J66</f>
        <v>0</v>
      </c>
      <c r="K59" s="9"/>
    </row>
    <row r="60" spans="2:11" s="65" customFormat="1" ht="24.9" customHeight="1">
      <c r="B60" s="66"/>
      <c r="C60" s="93"/>
      <c r="D60" s="67" t="s">
        <v>26</v>
      </c>
      <c r="E60" s="68"/>
      <c r="F60" s="68"/>
      <c r="G60" s="68"/>
      <c r="H60" s="68"/>
      <c r="I60" s="68"/>
      <c r="J60" s="69">
        <f>SUM(J61:J62)</f>
        <v>0</v>
      </c>
      <c r="K60" s="129"/>
    </row>
    <row r="61" spans="2:11" s="70" customFormat="1" ht="19.95" customHeight="1">
      <c r="B61" s="71"/>
      <c r="C61" s="89"/>
      <c r="D61" s="72" t="s">
        <v>37</v>
      </c>
      <c r="E61" s="73"/>
      <c r="F61" s="73"/>
      <c r="G61" s="73"/>
      <c r="H61" s="73"/>
      <c r="I61" s="73"/>
      <c r="J61" s="74">
        <f>J89</f>
        <v>0</v>
      </c>
      <c r="K61" s="130"/>
    </row>
    <row r="62" spans="2:11" s="70" customFormat="1" ht="19.95" customHeight="1">
      <c r="B62" s="71"/>
      <c r="C62" s="89"/>
      <c r="D62" s="72" t="s">
        <v>38</v>
      </c>
      <c r="E62" s="73"/>
      <c r="F62" s="73"/>
      <c r="G62" s="73"/>
      <c r="H62" s="73"/>
      <c r="I62" s="73"/>
      <c r="J62" s="74">
        <f>J96</f>
        <v>0</v>
      </c>
      <c r="K62" s="130"/>
    </row>
    <row r="63" spans="2:11" s="65" customFormat="1" ht="24.9" customHeight="1">
      <c r="B63" s="66"/>
      <c r="C63" s="93"/>
      <c r="D63" s="67" t="s">
        <v>39</v>
      </c>
      <c r="E63" s="68"/>
      <c r="F63" s="68"/>
      <c r="G63" s="68"/>
      <c r="H63" s="68"/>
      <c r="I63" s="68"/>
      <c r="J63" s="69">
        <f>SUM(J64:J65)</f>
        <v>0</v>
      </c>
      <c r="K63" s="129"/>
    </row>
    <row r="64" spans="2:11" s="70" customFormat="1" ht="19.95" customHeight="1">
      <c r="B64" s="71"/>
      <c r="C64" s="89"/>
      <c r="D64" s="72" t="s">
        <v>90</v>
      </c>
      <c r="E64" s="73"/>
      <c r="F64" s="73"/>
      <c r="G64" s="73"/>
      <c r="H64" s="73"/>
      <c r="I64" s="73"/>
      <c r="J64" s="74">
        <f>J108</f>
        <v>0</v>
      </c>
      <c r="K64" s="130"/>
    </row>
    <row r="65" spans="2:11" s="70" customFormat="1" ht="19.95" customHeight="1">
      <c r="B65" s="71"/>
      <c r="C65" s="89"/>
      <c r="D65" s="72" t="s">
        <v>58</v>
      </c>
      <c r="E65" s="73"/>
      <c r="F65" s="73"/>
      <c r="G65" s="73"/>
      <c r="H65" s="73"/>
      <c r="I65" s="73"/>
      <c r="J65" s="74">
        <f>J110</f>
        <v>0</v>
      </c>
      <c r="K65" s="130"/>
    </row>
    <row r="66" spans="2:11" s="65" customFormat="1" ht="24.9" customHeight="1">
      <c r="B66" s="66"/>
      <c r="C66" s="93"/>
      <c r="D66" s="67" t="s">
        <v>120</v>
      </c>
      <c r="E66" s="68"/>
      <c r="F66" s="68"/>
      <c r="G66" s="68"/>
      <c r="H66" s="68"/>
      <c r="I66" s="68"/>
      <c r="J66" s="69">
        <f>J67</f>
        <v>0</v>
      </c>
      <c r="K66" s="129"/>
    </row>
    <row r="67" spans="2:11" s="70" customFormat="1" ht="19.95" customHeight="1">
      <c r="B67" s="71"/>
      <c r="C67" s="89"/>
      <c r="D67" s="72" t="s">
        <v>121</v>
      </c>
      <c r="E67" s="73"/>
      <c r="F67" s="73"/>
      <c r="G67" s="73"/>
      <c r="H67" s="73"/>
      <c r="I67" s="73"/>
      <c r="J67" s="74">
        <f>J113</f>
        <v>0</v>
      </c>
      <c r="K67" s="130"/>
    </row>
    <row r="68" spans="2:11" s="1" customFormat="1" ht="21.75" customHeight="1">
      <c r="B68" s="8"/>
      <c r="C68" s="91"/>
      <c r="D68" s="91"/>
      <c r="E68" s="91"/>
      <c r="F68" s="91"/>
      <c r="G68" s="91"/>
      <c r="H68" s="91"/>
      <c r="I68" s="91"/>
      <c r="J68" s="91"/>
      <c r="K68" s="9"/>
    </row>
    <row r="69" spans="2:11" s="1" customFormat="1" ht="6.9" customHeight="1">
      <c r="B69" s="14"/>
      <c r="C69" s="15"/>
      <c r="D69" s="15"/>
      <c r="E69" s="15"/>
      <c r="F69" s="15"/>
      <c r="G69" s="15"/>
      <c r="H69" s="15"/>
      <c r="I69" s="15"/>
      <c r="J69" s="15"/>
      <c r="K69" s="16"/>
    </row>
    <row r="73" spans="2:11" s="1" customFormat="1" ht="6.9" customHeight="1">
      <c r="B73" s="105"/>
      <c r="C73" s="106"/>
      <c r="D73" s="106"/>
      <c r="E73" s="106"/>
      <c r="F73" s="106"/>
      <c r="G73" s="106"/>
      <c r="H73" s="106"/>
      <c r="I73" s="106"/>
      <c r="J73" s="106"/>
      <c r="K73" s="103"/>
    </row>
    <row r="74" spans="2:11" s="1" customFormat="1" ht="24.9" customHeight="1">
      <c r="B74" s="96"/>
      <c r="C74" s="107" t="s">
        <v>91</v>
      </c>
      <c r="D74" s="91"/>
      <c r="E74" s="91"/>
      <c r="F74" s="91"/>
      <c r="G74" s="91"/>
      <c r="H74" s="91"/>
      <c r="I74" s="91"/>
      <c r="J74" s="91"/>
      <c r="K74" s="100"/>
    </row>
    <row r="75" spans="2:11" s="1" customFormat="1" ht="6.9" customHeight="1">
      <c r="B75" s="96"/>
      <c r="C75" s="91"/>
      <c r="D75" s="91"/>
      <c r="E75" s="91"/>
      <c r="F75" s="91"/>
      <c r="G75" s="91"/>
      <c r="H75" s="91"/>
      <c r="I75" s="91"/>
      <c r="J75" s="91"/>
      <c r="K75" s="100"/>
    </row>
    <row r="76" spans="2:11" s="1" customFormat="1" ht="12" customHeight="1">
      <c r="B76" s="96"/>
      <c r="C76" s="108" t="s">
        <v>1</v>
      </c>
      <c r="D76" s="91"/>
      <c r="E76" s="91"/>
      <c r="F76" s="91"/>
      <c r="G76" s="91"/>
      <c r="H76" s="91"/>
      <c r="I76" s="91"/>
      <c r="J76" s="91"/>
      <c r="K76" s="100"/>
    </row>
    <row r="77" spans="2:11" s="1" customFormat="1" ht="16.5" customHeight="1">
      <c r="B77" s="96"/>
      <c r="C77" s="91"/>
      <c r="D77" s="91"/>
      <c r="E77" s="192" t="str">
        <f>E7</f>
        <v>Demolice objektů G a L v areálu Nemocnice Nymburk</v>
      </c>
      <c r="F77" s="193"/>
      <c r="G77" s="193"/>
      <c r="H77" s="193"/>
      <c r="I77" s="91"/>
      <c r="J77" s="91"/>
      <c r="K77" s="100"/>
    </row>
    <row r="78" spans="2:11" s="1" customFormat="1" ht="12" customHeight="1">
      <c r="B78" s="96"/>
      <c r="C78" s="108" t="s">
        <v>36</v>
      </c>
      <c r="D78" s="91"/>
      <c r="E78" s="91"/>
      <c r="F78" s="91"/>
      <c r="G78" s="91"/>
      <c r="H78" s="91"/>
      <c r="I78" s="91"/>
      <c r="J78" s="91"/>
      <c r="K78" s="100"/>
    </row>
    <row r="79" spans="2:11" s="1" customFormat="1" ht="16.5" customHeight="1">
      <c r="B79" s="96"/>
      <c r="C79" s="91"/>
      <c r="D79" s="91"/>
      <c r="E79" s="194" t="str">
        <f>E9</f>
        <v>Objekt L</v>
      </c>
      <c r="F79" s="195"/>
      <c r="G79" s="195"/>
      <c r="H79" s="195"/>
      <c r="I79" s="91"/>
      <c r="J79" s="91"/>
      <c r="K79" s="100"/>
    </row>
    <row r="80" spans="2:11" s="1" customFormat="1" ht="6.9" customHeight="1">
      <c r="B80" s="96"/>
      <c r="C80" s="91"/>
      <c r="D80" s="91"/>
      <c r="E80" s="91"/>
      <c r="F80" s="91"/>
      <c r="G80" s="91"/>
      <c r="H80" s="91"/>
      <c r="I80" s="91"/>
      <c r="J80" s="91"/>
      <c r="K80" s="100"/>
    </row>
    <row r="81" spans="2:11" s="1" customFormat="1" ht="12" customHeight="1">
      <c r="B81" s="96"/>
      <c r="C81" s="108" t="s">
        <v>3</v>
      </c>
      <c r="D81" s="91"/>
      <c r="E81" s="91"/>
      <c r="F81" s="111" t="str">
        <f>F12</f>
        <v>Nymburk</v>
      </c>
      <c r="G81" s="91"/>
      <c r="H81" s="91"/>
      <c r="I81" s="108" t="s">
        <v>4</v>
      </c>
      <c r="J81" s="112" t="str">
        <f>IF(J12="","",J12)</f>
        <v/>
      </c>
      <c r="K81" s="100"/>
    </row>
    <row r="82" spans="2:11" s="1" customFormat="1" ht="6.9" customHeight="1">
      <c r="B82" s="96"/>
      <c r="C82" s="91"/>
      <c r="D82" s="91"/>
      <c r="E82" s="91"/>
      <c r="F82" s="91"/>
      <c r="G82" s="91"/>
      <c r="H82" s="91"/>
      <c r="I82" s="91"/>
      <c r="J82" s="91"/>
      <c r="K82" s="100"/>
    </row>
    <row r="83" spans="2:11" s="1" customFormat="1" ht="25.65" customHeight="1">
      <c r="B83" s="96"/>
      <c r="C83" s="108" t="s">
        <v>74</v>
      </c>
      <c r="D83" s="91"/>
      <c r="E83" s="91"/>
      <c r="F83" s="111" t="str">
        <f>E15</f>
        <v>Nemocnice Nymburk s.r.o.</v>
      </c>
      <c r="G83" s="91"/>
      <c r="H83" s="91"/>
      <c r="I83" s="108" t="s">
        <v>7</v>
      </c>
      <c r="J83" s="113">
        <f>E21</f>
        <v>0</v>
      </c>
      <c r="K83" s="100"/>
    </row>
    <row r="84" spans="2:11" s="1" customFormat="1" ht="15.15" customHeight="1">
      <c r="B84" s="96"/>
      <c r="C84" s="108" t="s">
        <v>75</v>
      </c>
      <c r="D84" s="91"/>
      <c r="E84" s="91"/>
      <c r="F84" s="111" t="str">
        <f>IF(E18="","",E18)</f>
        <v>Vyplň údaj</v>
      </c>
      <c r="G84" s="91"/>
      <c r="H84" s="91"/>
      <c r="I84" s="108" t="s">
        <v>8</v>
      </c>
      <c r="J84" s="113" t="str">
        <f>E24</f>
        <v xml:space="preserve"> </v>
      </c>
      <c r="K84" s="100"/>
    </row>
    <row r="85" spans="2:11" s="1" customFormat="1" ht="10.35" customHeight="1">
      <c r="B85" s="96"/>
      <c r="C85" s="91"/>
      <c r="D85" s="91"/>
      <c r="E85" s="91"/>
      <c r="F85" s="91"/>
      <c r="G85" s="91"/>
      <c r="H85" s="91"/>
      <c r="I85" s="91"/>
      <c r="J85" s="91"/>
      <c r="K85" s="100"/>
    </row>
    <row r="86" spans="2:11" s="23" customFormat="1" ht="29.25" customHeight="1">
      <c r="B86" s="97"/>
      <c r="C86" s="75" t="s">
        <v>29</v>
      </c>
      <c r="D86" s="76" t="s">
        <v>30</v>
      </c>
      <c r="E86" s="76" t="s">
        <v>20</v>
      </c>
      <c r="F86" s="76" t="s">
        <v>31</v>
      </c>
      <c r="G86" s="76" t="s">
        <v>32</v>
      </c>
      <c r="H86" s="76" t="s">
        <v>33</v>
      </c>
      <c r="I86" s="76" t="s">
        <v>34</v>
      </c>
      <c r="J86" s="76" t="s">
        <v>25</v>
      </c>
      <c r="K86" s="101"/>
    </row>
    <row r="87" spans="2:11" s="1" customFormat="1" ht="22.95" customHeight="1">
      <c r="B87" s="96"/>
      <c r="C87" s="114" t="s">
        <v>92</v>
      </c>
      <c r="D87" s="91"/>
      <c r="E87" s="91"/>
      <c r="F87" s="91"/>
      <c r="G87" s="91"/>
      <c r="H87" s="91"/>
      <c r="I87" s="91"/>
      <c r="J87" s="115">
        <f>J88+J107+J112</f>
        <v>0</v>
      </c>
      <c r="K87" s="100"/>
    </row>
    <row r="88" spans="2:11" s="77" customFormat="1" ht="25.95" customHeight="1">
      <c r="B88" s="98"/>
      <c r="C88" s="94"/>
      <c r="D88" s="116"/>
      <c r="E88" s="117" t="s">
        <v>93</v>
      </c>
      <c r="F88" s="117" t="s">
        <v>94</v>
      </c>
      <c r="G88" s="94"/>
      <c r="H88" s="94"/>
      <c r="I88" s="118"/>
      <c r="J88" s="119">
        <f>+J89+J96</f>
        <v>0</v>
      </c>
      <c r="K88" s="102"/>
    </row>
    <row r="89" spans="2:11" s="77" customFormat="1" ht="22.95" customHeight="1">
      <c r="B89" s="98"/>
      <c r="C89" s="94"/>
      <c r="D89" s="116"/>
      <c r="E89" s="120" t="s">
        <v>52</v>
      </c>
      <c r="F89" s="120" t="s">
        <v>96</v>
      </c>
      <c r="G89" s="94"/>
      <c r="H89" s="94"/>
      <c r="I89" s="118"/>
      <c r="J89" s="121">
        <f>SUM(J90:J95)</f>
        <v>0</v>
      </c>
      <c r="K89" s="102"/>
    </row>
    <row r="90" spans="2:11" ht="13.5">
      <c r="B90" s="95"/>
      <c r="C90" s="79"/>
      <c r="D90" s="79" t="s">
        <v>35</v>
      </c>
      <c r="E90" s="80" t="s">
        <v>124</v>
      </c>
      <c r="F90" s="81" t="s">
        <v>137</v>
      </c>
      <c r="G90" s="82" t="s">
        <v>57</v>
      </c>
      <c r="H90" s="83">
        <v>1</v>
      </c>
      <c r="I90" s="84"/>
      <c r="J90" s="85">
        <f aca="true" t="shared" si="0" ref="J90:J91">H90*I90</f>
        <v>0</v>
      </c>
      <c r="K90" s="99"/>
    </row>
    <row r="91" spans="2:11" s="1" customFormat="1" ht="14.4" customHeight="1">
      <c r="B91" s="96"/>
      <c r="C91" s="79"/>
      <c r="D91" s="79" t="s">
        <v>35</v>
      </c>
      <c r="E91" s="80" t="s">
        <v>70</v>
      </c>
      <c r="F91" s="81" t="s">
        <v>71</v>
      </c>
      <c r="G91" s="82" t="s">
        <v>43</v>
      </c>
      <c r="H91" s="83">
        <v>9</v>
      </c>
      <c r="I91" s="84"/>
      <c r="J91" s="85">
        <f t="shared" si="0"/>
        <v>0</v>
      </c>
      <c r="K91" s="100"/>
    </row>
    <row r="92" spans="2:11" s="1" customFormat="1" ht="14.4" customHeight="1">
      <c r="B92" s="96"/>
      <c r="C92" s="79"/>
      <c r="D92" s="79" t="s">
        <v>35</v>
      </c>
      <c r="E92" s="80" t="s">
        <v>67</v>
      </c>
      <c r="F92" s="81" t="s">
        <v>68</v>
      </c>
      <c r="G92" s="82" t="s">
        <v>41</v>
      </c>
      <c r="H92" s="83">
        <v>2745</v>
      </c>
      <c r="I92" s="84"/>
      <c r="J92" s="85">
        <f aca="true" t="shared" si="1" ref="J92:J106">H92*I92</f>
        <v>0</v>
      </c>
      <c r="K92" s="100"/>
    </row>
    <row r="93" spans="2:11" s="2" customFormat="1" ht="14.4" customHeight="1">
      <c r="B93" s="96"/>
      <c r="C93" s="79"/>
      <c r="D93" s="79" t="s">
        <v>35</v>
      </c>
      <c r="E93" s="80" t="s">
        <v>67</v>
      </c>
      <c r="F93" s="81" t="s">
        <v>143</v>
      </c>
      <c r="G93" s="82" t="s">
        <v>41</v>
      </c>
      <c r="H93" s="83">
        <v>87</v>
      </c>
      <c r="I93" s="84"/>
      <c r="J93" s="85">
        <f t="shared" si="1"/>
        <v>0</v>
      </c>
      <c r="K93" s="100"/>
    </row>
    <row r="94" spans="2:11" s="1" customFormat="1" ht="14.4" customHeight="1">
      <c r="B94" s="96"/>
      <c r="C94" s="79"/>
      <c r="D94" s="79" t="s">
        <v>35</v>
      </c>
      <c r="E94" s="80" t="s">
        <v>59</v>
      </c>
      <c r="F94" s="81" t="s">
        <v>60</v>
      </c>
      <c r="G94" s="82" t="s">
        <v>41</v>
      </c>
      <c r="H94" s="83">
        <v>156.1</v>
      </c>
      <c r="I94" s="84"/>
      <c r="J94" s="85">
        <f t="shared" si="1"/>
        <v>0</v>
      </c>
      <c r="K94" s="100"/>
    </row>
    <row r="95" spans="2:11" s="1" customFormat="1" ht="14.4" customHeight="1">
      <c r="B95" s="96"/>
      <c r="C95" s="79"/>
      <c r="D95" s="79" t="s">
        <v>35</v>
      </c>
      <c r="E95" s="80" t="s">
        <v>117</v>
      </c>
      <c r="F95" s="88" t="s">
        <v>118</v>
      </c>
      <c r="G95" s="82" t="s">
        <v>41</v>
      </c>
      <c r="H95" s="83">
        <v>35</v>
      </c>
      <c r="I95" s="84"/>
      <c r="J95" s="85">
        <f t="shared" si="1"/>
        <v>0</v>
      </c>
      <c r="K95" s="100"/>
    </row>
    <row r="96" spans="2:11" s="77" customFormat="1" ht="22.95" customHeight="1">
      <c r="B96" s="98"/>
      <c r="C96" s="94"/>
      <c r="D96" s="116"/>
      <c r="E96" s="120" t="s">
        <v>97</v>
      </c>
      <c r="F96" s="120" t="s">
        <v>98</v>
      </c>
      <c r="G96" s="94"/>
      <c r="H96" s="94"/>
      <c r="I96" s="118"/>
      <c r="J96" s="121">
        <f>SUM(J97:J106)</f>
        <v>0</v>
      </c>
      <c r="K96" s="102"/>
    </row>
    <row r="97" spans="2:11" s="1" customFormat="1" ht="14.4" customHeight="1">
      <c r="B97" s="96"/>
      <c r="C97" s="79"/>
      <c r="D97" s="79" t="s">
        <v>35</v>
      </c>
      <c r="E97" s="80" t="s">
        <v>99</v>
      </c>
      <c r="F97" s="81" t="s">
        <v>100</v>
      </c>
      <c r="G97" s="82" t="s">
        <v>43</v>
      </c>
      <c r="H97" s="83">
        <f>H101+H102+H103+H104+H105+H106</f>
        <v>1614.7</v>
      </c>
      <c r="I97" s="84"/>
      <c r="J97" s="85">
        <f t="shared" si="1"/>
        <v>0</v>
      </c>
      <c r="K97" s="100"/>
    </row>
    <row r="98" spans="2:11" s="1" customFormat="1" ht="14.4" customHeight="1">
      <c r="B98" s="96"/>
      <c r="C98" s="79"/>
      <c r="D98" s="79" t="s">
        <v>35</v>
      </c>
      <c r="E98" s="80" t="s">
        <v>44</v>
      </c>
      <c r="F98" s="81" t="s">
        <v>45</v>
      </c>
      <c r="G98" s="82" t="s">
        <v>43</v>
      </c>
      <c r="H98" s="83">
        <f>H101+H102+H103+H104+H105+H106</f>
        <v>1614.7</v>
      </c>
      <c r="I98" s="84"/>
      <c r="J98" s="85">
        <f t="shared" si="1"/>
        <v>0</v>
      </c>
      <c r="K98" s="100"/>
    </row>
    <row r="99" spans="2:11" s="1" customFormat="1" ht="14.4" customHeight="1">
      <c r="B99" s="96"/>
      <c r="C99" s="79"/>
      <c r="D99" s="79" t="s">
        <v>35</v>
      </c>
      <c r="E99" s="80" t="s">
        <v>47</v>
      </c>
      <c r="F99" s="81" t="s">
        <v>48</v>
      </c>
      <c r="G99" s="82" t="s">
        <v>43</v>
      </c>
      <c r="H99" s="83">
        <f>24*H98</f>
        <v>38752.8</v>
      </c>
      <c r="I99" s="84"/>
      <c r="J99" s="85">
        <f t="shared" si="1"/>
        <v>0</v>
      </c>
      <c r="K99" s="100"/>
    </row>
    <row r="100" spans="2:11" s="1" customFormat="1" ht="14.4" customHeight="1">
      <c r="B100" s="96"/>
      <c r="C100" s="79"/>
      <c r="D100" s="79" t="s">
        <v>35</v>
      </c>
      <c r="E100" s="80" t="s">
        <v>50</v>
      </c>
      <c r="F100" s="81" t="s">
        <v>51</v>
      </c>
      <c r="G100" s="82" t="s">
        <v>43</v>
      </c>
      <c r="H100" s="83">
        <f>H101+H102+H103+H104+H105</f>
        <v>1605.7</v>
      </c>
      <c r="I100" s="84"/>
      <c r="J100" s="85">
        <f t="shared" si="1"/>
        <v>0</v>
      </c>
      <c r="K100" s="100"/>
    </row>
    <row r="101" spans="2:11" s="1" customFormat="1" ht="24.6" customHeight="1">
      <c r="B101" s="96"/>
      <c r="C101" s="79"/>
      <c r="D101" s="79" t="s">
        <v>35</v>
      </c>
      <c r="E101" s="80" t="s">
        <v>153</v>
      </c>
      <c r="F101" s="81" t="s">
        <v>154</v>
      </c>
      <c r="G101" s="82" t="s">
        <v>43</v>
      </c>
      <c r="H101" s="83">
        <v>1561.22</v>
      </c>
      <c r="I101" s="84"/>
      <c r="J101" s="85">
        <f t="shared" si="1"/>
        <v>0</v>
      </c>
      <c r="K101" s="100"/>
    </row>
    <row r="102" spans="2:11" s="1" customFormat="1" ht="14.4" customHeight="1">
      <c r="B102" s="96"/>
      <c r="C102" s="79"/>
      <c r="D102" s="79" t="s">
        <v>35</v>
      </c>
      <c r="E102" s="80" t="s">
        <v>53</v>
      </c>
      <c r="F102" s="81" t="s">
        <v>123</v>
      </c>
      <c r="G102" s="82" t="s">
        <v>43</v>
      </c>
      <c r="H102" s="83">
        <v>12</v>
      </c>
      <c r="I102" s="84"/>
      <c r="J102" s="85">
        <f t="shared" si="1"/>
        <v>0</v>
      </c>
      <c r="K102" s="100"/>
    </row>
    <row r="103" spans="2:11" s="1" customFormat="1" ht="14.4" customHeight="1">
      <c r="B103" s="96"/>
      <c r="C103" s="79"/>
      <c r="D103" s="79" t="s">
        <v>35</v>
      </c>
      <c r="E103" s="80" t="s">
        <v>54</v>
      </c>
      <c r="F103" s="81" t="s">
        <v>102</v>
      </c>
      <c r="G103" s="82" t="s">
        <v>43</v>
      </c>
      <c r="H103" s="83">
        <v>12.64</v>
      </c>
      <c r="I103" s="84"/>
      <c r="J103" s="85">
        <f t="shared" si="1"/>
        <v>0</v>
      </c>
      <c r="K103" s="100"/>
    </row>
    <row r="104" spans="2:11" s="1" customFormat="1" ht="14.4" customHeight="1">
      <c r="B104" s="96"/>
      <c r="C104" s="79"/>
      <c r="D104" s="79" t="s">
        <v>35</v>
      </c>
      <c r="E104" s="80" t="s">
        <v>61</v>
      </c>
      <c r="F104" s="81" t="s">
        <v>122</v>
      </c>
      <c r="G104" s="82" t="s">
        <v>43</v>
      </c>
      <c r="H104" s="83">
        <v>0.5</v>
      </c>
      <c r="I104" s="84"/>
      <c r="J104" s="85">
        <f t="shared" si="1"/>
        <v>0</v>
      </c>
      <c r="K104" s="100"/>
    </row>
    <row r="105" spans="2:11" s="1" customFormat="1" ht="14.4" customHeight="1">
      <c r="B105" s="96"/>
      <c r="C105" s="79"/>
      <c r="D105" s="79" t="s">
        <v>35</v>
      </c>
      <c r="E105" s="80" t="s">
        <v>55</v>
      </c>
      <c r="F105" s="81" t="s">
        <v>101</v>
      </c>
      <c r="G105" s="82" t="s">
        <v>43</v>
      </c>
      <c r="H105" s="83">
        <v>19.34</v>
      </c>
      <c r="I105" s="84"/>
      <c r="J105" s="85">
        <f t="shared" si="1"/>
        <v>0</v>
      </c>
      <c r="K105" s="100"/>
    </row>
    <row r="106" spans="2:11" s="1" customFormat="1" ht="14.4" customHeight="1">
      <c r="B106" s="96"/>
      <c r="C106" s="79"/>
      <c r="D106" s="79" t="s">
        <v>35</v>
      </c>
      <c r="E106" s="80" t="s">
        <v>103</v>
      </c>
      <c r="F106" s="81" t="s">
        <v>104</v>
      </c>
      <c r="G106" s="82" t="s">
        <v>43</v>
      </c>
      <c r="H106" s="83">
        <v>9</v>
      </c>
      <c r="I106" s="84"/>
      <c r="J106" s="85">
        <f t="shared" si="1"/>
        <v>0</v>
      </c>
      <c r="K106" s="100"/>
    </row>
    <row r="107" spans="2:11" s="77" customFormat="1" ht="25.95" customHeight="1">
      <c r="B107" s="98"/>
      <c r="C107" s="94"/>
      <c r="D107" s="116"/>
      <c r="E107" s="117" t="s">
        <v>105</v>
      </c>
      <c r="F107" s="117" t="s">
        <v>106</v>
      </c>
      <c r="G107" s="94"/>
      <c r="H107" s="94"/>
      <c r="I107" s="118"/>
      <c r="J107" s="119">
        <f>J108+J110</f>
        <v>0</v>
      </c>
      <c r="K107" s="102"/>
    </row>
    <row r="108" spans="2:11" s="77" customFormat="1" ht="22.95" customHeight="1">
      <c r="B108" s="98"/>
      <c r="C108" s="94"/>
      <c r="D108" s="116"/>
      <c r="E108" s="120" t="s">
        <v>107</v>
      </c>
      <c r="F108" s="120" t="s">
        <v>108</v>
      </c>
      <c r="G108" s="94"/>
      <c r="H108" s="94"/>
      <c r="I108" s="118"/>
      <c r="J108" s="121">
        <f>SUM(J109)</f>
        <v>0</v>
      </c>
      <c r="K108" s="102"/>
    </row>
    <row r="109" spans="2:11" s="1" customFormat="1" ht="14.4" customHeight="1">
      <c r="B109" s="96"/>
      <c r="C109" s="79"/>
      <c r="D109" s="79" t="s">
        <v>35</v>
      </c>
      <c r="E109" s="80" t="s">
        <v>109</v>
      </c>
      <c r="F109" s="81" t="s">
        <v>110</v>
      </c>
      <c r="G109" s="82" t="s">
        <v>56</v>
      </c>
      <c r="H109" s="83">
        <v>413</v>
      </c>
      <c r="I109" s="84"/>
      <c r="J109" s="85">
        <f aca="true" t="shared" si="2" ref="J109">H109*I109</f>
        <v>0</v>
      </c>
      <c r="K109" s="100"/>
    </row>
    <row r="110" spans="2:11" s="77" customFormat="1" ht="22.95" customHeight="1">
      <c r="B110" s="98"/>
      <c r="C110" s="94"/>
      <c r="D110" s="116"/>
      <c r="E110" s="120" t="s">
        <v>111</v>
      </c>
      <c r="F110" s="120" t="s">
        <v>112</v>
      </c>
      <c r="G110" s="94"/>
      <c r="H110" s="94"/>
      <c r="I110" s="118"/>
      <c r="J110" s="121">
        <f>SUM(J111)</f>
        <v>0</v>
      </c>
      <c r="K110" s="102"/>
    </row>
    <row r="111" spans="2:11" s="1" customFormat="1" ht="14.4" customHeight="1">
      <c r="B111" s="96"/>
      <c r="C111" s="79"/>
      <c r="D111" s="79" t="s">
        <v>35</v>
      </c>
      <c r="E111" s="80" t="s">
        <v>113</v>
      </c>
      <c r="F111" s="81" t="s">
        <v>114</v>
      </c>
      <c r="G111" s="82" t="s">
        <v>56</v>
      </c>
      <c r="H111" s="83">
        <v>215</v>
      </c>
      <c r="I111" s="84"/>
      <c r="J111" s="85">
        <f aca="true" t="shared" si="3" ref="J111">H111*I111</f>
        <v>0</v>
      </c>
      <c r="K111" s="100"/>
    </row>
    <row r="112" spans="2:11" s="77" customFormat="1" ht="25.95" customHeight="1">
      <c r="B112" s="98"/>
      <c r="C112" s="94"/>
      <c r="D112" s="116"/>
      <c r="E112" s="117" t="s">
        <v>119</v>
      </c>
      <c r="F112" s="117" t="s">
        <v>136</v>
      </c>
      <c r="G112" s="94"/>
      <c r="H112" s="94"/>
      <c r="I112" s="118"/>
      <c r="J112" s="119">
        <f>J113</f>
        <v>0</v>
      </c>
      <c r="K112" s="102"/>
    </row>
    <row r="113" spans="2:11" s="77" customFormat="1" ht="22.95" customHeight="1">
      <c r="B113" s="98"/>
      <c r="C113" s="94"/>
      <c r="D113" s="116"/>
      <c r="E113" s="120"/>
      <c r="F113" s="120" t="str">
        <f>F114</f>
        <v>Vyklizení objektu vč. odvozu a likvidace</v>
      </c>
      <c r="G113" s="94"/>
      <c r="H113" s="94"/>
      <c r="I113" s="118"/>
      <c r="J113" s="121">
        <f>SUM(J114)</f>
        <v>0</v>
      </c>
      <c r="K113" s="102"/>
    </row>
    <row r="114" spans="2:11" s="1" customFormat="1" ht="14.4" customHeight="1">
      <c r="B114" s="96"/>
      <c r="C114" s="79"/>
      <c r="D114" s="79" t="s">
        <v>35</v>
      </c>
      <c r="E114" s="80" t="s">
        <v>115</v>
      </c>
      <c r="F114" s="88" t="s">
        <v>116</v>
      </c>
      <c r="G114" s="82" t="s">
        <v>57</v>
      </c>
      <c r="H114" s="83">
        <v>1</v>
      </c>
      <c r="I114" s="84"/>
      <c r="J114" s="85">
        <f>H114*I114</f>
        <v>0</v>
      </c>
      <c r="K114" s="100"/>
    </row>
    <row r="115" spans="2:11" s="1" customFormat="1" ht="6.9" customHeight="1">
      <c r="B115" s="122"/>
      <c r="C115" s="123"/>
      <c r="D115" s="123"/>
      <c r="E115" s="123"/>
      <c r="F115" s="123"/>
      <c r="G115" s="123"/>
      <c r="H115" s="123"/>
      <c r="I115" s="123"/>
      <c r="J115" s="123"/>
      <c r="K115" s="104"/>
    </row>
    <row r="116" ht="13.5">
      <c r="H116" s="151"/>
    </row>
  </sheetData>
  <sheetProtection algorithmName="SHA-512" hashValue="tWUu7IerFvbvtWp+UrmXCYJ0/KgaCSy5Ofpw0/2EU+AumlVlKUNt0tNRy1761VpuWyL1aP9zmvVX7nshuwsHaQ==" saltValue="aIQ1U8yc91bFatpExl60Lw==" spinCount="100000" sheet="1" objects="1" scenarios="1"/>
  <mergeCells count="8">
    <mergeCell ref="E77:H77"/>
    <mergeCell ref="E79:H79"/>
    <mergeCell ref="E7:H7"/>
    <mergeCell ref="E9:H9"/>
    <mergeCell ref="E18:H18"/>
    <mergeCell ref="E27:H27"/>
    <mergeCell ref="E48:H48"/>
    <mergeCell ref="E50:H50"/>
  </mergeCells>
  <printOptions/>
  <pageMargins left="0.5833333" right="0.5833333" top="0.5" bottom="0.4666667" header="0" footer="0"/>
  <pageSetup blackAndWhite="1" fitToHeight="100" fitToWidth="1" horizontalDpi="600" verticalDpi="600" orientation="landscape" paperSize="9" scale="95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65D30-C327-4412-AE5C-1C5462A7081D}">
  <dimension ref="B2:K190"/>
  <sheetViews>
    <sheetView tabSelected="1" zoomScale="96" zoomScaleNormal="96" workbookViewId="0" topLeftCell="A134">
      <selection activeCell="I83" sqref="I83"/>
    </sheetView>
  </sheetViews>
  <sheetFormatPr defaultColWidth="9.33203125" defaultRowHeight="13.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88.83203125" style="0" customWidth="1"/>
    <col min="7" max="7" width="7.5" style="0" customWidth="1"/>
    <col min="8" max="8" width="14" style="0" customWidth="1"/>
    <col min="9" max="9" width="15.83203125" style="0" customWidth="1"/>
    <col min="10" max="10" width="22.33203125" style="0" customWidth="1"/>
    <col min="11" max="11" width="1.171875" style="90" customWidth="1"/>
  </cols>
  <sheetData>
    <row r="2" ht="36.9" customHeight="1">
      <c r="K2" s="140"/>
    </row>
    <row r="3" spans="2:11" ht="6.9" customHeight="1">
      <c r="B3" s="3"/>
      <c r="C3" s="4"/>
      <c r="D3" s="4"/>
      <c r="E3" s="4"/>
      <c r="F3" s="4"/>
      <c r="G3" s="4"/>
      <c r="H3" s="4"/>
      <c r="I3" s="4"/>
      <c r="J3" s="4"/>
      <c r="K3" s="5"/>
    </row>
    <row r="4" spans="2:11" ht="24.9" customHeight="1">
      <c r="B4" s="6"/>
      <c r="C4" s="90"/>
      <c r="D4" s="107" t="s">
        <v>87</v>
      </c>
      <c r="E4" s="90"/>
      <c r="F4" s="90"/>
      <c r="G4" s="90"/>
      <c r="H4" s="90"/>
      <c r="I4" s="90"/>
      <c r="J4" s="90"/>
      <c r="K4" s="7"/>
    </row>
    <row r="5" spans="2:11" ht="6.9" customHeight="1">
      <c r="B5" s="6"/>
      <c r="C5" s="90"/>
      <c r="D5" s="90"/>
      <c r="E5" s="90"/>
      <c r="F5" s="90"/>
      <c r="G5" s="90"/>
      <c r="H5" s="90"/>
      <c r="I5" s="90"/>
      <c r="J5" s="90"/>
      <c r="K5" s="7"/>
    </row>
    <row r="6" spans="2:11" ht="12" customHeight="1">
      <c r="B6" s="6"/>
      <c r="C6" s="90"/>
      <c r="D6" s="108" t="s">
        <v>1</v>
      </c>
      <c r="E6" s="90"/>
      <c r="F6" s="90"/>
      <c r="G6" s="90"/>
      <c r="H6" s="90"/>
      <c r="I6" s="90"/>
      <c r="J6" s="90"/>
      <c r="K6" s="7"/>
    </row>
    <row r="7" spans="2:11" ht="16.5" customHeight="1">
      <c r="B7" s="6"/>
      <c r="C7" s="90"/>
      <c r="D7" s="90"/>
      <c r="E7" s="192" t="str">
        <f>'Rekapitulace stavby'!J6</f>
        <v>Demolice objektů G a L v areálu Nemocnice Nymburk</v>
      </c>
      <c r="F7" s="193"/>
      <c r="G7" s="193"/>
      <c r="H7" s="193"/>
      <c r="I7" s="90"/>
      <c r="J7" s="90"/>
      <c r="K7" s="7"/>
    </row>
    <row r="8" spans="2:11" s="1" customFormat="1" ht="12" customHeight="1">
      <c r="B8" s="8"/>
      <c r="C8" s="91"/>
      <c r="D8" s="108" t="s">
        <v>36</v>
      </c>
      <c r="E8" s="91"/>
      <c r="F8" s="91"/>
      <c r="G8" s="91"/>
      <c r="H8" s="91"/>
      <c r="I8" s="91"/>
      <c r="J8" s="91"/>
      <c r="K8" s="9"/>
    </row>
    <row r="9" spans="2:11" s="1" customFormat="1" ht="16.5" customHeight="1">
      <c r="B9" s="8"/>
      <c r="C9" s="91"/>
      <c r="D9" s="91"/>
      <c r="E9" s="194" t="str">
        <f>'Rekapitulace stavby'!I58</f>
        <v>Vedlejší a ost. náklady, přeložky IS, zámk. dlažba</v>
      </c>
      <c r="F9" s="195"/>
      <c r="G9" s="195"/>
      <c r="H9" s="195"/>
      <c r="I9" s="91"/>
      <c r="J9" s="91"/>
      <c r="K9" s="9"/>
    </row>
    <row r="10" spans="2:11" s="1" customFormat="1" ht="13.5">
      <c r="B10" s="8"/>
      <c r="C10" s="91"/>
      <c r="D10" s="91"/>
      <c r="E10" s="91"/>
      <c r="F10" s="91"/>
      <c r="G10" s="91"/>
      <c r="H10" s="91"/>
      <c r="I10" s="91"/>
      <c r="J10" s="91"/>
      <c r="K10" s="9"/>
    </row>
    <row r="11" spans="2:11" s="1" customFormat="1" ht="12" customHeight="1">
      <c r="B11" s="8"/>
      <c r="C11" s="91"/>
      <c r="D11" s="108" t="s">
        <v>73</v>
      </c>
      <c r="E11" s="91"/>
      <c r="F11" s="111" t="s">
        <v>0</v>
      </c>
      <c r="G11" s="91"/>
      <c r="H11" s="91"/>
      <c r="I11" s="108" t="s">
        <v>2</v>
      </c>
      <c r="J11" s="111" t="s">
        <v>0</v>
      </c>
      <c r="K11" s="9"/>
    </row>
    <row r="12" spans="2:11" s="1" customFormat="1" ht="12" customHeight="1">
      <c r="B12" s="8"/>
      <c r="C12" s="91"/>
      <c r="D12" s="108" t="s">
        <v>3</v>
      </c>
      <c r="E12" s="91"/>
      <c r="F12" s="111" t="str">
        <f>'Rekapitulace stavby'!K48</f>
        <v>Nymburk</v>
      </c>
      <c r="G12" s="91"/>
      <c r="H12" s="91"/>
      <c r="I12" s="108" t="s">
        <v>4</v>
      </c>
      <c r="J12" s="112"/>
      <c r="K12" s="9"/>
    </row>
    <row r="13" spans="2:11" s="1" customFormat="1" ht="10.95" customHeight="1">
      <c r="B13" s="8"/>
      <c r="C13" s="91"/>
      <c r="D13" s="91"/>
      <c r="E13" s="91"/>
      <c r="F13" s="91"/>
      <c r="G13" s="91"/>
      <c r="H13" s="91"/>
      <c r="I13" s="91"/>
      <c r="J13" s="91"/>
      <c r="K13" s="9"/>
    </row>
    <row r="14" spans="2:11" s="1" customFormat="1" ht="12" customHeight="1">
      <c r="B14" s="8"/>
      <c r="C14" s="91"/>
      <c r="D14" s="108" t="s">
        <v>74</v>
      </c>
      <c r="E14" s="91"/>
      <c r="F14" s="91"/>
      <c r="G14" s="91"/>
      <c r="H14" s="91"/>
      <c r="I14" s="108" t="s">
        <v>5</v>
      </c>
      <c r="J14" s="111">
        <v>28762886</v>
      </c>
      <c r="K14" s="9"/>
    </row>
    <row r="15" spans="2:11" s="1" customFormat="1" ht="18" customHeight="1">
      <c r="B15" s="8"/>
      <c r="C15" s="91"/>
      <c r="D15" s="91"/>
      <c r="E15" s="111" t="s">
        <v>183</v>
      </c>
      <c r="F15" s="91"/>
      <c r="G15" s="91"/>
      <c r="H15" s="91"/>
      <c r="I15" s="108" t="s">
        <v>6</v>
      </c>
      <c r="J15" s="111" t="s">
        <v>184</v>
      </c>
      <c r="K15" s="9"/>
    </row>
    <row r="16" spans="2:11" s="1" customFormat="1" ht="6.9" customHeight="1">
      <c r="B16" s="8"/>
      <c r="C16" s="91"/>
      <c r="D16" s="91"/>
      <c r="E16" s="91"/>
      <c r="F16" s="91"/>
      <c r="G16" s="91"/>
      <c r="H16" s="91"/>
      <c r="I16" s="91"/>
      <c r="J16" s="91"/>
      <c r="K16" s="9"/>
    </row>
    <row r="17" spans="2:11" s="1" customFormat="1" ht="12" customHeight="1">
      <c r="B17" s="8"/>
      <c r="C17" s="91"/>
      <c r="D17" s="108" t="s">
        <v>75</v>
      </c>
      <c r="E17" s="91"/>
      <c r="F17" s="91"/>
      <c r="G17" s="91"/>
      <c r="H17" s="91"/>
      <c r="I17" s="108" t="s">
        <v>5</v>
      </c>
      <c r="J17" s="131" t="s">
        <v>64</v>
      </c>
      <c r="K17" s="9"/>
    </row>
    <row r="18" spans="2:11" s="1" customFormat="1" ht="18" customHeight="1">
      <c r="B18" s="8"/>
      <c r="C18" s="91"/>
      <c r="D18" s="91"/>
      <c r="E18" s="190" t="s">
        <v>64</v>
      </c>
      <c r="F18" s="191"/>
      <c r="G18" s="191"/>
      <c r="H18" s="191"/>
      <c r="I18" s="108" t="s">
        <v>6</v>
      </c>
      <c r="J18" s="131" t="s">
        <v>64</v>
      </c>
      <c r="K18" s="9"/>
    </row>
    <row r="19" spans="2:11" s="1" customFormat="1" ht="6.9" customHeight="1">
      <c r="B19" s="8"/>
      <c r="C19" s="91"/>
      <c r="D19" s="91"/>
      <c r="E19" s="91"/>
      <c r="F19" s="91"/>
      <c r="G19" s="91"/>
      <c r="H19" s="91"/>
      <c r="I19" s="91"/>
      <c r="J19" s="91"/>
      <c r="K19" s="9"/>
    </row>
    <row r="20" spans="2:11" s="1" customFormat="1" ht="12" customHeight="1">
      <c r="B20" s="8"/>
      <c r="C20" s="91"/>
      <c r="D20" s="108" t="s">
        <v>7</v>
      </c>
      <c r="E20" s="91"/>
      <c r="F20" s="91"/>
      <c r="G20" s="91"/>
      <c r="H20" s="91"/>
      <c r="I20" s="108" t="s">
        <v>5</v>
      </c>
      <c r="J20" s="111" t="s">
        <v>0</v>
      </c>
      <c r="K20" s="9"/>
    </row>
    <row r="21" spans="2:11" s="1" customFormat="1" ht="18" customHeight="1">
      <c r="B21" s="8"/>
      <c r="C21" s="91"/>
      <c r="D21" s="91"/>
      <c r="E21" s="111"/>
      <c r="F21" s="91"/>
      <c r="G21" s="91"/>
      <c r="H21" s="91"/>
      <c r="I21" s="108" t="s">
        <v>6</v>
      </c>
      <c r="J21" s="111" t="s">
        <v>0</v>
      </c>
      <c r="K21" s="9"/>
    </row>
    <row r="22" spans="2:11" s="1" customFormat="1" ht="6.9" customHeight="1">
      <c r="B22" s="8"/>
      <c r="C22" s="91"/>
      <c r="D22" s="91"/>
      <c r="E22" s="91"/>
      <c r="F22" s="91"/>
      <c r="G22" s="91"/>
      <c r="H22" s="91"/>
      <c r="I22" s="91"/>
      <c r="J22" s="91"/>
      <c r="K22" s="9"/>
    </row>
    <row r="23" spans="2:11" s="1" customFormat="1" ht="12" customHeight="1">
      <c r="B23" s="8"/>
      <c r="C23" s="91"/>
      <c r="D23" s="108" t="s">
        <v>8</v>
      </c>
      <c r="E23" s="91"/>
      <c r="F23" s="91"/>
      <c r="G23" s="91"/>
      <c r="H23" s="91"/>
      <c r="I23" s="108" t="s">
        <v>5</v>
      </c>
      <c r="J23" s="111" t="s">
        <v>0</v>
      </c>
      <c r="K23" s="9"/>
    </row>
    <row r="24" spans="2:11" s="1" customFormat="1" ht="18" customHeight="1">
      <c r="B24" s="8"/>
      <c r="C24" s="91"/>
      <c r="D24" s="91"/>
      <c r="E24" s="111" t="s">
        <v>63</v>
      </c>
      <c r="F24" s="91"/>
      <c r="G24" s="91"/>
      <c r="H24" s="91"/>
      <c r="I24" s="108" t="s">
        <v>6</v>
      </c>
      <c r="J24" s="111" t="s">
        <v>0</v>
      </c>
      <c r="K24" s="9"/>
    </row>
    <row r="25" spans="2:11" s="1" customFormat="1" ht="6.9" customHeight="1">
      <c r="B25" s="8"/>
      <c r="C25" s="91"/>
      <c r="D25" s="91"/>
      <c r="E25" s="91"/>
      <c r="F25" s="91"/>
      <c r="G25" s="91"/>
      <c r="H25" s="91"/>
      <c r="I25" s="91"/>
      <c r="J25" s="91"/>
      <c r="K25" s="9"/>
    </row>
    <row r="26" spans="2:11" s="1" customFormat="1" ht="12" customHeight="1">
      <c r="B26" s="8"/>
      <c r="C26" s="91"/>
      <c r="D26" s="108" t="s">
        <v>9</v>
      </c>
      <c r="E26" s="91"/>
      <c r="F26" s="91"/>
      <c r="G26" s="91"/>
      <c r="H26" s="91"/>
      <c r="I26" s="91"/>
      <c r="J26" s="91"/>
      <c r="K26" s="9"/>
    </row>
    <row r="27" spans="2:11" s="55" customFormat="1" ht="16.5" customHeight="1">
      <c r="B27" s="56"/>
      <c r="C27" s="92"/>
      <c r="D27" s="92"/>
      <c r="E27" s="196" t="s">
        <v>0</v>
      </c>
      <c r="F27" s="196"/>
      <c r="G27" s="196"/>
      <c r="H27" s="196"/>
      <c r="I27" s="92"/>
      <c r="J27" s="92"/>
      <c r="K27" s="134"/>
    </row>
    <row r="28" spans="2:11" s="1" customFormat="1" ht="6.9" customHeight="1">
      <c r="B28" s="8"/>
      <c r="C28" s="91"/>
      <c r="D28" s="91"/>
      <c r="E28" s="91"/>
      <c r="F28" s="91"/>
      <c r="G28" s="91"/>
      <c r="H28" s="91"/>
      <c r="I28" s="91"/>
      <c r="J28" s="91"/>
      <c r="K28" s="9"/>
    </row>
    <row r="29" spans="2:11" s="1" customFormat="1" ht="6.9" customHeight="1">
      <c r="B29" s="8"/>
      <c r="C29" s="91"/>
      <c r="D29" s="13"/>
      <c r="E29" s="13"/>
      <c r="F29" s="13"/>
      <c r="G29" s="13"/>
      <c r="H29" s="13"/>
      <c r="I29" s="13"/>
      <c r="J29" s="13"/>
      <c r="K29" s="9"/>
    </row>
    <row r="30" spans="2:11" s="1" customFormat="1" ht="25.35" customHeight="1">
      <c r="B30" s="8"/>
      <c r="C30" s="91"/>
      <c r="D30" s="135" t="s">
        <v>10</v>
      </c>
      <c r="E30" s="91"/>
      <c r="F30" s="91"/>
      <c r="G30" s="91"/>
      <c r="H30" s="91"/>
      <c r="I30" s="91"/>
      <c r="J30" s="128">
        <f>J59</f>
        <v>0</v>
      </c>
      <c r="K30" s="9"/>
    </row>
    <row r="31" spans="2:11" s="1" customFormat="1" ht="6.9" customHeight="1">
      <c r="B31" s="8"/>
      <c r="C31" s="91"/>
      <c r="D31" s="13"/>
      <c r="E31" s="13"/>
      <c r="F31" s="13"/>
      <c r="G31" s="13"/>
      <c r="H31" s="13"/>
      <c r="I31" s="13"/>
      <c r="J31" s="13"/>
      <c r="K31" s="9"/>
    </row>
    <row r="32" spans="2:11" s="1" customFormat="1" ht="14.4" customHeight="1">
      <c r="B32" s="8"/>
      <c r="C32" s="91"/>
      <c r="D32" s="91"/>
      <c r="E32" s="91"/>
      <c r="F32" s="136" t="s">
        <v>77</v>
      </c>
      <c r="G32" s="91"/>
      <c r="H32" s="91"/>
      <c r="I32" s="136" t="s">
        <v>76</v>
      </c>
      <c r="J32" s="136" t="s">
        <v>78</v>
      </c>
      <c r="K32" s="9"/>
    </row>
    <row r="33" spans="2:11" s="1" customFormat="1" ht="14.4" customHeight="1">
      <c r="B33" s="8"/>
      <c r="C33" s="91"/>
      <c r="D33" s="137" t="s">
        <v>11</v>
      </c>
      <c r="E33" s="108" t="s">
        <v>12</v>
      </c>
      <c r="F33" s="138">
        <f>J59</f>
        <v>0</v>
      </c>
      <c r="G33" s="91"/>
      <c r="H33" s="91"/>
      <c r="I33" s="139">
        <v>0.21</v>
      </c>
      <c r="J33" s="138">
        <f>F33*I33</f>
        <v>0</v>
      </c>
      <c r="K33" s="9"/>
    </row>
    <row r="34" spans="2:11" s="1" customFormat="1" ht="14.4" customHeight="1">
      <c r="B34" s="8"/>
      <c r="C34" s="91"/>
      <c r="D34" s="91"/>
      <c r="E34" s="108" t="s">
        <v>13</v>
      </c>
      <c r="F34" s="138">
        <v>0</v>
      </c>
      <c r="G34" s="91"/>
      <c r="H34" s="91"/>
      <c r="I34" s="139">
        <v>0.15</v>
      </c>
      <c r="J34" s="138">
        <f>F34*I34</f>
        <v>0</v>
      </c>
      <c r="K34" s="9"/>
    </row>
    <row r="35" spans="2:11" s="1" customFormat="1" ht="14.4" customHeight="1" hidden="1">
      <c r="B35" s="8"/>
      <c r="C35" s="91"/>
      <c r="D35" s="91"/>
      <c r="E35" s="108" t="s">
        <v>14</v>
      </c>
      <c r="F35" s="138" t="e">
        <f>ROUND((SUM(#REF!)),2)</f>
        <v>#REF!</v>
      </c>
      <c r="G35" s="91"/>
      <c r="H35" s="91"/>
      <c r="I35" s="139">
        <v>0.21</v>
      </c>
      <c r="J35" s="138">
        <f>0</f>
        <v>0</v>
      </c>
      <c r="K35" s="9"/>
    </row>
    <row r="36" spans="2:11" s="1" customFormat="1" ht="14.4" customHeight="1" hidden="1">
      <c r="B36" s="8"/>
      <c r="C36" s="91"/>
      <c r="D36" s="91"/>
      <c r="E36" s="108" t="s">
        <v>15</v>
      </c>
      <c r="F36" s="138" t="e">
        <f>ROUND((SUM(#REF!)),2)</f>
        <v>#REF!</v>
      </c>
      <c r="G36" s="91"/>
      <c r="H36" s="91"/>
      <c r="I36" s="139">
        <v>0.15</v>
      </c>
      <c r="J36" s="138">
        <f>0</f>
        <v>0</v>
      </c>
      <c r="K36" s="9"/>
    </row>
    <row r="37" spans="2:11" s="1" customFormat="1" ht="14.4" customHeight="1" hidden="1">
      <c r="B37" s="8"/>
      <c r="C37" s="91"/>
      <c r="D37" s="91"/>
      <c r="E37" s="108" t="s">
        <v>16</v>
      </c>
      <c r="F37" s="138" t="e">
        <f>ROUND((SUM(#REF!)),2)</f>
        <v>#REF!</v>
      </c>
      <c r="G37" s="91"/>
      <c r="H37" s="91"/>
      <c r="I37" s="139">
        <v>0</v>
      </c>
      <c r="J37" s="138">
        <f>0</f>
        <v>0</v>
      </c>
      <c r="K37" s="9"/>
    </row>
    <row r="38" spans="2:11" s="1" customFormat="1" ht="6.9" customHeight="1">
      <c r="B38" s="8"/>
      <c r="C38" s="91"/>
      <c r="D38" s="91"/>
      <c r="E38" s="91"/>
      <c r="F38" s="91"/>
      <c r="G38" s="91"/>
      <c r="H38" s="91"/>
      <c r="I38" s="91"/>
      <c r="J38" s="91"/>
      <c r="K38" s="9"/>
    </row>
    <row r="39" spans="2:11" s="1" customFormat="1" ht="25.35" customHeight="1">
      <c r="B39" s="8"/>
      <c r="C39" s="125"/>
      <c r="D39" s="58" t="s">
        <v>17</v>
      </c>
      <c r="E39" s="20"/>
      <c r="F39" s="20"/>
      <c r="G39" s="59" t="s">
        <v>18</v>
      </c>
      <c r="H39" s="60" t="s">
        <v>19</v>
      </c>
      <c r="I39" s="20"/>
      <c r="J39" s="61">
        <f>SUM(J30:J37)</f>
        <v>0</v>
      </c>
      <c r="K39" s="9"/>
    </row>
    <row r="40" spans="2:11" s="1" customFormat="1" ht="14.4" customHeight="1">
      <c r="B40" s="14"/>
      <c r="C40" s="15"/>
      <c r="D40" s="15"/>
      <c r="E40" s="15"/>
      <c r="F40" s="15"/>
      <c r="G40" s="15"/>
      <c r="H40" s="15"/>
      <c r="I40" s="15"/>
      <c r="J40" s="15"/>
      <c r="K40" s="16"/>
    </row>
    <row r="44" spans="2:11" s="1" customFormat="1" ht="6.9" customHeight="1">
      <c r="B44" s="17"/>
      <c r="C44" s="18"/>
      <c r="D44" s="18"/>
      <c r="E44" s="18"/>
      <c r="F44" s="18"/>
      <c r="G44" s="18"/>
      <c r="H44" s="18"/>
      <c r="I44" s="18"/>
      <c r="J44" s="18"/>
      <c r="K44" s="19"/>
    </row>
    <row r="45" spans="2:11" s="1" customFormat="1" ht="24.9" customHeight="1">
      <c r="B45" s="8"/>
      <c r="C45" s="24" t="s">
        <v>88</v>
      </c>
      <c r="K45" s="9"/>
    </row>
    <row r="46" spans="2:11" s="1" customFormat="1" ht="6.9" customHeight="1">
      <c r="B46" s="8"/>
      <c r="K46" s="9"/>
    </row>
    <row r="47" spans="2:11" s="1" customFormat="1" ht="12" customHeight="1">
      <c r="B47" s="8"/>
      <c r="C47" s="27" t="s">
        <v>1</v>
      </c>
      <c r="K47" s="9"/>
    </row>
    <row r="48" spans="2:11" s="1" customFormat="1" ht="16.5" customHeight="1">
      <c r="B48" s="8"/>
      <c r="E48" s="198" t="str">
        <f>E7</f>
        <v>Demolice objektů G a L v areálu Nemocnice Nymburk</v>
      </c>
      <c r="F48" s="199"/>
      <c r="G48" s="199"/>
      <c r="H48" s="199"/>
      <c r="K48" s="9"/>
    </row>
    <row r="49" spans="2:11" s="1" customFormat="1" ht="12" customHeight="1">
      <c r="B49" s="8"/>
      <c r="C49" s="27" t="s">
        <v>36</v>
      </c>
      <c r="K49" s="9"/>
    </row>
    <row r="50" spans="2:11" s="1" customFormat="1" ht="16.5" customHeight="1">
      <c r="B50" s="8"/>
      <c r="E50" s="170" t="str">
        <f>E9</f>
        <v>Vedlejší a ost. náklady, přeložky IS, zámk. dlažba</v>
      </c>
      <c r="F50" s="197"/>
      <c r="G50" s="197"/>
      <c r="H50" s="197"/>
      <c r="K50" s="9"/>
    </row>
    <row r="51" spans="2:11" s="1" customFormat="1" ht="6.9" customHeight="1">
      <c r="B51" s="8"/>
      <c r="K51" s="9"/>
    </row>
    <row r="52" spans="2:11" s="1" customFormat="1" ht="12" customHeight="1">
      <c r="B52" s="8"/>
      <c r="C52" s="27" t="s">
        <v>3</v>
      </c>
      <c r="F52" s="28" t="str">
        <f>F12</f>
        <v>Nymburk</v>
      </c>
      <c r="I52" s="27" t="s">
        <v>4</v>
      </c>
      <c r="J52" s="54" t="str">
        <f>IF(J12="","",J12)</f>
        <v/>
      </c>
      <c r="K52" s="9"/>
    </row>
    <row r="53" spans="2:11" s="1" customFormat="1" ht="6.9" customHeight="1">
      <c r="B53" s="8"/>
      <c r="K53" s="9"/>
    </row>
    <row r="54" spans="2:11" s="1" customFormat="1" ht="25.65" customHeight="1">
      <c r="B54" s="8"/>
      <c r="C54" s="27" t="s">
        <v>74</v>
      </c>
      <c r="F54" s="28" t="str">
        <f>E15</f>
        <v>Nemocnice Nymburk s.r.o.</v>
      </c>
      <c r="I54" s="27" t="s">
        <v>7</v>
      </c>
      <c r="J54" s="53">
        <f>E21</f>
        <v>0</v>
      </c>
      <c r="K54" s="9"/>
    </row>
    <row r="55" spans="2:11" s="1" customFormat="1" ht="15.15" customHeight="1">
      <c r="B55" s="8"/>
      <c r="C55" s="27" t="s">
        <v>75</v>
      </c>
      <c r="F55" s="28" t="str">
        <f>IF(E18="","",E18)</f>
        <v>Vyplň údaj</v>
      </c>
      <c r="I55" s="27" t="s">
        <v>8</v>
      </c>
      <c r="J55" s="53" t="str">
        <f>E24</f>
        <v xml:space="preserve"> </v>
      </c>
      <c r="K55" s="9"/>
    </row>
    <row r="56" spans="2:11" s="1" customFormat="1" ht="10.35" customHeight="1">
      <c r="B56" s="8"/>
      <c r="K56" s="9"/>
    </row>
    <row r="57" spans="2:11" s="1" customFormat="1" ht="29.25" customHeight="1">
      <c r="B57" s="8"/>
      <c r="C57" s="62" t="s">
        <v>89</v>
      </c>
      <c r="D57" s="21"/>
      <c r="E57" s="21"/>
      <c r="F57" s="21"/>
      <c r="G57" s="21"/>
      <c r="H57" s="21"/>
      <c r="I57" s="21"/>
      <c r="J57" s="63" t="s">
        <v>25</v>
      </c>
      <c r="K57" s="9"/>
    </row>
    <row r="58" spans="2:11" s="1" customFormat="1" ht="10.35" customHeight="1">
      <c r="B58" s="8"/>
      <c r="K58" s="9"/>
    </row>
    <row r="59" spans="2:11" s="1" customFormat="1" ht="22.95" customHeight="1">
      <c r="B59" s="8"/>
      <c r="C59" s="64" t="s">
        <v>80</v>
      </c>
      <c r="J59" s="57">
        <f>J60</f>
        <v>0</v>
      </c>
      <c r="K59" s="9"/>
    </row>
    <row r="60" spans="2:11" s="65" customFormat="1" ht="24.9" customHeight="1">
      <c r="B60" s="66"/>
      <c r="D60" s="67" t="s">
        <v>40</v>
      </c>
      <c r="E60" s="68"/>
      <c r="F60" s="68"/>
      <c r="G60" s="68"/>
      <c r="H60" s="68"/>
      <c r="I60" s="68"/>
      <c r="J60" s="69">
        <f>SUM(J61:J64)</f>
        <v>0</v>
      </c>
      <c r="K60" s="129"/>
    </row>
    <row r="61" spans="2:11" s="70" customFormat="1" ht="19.95" customHeight="1">
      <c r="B61" s="71"/>
      <c r="D61" s="72" t="s">
        <v>140</v>
      </c>
      <c r="E61" s="73"/>
      <c r="F61" s="73"/>
      <c r="G61" s="73"/>
      <c r="H61" s="73"/>
      <c r="I61" s="73"/>
      <c r="J61" s="74">
        <f>J85</f>
        <v>0</v>
      </c>
      <c r="K61" s="130"/>
    </row>
    <row r="62" spans="2:11" s="70" customFormat="1" ht="19.95" customHeight="1">
      <c r="B62" s="71"/>
      <c r="D62" s="72" t="s">
        <v>141</v>
      </c>
      <c r="E62" s="73"/>
      <c r="F62" s="73"/>
      <c r="G62" s="73"/>
      <c r="H62" s="73"/>
      <c r="I62" s="73"/>
      <c r="J62" s="74">
        <f>J93</f>
        <v>0</v>
      </c>
      <c r="K62" s="130"/>
    </row>
    <row r="63" spans="2:11" s="70" customFormat="1" ht="19.95" customHeight="1">
      <c r="B63" s="71"/>
      <c r="D63" s="72" t="s">
        <v>142</v>
      </c>
      <c r="E63" s="73"/>
      <c r="F63" s="73"/>
      <c r="G63" s="73"/>
      <c r="H63" s="73"/>
      <c r="I63" s="73"/>
      <c r="J63" s="74">
        <f>J96</f>
        <v>0</v>
      </c>
      <c r="K63" s="130"/>
    </row>
    <row r="64" spans="2:11" s="1" customFormat="1" ht="21.75" customHeight="1">
      <c r="B64" s="8"/>
      <c r="D64" s="72" t="s">
        <v>186</v>
      </c>
      <c r="J64" s="74">
        <f>J104</f>
        <v>0</v>
      </c>
      <c r="K64" s="129"/>
    </row>
    <row r="65" spans="2:11" s="1" customFormat="1" ht="6.9" customHeight="1">
      <c r="B65" s="14"/>
      <c r="C65" s="15"/>
      <c r="D65" s="15"/>
      <c r="E65" s="15"/>
      <c r="F65" s="15"/>
      <c r="G65" s="15"/>
      <c r="H65" s="15"/>
      <c r="I65" s="15"/>
      <c r="J65" s="15"/>
      <c r="K65" s="16"/>
    </row>
    <row r="66" spans="10:11" ht="13.2">
      <c r="J66" s="90"/>
      <c r="K66" s="89"/>
    </row>
    <row r="67" spans="10:11" ht="15">
      <c r="J67" s="90"/>
      <c r="K67" s="93"/>
    </row>
    <row r="68" spans="10:11" ht="13.2">
      <c r="J68" s="90"/>
      <c r="K68" s="89"/>
    </row>
    <row r="69" spans="2:11" s="1" customFormat="1" ht="6.9" customHeight="1">
      <c r="B69" s="17"/>
      <c r="C69" s="18"/>
      <c r="D69" s="18"/>
      <c r="E69" s="18"/>
      <c r="F69" s="18"/>
      <c r="G69" s="18"/>
      <c r="H69" s="18"/>
      <c r="I69" s="18"/>
      <c r="J69" s="18"/>
      <c r="K69" s="19"/>
    </row>
    <row r="70" spans="2:11" s="1" customFormat="1" ht="24.9" customHeight="1">
      <c r="B70" s="8"/>
      <c r="C70" s="107" t="s">
        <v>91</v>
      </c>
      <c r="D70" s="110"/>
      <c r="E70" s="110"/>
      <c r="F70" s="110"/>
      <c r="G70" s="110"/>
      <c r="H70" s="110"/>
      <c r="I70" s="110"/>
      <c r="J70" s="110"/>
      <c r="K70" s="9"/>
    </row>
    <row r="71" spans="2:11" s="1" customFormat="1" ht="6.9" customHeight="1">
      <c r="B71" s="8"/>
      <c r="C71" s="110"/>
      <c r="D71" s="110"/>
      <c r="E71" s="110"/>
      <c r="F71" s="110"/>
      <c r="G71" s="110"/>
      <c r="H71" s="110"/>
      <c r="I71" s="110"/>
      <c r="J71" s="110"/>
      <c r="K71" s="9"/>
    </row>
    <row r="72" spans="2:11" s="1" customFormat="1" ht="12" customHeight="1">
      <c r="B72" s="8"/>
      <c r="C72" s="109" t="s">
        <v>1</v>
      </c>
      <c r="D72" s="110"/>
      <c r="E72" s="110"/>
      <c r="F72" s="110"/>
      <c r="G72" s="110"/>
      <c r="H72" s="110"/>
      <c r="I72" s="110"/>
      <c r="J72" s="110"/>
      <c r="K72" s="7"/>
    </row>
    <row r="73" spans="2:11" s="1" customFormat="1" ht="16.5" customHeight="1">
      <c r="B73" s="8"/>
      <c r="C73" s="110"/>
      <c r="D73" s="110"/>
      <c r="E73" s="192" t="str">
        <f>E7</f>
        <v>Demolice objektů G a L v areálu Nemocnice Nymburk</v>
      </c>
      <c r="F73" s="193"/>
      <c r="G73" s="193"/>
      <c r="H73" s="193"/>
      <c r="I73" s="110"/>
      <c r="J73" s="110"/>
      <c r="K73" s="7"/>
    </row>
    <row r="74" spans="2:11" s="1" customFormat="1" ht="12" customHeight="1">
      <c r="B74" s="8"/>
      <c r="C74" s="109" t="s">
        <v>36</v>
      </c>
      <c r="D74" s="110"/>
      <c r="E74" s="110"/>
      <c r="F74" s="110"/>
      <c r="G74" s="110"/>
      <c r="H74" s="110"/>
      <c r="I74" s="110"/>
      <c r="J74" s="110"/>
      <c r="K74" s="7"/>
    </row>
    <row r="75" spans="2:11" s="1" customFormat="1" ht="16.5" customHeight="1">
      <c r="B75" s="8"/>
      <c r="C75" s="110"/>
      <c r="D75" s="110"/>
      <c r="E75" s="194" t="str">
        <f>E9</f>
        <v>Vedlejší a ost. náklady, přeložky IS, zámk. dlažba</v>
      </c>
      <c r="F75" s="195"/>
      <c r="G75" s="195"/>
      <c r="H75" s="195"/>
      <c r="I75" s="110"/>
      <c r="J75" s="110"/>
      <c r="K75" s="9"/>
    </row>
    <row r="76" spans="2:11" s="1" customFormat="1" ht="6.9" customHeight="1">
      <c r="B76" s="8"/>
      <c r="C76" s="110"/>
      <c r="D76" s="110"/>
      <c r="E76" s="110"/>
      <c r="F76" s="110"/>
      <c r="G76" s="110"/>
      <c r="H76" s="110"/>
      <c r="I76" s="110"/>
      <c r="J76" s="110"/>
      <c r="K76" s="9"/>
    </row>
    <row r="77" spans="2:11" s="1" customFormat="1" ht="12" customHeight="1">
      <c r="B77" s="8"/>
      <c r="C77" s="109" t="s">
        <v>3</v>
      </c>
      <c r="D77" s="110"/>
      <c r="E77" s="110"/>
      <c r="F77" s="132" t="str">
        <f>F12</f>
        <v>Nymburk</v>
      </c>
      <c r="G77" s="110"/>
      <c r="H77" s="110"/>
      <c r="I77" s="109" t="s">
        <v>4</v>
      </c>
      <c r="J77" s="112" t="str">
        <f>IF(J12="","",J12)</f>
        <v/>
      </c>
      <c r="K77" s="9"/>
    </row>
    <row r="78" spans="2:11" s="1" customFormat="1" ht="6.9" customHeight="1">
      <c r="B78" s="8"/>
      <c r="C78" s="110"/>
      <c r="D78" s="110"/>
      <c r="E78" s="110"/>
      <c r="F78" s="110"/>
      <c r="G78" s="110"/>
      <c r="H78" s="110"/>
      <c r="I78" s="110"/>
      <c r="J78" s="110"/>
      <c r="K78" s="9"/>
    </row>
    <row r="79" spans="2:11" s="1" customFormat="1" ht="25.65" customHeight="1">
      <c r="B79" s="8"/>
      <c r="C79" s="109" t="s">
        <v>74</v>
      </c>
      <c r="D79" s="110"/>
      <c r="E79" s="110"/>
      <c r="F79" s="132" t="str">
        <f>E15</f>
        <v>Nemocnice Nymburk s.r.o.</v>
      </c>
      <c r="G79" s="110"/>
      <c r="H79" s="110"/>
      <c r="I79" s="109" t="s">
        <v>7</v>
      </c>
      <c r="J79" s="133">
        <f>E21</f>
        <v>0</v>
      </c>
      <c r="K79" s="9"/>
    </row>
    <row r="80" spans="2:11" s="1" customFormat="1" ht="15.15" customHeight="1">
      <c r="B80" s="8"/>
      <c r="C80" s="109" t="s">
        <v>75</v>
      </c>
      <c r="D80" s="110"/>
      <c r="E80" s="110"/>
      <c r="F80" s="132" t="str">
        <f>IF(E18="","",E18)</f>
        <v>Vyplň údaj</v>
      </c>
      <c r="G80" s="110"/>
      <c r="H80" s="110"/>
      <c r="I80" s="109" t="s">
        <v>8</v>
      </c>
      <c r="J80" s="133" t="str">
        <f>E24</f>
        <v xml:space="preserve"> </v>
      </c>
      <c r="K80" s="9"/>
    </row>
    <row r="81" spans="2:11" s="1" customFormat="1" ht="10.35" customHeight="1">
      <c r="B81" s="8"/>
      <c r="C81" s="110"/>
      <c r="D81" s="110"/>
      <c r="E81" s="110"/>
      <c r="F81" s="110"/>
      <c r="G81" s="110"/>
      <c r="H81" s="110"/>
      <c r="I81" s="110"/>
      <c r="J81" s="110"/>
      <c r="K81" s="9"/>
    </row>
    <row r="82" spans="2:11" s="23" customFormat="1" ht="29.25" customHeight="1">
      <c r="B82" s="22"/>
      <c r="C82" s="75" t="s">
        <v>29</v>
      </c>
      <c r="D82" s="76" t="s">
        <v>30</v>
      </c>
      <c r="E82" s="76" t="s">
        <v>20</v>
      </c>
      <c r="F82" s="76" t="s">
        <v>31</v>
      </c>
      <c r="G82" s="76" t="s">
        <v>32</v>
      </c>
      <c r="H82" s="76" t="s">
        <v>33</v>
      </c>
      <c r="I82" s="76" t="s">
        <v>34</v>
      </c>
      <c r="J82" s="76" t="s">
        <v>25</v>
      </c>
      <c r="K82" s="9"/>
    </row>
    <row r="83" spans="2:11" s="1" customFormat="1" ht="22.95" customHeight="1">
      <c r="B83" s="8"/>
      <c r="C83" s="114" t="s">
        <v>92</v>
      </c>
      <c r="D83" s="110"/>
      <c r="E83" s="110"/>
      <c r="F83" s="110"/>
      <c r="G83" s="110"/>
      <c r="H83" s="110"/>
      <c r="I83" s="110"/>
      <c r="J83" s="115">
        <f>J84</f>
        <v>0</v>
      </c>
      <c r="K83" s="9"/>
    </row>
    <row r="84" spans="2:11" s="77" customFormat="1" ht="25.95" customHeight="1">
      <c r="B84" s="78"/>
      <c r="C84" s="94"/>
      <c r="D84" s="116" t="s">
        <v>21</v>
      </c>
      <c r="E84" s="117" t="s">
        <v>28</v>
      </c>
      <c r="F84" s="117" t="s">
        <v>125</v>
      </c>
      <c r="G84" s="94"/>
      <c r="H84" s="94"/>
      <c r="I84" s="118"/>
      <c r="J84" s="119">
        <f>J85+J93+J96+J104</f>
        <v>0</v>
      </c>
      <c r="K84" s="9"/>
    </row>
    <row r="85" spans="2:11" s="77" customFormat="1" ht="22.95" customHeight="1">
      <c r="B85" s="78"/>
      <c r="C85" s="94"/>
      <c r="D85" s="116" t="s">
        <v>21</v>
      </c>
      <c r="E85" s="120" t="s">
        <v>138</v>
      </c>
      <c r="F85" s="120" t="s">
        <v>27</v>
      </c>
      <c r="G85" s="94"/>
      <c r="H85" s="94"/>
      <c r="I85" s="118"/>
      <c r="J85" s="121">
        <f>SUM(J86:J92)</f>
        <v>0</v>
      </c>
      <c r="K85" s="9"/>
    </row>
    <row r="86" spans="2:11" s="1" customFormat="1" ht="14.4" customHeight="1">
      <c r="B86" s="8"/>
      <c r="C86" s="79" t="s">
        <v>22</v>
      </c>
      <c r="D86" s="79" t="s">
        <v>35</v>
      </c>
      <c r="E86" s="80"/>
      <c r="F86" s="81" t="s">
        <v>27</v>
      </c>
      <c r="G86" s="82" t="s">
        <v>57</v>
      </c>
      <c r="H86" s="83">
        <v>1</v>
      </c>
      <c r="I86" s="84"/>
      <c r="J86" s="85">
        <f>ROUND(I86*H86,2)</f>
        <v>0</v>
      </c>
      <c r="K86" s="9"/>
    </row>
    <row r="87" spans="2:11" s="1" customFormat="1" ht="13.5">
      <c r="B87" s="8"/>
      <c r="C87" s="110"/>
      <c r="D87" s="142" t="s">
        <v>95</v>
      </c>
      <c r="E87" s="110"/>
      <c r="F87" s="143" t="s">
        <v>27</v>
      </c>
      <c r="G87" s="110"/>
      <c r="H87" s="110"/>
      <c r="I87" s="144"/>
      <c r="J87" s="110"/>
      <c r="K87" s="9"/>
    </row>
    <row r="88" spans="2:11" s="86" customFormat="1" ht="13.5">
      <c r="B88" s="87"/>
      <c r="C88" s="141"/>
      <c r="D88" s="142" t="s">
        <v>42</v>
      </c>
      <c r="E88" s="145" t="s">
        <v>0</v>
      </c>
      <c r="F88" s="146" t="s">
        <v>134</v>
      </c>
      <c r="G88" s="141"/>
      <c r="H88" s="145" t="s">
        <v>0</v>
      </c>
      <c r="I88" s="147"/>
      <c r="J88" s="141"/>
      <c r="K88" s="148"/>
    </row>
    <row r="89" spans="2:11" s="86" customFormat="1" ht="13.5">
      <c r="B89" s="87"/>
      <c r="C89" s="141"/>
      <c r="D89" s="142" t="s">
        <v>42</v>
      </c>
      <c r="E89" s="145" t="s">
        <v>0</v>
      </c>
      <c r="F89" s="146" t="s">
        <v>127</v>
      </c>
      <c r="G89" s="141"/>
      <c r="H89" s="145" t="s">
        <v>0</v>
      </c>
      <c r="I89" s="147"/>
      <c r="J89" s="141"/>
      <c r="K89" s="9"/>
    </row>
    <row r="90" spans="2:11" s="86" customFormat="1" ht="10.2">
      <c r="B90" s="87"/>
      <c r="C90" s="141"/>
      <c r="D90" s="142" t="s">
        <v>42</v>
      </c>
      <c r="E90" s="145" t="s">
        <v>0</v>
      </c>
      <c r="F90" s="146" t="s">
        <v>128</v>
      </c>
      <c r="G90" s="141"/>
      <c r="H90" s="145" t="s">
        <v>0</v>
      </c>
      <c r="I90" s="147"/>
      <c r="J90" s="141"/>
      <c r="K90" s="149"/>
    </row>
    <row r="91" spans="2:11" s="1" customFormat="1" ht="22.8">
      <c r="B91" s="8"/>
      <c r="C91" s="79" t="s">
        <v>24</v>
      </c>
      <c r="D91" s="79" t="s">
        <v>35</v>
      </c>
      <c r="E91" s="80"/>
      <c r="F91" s="81" t="s">
        <v>181</v>
      </c>
      <c r="G91" s="82" t="s">
        <v>57</v>
      </c>
      <c r="H91" s="83">
        <v>1</v>
      </c>
      <c r="I91" s="84"/>
      <c r="J91" s="85">
        <f>ROUND(I91*H91,2)</f>
        <v>0</v>
      </c>
      <c r="K91" s="9"/>
    </row>
    <row r="92" spans="2:11" s="1" customFormat="1" ht="13.5">
      <c r="B92" s="8"/>
      <c r="C92" s="110"/>
      <c r="D92" s="142" t="s">
        <v>95</v>
      </c>
      <c r="E92" s="110"/>
      <c r="F92" s="143" t="s">
        <v>129</v>
      </c>
      <c r="G92" s="110"/>
      <c r="H92" s="110"/>
      <c r="I92" s="144"/>
      <c r="J92" s="110"/>
      <c r="K92" s="9"/>
    </row>
    <row r="93" spans="2:11" s="77" customFormat="1" ht="22.95" customHeight="1">
      <c r="B93" s="78"/>
      <c r="C93" s="94"/>
      <c r="D93" s="116" t="s">
        <v>21</v>
      </c>
      <c r="E93" s="120" t="s">
        <v>139</v>
      </c>
      <c r="F93" s="120" t="s">
        <v>130</v>
      </c>
      <c r="G93" s="94"/>
      <c r="H93" s="94"/>
      <c r="I93" s="118"/>
      <c r="J93" s="121">
        <f>SUM(J94)</f>
        <v>0</v>
      </c>
      <c r="K93" s="9"/>
    </row>
    <row r="94" spans="2:11" s="1" customFormat="1" ht="14.4" customHeight="1">
      <c r="B94" s="8"/>
      <c r="C94" s="79" t="s">
        <v>46</v>
      </c>
      <c r="D94" s="79" t="s">
        <v>35</v>
      </c>
      <c r="E94" s="80"/>
      <c r="F94" s="81" t="s">
        <v>131</v>
      </c>
      <c r="G94" s="82" t="s">
        <v>57</v>
      </c>
      <c r="H94" s="83">
        <v>1</v>
      </c>
      <c r="I94" s="84"/>
      <c r="J94" s="85">
        <f>ROUND(I94*H94,2)</f>
        <v>0</v>
      </c>
      <c r="K94" s="9"/>
    </row>
    <row r="95" spans="2:11" s="1" customFormat="1" ht="13.5">
      <c r="B95" s="8"/>
      <c r="C95" s="110"/>
      <c r="D95" s="142" t="s">
        <v>95</v>
      </c>
      <c r="E95" s="110"/>
      <c r="F95" s="143" t="s">
        <v>131</v>
      </c>
      <c r="G95" s="110"/>
      <c r="H95" s="110"/>
      <c r="I95" s="144"/>
      <c r="J95" s="110"/>
      <c r="K95" s="9"/>
    </row>
    <row r="96" spans="2:11" s="77" customFormat="1" ht="22.95" customHeight="1">
      <c r="B96" s="78"/>
      <c r="C96" s="94"/>
      <c r="D96" s="116" t="s">
        <v>21</v>
      </c>
      <c r="E96" s="120" t="s">
        <v>126</v>
      </c>
      <c r="F96" s="120" t="s">
        <v>23</v>
      </c>
      <c r="G96" s="94"/>
      <c r="H96" s="94"/>
      <c r="I96" s="118"/>
      <c r="J96" s="121">
        <f>SUM(J97)</f>
        <v>0</v>
      </c>
      <c r="K96" s="9"/>
    </row>
    <row r="97" spans="2:11" s="1" customFormat="1" ht="14.4" customHeight="1">
      <c r="B97" s="8"/>
      <c r="C97" s="79" t="s">
        <v>49</v>
      </c>
      <c r="D97" s="79" t="s">
        <v>35</v>
      </c>
      <c r="E97" s="80"/>
      <c r="F97" s="81" t="s">
        <v>23</v>
      </c>
      <c r="G97" s="82" t="s">
        <v>57</v>
      </c>
      <c r="H97" s="83">
        <v>1</v>
      </c>
      <c r="I97" s="84"/>
      <c r="J97" s="85">
        <f>ROUND(I97*H97,2)</f>
        <v>0</v>
      </c>
      <c r="K97" s="149"/>
    </row>
    <row r="98" spans="2:11" s="1" customFormat="1" ht="13.5">
      <c r="B98" s="8"/>
      <c r="C98" s="110"/>
      <c r="D98" s="142" t="s">
        <v>95</v>
      </c>
      <c r="E98" s="110"/>
      <c r="F98" s="143" t="s">
        <v>23</v>
      </c>
      <c r="G98" s="110"/>
      <c r="H98" s="152"/>
      <c r="I98" s="144"/>
      <c r="J98" s="110"/>
      <c r="K98" s="9"/>
    </row>
    <row r="99" spans="2:11" s="86" customFormat="1" ht="13.5">
      <c r="B99" s="87"/>
      <c r="C99" s="141"/>
      <c r="D99" s="142" t="s">
        <v>42</v>
      </c>
      <c r="E99" s="145" t="s">
        <v>0</v>
      </c>
      <c r="F99" s="146" t="s">
        <v>132</v>
      </c>
      <c r="G99" s="141"/>
      <c r="H99" s="145" t="s">
        <v>0</v>
      </c>
      <c r="I99" s="147"/>
      <c r="J99" s="141"/>
      <c r="K99" s="9"/>
    </row>
    <row r="100" spans="2:11" s="86" customFormat="1" ht="13.5">
      <c r="B100" s="87"/>
      <c r="C100" s="141"/>
      <c r="D100" s="142" t="s">
        <v>42</v>
      </c>
      <c r="E100" s="145" t="s">
        <v>0</v>
      </c>
      <c r="F100" s="146" t="s">
        <v>133</v>
      </c>
      <c r="G100" s="141"/>
      <c r="H100" s="145" t="s">
        <v>0</v>
      </c>
      <c r="I100" s="147"/>
      <c r="J100" s="141"/>
      <c r="K100" s="9"/>
    </row>
    <row r="101" spans="2:11" s="86" customFormat="1" ht="13.5">
      <c r="B101" s="87"/>
      <c r="C101" s="141"/>
      <c r="D101" s="142" t="s">
        <v>42</v>
      </c>
      <c r="E101" s="145" t="s">
        <v>0</v>
      </c>
      <c r="F101" s="146" t="s">
        <v>144</v>
      </c>
      <c r="G101" s="141"/>
      <c r="H101" s="145" t="s">
        <v>0</v>
      </c>
      <c r="I101" s="147"/>
      <c r="J101" s="141"/>
      <c r="K101" s="9"/>
    </row>
    <row r="102" spans="2:11" s="86" customFormat="1" ht="13.5">
      <c r="B102" s="87"/>
      <c r="C102" s="141"/>
      <c r="D102" s="142" t="s">
        <v>42</v>
      </c>
      <c r="E102" s="145" t="s">
        <v>0</v>
      </c>
      <c r="F102" s="146" t="s">
        <v>135</v>
      </c>
      <c r="G102" s="141"/>
      <c r="H102" s="145"/>
      <c r="I102" s="147"/>
      <c r="J102" s="141"/>
      <c r="K102" s="9"/>
    </row>
    <row r="103" spans="2:11" s="86" customFormat="1" ht="13.5">
      <c r="B103" s="87"/>
      <c r="C103" s="141"/>
      <c r="D103" s="142"/>
      <c r="E103" s="145"/>
      <c r="F103" s="146"/>
      <c r="G103" s="141"/>
      <c r="H103" s="145"/>
      <c r="I103" s="147"/>
      <c r="J103" s="141"/>
      <c r="K103" s="9"/>
    </row>
    <row r="104" spans="2:11" s="86" customFormat="1" ht="13.2">
      <c r="B104" s="87"/>
      <c r="C104" s="94"/>
      <c r="D104" s="116" t="s">
        <v>21</v>
      </c>
      <c r="E104" s="120" t="s">
        <v>145</v>
      </c>
      <c r="F104" s="120" t="s">
        <v>187</v>
      </c>
      <c r="G104" s="94"/>
      <c r="H104" s="94"/>
      <c r="I104" s="118"/>
      <c r="J104" s="121">
        <f>J105+J113+J129+J140+J149+J154+J159+J165</f>
        <v>0</v>
      </c>
      <c r="K104" s="9"/>
    </row>
    <row r="105" spans="2:11" s="86" customFormat="1" ht="13.5">
      <c r="B105" s="87"/>
      <c r="C105" s="79" t="s">
        <v>49</v>
      </c>
      <c r="D105" s="79" t="s">
        <v>35</v>
      </c>
      <c r="E105" s="80"/>
      <c r="F105" s="81" t="s">
        <v>172</v>
      </c>
      <c r="G105" s="82"/>
      <c r="H105" s="83"/>
      <c r="I105" s="118"/>
      <c r="J105" s="85">
        <f>SUM(J106:J111)</f>
        <v>0</v>
      </c>
      <c r="K105" s="9"/>
    </row>
    <row r="106" spans="2:11" s="86" customFormat="1" ht="13.5">
      <c r="B106" s="87"/>
      <c r="C106" s="153"/>
      <c r="D106" s="153"/>
      <c r="E106" s="154"/>
      <c r="F106" s="146" t="s">
        <v>158</v>
      </c>
      <c r="G106" s="156" t="s">
        <v>155</v>
      </c>
      <c r="H106" s="157">
        <v>1</v>
      </c>
      <c r="I106" s="84"/>
      <c r="J106" s="85">
        <f aca="true" t="shared" si="0" ref="J106:J111">ROUND(I106*H106,2)</f>
        <v>0</v>
      </c>
      <c r="K106" s="9"/>
    </row>
    <row r="107" spans="2:11" s="86" customFormat="1" ht="13.5">
      <c r="B107" s="87"/>
      <c r="C107" s="153"/>
      <c r="D107" s="153"/>
      <c r="E107" s="154"/>
      <c r="F107" s="146" t="s">
        <v>177</v>
      </c>
      <c r="G107" s="156" t="s">
        <v>41</v>
      </c>
      <c r="H107" s="157">
        <v>1</v>
      </c>
      <c r="I107" s="84"/>
      <c r="J107" s="85">
        <f t="shared" si="0"/>
        <v>0</v>
      </c>
      <c r="K107" s="9"/>
    </row>
    <row r="108" spans="2:11" s="86" customFormat="1" ht="13.5">
      <c r="B108" s="87"/>
      <c r="C108" s="153"/>
      <c r="D108" s="153"/>
      <c r="E108" s="154"/>
      <c r="F108" s="146" t="s">
        <v>156</v>
      </c>
      <c r="G108" s="156" t="s">
        <v>57</v>
      </c>
      <c r="H108" s="157">
        <v>1</v>
      </c>
      <c r="I108" s="84"/>
      <c r="J108" s="85">
        <f t="shared" si="0"/>
        <v>0</v>
      </c>
      <c r="K108" s="9"/>
    </row>
    <row r="109" spans="2:11" s="86" customFormat="1" ht="13.5">
      <c r="B109" s="87"/>
      <c r="C109" s="153"/>
      <c r="D109" s="153"/>
      <c r="E109" s="154"/>
      <c r="F109" s="146" t="s">
        <v>147</v>
      </c>
      <c r="G109" s="156" t="s">
        <v>57</v>
      </c>
      <c r="H109" s="157">
        <v>1</v>
      </c>
      <c r="I109" s="84"/>
      <c r="J109" s="85">
        <f t="shared" si="0"/>
        <v>0</v>
      </c>
      <c r="K109" s="9"/>
    </row>
    <row r="110" spans="2:11" s="86" customFormat="1" ht="13.5">
      <c r="B110" s="87"/>
      <c r="C110" s="153"/>
      <c r="D110" s="153"/>
      <c r="E110" s="154"/>
      <c r="F110" s="146" t="s">
        <v>149</v>
      </c>
      <c r="G110" s="156" t="s">
        <v>57</v>
      </c>
      <c r="H110" s="157">
        <v>1</v>
      </c>
      <c r="I110" s="84"/>
      <c r="J110" s="85">
        <f t="shared" si="0"/>
        <v>0</v>
      </c>
      <c r="K110" s="9"/>
    </row>
    <row r="111" spans="2:11" s="86" customFormat="1" ht="13.5">
      <c r="B111" s="87"/>
      <c r="C111" s="153"/>
      <c r="D111" s="153"/>
      <c r="E111" s="154"/>
      <c r="F111" s="146" t="s">
        <v>157</v>
      </c>
      <c r="G111" s="156" t="s">
        <v>160</v>
      </c>
      <c r="H111" s="157">
        <v>63</v>
      </c>
      <c r="I111" s="84"/>
      <c r="J111" s="85">
        <f t="shared" si="0"/>
        <v>0</v>
      </c>
      <c r="K111" s="9"/>
    </row>
    <row r="112" spans="2:11" s="86" customFormat="1" ht="13.5">
      <c r="B112" s="87"/>
      <c r="C112" s="153"/>
      <c r="D112" s="153"/>
      <c r="E112" s="154"/>
      <c r="F112" s="146"/>
      <c r="G112" s="156"/>
      <c r="H112" s="157"/>
      <c r="I112" s="147"/>
      <c r="J112" s="158"/>
      <c r="K112" s="9"/>
    </row>
    <row r="113" spans="2:11" s="86" customFormat="1" ht="13.5">
      <c r="B113" s="87"/>
      <c r="C113" s="153"/>
      <c r="D113" s="153"/>
      <c r="E113" s="154"/>
      <c r="F113" s="81" t="s">
        <v>178</v>
      </c>
      <c r="G113" s="82"/>
      <c r="H113" s="83"/>
      <c r="I113" s="147"/>
      <c r="J113" s="85">
        <f>SUM(J114:J127)</f>
        <v>0</v>
      </c>
      <c r="K113" s="9"/>
    </row>
    <row r="114" spans="2:11" s="86" customFormat="1" ht="13.5">
      <c r="B114" s="87"/>
      <c r="C114" s="153"/>
      <c r="D114" s="153"/>
      <c r="E114" s="154"/>
      <c r="F114" s="146" t="s">
        <v>195</v>
      </c>
      <c r="G114" s="156" t="s">
        <v>57</v>
      </c>
      <c r="H114" s="83">
        <v>1</v>
      </c>
      <c r="I114" s="84"/>
      <c r="J114" s="85">
        <f aca="true" t="shared" si="1" ref="J114:J127">ROUND(I114*H114,2)</f>
        <v>0</v>
      </c>
      <c r="K114" s="9"/>
    </row>
    <row r="115" spans="2:11" s="86" customFormat="1" ht="13.5">
      <c r="B115" s="87"/>
      <c r="C115" s="153"/>
      <c r="D115" s="153"/>
      <c r="E115" s="154"/>
      <c r="F115" s="146" t="s">
        <v>196</v>
      </c>
      <c r="G115" s="156" t="s">
        <v>57</v>
      </c>
      <c r="H115" s="83">
        <v>1</v>
      </c>
      <c r="I115" s="84"/>
      <c r="J115" s="85">
        <f t="shared" si="1"/>
        <v>0</v>
      </c>
      <c r="K115" s="9"/>
    </row>
    <row r="116" spans="2:11" s="86" customFormat="1" ht="13.5">
      <c r="B116" s="87"/>
      <c r="C116" s="153"/>
      <c r="D116" s="153"/>
      <c r="E116" s="154"/>
      <c r="F116" s="146" t="s">
        <v>197</v>
      </c>
      <c r="G116" s="156" t="s">
        <v>57</v>
      </c>
      <c r="H116" s="83">
        <v>1</v>
      </c>
      <c r="I116" s="84"/>
      <c r="J116" s="85">
        <f t="shared" si="1"/>
        <v>0</v>
      </c>
      <c r="K116" s="9"/>
    </row>
    <row r="117" spans="2:11" s="86" customFormat="1" ht="13.5">
      <c r="B117" s="87"/>
      <c r="C117" s="153"/>
      <c r="D117" s="153"/>
      <c r="E117" s="154"/>
      <c r="F117" s="146" t="s">
        <v>198</v>
      </c>
      <c r="G117" s="156" t="s">
        <v>57</v>
      </c>
      <c r="H117" s="83">
        <v>1</v>
      </c>
      <c r="I117" s="84"/>
      <c r="J117" s="85">
        <f t="shared" si="1"/>
        <v>0</v>
      </c>
      <c r="K117" s="9"/>
    </row>
    <row r="118" spans="2:11" s="86" customFormat="1" ht="30.6">
      <c r="B118" s="87"/>
      <c r="C118" s="153"/>
      <c r="D118" s="153"/>
      <c r="E118" s="154"/>
      <c r="F118" s="160" t="s">
        <v>188</v>
      </c>
      <c r="G118" s="156" t="s">
        <v>160</v>
      </c>
      <c r="H118" s="83">
        <v>1</v>
      </c>
      <c r="I118" s="84"/>
      <c r="J118" s="85">
        <f t="shared" si="1"/>
        <v>0</v>
      </c>
      <c r="K118" s="9"/>
    </row>
    <row r="119" spans="2:11" s="86" customFormat="1" ht="13.5">
      <c r="B119" s="87"/>
      <c r="C119" s="153"/>
      <c r="D119" s="153"/>
      <c r="E119" s="154"/>
      <c r="F119" s="146" t="s">
        <v>199</v>
      </c>
      <c r="G119" s="156" t="s">
        <v>57</v>
      </c>
      <c r="H119" s="83">
        <v>1</v>
      </c>
      <c r="I119" s="84"/>
      <c r="J119" s="85">
        <f t="shared" si="1"/>
        <v>0</v>
      </c>
      <c r="K119" s="9"/>
    </row>
    <row r="120" spans="2:11" s="86" customFormat="1" ht="13.5">
      <c r="B120" s="87"/>
      <c r="C120" s="153"/>
      <c r="D120" s="153"/>
      <c r="E120" s="154"/>
      <c r="F120" s="146" t="s">
        <v>200</v>
      </c>
      <c r="G120" s="156" t="s">
        <v>57</v>
      </c>
      <c r="H120" s="83">
        <v>1</v>
      </c>
      <c r="I120" s="84"/>
      <c r="J120" s="85">
        <f t="shared" si="1"/>
        <v>0</v>
      </c>
      <c r="K120" s="9"/>
    </row>
    <row r="121" spans="2:11" s="86" customFormat="1" ht="13.5">
      <c r="B121" s="87"/>
      <c r="C121" s="153"/>
      <c r="D121" s="153"/>
      <c r="E121" s="154"/>
      <c r="F121" s="146" t="s">
        <v>201</v>
      </c>
      <c r="G121" s="156" t="s">
        <v>57</v>
      </c>
      <c r="H121" s="83">
        <v>1</v>
      </c>
      <c r="I121" s="84"/>
      <c r="J121" s="85">
        <f t="shared" si="1"/>
        <v>0</v>
      </c>
      <c r="K121" s="9"/>
    </row>
    <row r="122" spans="2:11" s="86" customFormat="1" ht="13.5">
      <c r="B122" s="87"/>
      <c r="C122" s="153"/>
      <c r="D122" s="153"/>
      <c r="E122" s="154"/>
      <c r="F122" s="146" t="s">
        <v>202</v>
      </c>
      <c r="G122" s="156" t="s">
        <v>57</v>
      </c>
      <c r="H122" s="83">
        <v>1</v>
      </c>
      <c r="I122" s="84"/>
      <c r="J122" s="85">
        <f t="shared" si="1"/>
        <v>0</v>
      </c>
      <c r="K122" s="9"/>
    </row>
    <row r="123" spans="2:11" s="86" customFormat="1" ht="13.5">
      <c r="B123" s="87"/>
      <c r="C123" s="153"/>
      <c r="D123" s="153"/>
      <c r="E123" s="154"/>
      <c r="F123" s="146" t="s">
        <v>189</v>
      </c>
      <c r="G123" s="156" t="s">
        <v>57</v>
      </c>
      <c r="H123" s="83">
        <v>1</v>
      </c>
      <c r="I123" s="84"/>
      <c r="J123" s="85">
        <f aca="true" t="shared" si="2" ref="J123:J125">ROUND(I123*H123,2)</f>
        <v>0</v>
      </c>
      <c r="K123" s="9"/>
    </row>
    <row r="124" spans="2:11" s="86" customFormat="1" ht="13.5">
      <c r="B124" s="87"/>
      <c r="C124" s="153"/>
      <c r="D124" s="153"/>
      <c r="E124" s="154"/>
      <c r="F124" s="146" t="s">
        <v>190</v>
      </c>
      <c r="G124" s="156" t="s">
        <v>57</v>
      </c>
      <c r="H124" s="83">
        <v>1</v>
      </c>
      <c r="I124" s="84"/>
      <c r="J124" s="85">
        <f t="shared" si="2"/>
        <v>0</v>
      </c>
      <c r="K124" s="9"/>
    </row>
    <row r="125" spans="2:11" s="86" customFormat="1" ht="13.5">
      <c r="B125" s="87"/>
      <c r="C125" s="153"/>
      <c r="D125" s="153"/>
      <c r="E125" s="154"/>
      <c r="F125" s="146" t="s">
        <v>191</v>
      </c>
      <c r="G125" s="156" t="s">
        <v>57</v>
      </c>
      <c r="H125" s="83">
        <v>1</v>
      </c>
      <c r="I125" s="84"/>
      <c r="J125" s="85">
        <f t="shared" si="2"/>
        <v>0</v>
      </c>
      <c r="K125" s="9"/>
    </row>
    <row r="126" spans="2:11" s="86" customFormat="1" ht="13.5">
      <c r="B126" s="87"/>
      <c r="C126" s="153"/>
      <c r="D126" s="153"/>
      <c r="E126" s="154"/>
      <c r="F126" s="146" t="s">
        <v>147</v>
      </c>
      <c r="G126" s="156" t="s">
        <v>57</v>
      </c>
      <c r="H126" s="83">
        <v>1</v>
      </c>
      <c r="I126" s="84"/>
      <c r="J126" s="85">
        <f t="shared" si="1"/>
        <v>0</v>
      </c>
      <c r="K126" s="9"/>
    </row>
    <row r="127" spans="2:11" s="86" customFormat="1" ht="13.5">
      <c r="B127" s="87"/>
      <c r="C127" s="153"/>
      <c r="D127" s="153"/>
      <c r="E127" s="154"/>
      <c r="F127" s="146" t="s">
        <v>159</v>
      </c>
      <c r="G127" s="156" t="s">
        <v>57</v>
      </c>
      <c r="H127" s="83">
        <v>1</v>
      </c>
      <c r="I127" s="84"/>
      <c r="J127" s="85">
        <f t="shared" si="1"/>
        <v>0</v>
      </c>
      <c r="K127" s="9"/>
    </row>
    <row r="128" spans="2:11" s="86" customFormat="1" ht="13.5">
      <c r="B128" s="87"/>
      <c r="C128" s="153"/>
      <c r="D128" s="153"/>
      <c r="E128" s="154"/>
      <c r="F128" s="146"/>
      <c r="G128" s="156"/>
      <c r="H128" s="157"/>
      <c r="I128" s="147"/>
      <c r="J128" s="158"/>
      <c r="K128" s="9"/>
    </row>
    <row r="129" spans="2:11" s="86" customFormat="1" ht="13.5">
      <c r="B129" s="87"/>
      <c r="C129" s="153"/>
      <c r="D129" s="153"/>
      <c r="E129" s="154"/>
      <c r="F129" s="81" t="s">
        <v>161</v>
      </c>
      <c r="G129" s="82"/>
      <c r="H129" s="83"/>
      <c r="I129" s="147"/>
      <c r="J129" s="85">
        <f>SUM(J130:J138)</f>
        <v>0</v>
      </c>
      <c r="K129" s="9"/>
    </row>
    <row r="130" spans="2:11" s="86" customFormat="1" ht="13.5">
      <c r="B130" s="87"/>
      <c r="C130" s="153"/>
      <c r="D130" s="153"/>
      <c r="E130" s="154"/>
      <c r="F130" s="146" t="s">
        <v>203</v>
      </c>
      <c r="G130" s="156" t="s">
        <v>57</v>
      </c>
      <c r="H130" s="83">
        <v>1</v>
      </c>
      <c r="I130" s="84"/>
      <c r="J130" s="85">
        <f aca="true" t="shared" si="3" ref="J130:J138">ROUND(I130*H130,2)</f>
        <v>0</v>
      </c>
      <c r="K130" s="9"/>
    </row>
    <row r="131" spans="2:11" s="86" customFormat="1" ht="13.5">
      <c r="B131" s="87"/>
      <c r="C131" s="153"/>
      <c r="D131" s="153"/>
      <c r="E131" s="154"/>
      <c r="F131" s="146" t="s">
        <v>204</v>
      </c>
      <c r="G131" s="156" t="s">
        <v>57</v>
      </c>
      <c r="H131" s="83">
        <v>1</v>
      </c>
      <c r="I131" s="84"/>
      <c r="J131" s="85">
        <f t="shared" si="3"/>
        <v>0</v>
      </c>
      <c r="K131" s="9"/>
    </row>
    <row r="132" spans="2:11" s="86" customFormat="1" ht="20.4">
      <c r="B132" s="87"/>
      <c r="C132" s="153"/>
      <c r="D132" s="153"/>
      <c r="E132" s="154"/>
      <c r="F132" s="160" t="s">
        <v>182</v>
      </c>
      <c r="G132" s="156" t="s">
        <v>57</v>
      </c>
      <c r="H132" s="83">
        <v>1</v>
      </c>
      <c r="I132" s="84"/>
      <c r="J132" s="85">
        <f t="shared" si="3"/>
        <v>0</v>
      </c>
      <c r="K132" s="9"/>
    </row>
    <row r="133" spans="2:11" s="86" customFormat="1" ht="13.5">
      <c r="B133" s="87"/>
      <c r="C133" s="153"/>
      <c r="D133" s="153"/>
      <c r="E133" s="154"/>
      <c r="F133" s="146" t="s">
        <v>205</v>
      </c>
      <c r="G133" s="156" t="s">
        <v>57</v>
      </c>
      <c r="H133" s="83">
        <v>1</v>
      </c>
      <c r="I133" s="84"/>
      <c r="J133" s="85">
        <f t="shared" si="3"/>
        <v>0</v>
      </c>
      <c r="K133" s="9"/>
    </row>
    <row r="134" spans="2:11" s="86" customFormat="1" ht="13.5">
      <c r="B134" s="87"/>
      <c r="C134" s="153"/>
      <c r="D134" s="153"/>
      <c r="E134" s="154"/>
      <c r="F134" s="146" t="s">
        <v>206</v>
      </c>
      <c r="G134" s="156" t="s">
        <v>57</v>
      </c>
      <c r="H134" s="83">
        <v>1</v>
      </c>
      <c r="I134" s="84"/>
      <c r="J134" s="85">
        <f t="shared" si="3"/>
        <v>0</v>
      </c>
      <c r="K134" s="9"/>
    </row>
    <row r="135" spans="2:11" s="86" customFormat="1" ht="13.5">
      <c r="B135" s="87"/>
      <c r="C135" s="153"/>
      <c r="D135" s="153"/>
      <c r="E135" s="154"/>
      <c r="F135" s="146" t="s">
        <v>192</v>
      </c>
      <c r="G135" s="156" t="s">
        <v>57</v>
      </c>
      <c r="H135" s="83">
        <v>1</v>
      </c>
      <c r="I135" s="84"/>
      <c r="J135" s="85">
        <f aca="true" t="shared" si="4" ref="J135:J136">ROUND(I135*H135,2)</f>
        <v>0</v>
      </c>
      <c r="K135" s="9"/>
    </row>
    <row r="136" spans="2:11" s="86" customFormat="1" ht="13.5">
      <c r="B136" s="87"/>
      <c r="C136" s="153"/>
      <c r="D136" s="153"/>
      <c r="E136" s="154"/>
      <c r="F136" s="146" t="s">
        <v>193</v>
      </c>
      <c r="G136" s="156" t="s">
        <v>57</v>
      </c>
      <c r="H136" s="83">
        <v>1</v>
      </c>
      <c r="I136" s="84"/>
      <c r="J136" s="85">
        <f t="shared" si="4"/>
        <v>0</v>
      </c>
      <c r="K136" s="9"/>
    </row>
    <row r="137" spans="2:11" s="86" customFormat="1" ht="13.5">
      <c r="B137" s="87"/>
      <c r="C137" s="153"/>
      <c r="D137" s="153"/>
      <c r="E137" s="154"/>
      <c r="F137" s="146" t="s">
        <v>147</v>
      </c>
      <c r="G137" s="156" t="s">
        <v>57</v>
      </c>
      <c r="H137" s="83">
        <v>1</v>
      </c>
      <c r="I137" s="84"/>
      <c r="J137" s="85">
        <f t="shared" si="3"/>
        <v>0</v>
      </c>
      <c r="K137" s="9"/>
    </row>
    <row r="138" spans="2:11" s="86" customFormat="1" ht="13.5">
      <c r="B138" s="87"/>
      <c r="C138" s="153"/>
      <c r="D138" s="153"/>
      <c r="E138" s="154"/>
      <c r="F138" s="146" t="s">
        <v>159</v>
      </c>
      <c r="G138" s="156" t="s">
        <v>57</v>
      </c>
      <c r="H138" s="83">
        <v>1</v>
      </c>
      <c r="I138" s="84"/>
      <c r="J138" s="85">
        <f t="shared" si="3"/>
        <v>0</v>
      </c>
      <c r="K138" s="9"/>
    </row>
    <row r="139" spans="2:11" s="86" customFormat="1" ht="13.5">
      <c r="B139" s="87"/>
      <c r="C139" s="153"/>
      <c r="D139" s="153"/>
      <c r="E139" s="154"/>
      <c r="F139" s="146"/>
      <c r="G139" s="156"/>
      <c r="H139" s="157"/>
      <c r="I139" s="147"/>
      <c r="J139" s="158"/>
      <c r="K139" s="9"/>
    </row>
    <row r="140" spans="2:11" s="86" customFormat="1" ht="13.5">
      <c r="B140" s="87"/>
      <c r="C140" s="153"/>
      <c r="D140" s="153"/>
      <c r="E140" s="154"/>
      <c r="F140" s="81" t="s">
        <v>146</v>
      </c>
      <c r="G140" s="82"/>
      <c r="H140" s="83"/>
      <c r="I140" s="147"/>
      <c r="J140" s="85">
        <f>SUM(J141:J147)</f>
        <v>0</v>
      </c>
      <c r="K140" s="9"/>
    </row>
    <row r="141" spans="2:11" s="86" customFormat="1" ht="20.4">
      <c r="B141" s="87"/>
      <c r="C141" s="153"/>
      <c r="D141" s="153"/>
      <c r="E141" s="154"/>
      <c r="F141" s="146" t="s">
        <v>162</v>
      </c>
      <c r="G141" s="82" t="s">
        <v>57</v>
      </c>
      <c r="H141" s="83">
        <v>1</v>
      </c>
      <c r="I141" s="84"/>
      <c r="J141" s="85">
        <f aca="true" t="shared" si="5" ref="J141:J147">ROUND(I141*H141,2)</f>
        <v>0</v>
      </c>
      <c r="K141" s="9"/>
    </row>
    <row r="142" spans="2:11" s="86" customFormat="1" ht="13.5">
      <c r="B142" s="87"/>
      <c r="C142" s="153"/>
      <c r="D142" s="153"/>
      <c r="E142" s="154"/>
      <c r="F142" s="146" t="s">
        <v>207</v>
      </c>
      <c r="G142" s="156" t="s">
        <v>57</v>
      </c>
      <c r="H142" s="83">
        <v>1</v>
      </c>
      <c r="I142" s="84"/>
      <c r="J142" s="85">
        <f t="shared" si="5"/>
        <v>0</v>
      </c>
      <c r="K142" s="9"/>
    </row>
    <row r="143" spans="2:11" s="86" customFormat="1" ht="20.4">
      <c r="B143" s="87"/>
      <c r="C143" s="153"/>
      <c r="D143" s="153"/>
      <c r="E143" s="154"/>
      <c r="F143" s="146" t="s">
        <v>176</v>
      </c>
      <c r="G143" s="82" t="s">
        <v>57</v>
      </c>
      <c r="H143" s="83">
        <v>1</v>
      </c>
      <c r="I143" s="84"/>
      <c r="J143" s="85">
        <f t="shared" si="5"/>
        <v>0</v>
      </c>
      <c r="K143" s="9"/>
    </row>
    <row r="144" spans="2:11" s="86" customFormat="1" ht="13.5">
      <c r="B144" s="87"/>
      <c r="C144" s="153"/>
      <c r="D144" s="153"/>
      <c r="E144" s="154"/>
      <c r="F144" s="146" t="s">
        <v>208</v>
      </c>
      <c r="G144" s="82" t="s">
        <v>57</v>
      </c>
      <c r="H144" s="83">
        <v>1</v>
      </c>
      <c r="I144" s="84"/>
      <c r="J144" s="85">
        <f t="shared" si="5"/>
        <v>0</v>
      </c>
      <c r="K144" s="9"/>
    </row>
    <row r="145" spans="2:11" s="86" customFormat="1" ht="13.5">
      <c r="B145" s="87"/>
      <c r="C145" s="153"/>
      <c r="D145" s="153"/>
      <c r="E145" s="154"/>
      <c r="F145" s="146" t="s">
        <v>194</v>
      </c>
      <c r="G145" s="82" t="s">
        <v>57</v>
      </c>
      <c r="H145" s="83">
        <v>1</v>
      </c>
      <c r="I145" s="84"/>
      <c r="J145" s="85">
        <f aca="true" t="shared" si="6" ref="J145">ROUND(I145*H145,2)</f>
        <v>0</v>
      </c>
      <c r="K145" s="9"/>
    </row>
    <row r="146" spans="2:11" s="86" customFormat="1" ht="13.5">
      <c r="B146" s="87"/>
      <c r="C146" s="153"/>
      <c r="D146" s="153"/>
      <c r="E146" s="154"/>
      <c r="F146" s="146" t="s">
        <v>147</v>
      </c>
      <c r="G146" s="82" t="s">
        <v>57</v>
      </c>
      <c r="H146" s="83">
        <v>1</v>
      </c>
      <c r="I146" s="84"/>
      <c r="J146" s="85">
        <f t="shared" si="5"/>
        <v>0</v>
      </c>
      <c r="K146" s="9"/>
    </row>
    <row r="147" spans="2:11" s="86" customFormat="1" ht="13.5">
      <c r="B147" s="87"/>
      <c r="C147" s="153"/>
      <c r="D147" s="153"/>
      <c r="E147" s="154"/>
      <c r="F147" s="146" t="s">
        <v>179</v>
      </c>
      <c r="G147" s="82" t="s">
        <v>57</v>
      </c>
      <c r="H147" s="83">
        <v>1</v>
      </c>
      <c r="I147" s="84"/>
      <c r="J147" s="85">
        <f t="shared" si="5"/>
        <v>0</v>
      </c>
      <c r="K147" s="9"/>
    </row>
    <row r="148" spans="2:11" s="86" customFormat="1" ht="13.5">
      <c r="B148" s="87"/>
      <c r="C148" s="153"/>
      <c r="D148" s="153"/>
      <c r="E148" s="154"/>
      <c r="F148" s="155"/>
      <c r="G148" s="156"/>
      <c r="H148" s="157"/>
      <c r="I148" s="147"/>
      <c r="J148" s="158"/>
      <c r="K148" s="9"/>
    </row>
    <row r="149" spans="2:11" s="86" customFormat="1" ht="13.5">
      <c r="B149" s="87"/>
      <c r="C149" s="153"/>
      <c r="D149" s="153"/>
      <c r="E149" s="154"/>
      <c r="F149" s="81" t="s">
        <v>163</v>
      </c>
      <c r="G149" s="82"/>
      <c r="H149" s="83"/>
      <c r="I149" s="147"/>
      <c r="J149" s="85">
        <f>SUM(J150:J152)</f>
        <v>0</v>
      </c>
      <c r="K149" s="9"/>
    </row>
    <row r="150" spans="2:11" s="86" customFormat="1" ht="13.5">
      <c r="B150" s="87"/>
      <c r="C150" s="153"/>
      <c r="D150" s="153"/>
      <c r="E150" s="154"/>
      <c r="F150" s="86" t="s">
        <v>165</v>
      </c>
      <c r="G150" s="82" t="s">
        <v>160</v>
      </c>
      <c r="H150" s="83">
        <v>10</v>
      </c>
      <c r="I150" s="84"/>
      <c r="J150" s="85">
        <f>ROUND(I150*H150,2)</f>
        <v>0</v>
      </c>
      <c r="K150" s="9"/>
    </row>
    <row r="151" spans="2:11" s="86" customFormat="1" ht="13.5">
      <c r="B151" s="87"/>
      <c r="C151" s="153"/>
      <c r="D151" s="153"/>
      <c r="E151" s="154"/>
      <c r="F151" s="86" t="s">
        <v>166</v>
      </c>
      <c r="G151" s="82" t="s">
        <v>160</v>
      </c>
      <c r="H151" s="83">
        <v>80</v>
      </c>
      <c r="I151" s="84"/>
      <c r="J151" s="85">
        <f>ROUND(I151*H151,2)</f>
        <v>0</v>
      </c>
      <c r="K151" s="9"/>
    </row>
    <row r="152" spans="2:11" s="86" customFormat="1" ht="13.5">
      <c r="B152" s="87"/>
      <c r="C152" s="153"/>
      <c r="D152" s="153"/>
      <c r="E152" s="154"/>
      <c r="F152" s="146" t="s">
        <v>164</v>
      </c>
      <c r="G152" s="82" t="s">
        <v>57</v>
      </c>
      <c r="H152" s="83">
        <v>1</v>
      </c>
      <c r="I152" s="84"/>
      <c r="J152" s="85">
        <f>ROUND(I152*H152,2)</f>
        <v>0</v>
      </c>
      <c r="K152" s="9"/>
    </row>
    <row r="153" spans="2:11" s="86" customFormat="1" ht="13.5">
      <c r="B153" s="87"/>
      <c r="C153" s="153"/>
      <c r="D153" s="153"/>
      <c r="E153" s="154"/>
      <c r="G153" s="156"/>
      <c r="H153" s="157"/>
      <c r="I153" s="147"/>
      <c r="J153" s="158"/>
      <c r="K153" s="9"/>
    </row>
    <row r="154" spans="2:11" s="86" customFormat="1" ht="13.5">
      <c r="B154" s="87"/>
      <c r="C154" s="153"/>
      <c r="D154" s="153"/>
      <c r="E154" s="154"/>
      <c r="F154" s="81" t="s">
        <v>170</v>
      </c>
      <c r="G154" s="82"/>
      <c r="H154" s="83"/>
      <c r="I154" s="147"/>
      <c r="J154" s="85">
        <f>SUM(J155:J157)</f>
        <v>0</v>
      </c>
      <c r="K154" s="9"/>
    </row>
    <row r="155" spans="2:11" s="86" customFormat="1" ht="13.5">
      <c r="B155" s="87"/>
      <c r="C155" s="153"/>
      <c r="D155" s="153"/>
      <c r="E155" s="154"/>
      <c r="F155" s="86" t="s">
        <v>173</v>
      </c>
      <c r="G155" s="82" t="s">
        <v>160</v>
      </c>
      <c r="H155" s="83">
        <v>37</v>
      </c>
      <c r="I155" s="84"/>
      <c r="J155" s="85">
        <f>ROUND(I155*H155,2)</f>
        <v>0</v>
      </c>
      <c r="K155" s="9"/>
    </row>
    <row r="156" spans="2:11" s="86" customFormat="1" ht="13.5">
      <c r="B156" s="87"/>
      <c r="C156" s="153"/>
      <c r="D156" s="153"/>
      <c r="E156" s="154"/>
      <c r="F156" s="86" t="s">
        <v>174</v>
      </c>
      <c r="G156" s="82" t="s">
        <v>155</v>
      </c>
      <c r="H156" s="83">
        <v>5</v>
      </c>
      <c r="I156" s="84"/>
      <c r="J156" s="85">
        <f>ROUND(I156*H156,2)</f>
        <v>0</v>
      </c>
      <c r="K156" s="9"/>
    </row>
    <row r="157" spans="2:11" s="86" customFormat="1" ht="13.5">
      <c r="B157" s="87"/>
      <c r="C157" s="153"/>
      <c r="D157" s="153"/>
      <c r="E157" s="154"/>
      <c r="F157" s="146" t="s">
        <v>171</v>
      </c>
      <c r="G157" s="82" t="s">
        <v>57</v>
      </c>
      <c r="H157" s="83">
        <v>1</v>
      </c>
      <c r="I157" s="84"/>
      <c r="J157" s="85">
        <f>ROUND(I157*H157,2)</f>
        <v>0</v>
      </c>
      <c r="K157" s="9"/>
    </row>
    <row r="158" spans="2:11" s="86" customFormat="1" ht="13.5">
      <c r="B158" s="87"/>
      <c r="C158" s="153"/>
      <c r="D158" s="153"/>
      <c r="E158" s="154"/>
      <c r="G158" s="156"/>
      <c r="H158" s="157"/>
      <c r="I158" s="147"/>
      <c r="J158" s="158"/>
      <c r="K158" s="9"/>
    </row>
    <row r="159" spans="2:11" s="86" customFormat="1" ht="13.5">
      <c r="B159" s="87"/>
      <c r="C159" s="141"/>
      <c r="D159" s="142"/>
      <c r="E159" s="145"/>
      <c r="F159" s="81" t="s">
        <v>152</v>
      </c>
      <c r="G159" s="82"/>
      <c r="H159" s="83"/>
      <c r="I159" s="147"/>
      <c r="J159" s="85">
        <f>SUM(J160:J163)</f>
        <v>0</v>
      </c>
      <c r="K159" s="9"/>
    </row>
    <row r="160" spans="2:11" s="86" customFormat="1" ht="13.5">
      <c r="B160" s="87"/>
      <c r="C160" s="141"/>
      <c r="D160" s="142"/>
      <c r="E160" s="145"/>
      <c r="F160" s="146" t="s">
        <v>211</v>
      </c>
      <c r="G160" s="82" t="s">
        <v>56</v>
      </c>
      <c r="H160" s="83">
        <v>1050</v>
      </c>
      <c r="I160" s="84"/>
      <c r="J160" s="85">
        <f>ROUND(I160*H160,2)</f>
        <v>0</v>
      </c>
      <c r="K160" s="9"/>
    </row>
    <row r="161" spans="2:11" s="86" customFormat="1" ht="13.5">
      <c r="B161" s="87"/>
      <c r="C161" s="141"/>
      <c r="D161" s="142"/>
      <c r="E161" s="145"/>
      <c r="F161" s="146" t="s">
        <v>150</v>
      </c>
      <c r="G161" s="82" t="s">
        <v>160</v>
      </c>
      <c r="H161" s="83">
        <v>136</v>
      </c>
      <c r="I161" s="84"/>
      <c r="J161" s="85">
        <f>ROUND(I161*H161,2)</f>
        <v>0</v>
      </c>
      <c r="K161" s="9"/>
    </row>
    <row r="162" spans="2:11" s="86" customFormat="1" ht="13.5">
      <c r="B162" s="87"/>
      <c r="C162" s="141"/>
      <c r="D162" s="142"/>
      <c r="E162" s="145"/>
      <c r="F162" s="86" t="s">
        <v>175</v>
      </c>
      <c r="G162" s="82" t="s">
        <v>41</v>
      </c>
      <c r="H162" s="83">
        <v>840</v>
      </c>
      <c r="I162" s="84"/>
      <c r="J162" s="85">
        <f>ROUND(I162*H162,2)</f>
        <v>0</v>
      </c>
      <c r="K162" s="9"/>
    </row>
    <row r="163" spans="2:11" s="86" customFormat="1" ht="13.5">
      <c r="B163" s="87"/>
      <c r="C163" s="141"/>
      <c r="D163" s="142"/>
      <c r="E163" s="145"/>
      <c r="F163" s="86" t="s">
        <v>169</v>
      </c>
      <c r="G163" s="82" t="s">
        <v>57</v>
      </c>
      <c r="H163" s="83">
        <v>1</v>
      </c>
      <c r="I163" s="84"/>
      <c r="J163" s="85">
        <f>ROUND(I163*H163,2)</f>
        <v>0</v>
      </c>
      <c r="K163" s="9"/>
    </row>
    <row r="164" spans="2:11" s="86" customFormat="1" ht="13.5">
      <c r="B164" s="87"/>
      <c r="C164" s="141"/>
      <c r="D164" s="142"/>
      <c r="E164" s="145"/>
      <c r="G164" s="141"/>
      <c r="H164" s="145"/>
      <c r="I164" s="147"/>
      <c r="J164" s="141"/>
      <c r="K164" s="9"/>
    </row>
    <row r="165" spans="2:11" s="86" customFormat="1" ht="13.5">
      <c r="B165" s="87"/>
      <c r="C165" s="141"/>
      <c r="D165" s="142"/>
      <c r="E165" s="145"/>
      <c r="F165" s="81" t="s">
        <v>148</v>
      </c>
      <c r="J165" s="85">
        <f>SUM(J166:J170)</f>
        <v>0</v>
      </c>
      <c r="K165" s="9"/>
    </row>
    <row r="166" spans="2:11" s="86" customFormat="1" ht="20.4">
      <c r="B166" s="87"/>
      <c r="C166" s="141"/>
      <c r="F166" s="160" t="s">
        <v>180</v>
      </c>
      <c r="G166" s="82" t="s">
        <v>160</v>
      </c>
      <c r="H166" s="83">
        <v>51</v>
      </c>
      <c r="I166" s="84"/>
      <c r="J166" s="85">
        <f>ROUND(I166*H166,2)</f>
        <v>0</v>
      </c>
      <c r="K166" s="9"/>
    </row>
    <row r="167" spans="2:11" s="86" customFormat="1" ht="13.5">
      <c r="B167" s="87"/>
      <c r="C167" s="141"/>
      <c r="F167" s="160" t="s">
        <v>209</v>
      </c>
      <c r="G167" s="82" t="s">
        <v>155</v>
      </c>
      <c r="H167" s="83">
        <v>5</v>
      </c>
      <c r="I167" s="84"/>
      <c r="J167" s="85">
        <f>ROUND(I167*H167,2)</f>
        <v>0</v>
      </c>
      <c r="K167" s="9"/>
    </row>
    <row r="168" spans="2:11" s="86" customFormat="1" ht="20.4">
      <c r="B168" s="87"/>
      <c r="C168" s="141"/>
      <c r="D168" s="142"/>
      <c r="E168" s="145"/>
      <c r="F168" s="146" t="s">
        <v>210</v>
      </c>
      <c r="G168" s="82" t="s">
        <v>56</v>
      </c>
      <c r="H168" s="83">
        <v>51</v>
      </c>
      <c r="I168" s="84"/>
      <c r="J168" s="85">
        <f>ROUND(I168*H168,2)</f>
        <v>0</v>
      </c>
      <c r="K168" s="9"/>
    </row>
    <row r="169" spans="2:11" s="86" customFormat="1" ht="13.5">
      <c r="B169" s="87"/>
      <c r="C169" s="141"/>
      <c r="D169" s="142"/>
      <c r="E169" s="145"/>
      <c r="F169" s="146" t="s">
        <v>167</v>
      </c>
      <c r="G169" s="82" t="s">
        <v>41</v>
      </c>
      <c r="H169" s="83">
        <v>8</v>
      </c>
      <c r="I169" s="84"/>
      <c r="J169" s="85">
        <f>ROUND(I169*H169,2)</f>
        <v>0</v>
      </c>
      <c r="K169" s="9"/>
    </row>
    <row r="170" spans="2:11" s="86" customFormat="1" ht="13.5">
      <c r="B170" s="87"/>
      <c r="C170" s="141"/>
      <c r="D170" s="142"/>
      <c r="E170" s="145"/>
      <c r="F170" s="146" t="s">
        <v>168</v>
      </c>
      <c r="G170" s="82" t="s">
        <v>57</v>
      </c>
      <c r="H170" s="83">
        <v>1</v>
      </c>
      <c r="I170" s="84"/>
      <c r="J170" s="85">
        <f>ROUND(I170*H170,2)</f>
        <v>0</v>
      </c>
      <c r="K170" s="9"/>
    </row>
    <row r="171" spans="2:11" s="86" customFormat="1" ht="13.5">
      <c r="B171" s="87"/>
      <c r="C171" s="141"/>
      <c r="D171" s="142"/>
      <c r="E171" s="145"/>
      <c r="F171" s="146"/>
      <c r="G171" s="141"/>
      <c r="H171" s="145"/>
      <c r="I171" s="147"/>
      <c r="J171" s="141"/>
      <c r="K171" s="9"/>
    </row>
    <row r="172" spans="2:11" s="86" customFormat="1" ht="13.5">
      <c r="B172" s="87"/>
      <c r="C172" s="141"/>
      <c r="D172" s="142"/>
      <c r="E172" s="145"/>
      <c r="F172" s="146"/>
      <c r="G172" s="141"/>
      <c r="H172" s="145"/>
      <c r="I172" s="147"/>
      <c r="J172" s="141"/>
      <c r="K172" s="9"/>
    </row>
    <row r="173" spans="2:11" s="86" customFormat="1" ht="13.5">
      <c r="B173" s="87"/>
      <c r="C173" s="141"/>
      <c r="G173" s="141"/>
      <c r="H173" s="145"/>
      <c r="I173" s="147"/>
      <c r="J173" s="141"/>
      <c r="K173" s="9"/>
    </row>
    <row r="174" spans="2:11" s="1" customFormat="1" ht="6.9" customHeight="1">
      <c r="B174" s="14"/>
      <c r="C174" s="15"/>
      <c r="D174" s="15"/>
      <c r="E174" s="15"/>
      <c r="F174" s="15"/>
      <c r="G174" s="15"/>
      <c r="H174" s="15"/>
      <c r="I174" s="15"/>
      <c r="J174" s="15"/>
      <c r="K174" s="16"/>
    </row>
    <row r="175" spans="10:11" ht="13.5">
      <c r="J175" s="90"/>
      <c r="K175" s="91"/>
    </row>
    <row r="176" spans="10:11" ht="13.5">
      <c r="J176" s="90"/>
      <c r="K176" s="91"/>
    </row>
    <row r="177" spans="10:11" ht="13.5">
      <c r="J177" s="90"/>
      <c r="K177" s="91"/>
    </row>
    <row r="178" spans="10:11" ht="13.5">
      <c r="J178" s="90"/>
      <c r="K178" s="91"/>
    </row>
    <row r="179" spans="10:11" ht="13.5">
      <c r="J179" s="90"/>
      <c r="K179" s="91"/>
    </row>
    <row r="180" spans="10:11" ht="13.5">
      <c r="J180" s="90"/>
      <c r="K180" s="94"/>
    </row>
    <row r="181" spans="10:11" ht="13.5">
      <c r="J181" s="90"/>
      <c r="K181" s="94"/>
    </row>
    <row r="182" spans="10:11" ht="13.5">
      <c r="J182" s="90"/>
      <c r="K182" s="91"/>
    </row>
    <row r="183" spans="10:11" ht="13.5">
      <c r="J183" s="90"/>
      <c r="K183" s="94"/>
    </row>
    <row r="184" spans="10:11" ht="13.5">
      <c r="J184" s="90"/>
      <c r="K184" s="91"/>
    </row>
    <row r="185" spans="10:11" ht="13.5">
      <c r="J185" s="90"/>
      <c r="K185" s="94"/>
    </row>
    <row r="186" spans="10:11" ht="13.5">
      <c r="J186" s="90"/>
      <c r="K186" s="94"/>
    </row>
    <row r="187" spans="10:11" ht="13.5">
      <c r="J187" s="90"/>
      <c r="K187" s="91"/>
    </row>
    <row r="188" spans="10:11" ht="13.5">
      <c r="J188" s="90"/>
      <c r="K188" s="94"/>
    </row>
    <row r="189" spans="10:11" ht="13.5">
      <c r="J189" s="90"/>
      <c r="K189" s="91"/>
    </row>
    <row r="190" spans="10:11" ht="13.5">
      <c r="J190" s="90"/>
      <c r="K190" s="91"/>
    </row>
  </sheetData>
  <sheetProtection algorithmName="SHA-512" hashValue="rr73m3Ya9eV5+v9q7wcFKdXdGo9iF/HRs3A4Hyg3ctHShhvYY17ma5txuREuuha3u2sLpOJ0AaMmbJUvE7ABBQ==" saltValue="2x0bPYpwqHGHwGLFj1eJ/w==" spinCount="100000" sheet="1" objects="1" scenarios="1"/>
  <mergeCells count="8">
    <mergeCell ref="E50:H50"/>
    <mergeCell ref="E73:H73"/>
    <mergeCell ref="E75:H75"/>
    <mergeCell ref="E7:H7"/>
    <mergeCell ref="E9:H9"/>
    <mergeCell ref="E18:H18"/>
    <mergeCell ref="E27:H27"/>
    <mergeCell ref="E48:H4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przec</dc:creator>
  <cp:keywords/>
  <dc:description/>
  <cp:lastModifiedBy>Kristýna Heralová</cp:lastModifiedBy>
  <cp:lastPrinted>2022-07-06T07:10:14Z</cp:lastPrinted>
  <dcterms:created xsi:type="dcterms:W3CDTF">2017-09-18T07:43:43Z</dcterms:created>
  <dcterms:modified xsi:type="dcterms:W3CDTF">2022-07-25T09:32:15Z</dcterms:modified>
  <cp:category/>
  <cp:version/>
  <cp:contentType/>
  <cp:contentStatus/>
</cp:coreProperties>
</file>