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et - 1 etapa komunikace" sheetId="2" r:id="rId2"/>
    <sheet name="VRN - Vedlejší rozpočtové..." sheetId="3" r:id="rId3"/>
    <sheet name="BP - Bourací a přípravné ..." sheetId="4" r:id="rId4"/>
    <sheet name="2et - 2 etapa komunikace" sheetId="5" r:id="rId5"/>
    <sheet name="1vo - 1 etapa osvětlení" sheetId="6" r:id="rId6"/>
    <sheet name="2vo - 2 etapa osvětlení" sheetId="7" r:id="rId7"/>
    <sheet name="sk - staveništní komunikace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'1et - 1 etapa komunikace'!$C$121:$K$208</definedName>
    <definedName name="_xlnm.Print_Area" localSheetId="1">'1et - 1 etapa komunikace'!$C$4:$J$76,'1et - 1 etapa komunikace'!$C$82:$J$103,'1et - 1 etapa komunikace'!$C$109:$K$208</definedName>
    <definedName name="_xlnm._FilterDatabase" localSheetId="2" hidden="1">'VRN - Vedlejší rozpočtové...'!$C$120:$K$146</definedName>
    <definedName name="_xlnm.Print_Area" localSheetId="2">'VRN - Vedlejší rozpočtové...'!$C$4:$J$76,'VRN - Vedlejší rozpočtové...'!$C$82:$J$102,'VRN - Vedlejší rozpočtové...'!$C$108:$K$146</definedName>
    <definedName name="_xlnm._FilterDatabase" localSheetId="3" hidden="1">'BP - Bourací a přípravné ...'!$C$123:$K$195</definedName>
    <definedName name="_xlnm.Print_Area" localSheetId="3">'BP - Bourací a přípravné ...'!$C$4:$J$76,'BP - Bourací a přípravné ...'!$C$82:$J$105,'BP - Bourací a přípravné ...'!$C$111:$K$195</definedName>
    <definedName name="_xlnm._FilterDatabase" localSheetId="4" hidden="1">'2et - 2 etapa komunikace'!$C$120:$K$175</definedName>
    <definedName name="_xlnm.Print_Area" localSheetId="4">'2et - 2 etapa komunikace'!$C$4:$J$76,'2et - 2 etapa komunikace'!$C$82:$J$102,'2et - 2 etapa komunikace'!$C$108:$K$175</definedName>
    <definedName name="_xlnm._FilterDatabase" localSheetId="5" hidden="1">'1vo - 1 etapa osvětlení'!$C$120:$K$161</definedName>
    <definedName name="_xlnm.Print_Area" localSheetId="5">'1vo - 1 etapa osvětlení'!$C$4:$J$76,'1vo - 1 etapa osvětlení'!$C$82:$J$102,'1vo - 1 etapa osvětlení'!$C$108:$K$161</definedName>
    <definedName name="_xlnm._FilterDatabase" localSheetId="6" hidden="1">'2vo - 2 etapa osvětlení'!$C$120:$K$161</definedName>
    <definedName name="_xlnm.Print_Area" localSheetId="6">'2vo - 2 etapa osvětlení'!$C$4:$J$76,'2vo - 2 etapa osvětlení'!$C$82:$J$102,'2vo - 2 etapa osvětlení'!$C$108:$K$161</definedName>
    <definedName name="_xlnm._FilterDatabase" localSheetId="7" hidden="1">'sk - staveništní komunikace'!$C$119:$K$141</definedName>
    <definedName name="_xlnm.Print_Area" localSheetId="7">'sk - staveništní komunikace'!$C$4:$J$76,'sk - staveništní komunikace'!$C$82:$J$101,'sk - staveništní komunikace'!$C$107:$K$141</definedName>
    <definedName name="_xlnm.Print_Area" localSheetId="8">'Seznam figur'!$C$4:$G$39</definedName>
    <definedName name="_xlnm.Print_Titles" localSheetId="0">'Rekapitulace stavby'!$92:$92</definedName>
    <definedName name="_xlnm.Print_Titles" localSheetId="1">'1et - 1 etapa komunikace'!$121:$121</definedName>
    <definedName name="_xlnm.Print_Titles" localSheetId="2">'VRN - Vedlejší rozpočtové...'!$120:$120</definedName>
    <definedName name="_xlnm.Print_Titles" localSheetId="3">'BP - Bourací a přípravné ...'!$123:$123</definedName>
    <definedName name="_xlnm.Print_Titles" localSheetId="4">'2et - 2 etapa komunikace'!$120:$120</definedName>
    <definedName name="_xlnm.Print_Titles" localSheetId="5">'1vo - 1 etapa osvětlení'!$120:$120</definedName>
    <definedName name="_xlnm.Print_Titles" localSheetId="6">'2vo - 2 etapa osvětlení'!$120:$120</definedName>
    <definedName name="_xlnm.Print_Titles" localSheetId="7">'sk - staveništní komunikace'!$119:$119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<sst xmlns="http://schemas.openxmlformats.org/spreadsheetml/2006/main" count="4063" uniqueCount="636">
  <si>
    <t>Export Komplet</t>
  </si>
  <si>
    <t/>
  </si>
  <si>
    <t>2.0</t>
  </si>
  <si>
    <t>ZAMOK</t>
  </si>
  <si>
    <t>False</t>
  </si>
  <si>
    <t>{81523d08-7b5c-4880-8f3e-5194430b5427}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</si>
  <si>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</si>
  <si>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</si>
  <si>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</si>
  <si>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</si>
  <si>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</si>
  <si>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</si>
  <si>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</si>
  <si>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</si>
  <si>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173522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</si>
  <si>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</si>
  <si>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</si>
  <si>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Přeložka cyklostezky na p.č. 196/2 -23</t>
  </si>
  <si>
    <t>KSO:</t>
  </si>
  <si>
    <t>CC-CZ:</t>
  </si>
  <si>
    <t>Místo:</t>
  </si>
  <si>
    <t>Nymburk</t>
  </si>
  <si>
    <t>Datum:</t>
  </si>
  <si>
    <t>29. 11. 2022</t>
  </si>
  <si>
    <t>Zadavatel:</t>
  </si>
  <si>
    <t>IČ:</t>
  </si>
  <si>
    <t>Město Nymburk</t>
  </si>
  <si>
    <t>DIČ:</t>
  </si>
  <si>
    <t>Uchazeč:</t>
  </si>
  <si>
    <t>Vyplň údaj</t>
  </si>
  <si>
    <t>Projektant:</t>
  </si>
  <si>
    <t>Ing. Zdeněk Fiedler</t>
  </si>
  <si>
    <t>True</t>
  </si>
  <si>
    <t>Zpracovatel:</t>
  </si>
  <si>
    <t>67615988</t>
  </si>
  <si>
    <t>CZ7311071009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</si>
  <si>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</si>
  <si>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</si>
  <si>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</si>
  <si>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</si>
  <si>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</si>
  <si>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</si>
  <si>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</si>
  <si>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</si>
  <si>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</si>
  <si>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</si>
  <si>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</si>
  <si>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</si>
  <si>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</si>
  <si>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</si>
  <si>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</si>
  <si>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</si>
  <si>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</si>
  <si>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</si>
  <si>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</si>
  <si>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</si>
  <si>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</si>
  <si>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</si>
  <si>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</si>
  <si>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</si>
  <si>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</si>
  <si>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</si>
  <si>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</si>
  <si>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</si>
  <si>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</si>
  <si>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</si>
  <si>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</si>
  <si>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</si>
  <si>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</si>
  <si>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</si>
  <si>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</si>
  <si>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</si>
  <si>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</si>
  <si>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</si>
  <si>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</si>
  <si>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</si>
  <si>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</si>
  <si>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</si>
  <si>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</si>
  <si>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</si>
  <si>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</si>
  <si>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</si>
  <si>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1et</t>
  </si>
  <si>
    <t>1 etapa komunikace</t>
  </si>
  <si>
    <t>STA</t>
  </si>
  <si>
    <t>1</t>
  </si>
  <si>
    <t>{ae8496cc-8c7f-467d-8873-13a0029b37da}</t>
  </si>
  <si>
    <t>2</t>
  </si>
  <si>
    <t>VRN</t>
  </si>
  <si>
    <t>Vedlejší rozpočtové náklady</t>
  </si>
  <si>
    <t>{3059c9ea-5a78-413a-8f1d-4078295ca6d9}</t>
  </si>
  <si>
    <t>BP</t>
  </si>
  <si>
    <t>Bourací a přípravné práce</t>
  </si>
  <si>
    <t>{f572d53a-ddba-4a84-b6a4-339f8232d7ec}</t>
  </si>
  <si>
    <t>2et</t>
  </si>
  <si>
    <t>2 etapa komunikace</t>
  </si>
  <si>
    <t>{3262b35a-b39a-4008-8cf6-1b10f8d88d4c}</t>
  </si>
  <si>
    <t>1vo</t>
  </si>
  <si>
    <t>1 etapa osvětlení</t>
  </si>
  <si>
    <t>{156c4af6-30f1-4deb-869a-9f8da1e6fd39}</t>
  </si>
  <si>
    <t>2vo</t>
  </si>
  <si>
    <t>2 etapa osvětlení</t>
  </si>
  <si>
    <t>{b77c78c0-560e-4078-8f94-d50b07ca39af}</t>
  </si>
  <si>
    <t>sk</t>
  </si>
  <si>
    <t>staveništní komunikace</t>
  </si>
  <si>
    <t>{237e9f5a-2ce1-477d-9fa2-ea8af5e808b0}</t>
  </si>
  <si>
    <t>travnik</t>
  </si>
  <si>
    <t>plocha nového trávníku</t>
  </si>
  <si>
    <t>520</t>
  </si>
  <si>
    <t>KRYCÍ LIST SOUPISU PRACÍ</t>
  </si>
  <si>
    <t>Objekt:</t>
  </si>
  <si>
    <t>1et - 1 etapa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</si>
  <si>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</si>
  <si>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</si>
  <si>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</si>
  <si>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</si>
  <si>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</si>
  <si>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</si>
  <si>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</si>
  <si>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</si>
  <si>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</si>
  <si>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</si>
  <si>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</si>
  <si>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</si>
  <si>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</si>
  <si>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</si>
  <si>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</si>
  <si>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</si>
  <si>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</si>
  <si>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</si>
  <si>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</si>
  <si>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</si>
  <si>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</si>
  <si>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</si>
  <si>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</si>
  <si>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</si>
  <si>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</si>
  <si>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</si>
  <si>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</si>
  <si>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</si>
  <si>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24</t>
  </si>
  <si>
    <t>K</t>
  </si>
  <si>
    <t>132112131</t>
  </si>
  <si>
    <t>Hloubení nezapažených rýh šířky do 800 mm v soudržných horninách třídy těžitelnosti I skupiny 1 a 2 ručně</t>
  </si>
  <si>
    <t>m3</t>
  </si>
  <si>
    <t>CS ÚRS 2022 02</t>
  </si>
  <si>
    <t>4</t>
  </si>
  <si>
    <t>1508656682</t>
  </si>
  <si>
    <t>PP</t>
  </si>
  <si>
    <t>Hloubení nezapažených rýh šířky do 800 mm ručně s urovnáním dna do předepsaného profilu a spádu v hornině třídy těžitelnosti I skupiny 1 a 2 soudržných</t>
  </si>
  <si>
    <t>P</t>
  </si>
  <si>
    <t>Poznámka k položce:
vsak</t>
  </si>
  <si>
    <t>28</t>
  </si>
  <si>
    <t>174253301</t>
  </si>
  <si>
    <t>Zásyp rýh pro drény hl do 1,0 m</t>
  </si>
  <si>
    <t>m</t>
  </si>
  <si>
    <t>-2089177801</t>
  </si>
  <si>
    <t>Zásyp rýh pro drény bez zhutnění, pro jakékoliv množství sběrné a svodné drény hloubky do 1 m</t>
  </si>
  <si>
    <t>29</t>
  </si>
  <si>
    <t>M</t>
  </si>
  <si>
    <t>58343959</t>
  </si>
  <si>
    <t>kamenivo drcené hrubé frakce 32/63</t>
  </si>
  <si>
    <t>t</t>
  </si>
  <si>
    <t>8</t>
  </si>
  <si>
    <t>35268795</t>
  </si>
  <si>
    <t>10</t>
  </si>
  <si>
    <t>181311103</t>
  </si>
  <si>
    <t>Rozprostření ornice tl vrstvy do 200 mm v rovině nebo ve svahu do 1:5 ručně</t>
  </si>
  <si>
    <t>m2</t>
  </si>
  <si>
    <t>408288620</t>
  </si>
  <si>
    <t>Rozprostření a urovnání ornice v rovině nebo ve svahu sklonu do 1:5 ručně při souvislé ploše, tl. vrstvy do 200 mm</t>
  </si>
  <si>
    <t>VV</t>
  </si>
  <si>
    <t>travnik*0,1"10%plochy bude prováděno ručně</t>
  </si>
  <si>
    <t>11</t>
  </si>
  <si>
    <t>R10364101</t>
  </si>
  <si>
    <t>zemina pro terénní úpravy - ornice</t>
  </si>
  <si>
    <t>85823397</t>
  </si>
  <si>
    <t>12</t>
  </si>
  <si>
    <t>181351003</t>
  </si>
  <si>
    <t>Rozprostření ornice tl vrstvy do 200 mm pl do 100 m2 v rovině nebo ve svahu do 1:5 strojně</t>
  </si>
  <si>
    <t>-745272213</t>
  </si>
  <si>
    <t>Rozprostření a urovnání ornice v rovině nebo ve svahu sklonu do 1:5 strojně při souvislé ploše do 100 m2, tl. vrstvy do 200 mm</t>
  </si>
  <si>
    <t>travnik*0,9"90%plochy bude prováděno strojně"</t>
  </si>
  <si>
    <t>13</t>
  </si>
  <si>
    <t>181411131</t>
  </si>
  <si>
    <t>Založení parkového trávníku výsevem pl do 1000 m2 v rovině a ve svahu do 1:5</t>
  </si>
  <si>
    <t>-647092661</t>
  </si>
  <si>
    <t>Založení trávníku na půdě předem připravené plochy do 1000 m2 výsevem včetně utažení parkového v rovině nebo na svahu do 1:5</t>
  </si>
  <si>
    <t>14</t>
  </si>
  <si>
    <t>00572410</t>
  </si>
  <si>
    <t>osivo směs travní parková</t>
  </si>
  <si>
    <t>kg</t>
  </si>
  <si>
    <t>-1208586103</t>
  </si>
  <si>
    <t>520*0,015 'Přepočtené koeficientem množství</t>
  </si>
  <si>
    <t>181951111</t>
  </si>
  <si>
    <t>Úprava pláně v hornině třídy těžitelnosti I skupiny 1 až 3 bez zhutnění strojně</t>
  </si>
  <si>
    <t>1316736120</t>
  </si>
  <si>
    <t>Úprava pláně vyrovnáním výškových rozdílů strojně v hornině třídy těžitelnosti I, skupiny 1 až 3 bez zhutnění</t>
  </si>
  <si>
    <t>520"úprava pláně pro založení trávníku"</t>
  </si>
  <si>
    <t>181951112</t>
  </si>
  <si>
    <t>Úprava pláně v hornině třídy těžitelnosti I skupiny 1 až 3 se zhutněním strojně</t>
  </si>
  <si>
    <t>-1827586234</t>
  </si>
  <si>
    <t>Úprava pláně vyrovnáním výškových rozdílů strojně v hornině třídy těžitelnosti I, skupiny 1 až 3 se zhutněním</t>
  </si>
  <si>
    <t>16</t>
  </si>
  <si>
    <t>184802111</t>
  </si>
  <si>
    <t>Chemické odplevelení před založením kultury nad 20 m2 postřikem na široko v rovině a svahu do 1:5</t>
  </si>
  <si>
    <t>CS ÚRS 2022 01</t>
  </si>
  <si>
    <t>-1610423908</t>
  </si>
  <si>
    <t>Chemické odplevelení půdy před založením kultury, trávníku nebo zpevněných ploch  o výměře jednotlivě přes 20 m2 v rovině nebo na svahu do 1:5 postřikem na široko</t>
  </si>
  <si>
    <t>17</t>
  </si>
  <si>
    <t>185802113</t>
  </si>
  <si>
    <t>Hnojení půdy umělým hnojivem na široko v rovině a svahu do 1:5</t>
  </si>
  <si>
    <t>-1282409205</t>
  </si>
  <si>
    <t>Hnojení půdy nebo trávníku v rovině nebo na svahu do 1:5 umělým hnojivem na široko</t>
  </si>
  <si>
    <t>travnik*0,0001</t>
  </si>
  <si>
    <t>18</t>
  </si>
  <si>
    <t>25191155</t>
  </si>
  <si>
    <t>hnojivo průmyslové</t>
  </si>
  <si>
    <t>-506675651</t>
  </si>
  <si>
    <t>19</t>
  </si>
  <si>
    <t>185804312</t>
  </si>
  <si>
    <t>Zalití rostlin vodou plocha přes 20 m2</t>
  </si>
  <si>
    <t>-1840738546</t>
  </si>
  <si>
    <t>Zalití rostlin vodou plochy záhonů jednotlivě přes 20 m2</t>
  </si>
  <si>
    <t>travnik*0,02"20l/m2"</t>
  </si>
  <si>
    <t>20</t>
  </si>
  <si>
    <t>185851121</t>
  </si>
  <si>
    <t>Dovoz vody pro zálivku rostlin za vzdálenost do 1000 m</t>
  </si>
  <si>
    <t>-122557567</t>
  </si>
  <si>
    <t>Dovoz vody pro zálivku rostlin na vzdálenost do 1000 m</t>
  </si>
  <si>
    <t>Zakládání</t>
  </si>
  <si>
    <t>27</t>
  </si>
  <si>
    <t>212755218</t>
  </si>
  <si>
    <t>Trativody z drenážních trubek plastových flexibilních D 200 mm bez lože</t>
  </si>
  <si>
    <t>-1081571614</t>
  </si>
  <si>
    <t>Trativody bez lože z drenážních trubek plastových flexibilních D 200 mm</t>
  </si>
  <si>
    <t>25</t>
  </si>
  <si>
    <t>213141131</t>
  </si>
  <si>
    <t>Zřízení vrstvy z geotextilie ve sklonu přes 1:2 do 1:1 š do 3 m</t>
  </si>
  <si>
    <t>-787693253</t>
  </si>
  <si>
    <t>Zřízení vrstvy z geotextilie filtrační, separační, odvodňovací, ochranné, výztužné nebo protierozní ve sklonu přes 1:2 do 1:1, šířky do 3 m</t>
  </si>
  <si>
    <t>26</t>
  </si>
  <si>
    <t>69311081</t>
  </si>
  <si>
    <t>geotextilie netkaná separační, ochranná, filtrační, drenážní PES 300g/m2</t>
  </si>
  <si>
    <t>-1021809654</t>
  </si>
  <si>
    <t>97*1,1845 'Přepočtené koeficientem množství</t>
  </si>
  <si>
    <t>5</t>
  </si>
  <si>
    <t>Komunikace pozemní</t>
  </si>
  <si>
    <t>3</t>
  </si>
  <si>
    <t>564851011</t>
  </si>
  <si>
    <t>Podklad ze štěrkodrtě ŠD plochy do 100 m2 tl 150 mm</t>
  </si>
  <si>
    <t>1284751430</t>
  </si>
  <si>
    <t>Podklad ze štěrkodrti ŠD s rozprostřením a zhutněním plochy jednotlivě do 100 m2, po zhutnění tl. 150 mm</t>
  </si>
  <si>
    <t>564952111</t>
  </si>
  <si>
    <t>Podklad z mechanicky zpevněného kameniva MZK tl 150 mm</t>
  </si>
  <si>
    <t>-332456165</t>
  </si>
  <si>
    <t>Podklad z mechanicky zpevněného kameniva MZK (minerální beton) s rozprostřením a s hutněním, po zhutnění tl. 150 mm</t>
  </si>
  <si>
    <t>596212212</t>
  </si>
  <si>
    <t>Kladení zámkové dlažby pozemních komunikací ručně tl 80 mm skupiny A pl přes 100 do 300 m2</t>
  </si>
  <si>
    <t>1347329242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</si>
  <si>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</si>
  <si>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9</t>
  </si>
  <si>
    <t>59245020</t>
  </si>
  <si>
    <t>dlažba tvar obdélník betonová 200x100x80mm přírodní</t>
  </si>
  <si>
    <t>2040941962</t>
  </si>
  <si>
    <t>530*1,02 'Přepočtené koeficientem množství</t>
  </si>
  <si>
    <t>Ostatní konstrukce a práce, bourání</t>
  </si>
  <si>
    <t>33</t>
  </si>
  <si>
    <t>914111111</t>
  </si>
  <si>
    <t>Montáž svislé dopravní značky do velikosti 1 m2 objímkami na sloupek nebo konzolu</t>
  </si>
  <si>
    <t>kus</t>
  </si>
  <si>
    <t>CS ÚRS 2023 01</t>
  </si>
  <si>
    <t>577183497</t>
  </si>
  <si>
    <t>Montáž svislé dopravní značky základní velikosti do 1 m2 objímkami na sloupky nebo konzoly</t>
  </si>
  <si>
    <t>34</t>
  </si>
  <si>
    <t>40445619</t>
  </si>
  <si>
    <t>zákazové, příkazové dopravní značky B1-B34, C1-15 500mm</t>
  </si>
  <si>
    <t>218462264</t>
  </si>
  <si>
    <t>31</t>
  </si>
  <si>
    <t>914511112</t>
  </si>
  <si>
    <t>Montáž sloupku dopravních značek délky do 3,5 m s betonovým základem a patkou D 60 mm</t>
  </si>
  <si>
    <t>905353072</t>
  </si>
  <si>
    <t>Montáž sloupku dopravních značek délky do 3,5 m do hliníkové patky pro sloupek D 60 mm</t>
  </si>
  <si>
    <t>32</t>
  </si>
  <si>
    <t>40445225</t>
  </si>
  <si>
    <t>sloupek pro dopravní značku Zn D 60mm v 3,5m</t>
  </si>
  <si>
    <t>-530701636</t>
  </si>
  <si>
    <t>6</t>
  </si>
  <si>
    <t>916131112</t>
  </si>
  <si>
    <t>Osazení silničního obrubníku betonového ležatého bez boční opěry do lože z betonu prostého</t>
  </si>
  <si>
    <t>-183228235</t>
  </si>
  <si>
    <t>Osazení silničního obrubníku betonového se zřízením lože, s vyplněním a zatřením spár cementovou maltou ležatého bez boční opěry, do lože z betonu prostého</t>
  </si>
  <si>
    <t>7</t>
  </si>
  <si>
    <t>59218001</t>
  </si>
  <si>
    <t>krajník betonový silniční 500x250x80mm</t>
  </si>
  <si>
    <t>1334811575</t>
  </si>
  <si>
    <t>220*1,02 'Přepočtené koeficientem množství</t>
  </si>
  <si>
    <t>916131213</t>
  </si>
  <si>
    <t>Osazení silničního obrubníku betonového stojatého s boční opěrou do lože z betonu prostého</t>
  </si>
  <si>
    <t>-2072469159</t>
  </si>
  <si>
    <t>Osazení silničního obrubníku betonového se zřízením lože, s vyplněním a zatřením spár cementovou maltou stojatého s boční opěrou z betonu prostého, do lože z betonu prostého</t>
  </si>
  <si>
    <t>22</t>
  </si>
  <si>
    <t>59217036</t>
  </si>
  <si>
    <t>obrubník betonový parkový přírodní 500x80x250mm</t>
  </si>
  <si>
    <t>-995121878</t>
  </si>
  <si>
    <t>29*1,02 'Přepočtené koeficientem množství</t>
  </si>
  <si>
    <t>23</t>
  </si>
  <si>
    <t>919732221</t>
  </si>
  <si>
    <t>Styčná spára napojení nového živičného povrchu na stávající za tepla š 15 mm hl 25 mm bez prořezání</t>
  </si>
  <si>
    <t>867943725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</si>
  <si>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</si>
  <si>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Poznámka k položce:
nová obruba hřiště</t>
  </si>
  <si>
    <t>998</t>
  </si>
  <si>
    <t>Přesun hmot</t>
  </si>
  <si>
    <t>30</t>
  </si>
  <si>
    <t>998223011</t>
  </si>
  <si>
    <t>Přesun hmot pro pozemní komunikace s krytem dlážděným</t>
  </si>
  <si>
    <t>1682508116</t>
  </si>
  <si>
    <t>Přesun hmot pro pozemní komunikace s krytem dlážděným dopravní vzdálenost do 200 m jakékoliv délky objektu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</si>
  <si>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</si>
  <si>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</si>
  <si>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</si>
  <si>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</si>
  <si>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</si>
  <si>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</si>
  <si>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</si>
  <si>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</si>
  <si>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</si>
  <si>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</si>
  <si>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</si>
  <si>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1471858006</t>
  </si>
  <si>
    <t>012203000</t>
  </si>
  <si>
    <t>Geodetické práce při provádění stavby</t>
  </si>
  <si>
    <t>539570291</t>
  </si>
  <si>
    <t>012303000</t>
  </si>
  <si>
    <t>Geodetické práce po výstavbě</t>
  </si>
  <si>
    <t>151709667</t>
  </si>
  <si>
    <t>013254000</t>
  </si>
  <si>
    <t>Dokumentace skutečného provedení stavby</t>
  </si>
  <si>
    <t>-1771306707</t>
  </si>
  <si>
    <t>VRN3</t>
  </si>
  <si>
    <t>Zařízení staveniště</t>
  </si>
  <si>
    <t>030001000</t>
  </si>
  <si>
    <t>1394663504</t>
  </si>
  <si>
    <t>VRN4</t>
  </si>
  <si>
    <t>Inženýrská činnost</t>
  </si>
  <si>
    <t>041103000</t>
  </si>
  <si>
    <t>Autorský dozor projektanta</t>
  </si>
  <si>
    <t>632750497</t>
  </si>
  <si>
    <t>043002000</t>
  </si>
  <si>
    <t>Zkoušky a ostatní měření</t>
  </si>
  <si>
    <t>-1841035007</t>
  </si>
  <si>
    <t>VRN7</t>
  </si>
  <si>
    <t>Provozní vlivy</t>
  </si>
  <si>
    <t>072002000</t>
  </si>
  <si>
    <t>Silniční provoz</t>
  </si>
  <si>
    <t>-1393516434</t>
  </si>
  <si>
    <t>072103001</t>
  </si>
  <si>
    <t>Projednání DIO a zajištění DIR komunikace II.a III. třídy</t>
  </si>
  <si>
    <t>1225696135</t>
  </si>
  <si>
    <t>072103011</t>
  </si>
  <si>
    <t>Zajištění DIO komunikace II. a III. třídy - jednoduché el. vedení</t>
  </si>
  <si>
    <t>-2087858895</t>
  </si>
  <si>
    <t>BP - Bourací a přípravné práce</t>
  </si>
  <si>
    <t xml:space="preserve">    997 - Přesun sutě</t>
  </si>
  <si>
    <t>PSV - Práce a dodávky PSV</t>
  </si>
  <si>
    <t xml:space="preserve">    741 - Elektroinstalace - silnoproud</t>
  </si>
  <si>
    <t xml:space="preserve">    767 - Konstrukce zámečnické</t>
  </si>
  <si>
    <t>111301111</t>
  </si>
  <si>
    <t>Sejmutí drnu tl do 100 mm s přemístěním do 50 m nebo naložením na dopravní prostředek</t>
  </si>
  <si>
    <t>1494504594</t>
  </si>
  <si>
    <t>Sejmutí drnu tl. do 100 mm, v jakékoliv ploše</t>
  </si>
  <si>
    <t>112101102</t>
  </si>
  <si>
    <t>Odstranění stromů listnatých průměru kmene přes 300 do 500 mm</t>
  </si>
  <si>
    <t>240882265</t>
  </si>
  <si>
    <t>Odstranění stromů s odřezáním kmene a s odvětvením listnatých, průměru kmene přes 300 do 500 mm</t>
  </si>
  <si>
    <t>112151014</t>
  </si>
  <si>
    <t>Volné kácení stromů s rozřezáním a odvětvením D kmene přes 400 do 500 mm</t>
  </si>
  <si>
    <t>449883675</t>
  </si>
  <si>
    <t>Pokácení stromu volné v celku s odřezáním kmene a s odvětvením průměru kmene přes 400 do 500 mm</t>
  </si>
  <si>
    <t>35</t>
  </si>
  <si>
    <t>112155115</t>
  </si>
  <si>
    <t>Štěpkování stromků a větví v zapojeném porostu průměru kmene do 300 mm s naložením</t>
  </si>
  <si>
    <t>550833089</t>
  </si>
  <si>
    <t>Štěpkování s naložením na dopravní prostředek a odvozem do 20 km stromků a větví v zapojeném porostu, průměru kmene do 300 mm</t>
  </si>
  <si>
    <t>113106571</t>
  </si>
  <si>
    <t>Rozebrání dlažeb vozovek ze zámkové dlažby s ložem z kameniva strojně pl přes 200 m2</t>
  </si>
  <si>
    <t>1924933544</t>
  </si>
  <si>
    <t>Rozebrání dlažeb vozovek a ploch s přemístěním hmot na skládku na vzdálenost do 3 m nebo s naložením na dopravní prostředek, s jakoukoliv výplní spár strojně plochy jednotlivě přes 200 m2 ze zámkové dlažby s ložem z kameniva</t>
  </si>
  <si>
    <t>Poznámka k položce:
stávající cyklostezka</t>
  </si>
  <si>
    <t>113107321</t>
  </si>
  <si>
    <t>Odstranění podkladu z kameniva drceného tl do 100 mm strojně pl do 50 m2</t>
  </si>
  <si>
    <t>531997074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</si>
  <si>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</si>
  <si>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Poznámka k položce:
skatepark, štěrk se ponechá na haldě v místě stavby, použije se v budoucnu pro stavbu nového skateparku</t>
  </si>
  <si>
    <t>113107322</t>
  </si>
  <si>
    <t>Odstranění podkladu z kameniva drceného tl přes 100 do 200 mm strojně pl do 50 m2</t>
  </si>
  <si>
    <t>-248460183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</si>
  <si>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</si>
  <si>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Poznámka k položce:
hřiště, štěrk se ponechá na haldě v místě stavby, použije se v budoucnu pro stavbu nového skateparku</t>
  </si>
  <si>
    <t>113107341</t>
  </si>
  <si>
    <t>Odstranění podkladu živičného tl 50 mm strojně pl do 50 m2</t>
  </si>
  <si>
    <t>-1983980220</t>
  </si>
  <si>
    <t>Odstranění podkladů nebo krytů strojně plochy jednotlivě do 50 m2 s přemístěním hmot na skládku na vzdálenost do 3 m nebo s naložením na dopravní prostředek živičných, o tl. vrstvy do 50 mm</t>
  </si>
  <si>
    <t>Poznámka k položce:
skatepark</t>
  </si>
  <si>
    <t>113107342</t>
  </si>
  <si>
    <t>Odstranění podkladu živičného tl přes 50 do 100 mm strojně pl do 50 m2</t>
  </si>
  <si>
    <t>-1902921566</t>
  </si>
  <si>
    <t>Odstranění podkladů nebo krytů strojně plochy jednotlivě do 50 m2 s přemístěním hmot na skládku na vzdálenost do 3 m nebo s naložením na dopravní prostředek živičných, o tl. vrstvy přes 50 do 100 mm</t>
  </si>
  <si>
    <t>Poznámka k položce:
hřiště</t>
  </si>
  <si>
    <t>113107523</t>
  </si>
  <si>
    <t>Odstranění podkladu z kameniva drceného tl přes 200 do 300 mm při překopech strojně pl přes 15 m2</t>
  </si>
  <si>
    <t>-1770526783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</si>
  <si>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200 do 300 mm</t>
  </si>
  <si>
    <t>Poznámka k položce:
stávající cyklostezka, štěrk se ponechá na haldě v místě stavby, použije se v budoucnu pro stavbu nového skateparku</t>
  </si>
  <si>
    <t>113201112</t>
  </si>
  <si>
    <t>Vytrhání obrub silničních ležatých</t>
  </si>
  <si>
    <t>-2079810069</t>
  </si>
  <si>
    <t>Vytrhání obrub s vybouráním lože, s přemístěním hmot na skládku na vzdálenost do 3 m nebo s naložením na dopravní prostředek silničních ležatých</t>
  </si>
  <si>
    <t>Poznámka k položce:
cyklostezka+hřiště+skatepark</t>
  </si>
  <si>
    <t>121151104</t>
  </si>
  <si>
    <t>Sejmutí ornice plochy do 100 m2 tl vrstvy přes 200 do 250 mm strojně</t>
  </si>
  <si>
    <t>1544771946</t>
  </si>
  <si>
    <t>Sejmutí ornice strojně při souvislé ploše do 100 m2, tl. vrstvy přes 200 do 250 mm</t>
  </si>
  <si>
    <t>37</t>
  </si>
  <si>
    <t>122251102</t>
  </si>
  <si>
    <t>Odkopávky a prokopávky nezapažené v hornině třídy těžitelnosti I skupiny 3 objem do 50 m3 strojně</t>
  </si>
  <si>
    <t>-1638509589</t>
  </si>
  <si>
    <t>Odkopávky a prokopávky nezapažené strojně v hornině třídy těžitelnosti I skupiny 3 přes 20 do 50 m3</t>
  </si>
  <si>
    <t>36</t>
  </si>
  <si>
    <t>184818242</t>
  </si>
  <si>
    <t>Ochrana kmene průměru přes 300 do 500 mm bedněním výšky přes 2 do 3 m</t>
  </si>
  <si>
    <t>-97136328</t>
  </si>
  <si>
    <t>Ochrana kmene bedněním před poškozením stavebním provozem zřízení včetně odstranění výšky bednění přes 2 do 3 m průměru kmene přes 300 do 500 mm</t>
  </si>
  <si>
    <t>919735113</t>
  </si>
  <si>
    <t>Řezání stávajícího živičného krytu hl přes 100 do 150 mm</t>
  </si>
  <si>
    <t>1205239387</t>
  </si>
  <si>
    <t>Řezání stávajícího živičného krytu nebo podkladu hloubky přes 100 do 150 mm</t>
  </si>
  <si>
    <t>966006132</t>
  </si>
  <si>
    <t>Odstranění značek dopravních nebo orientačních se sloupky s betonovými patkami</t>
  </si>
  <si>
    <t>-69259633</t>
  </si>
  <si>
    <t>Odstranění dopravních nebo orientačních značek se sloupkem s uložením hmot na vzdálenost do 20 m nebo s naložením na dopravní prostředek, se zásypem jam a jeho zhutněním s betonovou patkou</t>
  </si>
  <si>
    <t>966071823</t>
  </si>
  <si>
    <t>Rozebrání oplocení z drátěného pletiva se čtvercovými oky v přes 2,0 do 4,0 m</t>
  </si>
  <si>
    <t>1915730190</t>
  </si>
  <si>
    <t>Rozebrání oplocení z pletiva drátěného se čtvercovými oky, výšky přes 2,0 do 4,0 m</t>
  </si>
  <si>
    <t>997</t>
  </si>
  <si>
    <t>Přesun sutě</t>
  </si>
  <si>
    <t>997006512</t>
  </si>
  <si>
    <t>Vodorovné doprava suti s naložením a složením na skládku přes 100 m do 1 km</t>
  </si>
  <si>
    <t>-2099383455</t>
  </si>
  <si>
    <t>Vodorovná doprava suti na skládku s naložením na dopravní prostředek a složením přes 100 m do 1 km</t>
  </si>
  <si>
    <t>Poznámka k položce:
doprava zeminy, asfaltu, betonu</t>
  </si>
  <si>
    <t>997006519</t>
  </si>
  <si>
    <t>Příplatek k vodorovnému přemístění suti na skládku ZKD 1 km přes 1 km</t>
  </si>
  <si>
    <t>1330350382</t>
  </si>
  <si>
    <t>Vodorovná doprava suti na skládku Příplatek k ceně -6512 za každý další i započatý 1 km</t>
  </si>
  <si>
    <t>464*9 'Přepočtené koeficientem množství</t>
  </si>
  <si>
    <t>39</t>
  </si>
  <si>
    <t>997013861</t>
  </si>
  <si>
    <t>Poplatek za uložení stavebního odpadu na recyklační skládce (skládkovné) z prostého betonu kód odpadu 17 01 01</t>
  </si>
  <si>
    <t>1559588335</t>
  </si>
  <si>
    <t>Poplatek za uložení stavebního odpadu na recyklační skládce (skládkovné) z prostého betonu zatříděného do Katalogu odpadů pod kódem 17 01 01</t>
  </si>
  <si>
    <t>Poznámka k položce:
dlažba cyklostezky, obrubníky cyklostezky+ hřiště+ skateparku</t>
  </si>
  <si>
    <t>997221658</t>
  </si>
  <si>
    <t>Poplatek za uložení na skládce (skládkovné) z rostlinných pletiv kód odpadu 02 01 03</t>
  </si>
  <si>
    <t>2090726592</t>
  </si>
  <si>
    <t>Poplatek za uložení stavebního odpadu na skládce (skládkovné) z rostlinných pletiv zatříděného do Katalogu odpadů pod kódem 02 01 03</t>
  </si>
  <si>
    <t>997221873</t>
  </si>
  <si>
    <t>Poplatek za uložení stavebního odpadu na recyklační skládce (skládkovné) zeminy a kamení zatříděného do Katalogu odpadů pod kódem 17 05 04</t>
  </si>
  <si>
    <t>-611532854</t>
  </si>
  <si>
    <t>Poznámka k položce:
zemina v trase cyklostezky</t>
  </si>
  <si>
    <t>997221875</t>
  </si>
  <si>
    <t>Poplatek za uložení stavebního odpadu na recyklační skládce (skládkovné) asfaltového bez obsahu dehtu zatříděného do Katalogu odpadů pod kódem 17 03 02</t>
  </si>
  <si>
    <t>626060482</t>
  </si>
  <si>
    <t>Poznámka k položce:
hřiště+skatepark</t>
  </si>
  <si>
    <t>PSV</t>
  </si>
  <si>
    <t>Práce a dodávky PSV</t>
  </si>
  <si>
    <t>741</t>
  </si>
  <si>
    <t>Elektroinstalace - silnoproud</t>
  </si>
  <si>
    <t>741372823</t>
  </si>
  <si>
    <t>Demontáž svítidla průmyslového výbojkového venkovního na výložníku přes 3 m bez zachování funkčnosti</t>
  </si>
  <si>
    <t>-1082351808</t>
  </si>
  <si>
    <t>Demontáž svítidel bez zachování funkčnosti (do suti) průmyslových výbojkových venkovních na výložníku přes 3 m</t>
  </si>
  <si>
    <t>767</t>
  </si>
  <si>
    <t>Konstrukce zámečnické</t>
  </si>
  <si>
    <t>767996802</t>
  </si>
  <si>
    <t>Demontáž atypických zámečnických konstrukcí rozebráním hm jednotlivých dílů přes 50 do 100 kg</t>
  </si>
  <si>
    <t>-1595936986</t>
  </si>
  <si>
    <t>Demontáž ostatních zámečnických konstrukcí o hmotnosti jednotlivých dílů rozebráním přes 50 do 100 kg</t>
  </si>
  <si>
    <t>325</t>
  </si>
  <si>
    <t>2et - 2 etapa komunikace</t>
  </si>
  <si>
    <t>585966300</t>
  </si>
  <si>
    <t>-273809654</t>
  </si>
  <si>
    <t>1375490688</t>
  </si>
  <si>
    <t>1548717708</t>
  </si>
  <si>
    <t>1685306334</t>
  </si>
  <si>
    <t>325*0,015 'Přepočtené koeficientem množství</t>
  </si>
  <si>
    <t>557672360</t>
  </si>
  <si>
    <t>325"úprava pláně pro založení trávníku"</t>
  </si>
  <si>
    <t>210</t>
  </si>
  <si>
    <t>-2107259160</t>
  </si>
  <si>
    <t>674998642</t>
  </si>
  <si>
    <t>432456459</t>
  </si>
  <si>
    <t>162828101</t>
  </si>
  <si>
    <t>1629787297</t>
  </si>
  <si>
    <t>465799407</t>
  </si>
  <si>
    <t>1893884158</t>
  </si>
  <si>
    <t>1208182102</t>
  </si>
  <si>
    <t>-1242549241</t>
  </si>
  <si>
    <t>-1843173819</t>
  </si>
  <si>
    <t>171,56862745098*1,02 'Přepočtené koeficientem množství</t>
  </si>
  <si>
    <t>-1463212033</t>
  </si>
  <si>
    <t>-1372626659</t>
  </si>
  <si>
    <t>120*1,02 'Přepočtené koeficientem množství</t>
  </si>
  <si>
    <t>-309161933</t>
  </si>
  <si>
    <t>1vo - 1 etapa osvětlení</t>
  </si>
  <si>
    <t>M - Práce a dodávky M</t>
  </si>
  <si>
    <t xml:space="preserve">    21-M - Elektromontáže</t>
  </si>
  <si>
    <t xml:space="preserve">    46-M - Zemní práce při extr.mont.pracích</t>
  </si>
  <si>
    <t>741120403</t>
  </si>
  <si>
    <t>Montáž vodič Cu izolovaný drátovací plný a laněný žíla 10-16 mm2 v rozváděči (např. CY)</t>
  </si>
  <si>
    <t>-90302817</t>
  </si>
  <si>
    <t>Montáž vodičů izolovaných měděných drátovacích bez ukončení v rozváděčích plných a laněných (např. CY), průřezu žily 10 až 16 mm2</t>
  </si>
  <si>
    <t>Práce a dodávky M</t>
  </si>
  <si>
    <t>21-M</t>
  </si>
  <si>
    <t>Elektromontáže</t>
  </si>
  <si>
    <t>34111076</t>
  </si>
  <si>
    <t>kabel instalační jádro Cu plné izolace PVC plášť PVC 450/750V (CYKY) 4x10mm2</t>
  </si>
  <si>
    <t>128</t>
  </si>
  <si>
    <t>-49466666</t>
  </si>
  <si>
    <t>Poznámka k položce:
CYKY, průměr kabelu 16,1mm</t>
  </si>
  <si>
    <t>210202013</t>
  </si>
  <si>
    <t>Montáž svítidlo výbojkové průmyslové nebo venkovní na výložník</t>
  </si>
  <si>
    <t>64</t>
  </si>
  <si>
    <t>-389646982</t>
  </si>
  <si>
    <t>Montáž svítidel výbojkových se zapojením vodičů průmyslových nebo venkovních na výložník</t>
  </si>
  <si>
    <t>34774008r001</t>
  </si>
  <si>
    <t>svítidlo veřejného osvětlení na dřík/výložník zdroj LED 51W 5160lm 4000K stmívatelné</t>
  </si>
  <si>
    <t>-1540351835</t>
  </si>
  <si>
    <t>210204002</t>
  </si>
  <si>
    <t>Montáž stožárů osvětlení parkových ocelových</t>
  </si>
  <si>
    <t>134606571</t>
  </si>
  <si>
    <t>31674113</t>
  </si>
  <si>
    <t>stožár osvětlovací uliční Pz 159/133/114 v 6,2m</t>
  </si>
  <si>
    <t>1935821759</t>
  </si>
  <si>
    <t>210220001</t>
  </si>
  <si>
    <t>Montáž uzemňovacího vedení vodičů FeZn pomocí svorek na povrchu páskou do 120 mm2</t>
  </si>
  <si>
    <t>631410028</t>
  </si>
  <si>
    <t>Montáž uzemňovacího vedení s upevněním, propojením a připojením pomocí svorek na povrchu vodičů FeZn páskou průřezu do 120 mm2</t>
  </si>
  <si>
    <t>35442062</t>
  </si>
  <si>
    <t>pás zemnící 30x4mm FeZn</t>
  </si>
  <si>
    <t>1472968687</t>
  </si>
  <si>
    <t>46-M</t>
  </si>
  <si>
    <t>Zemní práce při extr.mont.pracích</t>
  </si>
  <si>
    <t>460010022</t>
  </si>
  <si>
    <t>Vytyčení trasy vedení kabelového podzemního podél silnice</t>
  </si>
  <si>
    <t>km</t>
  </si>
  <si>
    <t>-1068516900</t>
  </si>
  <si>
    <t>Vytyčení trasy vedení kabelového (podzemního) podél silnice</t>
  </si>
  <si>
    <t>460050814</t>
  </si>
  <si>
    <t>Hloubení nezapažených jam pro stožáry strojně v hornině tř 4</t>
  </si>
  <si>
    <t>CS ÚRS 2020 02</t>
  </si>
  <si>
    <t>999404917</t>
  </si>
  <si>
    <t>Hloubení nezapažených jam strojně pro stožáry  v hornině třídy 4</t>
  </si>
  <si>
    <t>460080014</t>
  </si>
  <si>
    <t>Základové konstrukce při elektromontážích z monolitického betonu tř. C 16/20</t>
  </si>
  <si>
    <t>2120331282</t>
  </si>
  <si>
    <t>Základové konstrukce základ bez bednění do rostlé zeminy z monolitického betonu tř. C 16/20</t>
  </si>
  <si>
    <t>460202193</t>
  </si>
  <si>
    <t>Hloubení kabelových nezapažených rýh strojně š 35 cm, hl 120 cm, v hornině tř 3</t>
  </si>
  <si>
    <t>1993880059</t>
  </si>
  <si>
    <t>Hloubení nezapažených kabelových rýh strojně  zarovnání kabelových rýh po výkopu strojně, šířka rýhy bez zarovnání rýh šířky 35 cm, hloubky 120 cm, v hornině třídy 3</t>
  </si>
  <si>
    <t>460421101</t>
  </si>
  <si>
    <t>Kabelové lože z písku pro kabely vn a vvn bez zakrytí š přes 50 do 65 cm</t>
  </si>
  <si>
    <t>938626145</t>
  </si>
  <si>
    <t>Kabelové lože z písku včetně podsypu, zhutnění a urovnání povrchu pro kabely vn a vvn bez zakrytí, šířky přes 50 do 65 cm</t>
  </si>
  <si>
    <t>460490012</t>
  </si>
  <si>
    <t>Výstražná fólie pro krytí kabelů šířky 25 cm</t>
  </si>
  <si>
    <t>-410676926</t>
  </si>
  <si>
    <t>Výstražná fólie z PVC pro krytí kabelů včetně vyrovnání povrchu rýhy, rozvinutí a uložení fólie šířky do 25 cm</t>
  </si>
  <si>
    <t>460520163</t>
  </si>
  <si>
    <t>Montáž trubek ochranných plastových uložených volně do rýhy tuhých D přes 50 do 90 mm</t>
  </si>
  <si>
    <t>-625640687</t>
  </si>
  <si>
    <t>Montáž trubek ochranných uložených volně do rýhy plastových tuhých, vnitřního průměru přes 50 do 90 mm</t>
  </si>
  <si>
    <t>34571353</t>
  </si>
  <si>
    <t>trubka elektroinstalační ohebná dvouplášťová korugovaná (chránička) D 61/75mm, HDPE+LDPE</t>
  </si>
  <si>
    <t>576979500</t>
  </si>
  <si>
    <t>460561811</t>
  </si>
  <si>
    <t>Zásyp rýh strojně včetně zhutnění a urovnání povrchu - ve volném terénu</t>
  </si>
  <si>
    <t>-1444897971</t>
  </si>
  <si>
    <t>Zásyp kabelových rýh strojně  s uložením výkopku ve vrstvách včetně zhutnění a urovnání povrchu ve volném terénu</t>
  </si>
  <si>
    <t>2vo - 2 etapa osvětlení</t>
  </si>
  <si>
    <t>196454717</t>
  </si>
  <si>
    <t>-1389353352</t>
  </si>
  <si>
    <t>-1853690434</t>
  </si>
  <si>
    <t>-575793877</t>
  </si>
  <si>
    <t>-542360653</t>
  </si>
  <si>
    <t>-1242638555</t>
  </si>
  <si>
    <t>-20662832</t>
  </si>
  <si>
    <t>865897412</t>
  </si>
  <si>
    <t>839850759</t>
  </si>
  <si>
    <t>-836957631</t>
  </si>
  <si>
    <t>-2146026846</t>
  </si>
  <si>
    <t>296485236</t>
  </si>
  <si>
    <t>1315337056</t>
  </si>
  <si>
    <t>1003266102</t>
  </si>
  <si>
    <t>-9845280</t>
  </si>
  <si>
    <t>-1605093092</t>
  </si>
  <si>
    <t>-2067650483</t>
  </si>
  <si>
    <t>sk - staveništní komunikace</t>
  </si>
  <si>
    <t>122351106</t>
  </si>
  <si>
    <t>Odkopávky a prokopávky nezapažené v hornině třídy těžitelnosti II skupiny 4 objem do 5000 m3 strojně</t>
  </si>
  <si>
    <t>-2115611585</t>
  </si>
  <si>
    <t>Odkopávky a prokopávky nezapažené strojně v hornině třídy těžitelnosti II skupiny 4 přes 1 000 do 5 000 m3</t>
  </si>
  <si>
    <t>240194208</t>
  </si>
  <si>
    <t>564251011</t>
  </si>
  <si>
    <t>Podklad nebo podsyp ze štěrkopísku ŠP plochy do 100 m2 tl 150 mm</t>
  </si>
  <si>
    <t>1001049337</t>
  </si>
  <si>
    <t>Podklad nebo podsyp ze štěrkopísku ŠP s rozprostřením, vlhčením a zhutněním plochy jednotlivě do 100 m2, po zhutnění tl. 150 mm</t>
  </si>
  <si>
    <t>584121112</t>
  </si>
  <si>
    <t>Osazení silničních dílců z ŽB do lože z kameniva těženého tl 40 mm plochy přes 200 m2</t>
  </si>
  <si>
    <t>-876544075</t>
  </si>
  <si>
    <t>Osazení silničních dílců ze železového betonu s podkladem z kameniva těženého do tl. 40 mm jakéhokoliv druhu a velikosti, na plochu jednotlivě přes 200 m2</t>
  </si>
  <si>
    <t>59381003</t>
  </si>
  <si>
    <t>panel silniční 3,00x1,50x0,15m</t>
  </si>
  <si>
    <t>-221123953</t>
  </si>
  <si>
    <t>-1239590692</t>
  </si>
  <si>
    <t>-852810628</t>
  </si>
  <si>
    <t>150*9 'Přepočtené koeficientem množství</t>
  </si>
  <si>
    <t>-1384417380</t>
  </si>
  <si>
    <t>SEZNAM FIGUR</t>
  </si>
  <si>
    <t>Výměra</t>
  </si>
  <si>
    <t xml:space="preserve"> 1et</t>
  </si>
  <si>
    <t>Použití figury:</t>
  </si>
  <si>
    <t xml:space="preserve"> 2et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</si>
</sst>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34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35</v>
      </c>
      <c r="AO20" s="20"/>
      <c r="AP20" s="20"/>
      <c r="AQ20" s="20"/>
      <c r="AR20" s="18"/>
      <c r="BE20" s="29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52</v>
      </c>
      <c r="AI60" s="40"/>
      <c r="AJ60" s="40"/>
      <c r="AK60" s="40"/>
      <c r="AL60" s="40"/>
      <c r="AM60" s="62" t="s">
        <v>53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52</v>
      </c>
      <c r="AI75" s="40"/>
      <c r="AJ75" s="40"/>
      <c r="AK75" s="40"/>
      <c r="AL75" s="40"/>
      <c r="AM75" s="62" t="s">
        <v>53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173522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Přeložka cyklostezky na p.č. 196/2 -23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Nymburk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29. 11. 2022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Nymburk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Ing. Zdeněk Fiedler</v>
      </c>
      <c r="AN89" s="69"/>
      <c r="AO89" s="69"/>
      <c r="AP89" s="69"/>
      <c r="AQ89" s="38"/>
      <c r="AR89" s="42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>Ing. Zdeněk Fiedler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2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ROUND(SUM(AG95:AG101),2)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ROUND(SUM(AS95:AS101),2)</f>
        <v>0</v>
      </c>
      <c r="AT94" s="112">
        <f>ROUND(SUM(AV94:AW94),2)</f>
        <v>0</v>
      </c>
      <c r="AU94" s="113">
        <f>ROUND(SUM(AU95:AU101),5)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ROUND(SUM(AZ95:AZ101),2)</f>
        <v>0</v>
      </c>
      <c r="BA94" s="112">
        <f>ROUND(SUM(BA95:BA101),2)</f>
        <v>0</v>
      </c>
      <c r="BB94" s="112">
        <f>ROUND(SUM(BB95:BB101),2)</f>
        <v>0</v>
      </c>
      <c r="BC94" s="112">
        <f>ROUND(SUM(BC95:BC101),2)</f>
        <v>0</v>
      </c>
      <c r="BD94" s="114">
        <f>ROUND(SUM(BD95:BD101),2)</f>
        <v>0</v>
      </c>
      <c r="BE94" s="6"/>
      <c r="BS94" s="115" t="s">
        <v>76</v>
      </c>
      <c r="BT94" s="115" t="s">
        <v>77</v>
      </c>
      <c r="BU94" s="116" t="s">
        <v>78</v>
      </c>
      <c r="BV94" s="115" t="s">
        <v>79</v>
      </c>
      <c r="BW94" s="115" t="s">
        <v>5</v>
      </c>
      <c r="BX94" s="115" t="s">
        <v>80</v>
      </c>
      <c r="CL94" s="115" t="s">
        <v>1</v>
      </c>
    </row>
    <row r="95" spans="1:91" s="7" customFormat="1" ht="16.5" customHeight="1">
      <c r="A95" s="117" t="s">
        <v>81</v>
      </c>
      <c r="B95" s="118"/>
      <c r="C95" s="119"/>
      <c r="D95" s="120" t="s">
        <v>82</v>
      </c>
      <c r="E95" s="120"/>
      <c r="F95" s="120"/>
      <c r="G95" s="120"/>
      <c r="H95" s="120"/>
      <c r="I95" s="121"/>
      <c r="J95" s="120" t="s">
        <v>83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'1et - 1 etapa komunikace'!J30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84</v>
      </c>
      <c r="AR95" s="124"/>
      <c r="AS95" s="125">
        <v>0</v>
      </c>
      <c r="AT95" s="126">
        <f>ROUND(SUM(AV95:AW95),2)</f>
        <v>0</v>
      </c>
      <c r="AU95" s="127">
        <f>'1et - 1 etapa komunikace'!P122</f>
        <v>0</v>
      </c>
      <c r="AV95" s="126">
        <f>'1et - 1 etapa komunikace'!J33</f>
        <v>0</v>
      </c>
      <c r="AW95" s="126">
        <f>'1et - 1 etapa komunikace'!J34</f>
        <v>0</v>
      </c>
      <c r="AX95" s="126">
        <f>'1et - 1 etapa komunikace'!J35</f>
        <v>0</v>
      </c>
      <c r="AY95" s="126">
        <f>'1et - 1 etapa komunikace'!J36</f>
        <v>0</v>
      </c>
      <c r="AZ95" s="126">
        <f>'1et - 1 etapa komunikace'!F33</f>
        <v>0</v>
      </c>
      <c r="BA95" s="126">
        <f>'1et - 1 etapa komunikace'!F34</f>
        <v>0</v>
      </c>
      <c r="BB95" s="126">
        <f>'1et - 1 etapa komunikace'!F35</f>
        <v>0</v>
      </c>
      <c r="BC95" s="126">
        <f>'1et - 1 etapa komunikace'!F36</f>
        <v>0</v>
      </c>
      <c r="BD95" s="128">
        <f>'1et - 1 etapa komunikace'!F37</f>
        <v>0</v>
      </c>
      <c r="BE95" s="7"/>
      <c r="BT95" s="129" t="s">
        <v>85</v>
      </c>
      <c r="BV95" s="129" t="s">
        <v>79</v>
      </c>
      <c r="BW95" s="129" t="s">
        <v>86</v>
      </c>
      <c r="BX95" s="129" t="s">
        <v>5</v>
      </c>
      <c r="CL95" s="129" t="s">
        <v>1</v>
      </c>
      <c r="CM95" s="129" t="s">
        <v>87</v>
      </c>
    </row>
    <row r="96" spans="1:91" s="7" customFormat="1" ht="16.5" customHeight="1">
      <c r="A96" s="117" t="s">
        <v>81</v>
      </c>
      <c r="B96" s="118"/>
      <c r="C96" s="119"/>
      <c r="D96" s="120" t="s">
        <v>88</v>
      </c>
      <c r="E96" s="120"/>
      <c r="F96" s="120"/>
      <c r="G96" s="120"/>
      <c r="H96" s="120"/>
      <c r="I96" s="121"/>
      <c r="J96" s="120" t="s">
        <v>89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'VRN - Vedlejší rozpočtové...'!J30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84</v>
      </c>
      <c r="AR96" s="124"/>
      <c r="AS96" s="125">
        <v>0</v>
      </c>
      <c r="AT96" s="126">
        <f>ROUND(SUM(AV96:AW96),2)</f>
        <v>0</v>
      </c>
      <c r="AU96" s="127">
        <f>'VRN - Vedlejší rozpočtové...'!P121</f>
        <v>0</v>
      </c>
      <c r="AV96" s="126">
        <f>'VRN - Vedlejší rozpočtové...'!J33</f>
        <v>0</v>
      </c>
      <c r="AW96" s="126">
        <f>'VRN - Vedlejší rozpočtové...'!J34</f>
        <v>0</v>
      </c>
      <c r="AX96" s="126">
        <f>'VRN - Vedlejší rozpočtové...'!J35</f>
        <v>0</v>
      </c>
      <c r="AY96" s="126">
        <f>'VRN - Vedlejší rozpočtové...'!J36</f>
        <v>0</v>
      </c>
      <c r="AZ96" s="126">
        <f>'VRN - Vedlejší rozpočtové...'!F33</f>
        <v>0</v>
      </c>
      <c r="BA96" s="126">
        <f>'VRN - Vedlejší rozpočtové...'!F34</f>
        <v>0</v>
      </c>
      <c r="BB96" s="126">
        <f>'VRN - Vedlejší rozpočtové...'!F35</f>
        <v>0</v>
      </c>
      <c r="BC96" s="126">
        <f>'VRN - Vedlejší rozpočtové...'!F36</f>
        <v>0</v>
      </c>
      <c r="BD96" s="128">
        <f>'VRN - Vedlejší rozpočtové...'!F37</f>
        <v>0</v>
      </c>
      <c r="BE96" s="7"/>
      <c r="BT96" s="129" t="s">
        <v>85</v>
      </c>
      <c r="BV96" s="129" t="s">
        <v>79</v>
      </c>
      <c r="BW96" s="129" t="s">
        <v>90</v>
      </c>
      <c r="BX96" s="129" t="s">
        <v>5</v>
      </c>
      <c r="CL96" s="129" t="s">
        <v>1</v>
      </c>
      <c r="CM96" s="129" t="s">
        <v>87</v>
      </c>
    </row>
    <row r="97" spans="1:91" s="7" customFormat="1" ht="16.5" customHeight="1">
      <c r="A97" s="117" t="s">
        <v>81</v>
      </c>
      <c r="B97" s="118"/>
      <c r="C97" s="119"/>
      <c r="D97" s="120" t="s">
        <v>91</v>
      </c>
      <c r="E97" s="120"/>
      <c r="F97" s="120"/>
      <c r="G97" s="120"/>
      <c r="H97" s="120"/>
      <c r="I97" s="121"/>
      <c r="J97" s="120" t="s">
        <v>92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'BP - Bourací a přípravné 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84</v>
      </c>
      <c r="AR97" s="124"/>
      <c r="AS97" s="125">
        <v>0</v>
      </c>
      <c r="AT97" s="126">
        <f>ROUND(SUM(AV97:AW97),2)</f>
        <v>0</v>
      </c>
      <c r="AU97" s="127">
        <f>'BP - Bourací a přípravné ...'!P124</f>
        <v>0</v>
      </c>
      <c r="AV97" s="126">
        <f>'BP - Bourací a přípravné ...'!J33</f>
        <v>0</v>
      </c>
      <c r="AW97" s="126">
        <f>'BP - Bourací a přípravné ...'!J34</f>
        <v>0</v>
      </c>
      <c r="AX97" s="126">
        <f>'BP - Bourací a přípravné ...'!J35</f>
        <v>0</v>
      </c>
      <c r="AY97" s="126">
        <f>'BP - Bourací a přípravné ...'!J36</f>
        <v>0</v>
      </c>
      <c r="AZ97" s="126">
        <f>'BP - Bourací a přípravné ...'!F33</f>
        <v>0</v>
      </c>
      <c r="BA97" s="126">
        <f>'BP - Bourací a přípravné ...'!F34</f>
        <v>0</v>
      </c>
      <c r="BB97" s="126">
        <f>'BP - Bourací a přípravné ...'!F35</f>
        <v>0</v>
      </c>
      <c r="BC97" s="126">
        <f>'BP - Bourací a přípravné ...'!F36</f>
        <v>0</v>
      </c>
      <c r="BD97" s="128">
        <f>'BP - Bourací a přípravné ...'!F37</f>
        <v>0</v>
      </c>
      <c r="BE97" s="7"/>
      <c r="BT97" s="129" t="s">
        <v>85</v>
      </c>
      <c r="BV97" s="129" t="s">
        <v>79</v>
      </c>
      <c r="BW97" s="129" t="s">
        <v>93</v>
      </c>
      <c r="BX97" s="129" t="s">
        <v>5</v>
      </c>
      <c r="CL97" s="129" t="s">
        <v>1</v>
      </c>
      <c r="CM97" s="129" t="s">
        <v>87</v>
      </c>
    </row>
    <row r="98" spans="1:91" s="7" customFormat="1" ht="16.5" customHeight="1">
      <c r="A98" s="117" t="s">
        <v>81</v>
      </c>
      <c r="B98" s="118"/>
      <c r="C98" s="119"/>
      <c r="D98" s="120" t="s">
        <v>94</v>
      </c>
      <c r="E98" s="120"/>
      <c r="F98" s="120"/>
      <c r="G98" s="120"/>
      <c r="H98" s="120"/>
      <c r="I98" s="121"/>
      <c r="J98" s="120" t="s">
        <v>95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'2et - 2 etapa komunikace'!J30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84</v>
      </c>
      <c r="AR98" s="124"/>
      <c r="AS98" s="125">
        <v>0</v>
      </c>
      <c r="AT98" s="126">
        <f>ROUND(SUM(AV98:AW98),2)</f>
        <v>0</v>
      </c>
      <c r="AU98" s="127">
        <f>'2et - 2 etapa komunikace'!P121</f>
        <v>0</v>
      </c>
      <c r="AV98" s="126">
        <f>'2et - 2 etapa komunikace'!J33</f>
        <v>0</v>
      </c>
      <c r="AW98" s="126">
        <f>'2et - 2 etapa komunikace'!J34</f>
        <v>0</v>
      </c>
      <c r="AX98" s="126">
        <f>'2et - 2 etapa komunikace'!J35</f>
        <v>0</v>
      </c>
      <c r="AY98" s="126">
        <f>'2et - 2 etapa komunikace'!J36</f>
        <v>0</v>
      </c>
      <c r="AZ98" s="126">
        <f>'2et - 2 etapa komunikace'!F33</f>
        <v>0</v>
      </c>
      <c r="BA98" s="126">
        <f>'2et - 2 etapa komunikace'!F34</f>
        <v>0</v>
      </c>
      <c r="BB98" s="126">
        <f>'2et - 2 etapa komunikace'!F35</f>
        <v>0</v>
      </c>
      <c r="BC98" s="126">
        <f>'2et - 2 etapa komunikace'!F36</f>
        <v>0</v>
      </c>
      <c r="BD98" s="128">
        <f>'2et - 2 etapa komunikace'!F37</f>
        <v>0</v>
      </c>
      <c r="BE98" s="7"/>
      <c r="BT98" s="129" t="s">
        <v>85</v>
      </c>
      <c r="BV98" s="129" t="s">
        <v>79</v>
      </c>
      <c r="BW98" s="129" t="s">
        <v>96</v>
      </c>
      <c r="BX98" s="129" t="s">
        <v>5</v>
      </c>
      <c r="CL98" s="129" t="s">
        <v>1</v>
      </c>
      <c r="CM98" s="129" t="s">
        <v>87</v>
      </c>
    </row>
    <row r="99" spans="1:91" s="7" customFormat="1" ht="16.5" customHeight="1">
      <c r="A99" s="117" t="s">
        <v>81</v>
      </c>
      <c r="B99" s="118"/>
      <c r="C99" s="119"/>
      <c r="D99" s="120" t="s">
        <v>97</v>
      </c>
      <c r="E99" s="120"/>
      <c r="F99" s="120"/>
      <c r="G99" s="120"/>
      <c r="H99" s="120"/>
      <c r="I99" s="121"/>
      <c r="J99" s="120" t="s">
        <v>98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'1vo - 1 etapa osvětlení'!J30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84</v>
      </c>
      <c r="AR99" s="124"/>
      <c r="AS99" s="125">
        <v>0</v>
      </c>
      <c r="AT99" s="126">
        <f>ROUND(SUM(AV99:AW99),2)</f>
        <v>0</v>
      </c>
      <c r="AU99" s="127">
        <f>'1vo - 1 etapa osvětlení'!P121</f>
        <v>0</v>
      </c>
      <c r="AV99" s="126">
        <f>'1vo - 1 etapa osvětlení'!J33</f>
        <v>0</v>
      </c>
      <c r="AW99" s="126">
        <f>'1vo - 1 etapa osvětlení'!J34</f>
        <v>0</v>
      </c>
      <c r="AX99" s="126">
        <f>'1vo - 1 etapa osvětlení'!J35</f>
        <v>0</v>
      </c>
      <c r="AY99" s="126">
        <f>'1vo - 1 etapa osvětlení'!J36</f>
        <v>0</v>
      </c>
      <c r="AZ99" s="126">
        <f>'1vo - 1 etapa osvětlení'!F33</f>
        <v>0</v>
      </c>
      <c r="BA99" s="126">
        <f>'1vo - 1 etapa osvětlení'!F34</f>
        <v>0</v>
      </c>
      <c r="BB99" s="126">
        <f>'1vo - 1 etapa osvětlení'!F35</f>
        <v>0</v>
      </c>
      <c r="BC99" s="126">
        <f>'1vo - 1 etapa osvětlení'!F36</f>
        <v>0</v>
      </c>
      <c r="BD99" s="128">
        <f>'1vo - 1 etapa osvětlení'!F37</f>
        <v>0</v>
      </c>
      <c r="BE99" s="7"/>
      <c r="BT99" s="129" t="s">
        <v>85</v>
      </c>
      <c r="BV99" s="129" t="s">
        <v>79</v>
      </c>
      <c r="BW99" s="129" t="s">
        <v>99</v>
      </c>
      <c r="BX99" s="129" t="s">
        <v>5</v>
      </c>
      <c r="CL99" s="129" t="s">
        <v>1</v>
      </c>
      <c r="CM99" s="129" t="s">
        <v>87</v>
      </c>
    </row>
    <row r="100" spans="1:91" s="7" customFormat="1" ht="16.5" customHeight="1">
      <c r="A100" s="117" t="s">
        <v>81</v>
      </c>
      <c r="B100" s="118"/>
      <c r="C100" s="119"/>
      <c r="D100" s="120" t="s">
        <v>100</v>
      </c>
      <c r="E100" s="120"/>
      <c r="F100" s="120"/>
      <c r="G100" s="120"/>
      <c r="H100" s="120"/>
      <c r="I100" s="121"/>
      <c r="J100" s="120" t="s">
        <v>101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'2vo - 2 etapa osvětlení'!J30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84</v>
      </c>
      <c r="AR100" s="124"/>
      <c r="AS100" s="125">
        <v>0</v>
      </c>
      <c r="AT100" s="126">
        <f>ROUND(SUM(AV100:AW100),2)</f>
        <v>0</v>
      </c>
      <c r="AU100" s="127">
        <f>'2vo - 2 etapa osvětlení'!P121</f>
        <v>0</v>
      </c>
      <c r="AV100" s="126">
        <f>'2vo - 2 etapa osvětlení'!J33</f>
        <v>0</v>
      </c>
      <c r="AW100" s="126">
        <f>'2vo - 2 etapa osvětlení'!J34</f>
        <v>0</v>
      </c>
      <c r="AX100" s="126">
        <f>'2vo - 2 etapa osvětlení'!J35</f>
        <v>0</v>
      </c>
      <c r="AY100" s="126">
        <f>'2vo - 2 etapa osvětlení'!J36</f>
        <v>0</v>
      </c>
      <c r="AZ100" s="126">
        <f>'2vo - 2 etapa osvětlení'!F33</f>
        <v>0</v>
      </c>
      <c r="BA100" s="126">
        <f>'2vo - 2 etapa osvětlení'!F34</f>
        <v>0</v>
      </c>
      <c r="BB100" s="126">
        <f>'2vo - 2 etapa osvětlení'!F35</f>
        <v>0</v>
      </c>
      <c r="BC100" s="126">
        <f>'2vo - 2 etapa osvětlení'!F36</f>
        <v>0</v>
      </c>
      <c r="BD100" s="128">
        <f>'2vo - 2 etapa osvětlení'!F37</f>
        <v>0</v>
      </c>
      <c r="BE100" s="7"/>
      <c r="BT100" s="129" t="s">
        <v>85</v>
      </c>
      <c r="BV100" s="129" t="s">
        <v>79</v>
      </c>
      <c r="BW100" s="129" t="s">
        <v>102</v>
      </c>
      <c r="BX100" s="129" t="s">
        <v>5</v>
      </c>
      <c r="CL100" s="129" t="s">
        <v>1</v>
      </c>
      <c r="CM100" s="129" t="s">
        <v>87</v>
      </c>
    </row>
    <row r="101" spans="1:91" s="7" customFormat="1" ht="16.5" customHeight="1">
      <c r="A101" s="117" t="s">
        <v>81</v>
      </c>
      <c r="B101" s="118"/>
      <c r="C101" s="119"/>
      <c r="D101" s="120" t="s">
        <v>103</v>
      </c>
      <c r="E101" s="120"/>
      <c r="F101" s="120"/>
      <c r="G101" s="120"/>
      <c r="H101" s="120"/>
      <c r="I101" s="121"/>
      <c r="J101" s="120" t="s">
        <v>104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'sk - staveništní komunikace'!J30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84</v>
      </c>
      <c r="AR101" s="124"/>
      <c r="AS101" s="130">
        <v>0</v>
      </c>
      <c r="AT101" s="131">
        <f>ROUND(SUM(AV101:AW101),2)</f>
        <v>0</v>
      </c>
      <c r="AU101" s="132">
        <f>'sk - staveništní komunikace'!P120</f>
        <v>0</v>
      </c>
      <c r="AV101" s="131">
        <f>'sk - staveništní komunikace'!J33</f>
        <v>0</v>
      </c>
      <c r="AW101" s="131">
        <f>'sk - staveništní komunikace'!J34</f>
        <v>0</v>
      </c>
      <c r="AX101" s="131">
        <f>'sk - staveništní komunikace'!J35</f>
        <v>0</v>
      </c>
      <c r="AY101" s="131">
        <f>'sk - staveništní komunikace'!J36</f>
        <v>0</v>
      </c>
      <c r="AZ101" s="131">
        <f>'sk - staveništní komunikace'!F33</f>
        <v>0</v>
      </c>
      <c r="BA101" s="131">
        <f>'sk - staveništní komunikace'!F34</f>
        <v>0</v>
      </c>
      <c r="BB101" s="131">
        <f>'sk - staveništní komunikace'!F35</f>
        <v>0</v>
      </c>
      <c r="BC101" s="131">
        <f>'sk - staveništní komunikace'!F36</f>
        <v>0</v>
      </c>
      <c r="BD101" s="133">
        <f>'sk - staveništní komunikace'!F37</f>
        <v>0</v>
      </c>
      <c r="BE101" s="7"/>
      <c r="BT101" s="129" t="s">
        <v>85</v>
      </c>
      <c r="BV101" s="129" t="s">
        <v>79</v>
      </c>
      <c r="BW101" s="129" t="s">
        <v>105</v>
      </c>
      <c r="BX101" s="129" t="s">
        <v>5</v>
      </c>
      <c r="CL101" s="129" t="s">
        <v>1</v>
      </c>
      <c r="CM101" s="129" t="s">
        <v>87</v>
      </c>
    </row>
    <row r="102" spans="1:57" s="2" customFormat="1" ht="30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2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42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</sheetData>
  <sheetProtection password="CC35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et - 1 etapa komunikace'!C2" display="/"/>
    <hyperlink ref="A96" location="'VRN - Vedlejší rozpočtové...'!C2" display="/"/>
    <hyperlink ref="A97" location="'BP - Bourací a přípravné ...'!C2" display="/"/>
    <hyperlink ref="A98" location="'2et - 2 etapa komunikace'!C2" display="/"/>
    <hyperlink ref="A99" location="'1vo - 1 etapa osvětlení'!C2" display="/"/>
    <hyperlink ref="A100" location="'2vo - 2 etapa osvětlení'!C2" display="/"/>
    <hyperlink ref="A101" location="'sk - staveništní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  <c r="AZ2" s="134" t="s">
        <v>106</v>
      </c>
      <c r="BA2" s="134" t="s">
        <v>107</v>
      </c>
      <c r="BB2" s="134" t="s">
        <v>1</v>
      </c>
      <c r="BC2" s="134" t="s">
        <v>108</v>
      </c>
      <c r="BD2" s="134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87</v>
      </c>
    </row>
    <row r="4" spans="2:46" s="1" customFormat="1" ht="24.95" customHeight="1">
      <c r="B4" s="18"/>
      <c r="D4" s="137" t="s">
        <v>109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Přeložka cyklostezky na p.č. 196/2 -23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111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29. 11. 2022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">
        <v>26</v>
      </c>
      <c r="F15" s="36"/>
      <c r="G15" s="36"/>
      <c r="H15" s="36"/>
      <c r="I15" s="139" t="s">
        <v>27</v>
      </c>
      <c r="J15" s="142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28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30</v>
      </c>
      <c r="E20" s="36"/>
      <c r="F20" s="36"/>
      <c r="G20" s="36"/>
      <c r="H20" s="36"/>
      <c r="I20" s="139" t="s">
        <v>25</v>
      </c>
      <c r="J20" s="142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">
        <v>31</v>
      </c>
      <c r="F21" s="36"/>
      <c r="G21" s="36"/>
      <c r="H21" s="36"/>
      <c r="I21" s="139" t="s">
        <v>27</v>
      </c>
      <c r="J21" s="142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33</v>
      </c>
      <c r="E23" s="36"/>
      <c r="F23" s="36"/>
      <c r="G23" s="36"/>
      <c r="H23" s="36"/>
      <c r="I23" s="139" t="s">
        <v>25</v>
      </c>
      <c r="J23" s="142" t="s">
        <v>34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">
        <v>31</v>
      </c>
      <c r="F24" s="36"/>
      <c r="G24" s="36"/>
      <c r="H24" s="36"/>
      <c r="I24" s="139" t="s">
        <v>27</v>
      </c>
      <c r="J24" s="142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37</v>
      </c>
      <c r="E30" s="36"/>
      <c r="F30" s="36"/>
      <c r="G30" s="36"/>
      <c r="H30" s="36"/>
      <c r="I30" s="36"/>
      <c r="J30" s="150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39</v>
      </c>
      <c r="G32" s="36"/>
      <c r="H32" s="36"/>
      <c r="I32" s="151" t="s">
        <v>38</v>
      </c>
      <c r="J32" s="151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2" t="s">
        <v>41</v>
      </c>
      <c r="E33" s="139" t="s">
        <v>42</v>
      </c>
      <c r="F33" s="153">
        <f>ROUND((SUM(BE122:BE208)),2)</f>
        <v>0</v>
      </c>
      <c r="G33" s="36"/>
      <c r="H33" s="36"/>
      <c r="I33" s="154">
        <v>0.21</v>
      </c>
      <c r="J33" s="153">
        <f>ROUND(((SUM(BE122:BE208))*I33),2)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9" t="s">
        <v>43</v>
      </c>
      <c r="F34" s="153">
        <f>ROUND((SUM(BF122:BF208)),2)</f>
        <v>0</v>
      </c>
      <c r="G34" s="36"/>
      <c r="H34" s="36"/>
      <c r="I34" s="154">
        <v>0.15</v>
      </c>
      <c r="J34" s="153">
        <f>ROUND(((SUM(BF122:BF208))*I34),2)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9" t="s">
        <v>44</v>
      </c>
      <c r="F35" s="153">
        <f>ROUND((SUM(BG122:BG208)),2)</f>
        <v>0</v>
      </c>
      <c r="G35" s="36"/>
      <c r="H35" s="36"/>
      <c r="I35" s="154">
        <v>0.21</v>
      </c>
      <c r="J35" s="153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45</v>
      </c>
      <c r="F36" s="153">
        <f>ROUND((SUM(BH122:BH208)),2)</f>
        <v>0</v>
      </c>
      <c r="G36" s="36"/>
      <c r="H36" s="36"/>
      <c r="I36" s="154">
        <v>0.15</v>
      </c>
      <c r="J36" s="153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46</v>
      </c>
      <c r="F37" s="153">
        <f>ROUND((SUM(BI122:BI208)),2)</f>
        <v>0</v>
      </c>
      <c r="G37" s="36"/>
      <c r="H37" s="36"/>
      <c r="I37" s="154">
        <v>0</v>
      </c>
      <c r="J37" s="153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Přeložka cyklostezky na p.č. 196/2 -23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1et - 1 etapa komunikace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Nymburk</v>
      </c>
      <c r="G89" s="38"/>
      <c r="H89" s="38"/>
      <c r="I89" s="30" t="s">
        <v>22</v>
      </c>
      <c r="J89" s="77" t="str">
        <f>IF(J12="","",J12)</f>
        <v>29. 11. 2022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Nymburk</v>
      </c>
      <c r="G91" s="38"/>
      <c r="H91" s="38"/>
      <c r="I91" s="30" t="s">
        <v>30</v>
      </c>
      <c r="J91" s="34" t="str">
        <f>E21</f>
        <v>Ing. Zdeněk Fiedler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 Zdeněk Fiedler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115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pans="1:31" s="9" customFormat="1" ht="24.95" customHeight="1">
      <c r="A97" s="9"/>
      <c r="B97" s="178"/>
      <c r="C97" s="179"/>
      <c r="D97" s="180" t="s">
        <v>117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118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119</v>
      </c>
      <c r="E99" s="187"/>
      <c r="F99" s="187"/>
      <c r="G99" s="187"/>
      <c r="H99" s="187"/>
      <c r="I99" s="187"/>
      <c r="J99" s="188">
        <f>J166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120</v>
      </c>
      <c r="E100" s="187"/>
      <c r="F100" s="187"/>
      <c r="G100" s="187"/>
      <c r="H100" s="187"/>
      <c r="I100" s="187"/>
      <c r="J100" s="188">
        <f>J174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121</v>
      </c>
      <c r="E101" s="187"/>
      <c r="F101" s="187"/>
      <c r="G101" s="187"/>
      <c r="H101" s="187"/>
      <c r="I101" s="187"/>
      <c r="J101" s="188">
        <f>J184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122</v>
      </c>
      <c r="E102" s="187"/>
      <c r="F102" s="187"/>
      <c r="G102" s="187"/>
      <c r="H102" s="187"/>
      <c r="I102" s="187"/>
      <c r="J102" s="188">
        <f>J206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123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3" t="str">
        <f>E7</f>
        <v>Přeložka cyklostezky na p.č. 196/2 -23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110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1et - 1 etapa komunikace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Nymburk</v>
      </c>
      <c r="G116" s="38"/>
      <c r="H116" s="38"/>
      <c r="I116" s="30" t="s">
        <v>22</v>
      </c>
      <c r="J116" s="77" t="str">
        <f>IF(J12="","",J12)</f>
        <v>29. 11. 2022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24</v>
      </c>
      <c r="D118" s="38"/>
      <c r="E118" s="38"/>
      <c r="F118" s="25" t="str">
        <f>E15</f>
        <v>Město Nymburk</v>
      </c>
      <c r="G118" s="38"/>
      <c r="H118" s="38"/>
      <c r="I118" s="30" t="s">
        <v>30</v>
      </c>
      <c r="J118" s="34" t="str">
        <f>E21</f>
        <v>Ing. Zdeněk Fiedler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28</v>
      </c>
      <c r="D119" s="38"/>
      <c r="E119" s="38"/>
      <c r="F119" s="25" t="str">
        <f>IF(E18="","",E18)</f>
        <v>Vyplň údaj</v>
      </c>
      <c r="G119" s="38"/>
      <c r="H119" s="38"/>
      <c r="I119" s="30" t="s">
        <v>33</v>
      </c>
      <c r="J119" s="34" t="str">
        <f>E24</f>
        <v>Ing. Zdeněk Fiedler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90"/>
      <c r="B121" s="191"/>
      <c r="C121" s="192" t="s">
        <v>124</v>
      </c>
      <c r="D121" s="193" t="s">
        <v>62</v>
      </c>
      <c r="E121" s="193" t="s">
        <v>58</v>
      </c>
      <c r="F121" s="193" t="s">
        <v>59</v>
      </c>
      <c r="G121" s="193" t="s">
        <v>125</v>
      </c>
      <c r="H121" s="193" t="s">
        <v>126</v>
      </c>
      <c r="I121" s="193" t="s">
        <v>127</v>
      </c>
      <c r="J121" s="193" t="s">
        <v>114</v>
      </c>
      <c r="K121" s="194" t="s">
        <v>128</v>
      </c>
      <c r="L121" s="195"/>
      <c r="M121" s="98" t="s">
        <v>1</v>
      </c>
      <c r="N121" s="99" t="s">
        <v>41</v>
      </c>
      <c r="O121" s="99" t="s">
        <v>129</v>
      </c>
      <c r="P121" s="99" t="s">
        <v>130</v>
      </c>
      <c r="Q121" s="99" t="s">
        <v>131</v>
      </c>
      <c r="R121" s="99" t="s">
        <v>132</v>
      </c>
      <c r="S121" s="99" t="s">
        <v>133</v>
      </c>
      <c r="T121" s="100" t="s">
        <v>134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6"/>
      <c r="B122" s="37"/>
      <c r="C122" s="105" t="s">
        <v>135</v>
      </c>
      <c r="D122" s="38"/>
      <c r="E122" s="38"/>
      <c r="F122" s="38"/>
      <c r="G122" s="38"/>
      <c r="H122" s="38"/>
      <c r="I122" s="38"/>
      <c r="J122" s="196">
        <f>BK122</f>
        <v>0</v>
      </c>
      <c r="K122" s="38"/>
      <c r="L122" s="42"/>
      <c r="M122" s="101"/>
      <c r="N122" s="197"/>
      <c r="O122" s="102"/>
      <c r="P122" s="198">
        <f>P123</f>
        <v>0</v>
      </c>
      <c r="Q122" s="102"/>
      <c r="R122" s="198">
        <f>R123</f>
        <v>240.1002091</v>
      </c>
      <c r="S122" s="102"/>
      <c r="T122" s="199">
        <f>T123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76</v>
      </c>
      <c r="AU122" s="15" t="s">
        <v>116</v>
      </c>
      <c r="BK122" s="200">
        <f>BK123</f>
        <v>0</v>
      </c>
    </row>
    <row r="123" spans="1:63" s="12" customFormat="1" ht="25.9" customHeight="1">
      <c r="A123" s="12"/>
      <c r="B123" s="201"/>
      <c r="C123" s="202"/>
      <c r="D123" s="203" t="s">
        <v>76</v>
      </c>
      <c r="E123" s="204" t="s">
        <v>136</v>
      </c>
      <c r="F123" s="204" t="s">
        <v>137</v>
      </c>
      <c r="G123" s="202"/>
      <c r="H123" s="202"/>
      <c r="I123" s="205"/>
      <c r="J123" s="206">
        <f>BK123</f>
        <v>0</v>
      </c>
      <c r="K123" s="202"/>
      <c r="L123" s="207"/>
      <c r="M123" s="208"/>
      <c r="N123" s="209"/>
      <c r="O123" s="209"/>
      <c r="P123" s="210">
        <f>P124+P166+P174+P184+P206</f>
        <v>0</v>
      </c>
      <c r="Q123" s="209"/>
      <c r="R123" s="210">
        <f>R124+R166+R174+R184+R206</f>
        <v>240.1002091</v>
      </c>
      <c r="S123" s="209"/>
      <c r="T123" s="211">
        <f>T124+T166+T174+T184+T206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85</v>
      </c>
      <c r="AT123" s="213" t="s">
        <v>76</v>
      </c>
      <c r="AU123" s="213" t="s">
        <v>77</v>
      </c>
      <c r="AY123" s="212" t="s">
        <v>138</v>
      </c>
      <c r="BK123" s="214">
        <f>BK124+BK166+BK174+BK184+BK206</f>
        <v>0</v>
      </c>
    </row>
    <row r="124" spans="1:63" s="12" customFormat="1" ht="22.8" customHeight="1">
      <c r="A124" s="12"/>
      <c r="B124" s="201"/>
      <c r="C124" s="202"/>
      <c r="D124" s="203" t="s">
        <v>76</v>
      </c>
      <c r="E124" s="215" t="s">
        <v>85</v>
      </c>
      <c r="F124" s="215" t="s">
        <v>139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SUM(P125:P165)</f>
        <v>0</v>
      </c>
      <c r="Q124" s="209"/>
      <c r="R124" s="210">
        <f>SUM(R125:R165)</f>
        <v>37.6998</v>
      </c>
      <c r="S124" s="209"/>
      <c r="T124" s="211">
        <f>SUM(T125:T165)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85</v>
      </c>
      <c r="AT124" s="213" t="s">
        <v>76</v>
      </c>
      <c r="AU124" s="213" t="s">
        <v>85</v>
      </c>
      <c r="AY124" s="212" t="s">
        <v>138</v>
      </c>
      <c r="BK124" s="214">
        <f>SUM(BK125:BK165)</f>
        <v>0</v>
      </c>
    </row>
    <row r="125" spans="1:65" s="2" customFormat="1" ht="37.8" customHeight="1">
      <c r="A125" s="36"/>
      <c r="B125" s="37"/>
      <c r="C125" s="217" t="s">
        <v>140</v>
      </c>
      <c r="D125" s="217" t="s">
        <v>141</v>
      </c>
      <c r="E125" s="218" t="s">
        <v>142</v>
      </c>
      <c r="F125" s="219" t="s">
        <v>143</v>
      </c>
      <c r="G125" s="220" t="s">
        <v>144</v>
      </c>
      <c r="H125" s="221">
        <v>12.5</v>
      </c>
      <c r="I125" s="222"/>
      <c r="J125" s="223">
        <f>ROUND(I125*H125,2)</f>
        <v>0</v>
      </c>
      <c r="K125" s="219" t="s">
        <v>145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146</v>
      </c>
      <c r="AT125" s="228" t="s">
        <v>141</v>
      </c>
      <c r="AU125" s="228" t="s">
        <v>87</v>
      </c>
      <c r="AY125" s="15" t="s">
        <v>138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85</v>
      </c>
      <c r="BK125" s="229">
        <f>ROUND(I125*H125,2)</f>
        <v>0</v>
      </c>
      <c r="BL125" s="15" t="s">
        <v>146</v>
      </c>
      <c r="BM125" s="228" t="s">
        <v>147</v>
      </c>
    </row>
    <row r="126" spans="1:47" s="2" customFormat="1" ht="12">
      <c r="A126" s="36"/>
      <c r="B126" s="37"/>
      <c r="C126" s="38"/>
      <c r="D126" s="230" t="s">
        <v>148</v>
      </c>
      <c r="E126" s="38"/>
      <c r="F126" s="231" t="s">
        <v>149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148</v>
      </c>
      <c r="AU126" s="15" t="s">
        <v>87</v>
      </c>
    </row>
    <row r="127" spans="1:47" s="2" customFormat="1" ht="12">
      <c r="A127" s="36"/>
      <c r="B127" s="37"/>
      <c r="C127" s="38"/>
      <c r="D127" s="230" t="s">
        <v>150</v>
      </c>
      <c r="E127" s="38"/>
      <c r="F127" s="235" t="s">
        <v>151</v>
      </c>
      <c r="G127" s="38"/>
      <c r="H127" s="38"/>
      <c r="I127" s="232"/>
      <c r="J127" s="38"/>
      <c r="K127" s="38"/>
      <c r="L127" s="42"/>
      <c r="M127" s="233"/>
      <c r="N127" s="234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150</v>
      </c>
      <c r="AU127" s="15" t="s">
        <v>87</v>
      </c>
    </row>
    <row r="128" spans="1:65" s="2" customFormat="1" ht="16.5" customHeight="1">
      <c r="A128" s="36"/>
      <c r="B128" s="37"/>
      <c r="C128" s="217" t="s">
        <v>152</v>
      </c>
      <c r="D128" s="217" t="s">
        <v>141</v>
      </c>
      <c r="E128" s="218" t="s">
        <v>153</v>
      </c>
      <c r="F128" s="219" t="s">
        <v>154</v>
      </c>
      <c r="G128" s="220" t="s">
        <v>155</v>
      </c>
      <c r="H128" s="221">
        <v>26</v>
      </c>
      <c r="I128" s="222"/>
      <c r="J128" s="223">
        <f>ROUND(I128*H128,2)</f>
        <v>0</v>
      </c>
      <c r="K128" s="219" t="s">
        <v>145</v>
      </c>
      <c r="L128" s="42"/>
      <c r="M128" s="224" t="s">
        <v>1</v>
      </c>
      <c r="N128" s="225" t="s">
        <v>42</v>
      </c>
      <c r="O128" s="89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8" t="s">
        <v>146</v>
      </c>
      <c r="AT128" s="228" t="s">
        <v>141</v>
      </c>
      <c r="AU128" s="228" t="s">
        <v>87</v>
      </c>
      <c r="AY128" s="15" t="s">
        <v>138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5" t="s">
        <v>85</v>
      </c>
      <c r="BK128" s="229">
        <f>ROUND(I128*H128,2)</f>
        <v>0</v>
      </c>
      <c r="BL128" s="15" t="s">
        <v>146</v>
      </c>
      <c r="BM128" s="228" t="s">
        <v>156</v>
      </c>
    </row>
    <row r="129" spans="1:47" s="2" customFormat="1" ht="12">
      <c r="A129" s="36"/>
      <c r="B129" s="37"/>
      <c r="C129" s="38"/>
      <c r="D129" s="230" t="s">
        <v>148</v>
      </c>
      <c r="E129" s="38"/>
      <c r="F129" s="231" t="s">
        <v>157</v>
      </c>
      <c r="G129" s="38"/>
      <c r="H129" s="38"/>
      <c r="I129" s="232"/>
      <c r="J129" s="38"/>
      <c r="K129" s="38"/>
      <c r="L129" s="42"/>
      <c r="M129" s="233"/>
      <c r="N129" s="234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148</v>
      </c>
      <c r="AU129" s="15" t="s">
        <v>87</v>
      </c>
    </row>
    <row r="130" spans="1:47" s="2" customFormat="1" ht="12">
      <c r="A130" s="36"/>
      <c r="B130" s="37"/>
      <c r="C130" s="38"/>
      <c r="D130" s="230" t="s">
        <v>150</v>
      </c>
      <c r="E130" s="38"/>
      <c r="F130" s="235" t="s">
        <v>151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150</v>
      </c>
      <c r="AU130" s="15" t="s">
        <v>87</v>
      </c>
    </row>
    <row r="131" spans="1:65" s="2" customFormat="1" ht="16.5" customHeight="1">
      <c r="A131" s="36"/>
      <c r="B131" s="37"/>
      <c r="C131" s="236" t="s">
        <v>158</v>
      </c>
      <c r="D131" s="236" t="s">
        <v>159</v>
      </c>
      <c r="E131" s="237" t="s">
        <v>160</v>
      </c>
      <c r="F131" s="238" t="s">
        <v>161</v>
      </c>
      <c r="G131" s="239" t="s">
        <v>162</v>
      </c>
      <c r="H131" s="240">
        <v>21</v>
      </c>
      <c r="I131" s="241"/>
      <c r="J131" s="242">
        <f>ROUND(I131*H131,2)</f>
        <v>0</v>
      </c>
      <c r="K131" s="238" t="s">
        <v>145</v>
      </c>
      <c r="L131" s="243"/>
      <c r="M131" s="244" t="s">
        <v>1</v>
      </c>
      <c r="N131" s="245" t="s">
        <v>42</v>
      </c>
      <c r="O131" s="89"/>
      <c r="P131" s="226">
        <f>O131*H131</f>
        <v>0</v>
      </c>
      <c r="Q131" s="226">
        <v>1</v>
      </c>
      <c r="R131" s="226">
        <f>Q131*H131</f>
        <v>21</v>
      </c>
      <c r="S131" s="226">
        <v>0</v>
      </c>
      <c r="T131" s="22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8" t="s">
        <v>163</v>
      </c>
      <c r="AT131" s="228" t="s">
        <v>159</v>
      </c>
      <c r="AU131" s="228" t="s">
        <v>87</v>
      </c>
      <c r="AY131" s="15" t="s">
        <v>138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5" t="s">
        <v>85</v>
      </c>
      <c r="BK131" s="229">
        <f>ROUND(I131*H131,2)</f>
        <v>0</v>
      </c>
      <c r="BL131" s="15" t="s">
        <v>146</v>
      </c>
      <c r="BM131" s="228" t="s">
        <v>164</v>
      </c>
    </row>
    <row r="132" spans="1:47" s="2" customFormat="1" ht="12">
      <c r="A132" s="36"/>
      <c r="B132" s="37"/>
      <c r="C132" s="38"/>
      <c r="D132" s="230" t="s">
        <v>148</v>
      </c>
      <c r="E132" s="38"/>
      <c r="F132" s="231" t="s">
        <v>161</v>
      </c>
      <c r="G132" s="38"/>
      <c r="H132" s="38"/>
      <c r="I132" s="232"/>
      <c r="J132" s="38"/>
      <c r="K132" s="38"/>
      <c r="L132" s="42"/>
      <c r="M132" s="233"/>
      <c r="N132" s="234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148</v>
      </c>
      <c r="AU132" s="15" t="s">
        <v>87</v>
      </c>
    </row>
    <row r="133" spans="1:47" s="2" customFormat="1" ht="12">
      <c r="A133" s="36"/>
      <c r="B133" s="37"/>
      <c r="C133" s="38"/>
      <c r="D133" s="230" t="s">
        <v>150</v>
      </c>
      <c r="E133" s="38"/>
      <c r="F133" s="235" t="s">
        <v>151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150</v>
      </c>
      <c r="AU133" s="15" t="s">
        <v>87</v>
      </c>
    </row>
    <row r="134" spans="1:65" s="2" customFormat="1" ht="24.15" customHeight="1">
      <c r="A134" s="36"/>
      <c r="B134" s="37"/>
      <c r="C134" s="217" t="s">
        <v>165</v>
      </c>
      <c r="D134" s="217" t="s">
        <v>141</v>
      </c>
      <c r="E134" s="218" t="s">
        <v>166</v>
      </c>
      <c r="F134" s="219" t="s">
        <v>167</v>
      </c>
      <c r="G134" s="220" t="s">
        <v>168</v>
      </c>
      <c r="H134" s="221">
        <v>52</v>
      </c>
      <c r="I134" s="222"/>
      <c r="J134" s="223">
        <f>ROUND(I134*H134,2)</f>
        <v>0</v>
      </c>
      <c r="K134" s="219" t="s">
        <v>145</v>
      </c>
      <c r="L134" s="42"/>
      <c r="M134" s="224" t="s">
        <v>1</v>
      </c>
      <c r="N134" s="225" t="s">
        <v>42</v>
      </c>
      <c r="O134" s="89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8" t="s">
        <v>146</v>
      </c>
      <c r="AT134" s="228" t="s">
        <v>141</v>
      </c>
      <c r="AU134" s="228" t="s">
        <v>87</v>
      </c>
      <c r="AY134" s="15" t="s">
        <v>138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5" t="s">
        <v>85</v>
      </c>
      <c r="BK134" s="229">
        <f>ROUND(I134*H134,2)</f>
        <v>0</v>
      </c>
      <c r="BL134" s="15" t="s">
        <v>146</v>
      </c>
      <c r="BM134" s="228" t="s">
        <v>169</v>
      </c>
    </row>
    <row r="135" spans="1:47" s="2" customFormat="1" ht="12">
      <c r="A135" s="36"/>
      <c r="B135" s="37"/>
      <c r="C135" s="38"/>
      <c r="D135" s="230" t="s">
        <v>148</v>
      </c>
      <c r="E135" s="38"/>
      <c r="F135" s="231" t="s">
        <v>170</v>
      </c>
      <c r="G135" s="38"/>
      <c r="H135" s="38"/>
      <c r="I135" s="232"/>
      <c r="J135" s="38"/>
      <c r="K135" s="38"/>
      <c r="L135" s="42"/>
      <c r="M135" s="233"/>
      <c r="N135" s="234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148</v>
      </c>
      <c r="AU135" s="15" t="s">
        <v>87</v>
      </c>
    </row>
    <row r="136" spans="1:51" s="13" customFormat="1" ht="12">
      <c r="A136" s="13"/>
      <c r="B136" s="246"/>
      <c r="C136" s="247"/>
      <c r="D136" s="230" t="s">
        <v>171</v>
      </c>
      <c r="E136" s="248" t="s">
        <v>1</v>
      </c>
      <c r="F136" s="249" t="s">
        <v>172</v>
      </c>
      <c r="G136" s="247"/>
      <c r="H136" s="250">
        <v>52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6" t="s">
        <v>171</v>
      </c>
      <c r="AU136" s="256" t="s">
        <v>87</v>
      </c>
      <c r="AV136" s="13" t="s">
        <v>87</v>
      </c>
      <c r="AW136" s="13" t="s">
        <v>32</v>
      </c>
      <c r="AX136" s="13" t="s">
        <v>85</v>
      </c>
      <c r="AY136" s="256" t="s">
        <v>138</v>
      </c>
    </row>
    <row r="137" spans="1:65" s="2" customFormat="1" ht="16.5" customHeight="1">
      <c r="A137" s="36"/>
      <c r="B137" s="37"/>
      <c r="C137" s="236" t="s">
        <v>173</v>
      </c>
      <c r="D137" s="236" t="s">
        <v>159</v>
      </c>
      <c r="E137" s="237" t="s">
        <v>174</v>
      </c>
      <c r="F137" s="238" t="s">
        <v>175</v>
      </c>
      <c r="G137" s="239" t="s">
        <v>162</v>
      </c>
      <c r="H137" s="240">
        <v>16.64</v>
      </c>
      <c r="I137" s="241"/>
      <c r="J137" s="242">
        <f>ROUND(I137*H137,2)</f>
        <v>0</v>
      </c>
      <c r="K137" s="238" t="s">
        <v>145</v>
      </c>
      <c r="L137" s="243"/>
      <c r="M137" s="244" t="s">
        <v>1</v>
      </c>
      <c r="N137" s="245" t="s">
        <v>42</v>
      </c>
      <c r="O137" s="89"/>
      <c r="P137" s="226">
        <f>O137*H137</f>
        <v>0</v>
      </c>
      <c r="Q137" s="226">
        <v>1</v>
      </c>
      <c r="R137" s="226">
        <f>Q137*H137</f>
        <v>16.64</v>
      </c>
      <c r="S137" s="226">
        <v>0</v>
      </c>
      <c r="T137" s="22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8" t="s">
        <v>163</v>
      </c>
      <c r="AT137" s="228" t="s">
        <v>159</v>
      </c>
      <c r="AU137" s="228" t="s">
        <v>87</v>
      </c>
      <c r="AY137" s="15" t="s">
        <v>138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5" t="s">
        <v>85</v>
      </c>
      <c r="BK137" s="229">
        <f>ROUND(I137*H137,2)</f>
        <v>0</v>
      </c>
      <c r="BL137" s="15" t="s">
        <v>146</v>
      </c>
      <c r="BM137" s="228" t="s">
        <v>176</v>
      </c>
    </row>
    <row r="138" spans="1:47" s="2" customFormat="1" ht="12">
      <c r="A138" s="36"/>
      <c r="B138" s="37"/>
      <c r="C138" s="38"/>
      <c r="D138" s="230" t="s">
        <v>148</v>
      </c>
      <c r="E138" s="38"/>
      <c r="F138" s="231" t="s">
        <v>175</v>
      </c>
      <c r="G138" s="38"/>
      <c r="H138" s="38"/>
      <c r="I138" s="232"/>
      <c r="J138" s="38"/>
      <c r="K138" s="38"/>
      <c r="L138" s="42"/>
      <c r="M138" s="233"/>
      <c r="N138" s="234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148</v>
      </c>
      <c r="AU138" s="15" t="s">
        <v>87</v>
      </c>
    </row>
    <row r="139" spans="1:65" s="2" customFormat="1" ht="24.15" customHeight="1">
      <c r="A139" s="36"/>
      <c r="B139" s="37"/>
      <c r="C139" s="217" t="s">
        <v>177</v>
      </c>
      <c r="D139" s="217" t="s">
        <v>141</v>
      </c>
      <c r="E139" s="218" t="s">
        <v>178</v>
      </c>
      <c r="F139" s="219" t="s">
        <v>179</v>
      </c>
      <c r="G139" s="220" t="s">
        <v>168</v>
      </c>
      <c r="H139" s="221">
        <v>468</v>
      </c>
      <c r="I139" s="222"/>
      <c r="J139" s="223">
        <f>ROUND(I139*H139,2)</f>
        <v>0</v>
      </c>
      <c r="K139" s="219" t="s">
        <v>145</v>
      </c>
      <c r="L139" s="42"/>
      <c r="M139" s="224" t="s">
        <v>1</v>
      </c>
      <c r="N139" s="225" t="s">
        <v>42</v>
      </c>
      <c r="O139" s="89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8" t="s">
        <v>146</v>
      </c>
      <c r="AT139" s="228" t="s">
        <v>141</v>
      </c>
      <c r="AU139" s="228" t="s">
        <v>87</v>
      </c>
      <c r="AY139" s="15" t="s">
        <v>138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5" t="s">
        <v>85</v>
      </c>
      <c r="BK139" s="229">
        <f>ROUND(I139*H139,2)</f>
        <v>0</v>
      </c>
      <c r="BL139" s="15" t="s">
        <v>146</v>
      </c>
      <c r="BM139" s="228" t="s">
        <v>180</v>
      </c>
    </row>
    <row r="140" spans="1:47" s="2" customFormat="1" ht="12">
      <c r="A140" s="36"/>
      <c r="B140" s="37"/>
      <c r="C140" s="38"/>
      <c r="D140" s="230" t="s">
        <v>148</v>
      </c>
      <c r="E140" s="38"/>
      <c r="F140" s="231" t="s">
        <v>181</v>
      </c>
      <c r="G140" s="38"/>
      <c r="H140" s="38"/>
      <c r="I140" s="232"/>
      <c r="J140" s="38"/>
      <c r="K140" s="38"/>
      <c r="L140" s="42"/>
      <c r="M140" s="233"/>
      <c r="N140" s="234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148</v>
      </c>
      <c r="AU140" s="15" t="s">
        <v>87</v>
      </c>
    </row>
    <row r="141" spans="1:51" s="13" customFormat="1" ht="12">
      <c r="A141" s="13"/>
      <c r="B141" s="246"/>
      <c r="C141" s="247"/>
      <c r="D141" s="230" t="s">
        <v>171</v>
      </c>
      <c r="E141" s="248" t="s">
        <v>1</v>
      </c>
      <c r="F141" s="249" t="s">
        <v>182</v>
      </c>
      <c r="G141" s="247"/>
      <c r="H141" s="250">
        <v>468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6" t="s">
        <v>171</v>
      </c>
      <c r="AU141" s="256" t="s">
        <v>87</v>
      </c>
      <c r="AV141" s="13" t="s">
        <v>87</v>
      </c>
      <c r="AW141" s="13" t="s">
        <v>32</v>
      </c>
      <c r="AX141" s="13" t="s">
        <v>85</v>
      </c>
      <c r="AY141" s="256" t="s">
        <v>138</v>
      </c>
    </row>
    <row r="142" spans="1:65" s="2" customFormat="1" ht="24.15" customHeight="1">
      <c r="A142" s="36"/>
      <c r="B142" s="37"/>
      <c r="C142" s="217" t="s">
        <v>183</v>
      </c>
      <c r="D142" s="217" t="s">
        <v>141</v>
      </c>
      <c r="E142" s="218" t="s">
        <v>184</v>
      </c>
      <c r="F142" s="219" t="s">
        <v>185</v>
      </c>
      <c r="G142" s="220" t="s">
        <v>168</v>
      </c>
      <c r="H142" s="221">
        <v>520</v>
      </c>
      <c r="I142" s="222"/>
      <c r="J142" s="223">
        <f>ROUND(I142*H142,2)</f>
        <v>0</v>
      </c>
      <c r="K142" s="219" t="s">
        <v>145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146</v>
      </c>
      <c r="AT142" s="228" t="s">
        <v>141</v>
      </c>
      <c r="AU142" s="228" t="s">
        <v>87</v>
      </c>
      <c r="AY142" s="15" t="s">
        <v>138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85</v>
      </c>
      <c r="BK142" s="229">
        <f>ROUND(I142*H142,2)</f>
        <v>0</v>
      </c>
      <c r="BL142" s="15" t="s">
        <v>146</v>
      </c>
      <c r="BM142" s="228" t="s">
        <v>186</v>
      </c>
    </row>
    <row r="143" spans="1:47" s="2" customFormat="1" ht="12">
      <c r="A143" s="36"/>
      <c r="B143" s="37"/>
      <c r="C143" s="38"/>
      <c r="D143" s="230" t="s">
        <v>148</v>
      </c>
      <c r="E143" s="38"/>
      <c r="F143" s="231" t="s">
        <v>187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148</v>
      </c>
      <c r="AU143" s="15" t="s">
        <v>87</v>
      </c>
    </row>
    <row r="144" spans="1:65" s="2" customFormat="1" ht="16.5" customHeight="1">
      <c r="A144" s="36"/>
      <c r="B144" s="37"/>
      <c r="C144" s="236" t="s">
        <v>188</v>
      </c>
      <c r="D144" s="236" t="s">
        <v>159</v>
      </c>
      <c r="E144" s="237" t="s">
        <v>189</v>
      </c>
      <c r="F144" s="238" t="s">
        <v>190</v>
      </c>
      <c r="G144" s="239" t="s">
        <v>191</v>
      </c>
      <c r="H144" s="240">
        <v>7.8</v>
      </c>
      <c r="I144" s="241"/>
      <c r="J144" s="242">
        <f>ROUND(I144*H144,2)</f>
        <v>0</v>
      </c>
      <c r="K144" s="238" t="s">
        <v>145</v>
      </c>
      <c r="L144" s="243"/>
      <c r="M144" s="244" t="s">
        <v>1</v>
      </c>
      <c r="N144" s="245" t="s">
        <v>42</v>
      </c>
      <c r="O144" s="89"/>
      <c r="P144" s="226">
        <f>O144*H144</f>
        <v>0</v>
      </c>
      <c r="Q144" s="226">
        <v>0.001</v>
      </c>
      <c r="R144" s="226">
        <f>Q144*H144</f>
        <v>0.0078</v>
      </c>
      <c r="S144" s="226">
        <v>0</v>
      </c>
      <c r="T144" s="22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163</v>
      </c>
      <c r="AT144" s="228" t="s">
        <v>159</v>
      </c>
      <c r="AU144" s="228" t="s">
        <v>87</v>
      </c>
      <c r="AY144" s="15" t="s">
        <v>138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85</v>
      </c>
      <c r="BK144" s="229">
        <f>ROUND(I144*H144,2)</f>
        <v>0</v>
      </c>
      <c r="BL144" s="15" t="s">
        <v>146</v>
      </c>
      <c r="BM144" s="228" t="s">
        <v>192</v>
      </c>
    </row>
    <row r="145" spans="1:47" s="2" customFormat="1" ht="12">
      <c r="A145" s="36"/>
      <c r="B145" s="37"/>
      <c r="C145" s="38"/>
      <c r="D145" s="230" t="s">
        <v>148</v>
      </c>
      <c r="E145" s="38"/>
      <c r="F145" s="231" t="s">
        <v>190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148</v>
      </c>
      <c r="AU145" s="15" t="s">
        <v>87</v>
      </c>
    </row>
    <row r="146" spans="1:51" s="13" customFormat="1" ht="12">
      <c r="A146" s="13"/>
      <c r="B146" s="246"/>
      <c r="C146" s="247"/>
      <c r="D146" s="230" t="s">
        <v>171</v>
      </c>
      <c r="E146" s="247"/>
      <c r="F146" s="249" t="s">
        <v>193</v>
      </c>
      <c r="G146" s="247"/>
      <c r="H146" s="250">
        <v>7.8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6" t="s">
        <v>171</v>
      </c>
      <c r="AU146" s="256" t="s">
        <v>87</v>
      </c>
      <c r="AV146" s="13" t="s">
        <v>87</v>
      </c>
      <c r="AW146" s="13" t="s">
        <v>4</v>
      </c>
      <c r="AX146" s="13" t="s">
        <v>85</v>
      </c>
      <c r="AY146" s="256" t="s">
        <v>138</v>
      </c>
    </row>
    <row r="147" spans="1:65" s="2" customFormat="1" ht="24.15" customHeight="1">
      <c r="A147" s="36"/>
      <c r="B147" s="37"/>
      <c r="C147" s="217" t="s">
        <v>8</v>
      </c>
      <c r="D147" s="217" t="s">
        <v>141</v>
      </c>
      <c r="E147" s="218" t="s">
        <v>194</v>
      </c>
      <c r="F147" s="219" t="s">
        <v>195</v>
      </c>
      <c r="G147" s="220" t="s">
        <v>168</v>
      </c>
      <c r="H147" s="221">
        <v>520</v>
      </c>
      <c r="I147" s="222"/>
      <c r="J147" s="223">
        <f>ROUND(I147*H147,2)</f>
        <v>0</v>
      </c>
      <c r="K147" s="219" t="s">
        <v>145</v>
      </c>
      <c r="L147" s="42"/>
      <c r="M147" s="224" t="s">
        <v>1</v>
      </c>
      <c r="N147" s="225" t="s">
        <v>42</v>
      </c>
      <c r="O147" s="89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8" t="s">
        <v>146</v>
      </c>
      <c r="AT147" s="228" t="s">
        <v>141</v>
      </c>
      <c r="AU147" s="228" t="s">
        <v>87</v>
      </c>
      <c r="AY147" s="15" t="s">
        <v>138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5" t="s">
        <v>85</v>
      </c>
      <c r="BK147" s="229">
        <f>ROUND(I147*H147,2)</f>
        <v>0</v>
      </c>
      <c r="BL147" s="15" t="s">
        <v>146</v>
      </c>
      <c r="BM147" s="228" t="s">
        <v>196</v>
      </c>
    </row>
    <row r="148" spans="1:47" s="2" customFormat="1" ht="12">
      <c r="A148" s="36"/>
      <c r="B148" s="37"/>
      <c r="C148" s="38"/>
      <c r="D148" s="230" t="s">
        <v>148</v>
      </c>
      <c r="E148" s="38"/>
      <c r="F148" s="231" t="s">
        <v>197</v>
      </c>
      <c r="G148" s="38"/>
      <c r="H148" s="38"/>
      <c r="I148" s="232"/>
      <c r="J148" s="38"/>
      <c r="K148" s="38"/>
      <c r="L148" s="42"/>
      <c r="M148" s="233"/>
      <c r="N148" s="234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148</v>
      </c>
      <c r="AU148" s="15" t="s">
        <v>87</v>
      </c>
    </row>
    <row r="149" spans="1:51" s="13" customFormat="1" ht="12">
      <c r="A149" s="13"/>
      <c r="B149" s="246"/>
      <c r="C149" s="247"/>
      <c r="D149" s="230" t="s">
        <v>171</v>
      </c>
      <c r="E149" s="248" t="s">
        <v>106</v>
      </c>
      <c r="F149" s="249" t="s">
        <v>198</v>
      </c>
      <c r="G149" s="247"/>
      <c r="H149" s="250">
        <v>520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6" t="s">
        <v>171</v>
      </c>
      <c r="AU149" s="256" t="s">
        <v>87</v>
      </c>
      <c r="AV149" s="13" t="s">
        <v>87</v>
      </c>
      <c r="AW149" s="13" t="s">
        <v>32</v>
      </c>
      <c r="AX149" s="13" t="s">
        <v>85</v>
      </c>
      <c r="AY149" s="256" t="s">
        <v>138</v>
      </c>
    </row>
    <row r="150" spans="1:65" s="2" customFormat="1" ht="24.15" customHeight="1">
      <c r="A150" s="36"/>
      <c r="B150" s="37"/>
      <c r="C150" s="217" t="s">
        <v>85</v>
      </c>
      <c r="D150" s="217" t="s">
        <v>141</v>
      </c>
      <c r="E150" s="218" t="s">
        <v>199</v>
      </c>
      <c r="F150" s="219" t="s">
        <v>200</v>
      </c>
      <c r="G150" s="220" t="s">
        <v>168</v>
      </c>
      <c r="H150" s="221">
        <v>636</v>
      </c>
      <c r="I150" s="222"/>
      <c r="J150" s="223">
        <f>ROUND(I150*H150,2)</f>
        <v>0</v>
      </c>
      <c r="K150" s="219" t="s">
        <v>145</v>
      </c>
      <c r="L150" s="42"/>
      <c r="M150" s="224" t="s">
        <v>1</v>
      </c>
      <c r="N150" s="225" t="s">
        <v>42</v>
      </c>
      <c r="O150" s="89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146</v>
      </c>
      <c r="AT150" s="228" t="s">
        <v>141</v>
      </c>
      <c r="AU150" s="228" t="s">
        <v>87</v>
      </c>
      <c r="AY150" s="15" t="s">
        <v>138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85</v>
      </c>
      <c r="BK150" s="229">
        <f>ROUND(I150*H150,2)</f>
        <v>0</v>
      </c>
      <c r="BL150" s="15" t="s">
        <v>146</v>
      </c>
      <c r="BM150" s="228" t="s">
        <v>201</v>
      </c>
    </row>
    <row r="151" spans="1:47" s="2" customFormat="1" ht="12">
      <c r="A151" s="36"/>
      <c r="B151" s="37"/>
      <c r="C151" s="38"/>
      <c r="D151" s="230" t="s">
        <v>148</v>
      </c>
      <c r="E151" s="38"/>
      <c r="F151" s="231" t="s">
        <v>202</v>
      </c>
      <c r="G151" s="38"/>
      <c r="H151" s="38"/>
      <c r="I151" s="232"/>
      <c r="J151" s="38"/>
      <c r="K151" s="38"/>
      <c r="L151" s="42"/>
      <c r="M151" s="233"/>
      <c r="N151" s="234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148</v>
      </c>
      <c r="AU151" s="15" t="s">
        <v>87</v>
      </c>
    </row>
    <row r="152" spans="1:65" s="2" customFormat="1" ht="33" customHeight="1">
      <c r="A152" s="36"/>
      <c r="B152" s="37"/>
      <c r="C152" s="217" t="s">
        <v>203</v>
      </c>
      <c r="D152" s="217" t="s">
        <v>141</v>
      </c>
      <c r="E152" s="218" t="s">
        <v>204</v>
      </c>
      <c r="F152" s="219" t="s">
        <v>205</v>
      </c>
      <c r="G152" s="220" t="s">
        <v>168</v>
      </c>
      <c r="H152" s="221">
        <v>520</v>
      </c>
      <c r="I152" s="222"/>
      <c r="J152" s="223">
        <f>ROUND(I152*H152,2)</f>
        <v>0</v>
      </c>
      <c r="K152" s="219" t="s">
        <v>206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146</v>
      </c>
      <c r="AT152" s="228" t="s">
        <v>141</v>
      </c>
      <c r="AU152" s="228" t="s">
        <v>87</v>
      </c>
      <c r="AY152" s="15" t="s">
        <v>138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85</v>
      </c>
      <c r="BK152" s="229">
        <f>ROUND(I152*H152,2)</f>
        <v>0</v>
      </c>
      <c r="BL152" s="15" t="s">
        <v>146</v>
      </c>
      <c r="BM152" s="228" t="s">
        <v>207</v>
      </c>
    </row>
    <row r="153" spans="1:47" s="2" customFormat="1" ht="12">
      <c r="A153" s="36"/>
      <c r="B153" s="37"/>
      <c r="C153" s="38"/>
      <c r="D153" s="230" t="s">
        <v>148</v>
      </c>
      <c r="E153" s="38"/>
      <c r="F153" s="231" t="s">
        <v>208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148</v>
      </c>
      <c r="AU153" s="15" t="s">
        <v>87</v>
      </c>
    </row>
    <row r="154" spans="1:51" s="13" customFormat="1" ht="12">
      <c r="A154" s="13"/>
      <c r="B154" s="246"/>
      <c r="C154" s="247"/>
      <c r="D154" s="230" t="s">
        <v>171</v>
      </c>
      <c r="E154" s="248" t="s">
        <v>1</v>
      </c>
      <c r="F154" s="249" t="s">
        <v>106</v>
      </c>
      <c r="G154" s="247"/>
      <c r="H154" s="250">
        <v>520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6" t="s">
        <v>171</v>
      </c>
      <c r="AU154" s="256" t="s">
        <v>87</v>
      </c>
      <c r="AV154" s="13" t="s">
        <v>87</v>
      </c>
      <c r="AW154" s="13" t="s">
        <v>32</v>
      </c>
      <c r="AX154" s="13" t="s">
        <v>85</v>
      </c>
      <c r="AY154" s="256" t="s">
        <v>138</v>
      </c>
    </row>
    <row r="155" spans="1:65" s="2" customFormat="1" ht="24.15" customHeight="1">
      <c r="A155" s="36"/>
      <c r="B155" s="37"/>
      <c r="C155" s="217" t="s">
        <v>209</v>
      </c>
      <c r="D155" s="217" t="s">
        <v>141</v>
      </c>
      <c r="E155" s="218" t="s">
        <v>210</v>
      </c>
      <c r="F155" s="219" t="s">
        <v>211</v>
      </c>
      <c r="G155" s="220" t="s">
        <v>162</v>
      </c>
      <c r="H155" s="221">
        <v>0.052</v>
      </c>
      <c r="I155" s="222"/>
      <c r="J155" s="223">
        <f>ROUND(I155*H155,2)</f>
        <v>0</v>
      </c>
      <c r="K155" s="219" t="s">
        <v>145</v>
      </c>
      <c r="L155" s="42"/>
      <c r="M155" s="224" t="s">
        <v>1</v>
      </c>
      <c r="N155" s="225" t="s">
        <v>42</v>
      </c>
      <c r="O155" s="89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8" t="s">
        <v>146</v>
      </c>
      <c r="AT155" s="228" t="s">
        <v>141</v>
      </c>
      <c r="AU155" s="228" t="s">
        <v>87</v>
      </c>
      <c r="AY155" s="15" t="s">
        <v>138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5" t="s">
        <v>85</v>
      </c>
      <c r="BK155" s="229">
        <f>ROUND(I155*H155,2)</f>
        <v>0</v>
      </c>
      <c r="BL155" s="15" t="s">
        <v>146</v>
      </c>
      <c r="BM155" s="228" t="s">
        <v>212</v>
      </c>
    </row>
    <row r="156" spans="1:47" s="2" customFormat="1" ht="12">
      <c r="A156" s="36"/>
      <c r="B156" s="37"/>
      <c r="C156" s="38"/>
      <c r="D156" s="230" t="s">
        <v>148</v>
      </c>
      <c r="E156" s="38"/>
      <c r="F156" s="231" t="s">
        <v>213</v>
      </c>
      <c r="G156" s="38"/>
      <c r="H156" s="38"/>
      <c r="I156" s="232"/>
      <c r="J156" s="38"/>
      <c r="K156" s="38"/>
      <c r="L156" s="42"/>
      <c r="M156" s="233"/>
      <c r="N156" s="234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148</v>
      </c>
      <c r="AU156" s="15" t="s">
        <v>87</v>
      </c>
    </row>
    <row r="157" spans="1:51" s="13" customFormat="1" ht="12">
      <c r="A157" s="13"/>
      <c r="B157" s="246"/>
      <c r="C157" s="247"/>
      <c r="D157" s="230" t="s">
        <v>171</v>
      </c>
      <c r="E157" s="248" t="s">
        <v>1</v>
      </c>
      <c r="F157" s="249" t="s">
        <v>214</v>
      </c>
      <c r="G157" s="247"/>
      <c r="H157" s="250">
        <v>0.052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6" t="s">
        <v>171</v>
      </c>
      <c r="AU157" s="256" t="s">
        <v>87</v>
      </c>
      <c r="AV157" s="13" t="s">
        <v>87</v>
      </c>
      <c r="AW157" s="13" t="s">
        <v>32</v>
      </c>
      <c r="AX157" s="13" t="s">
        <v>85</v>
      </c>
      <c r="AY157" s="256" t="s">
        <v>138</v>
      </c>
    </row>
    <row r="158" spans="1:65" s="2" customFormat="1" ht="16.5" customHeight="1">
      <c r="A158" s="36"/>
      <c r="B158" s="37"/>
      <c r="C158" s="236" t="s">
        <v>215</v>
      </c>
      <c r="D158" s="236" t="s">
        <v>159</v>
      </c>
      <c r="E158" s="237" t="s">
        <v>216</v>
      </c>
      <c r="F158" s="238" t="s">
        <v>217</v>
      </c>
      <c r="G158" s="239" t="s">
        <v>191</v>
      </c>
      <c r="H158" s="240">
        <v>52</v>
      </c>
      <c r="I158" s="241"/>
      <c r="J158" s="242">
        <f>ROUND(I158*H158,2)</f>
        <v>0</v>
      </c>
      <c r="K158" s="238" t="s">
        <v>145</v>
      </c>
      <c r="L158" s="243"/>
      <c r="M158" s="244" t="s">
        <v>1</v>
      </c>
      <c r="N158" s="245" t="s">
        <v>42</v>
      </c>
      <c r="O158" s="89"/>
      <c r="P158" s="226">
        <f>O158*H158</f>
        <v>0</v>
      </c>
      <c r="Q158" s="226">
        <v>0.001</v>
      </c>
      <c r="R158" s="226">
        <f>Q158*H158</f>
        <v>0.052000000000000005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163</v>
      </c>
      <c r="AT158" s="228" t="s">
        <v>159</v>
      </c>
      <c r="AU158" s="228" t="s">
        <v>87</v>
      </c>
      <c r="AY158" s="15" t="s">
        <v>138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85</v>
      </c>
      <c r="BK158" s="229">
        <f>ROUND(I158*H158,2)</f>
        <v>0</v>
      </c>
      <c r="BL158" s="15" t="s">
        <v>146</v>
      </c>
      <c r="BM158" s="228" t="s">
        <v>218</v>
      </c>
    </row>
    <row r="159" spans="1:47" s="2" customFormat="1" ht="12">
      <c r="A159" s="36"/>
      <c r="B159" s="37"/>
      <c r="C159" s="38"/>
      <c r="D159" s="230" t="s">
        <v>148</v>
      </c>
      <c r="E159" s="38"/>
      <c r="F159" s="231" t="s">
        <v>217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148</v>
      </c>
      <c r="AU159" s="15" t="s">
        <v>87</v>
      </c>
    </row>
    <row r="160" spans="1:65" s="2" customFormat="1" ht="16.5" customHeight="1">
      <c r="A160" s="36"/>
      <c r="B160" s="37"/>
      <c r="C160" s="217" t="s">
        <v>219</v>
      </c>
      <c r="D160" s="217" t="s">
        <v>141</v>
      </c>
      <c r="E160" s="218" t="s">
        <v>220</v>
      </c>
      <c r="F160" s="219" t="s">
        <v>221</v>
      </c>
      <c r="G160" s="220" t="s">
        <v>144</v>
      </c>
      <c r="H160" s="221">
        <v>10.4</v>
      </c>
      <c r="I160" s="222"/>
      <c r="J160" s="223">
        <f>ROUND(I160*H160,2)</f>
        <v>0</v>
      </c>
      <c r="K160" s="219" t="s">
        <v>145</v>
      </c>
      <c r="L160" s="42"/>
      <c r="M160" s="224" t="s">
        <v>1</v>
      </c>
      <c r="N160" s="225" t="s">
        <v>42</v>
      </c>
      <c r="O160" s="89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146</v>
      </c>
      <c r="AT160" s="228" t="s">
        <v>141</v>
      </c>
      <c r="AU160" s="228" t="s">
        <v>87</v>
      </c>
      <c r="AY160" s="15" t="s">
        <v>138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85</v>
      </c>
      <c r="BK160" s="229">
        <f>ROUND(I160*H160,2)</f>
        <v>0</v>
      </c>
      <c r="BL160" s="15" t="s">
        <v>146</v>
      </c>
      <c r="BM160" s="228" t="s">
        <v>222</v>
      </c>
    </row>
    <row r="161" spans="1:47" s="2" customFormat="1" ht="12">
      <c r="A161" s="36"/>
      <c r="B161" s="37"/>
      <c r="C161" s="38"/>
      <c r="D161" s="230" t="s">
        <v>148</v>
      </c>
      <c r="E161" s="38"/>
      <c r="F161" s="231" t="s">
        <v>223</v>
      </c>
      <c r="G161" s="38"/>
      <c r="H161" s="38"/>
      <c r="I161" s="232"/>
      <c r="J161" s="38"/>
      <c r="K161" s="38"/>
      <c r="L161" s="42"/>
      <c r="M161" s="233"/>
      <c r="N161" s="234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148</v>
      </c>
      <c r="AU161" s="15" t="s">
        <v>87</v>
      </c>
    </row>
    <row r="162" spans="1:51" s="13" customFormat="1" ht="12">
      <c r="A162" s="13"/>
      <c r="B162" s="246"/>
      <c r="C162" s="247"/>
      <c r="D162" s="230" t="s">
        <v>171</v>
      </c>
      <c r="E162" s="248" t="s">
        <v>1</v>
      </c>
      <c r="F162" s="249" t="s">
        <v>224</v>
      </c>
      <c r="G162" s="247"/>
      <c r="H162" s="250">
        <v>10.4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6" t="s">
        <v>171</v>
      </c>
      <c r="AU162" s="256" t="s">
        <v>87</v>
      </c>
      <c r="AV162" s="13" t="s">
        <v>87</v>
      </c>
      <c r="AW162" s="13" t="s">
        <v>32</v>
      </c>
      <c r="AX162" s="13" t="s">
        <v>85</v>
      </c>
      <c r="AY162" s="256" t="s">
        <v>138</v>
      </c>
    </row>
    <row r="163" spans="1:65" s="2" customFormat="1" ht="21.75" customHeight="1">
      <c r="A163" s="36"/>
      <c r="B163" s="37"/>
      <c r="C163" s="217" t="s">
        <v>225</v>
      </c>
      <c r="D163" s="217" t="s">
        <v>141</v>
      </c>
      <c r="E163" s="218" t="s">
        <v>226</v>
      </c>
      <c r="F163" s="219" t="s">
        <v>227</v>
      </c>
      <c r="G163" s="220" t="s">
        <v>144</v>
      </c>
      <c r="H163" s="221">
        <v>10.4</v>
      </c>
      <c r="I163" s="222"/>
      <c r="J163" s="223">
        <f>ROUND(I163*H163,2)</f>
        <v>0</v>
      </c>
      <c r="K163" s="219" t="s">
        <v>145</v>
      </c>
      <c r="L163" s="42"/>
      <c r="M163" s="224" t="s">
        <v>1</v>
      </c>
      <c r="N163" s="225" t="s">
        <v>42</v>
      </c>
      <c r="O163" s="89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8" t="s">
        <v>146</v>
      </c>
      <c r="AT163" s="228" t="s">
        <v>141</v>
      </c>
      <c r="AU163" s="228" t="s">
        <v>87</v>
      </c>
      <c r="AY163" s="15" t="s">
        <v>138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5" t="s">
        <v>85</v>
      </c>
      <c r="BK163" s="229">
        <f>ROUND(I163*H163,2)</f>
        <v>0</v>
      </c>
      <c r="BL163" s="15" t="s">
        <v>146</v>
      </c>
      <c r="BM163" s="228" t="s">
        <v>228</v>
      </c>
    </row>
    <row r="164" spans="1:47" s="2" customFormat="1" ht="12">
      <c r="A164" s="36"/>
      <c r="B164" s="37"/>
      <c r="C164" s="38"/>
      <c r="D164" s="230" t="s">
        <v>148</v>
      </c>
      <c r="E164" s="38"/>
      <c r="F164" s="231" t="s">
        <v>229</v>
      </c>
      <c r="G164" s="38"/>
      <c r="H164" s="38"/>
      <c r="I164" s="232"/>
      <c r="J164" s="38"/>
      <c r="K164" s="38"/>
      <c r="L164" s="42"/>
      <c r="M164" s="233"/>
      <c r="N164" s="234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148</v>
      </c>
      <c r="AU164" s="15" t="s">
        <v>87</v>
      </c>
    </row>
    <row r="165" spans="1:51" s="13" customFormat="1" ht="12">
      <c r="A165" s="13"/>
      <c r="B165" s="246"/>
      <c r="C165" s="247"/>
      <c r="D165" s="230" t="s">
        <v>171</v>
      </c>
      <c r="E165" s="248" t="s">
        <v>1</v>
      </c>
      <c r="F165" s="249" t="s">
        <v>224</v>
      </c>
      <c r="G165" s="247"/>
      <c r="H165" s="250">
        <v>10.4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6" t="s">
        <v>171</v>
      </c>
      <c r="AU165" s="256" t="s">
        <v>87</v>
      </c>
      <c r="AV165" s="13" t="s">
        <v>87</v>
      </c>
      <c r="AW165" s="13" t="s">
        <v>32</v>
      </c>
      <c r="AX165" s="13" t="s">
        <v>85</v>
      </c>
      <c r="AY165" s="256" t="s">
        <v>138</v>
      </c>
    </row>
    <row r="166" spans="1:63" s="12" customFormat="1" ht="22.8" customHeight="1">
      <c r="A166" s="12"/>
      <c r="B166" s="201"/>
      <c r="C166" s="202"/>
      <c r="D166" s="203" t="s">
        <v>76</v>
      </c>
      <c r="E166" s="215" t="s">
        <v>87</v>
      </c>
      <c r="F166" s="215" t="s">
        <v>230</v>
      </c>
      <c r="G166" s="202"/>
      <c r="H166" s="202"/>
      <c r="I166" s="205"/>
      <c r="J166" s="216">
        <f>BK166</f>
        <v>0</v>
      </c>
      <c r="K166" s="202"/>
      <c r="L166" s="207"/>
      <c r="M166" s="208"/>
      <c r="N166" s="209"/>
      <c r="O166" s="209"/>
      <c r="P166" s="210">
        <f>SUM(P167:P173)</f>
        <v>0</v>
      </c>
      <c r="Q166" s="209"/>
      <c r="R166" s="210">
        <f>SUM(R167:R173)</f>
        <v>0.07874909999999999</v>
      </c>
      <c r="S166" s="209"/>
      <c r="T166" s="211">
        <f>SUM(T167:T173)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2" t="s">
        <v>85</v>
      </c>
      <c r="AT166" s="213" t="s">
        <v>76</v>
      </c>
      <c r="AU166" s="213" t="s">
        <v>85</v>
      </c>
      <c r="AY166" s="212" t="s">
        <v>138</v>
      </c>
      <c r="BK166" s="214">
        <f>SUM(BK167:BK173)</f>
        <v>0</v>
      </c>
    </row>
    <row r="167" spans="1:65" s="2" customFormat="1" ht="24.15" customHeight="1">
      <c r="A167" s="36"/>
      <c r="B167" s="37"/>
      <c r="C167" s="217" t="s">
        <v>231</v>
      </c>
      <c r="D167" s="217" t="s">
        <v>141</v>
      </c>
      <c r="E167" s="218" t="s">
        <v>232</v>
      </c>
      <c r="F167" s="219" t="s">
        <v>233</v>
      </c>
      <c r="G167" s="220" t="s">
        <v>155</v>
      </c>
      <c r="H167" s="221">
        <v>26</v>
      </c>
      <c r="I167" s="222"/>
      <c r="J167" s="223">
        <f>ROUND(I167*H167,2)</f>
        <v>0</v>
      </c>
      <c r="K167" s="219" t="s">
        <v>145</v>
      </c>
      <c r="L167" s="42"/>
      <c r="M167" s="224" t="s">
        <v>1</v>
      </c>
      <c r="N167" s="225" t="s">
        <v>42</v>
      </c>
      <c r="O167" s="89"/>
      <c r="P167" s="226">
        <f>O167*H167</f>
        <v>0</v>
      </c>
      <c r="Q167" s="226">
        <v>0.00133</v>
      </c>
      <c r="R167" s="226">
        <f>Q167*H167</f>
        <v>0.03458</v>
      </c>
      <c r="S167" s="226">
        <v>0</v>
      </c>
      <c r="T167" s="227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8" t="s">
        <v>146</v>
      </c>
      <c r="AT167" s="228" t="s">
        <v>141</v>
      </c>
      <c r="AU167" s="228" t="s">
        <v>87</v>
      </c>
      <c r="AY167" s="15" t="s">
        <v>138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5" t="s">
        <v>85</v>
      </c>
      <c r="BK167" s="229">
        <f>ROUND(I167*H167,2)</f>
        <v>0</v>
      </c>
      <c r="BL167" s="15" t="s">
        <v>146</v>
      </c>
      <c r="BM167" s="228" t="s">
        <v>234</v>
      </c>
    </row>
    <row r="168" spans="1:47" s="2" customFormat="1" ht="12">
      <c r="A168" s="36"/>
      <c r="B168" s="37"/>
      <c r="C168" s="38"/>
      <c r="D168" s="230" t="s">
        <v>148</v>
      </c>
      <c r="E168" s="38"/>
      <c r="F168" s="231" t="s">
        <v>235</v>
      </c>
      <c r="G168" s="38"/>
      <c r="H168" s="38"/>
      <c r="I168" s="232"/>
      <c r="J168" s="38"/>
      <c r="K168" s="38"/>
      <c r="L168" s="42"/>
      <c r="M168" s="233"/>
      <c r="N168" s="234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148</v>
      </c>
      <c r="AU168" s="15" t="s">
        <v>87</v>
      </c>
    </row>
    <row r="169" spans="1:65" s="2" customFormat="1" ht="24.15" customHeight="1">
      <c r="A169" s="36"/>
      <c r="B169" s="37"/>
      <c r="C169" s="217" t="s">
        <v>236</v>
      </c>
      <c r="D169" s="217" t="s">
        <v>141</v>
      </c>
      <c r="E169" s="218" t="s">
        <v>237</v>
      </c>
      <c r="F169" s="219" t="s">
        <v>238</v>
      </c>
      <c r="G169" s="220" t="s">
        <v>168</v>
      </c>
      <c r="H169" s="221">
        <v>97</v>
      </c>
      <c r="I169" s="222"/>
      <c r="J169" s="223">
        <f>ROUND(I169*H169,2)</f>
        <v>0</v>
      </c>
      <c r="K169" s="219" t="s">
        <v>145</v>
      </c>
      <c r="L169" s="42"/>
      <c r="M169" s="224" t="s">
        <v>1</v>
      </c>
      <c r="N169" s="225" t="s">
        <v>42</v>
      </c>
      <c r="O169" s="89"/>
      <c r="P169" s="226">
        <f>O169*H169</f>
        <v>0</v>
      </c>
      <c r="Q169" s="226">
        <v>0.0001</v>
      </c>
      <c r="R169" s="226">
        <f>Q169*H169</f>
        <v>0.0097</v>
      </c>
      <c r="S169" s="226">
        <v>0</v>
      </c>
      <c r="T169" s="227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8" t="s">
        <v>146</v>
      </c>
      <c r="AT169" s="228" t="s">
        <v>141</v>
      </c>
      <c r="AU169" s="228" t="s">
        <v>87</v>
      </c>
      <c r="AY169" s="15" t="s">
        <v>138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5" t="s">
        <v>85</v>
      </c>
      <c r="BK169" s="229">
        <f>ROUND(I169*H169,2)</f>
        <v>0</v>
      </c>
      <c r="BL169" s="15" t="s">
        <v>146</v>
      </c>
      <c r="BM169" s="228" t="s">
        <v>239</v>
      </c>
    </row>
    <row r="170" spans="1:47" s="2" customFormat="1" ht="12">
      <c r="A170" s="36"/>
      <c r="B170" s="37"/>
      <c r="C170" s="38"/>
      <c r="D170" s="230" t="s">
        <v>148</v>
      </c>
      <c r="E170" s="38"/>
      <c r="F170" s="231" t="s">
        <v>240</v>
      </c>
      <c r="G170" s="38"/>
      <c r="H170" s="38"/>
      <c r="I170" s="232"/>
      <c r="J170" s="38"/>
      <c r="K170" s="38"/>
      <c r="L170" s="42"/>
      <c r="M170" s="233"/>
      <c r="N170" s="234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148</v>
      </c>
      <c r="AU170" s="15" t="s">
        <v>87</v>
      </c>
    </row>
    <row r="171" spans="1:65" s="2" customFormat="1" ht="24.15" customHeight="1">
      <c r="A171" s="36"/>
      <c r="B171" s="37"/>
      <c r="C171" s="236" t="s">
        <v>241</v>
      </c>
      <c r="D171" s="236" t="s">
        <v>159</v>
      </c>
      <c r="E171" s="237" t="s">
        <v>242</v>
      </c>
      <c r="F171" s="238" t="s">
        <v>243</v>
      </c>
      <c r="G171" s="239" t="s">
        <v>168</v>
      </c>
      <c r="H171" s="240">
        <v>114.897</v>
      </c>
      <c r="I171" s="241"/>
      <c r="J171" s="242">
        <f>ROUND(I171*H171,2)</f>
        <v>0</v>
      </c>
      <c r="K171" s="238" t="s">
        <v>145</v>
      </c>
      <c r="L171" s="243"/>
      <c r="M171" s="244" t="s">
        <v>1</v>
      </c>
      <c r="N171" s="245" t="s">
        <v>42</v>
      </c>
      <c r="O171" s="89"/>
      <c r="P171" s="226">
        <f>O171*H171</f>
        <v>0</v>
      </c>
      <c r="Q171" s="226">
        <v>0.0003</v>
      </c>
      <c r="R171" s="226">
        <f>Q171*H171</f>
        <v>0.034469099999999996</v>
      </c>
      <c r="S171" s="226">
        <v>0</v>
      </c>
      <c r="T171" s="227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8" t="s">
        <v>163</v>
      </c>
      <c r="AT171" s="228" t="s">
        <v>159</v>
      </c>
      <c r="AU171" s="228" t="s">
        <v>87</v>
      </c>
      <c r="AY171" s="15" t="s">
        <v>138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5" t="s">
        <v>85</v>
      </c>
      <c r="BK171" s="229">
        <f>ROUND(I171*H171,2)</f>
        <v>0</v>
      </c>
      <c r="BL171" s="15" t="s">
        <v>146</v>
      </c>
      <c r="BM171" s="228" t="s">
        <v>244</v>
      </c>
    </row>
    <row r="172" spans="1:47" s="2" customFormat="1" ht="12">
      <c r="A172" s="36"/>
      <c r="B172" s="37"/>
      <c r="C172" s="38"/>
      <c r="D172" s="230" t="s">
        <v>148</v>
      </c>
      <c r="E172" s="38"/>
      <c r="F172" s="231" t="s">
        <v>243</v>
      </c>
      <c r="G172" s="38"/>
      <c r="H172" s="38"/>
      <c r="I172" s="232"/>
      <c r="J172" s="38"/>
      <c r="K172" s="38"/>
      <c r="L172" s="42"/>
      <c r="M172" s="233"/>
      <c r="N172" s="234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148</v>
      </c>
      <c r="AU172" s="15" t="s">
        <v>87</v>
      </c>
    </row>
    <row r="173" spans="1:51" s="13" customFormat="1" ht="12">
      <c r="A173" s="13"/>
      <c r="B173" s="246"/>
      <c r="C173" s="247"/>
      <c r="D173" s="230" t="s">
        <v>171</v>
      </c>
      <c r="E173" s="247"/>
      <c r="F173" s="249" t="s">
        <v>245</v>
      </c>
      <c r="G173" s="247"/>
      <c r="H173" s="250">
        <v>114.897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6" t="s">
        <v>171</v>
      </c>
      <c r="AU173" s="256" t="s">
        <v>87</v>
      </c>
      <c r="AV173" s="13" t="s">
        <v>87</v>
      </c>
      <c r="AW173" s="13" t="s">
        <v>4</v>
      </c>
      <c r="AX173" s="13" t="s">
        <v>85</v>
      </c>
      <c r="AY173" s="256" t="s">
        <v>138</v>
      </c>
    </row>
    <row r="174" spans="1:63" s="12" customFormat="1" ht="22.8" customHeight="1">
      <c r="A174" s="12"/>
      <c r="B174" s="201"/>
      <c r="C174" s="202"/>
      <c r="D174" s="203" t="s">
        <v>76</v>
      </c>
      <c r="E174" s="215" t="s">
        <v>246</v>
      </c>
      <c r="F174" s="215" t="s">
        <v>247</v>
      </c>
      <c r="G174" s="202"/>
      <c r="H174" s="202"/>
      <c r="I174" s="205"/>
      <c r="J174" s="216">
        <f>BK174</f>
        <v>0</v>
      </c>
      <c r="K174" s="202"/>
      <c r="L174" s="207"/>
      <c r="M174" s="208"/>
      <c r="N174" s="209"/>
      <c r="O174" s="209"/>
      <c r="P174" s="210">
        <f>SUM(P175:P183)</f>
        <v>0</v>
      </c>
      <c r="Q174" s="209"/>
      <c r="R174" s="210">
        <f>SUM(R175:R183)</f>
        <v>154.3042</v>
      </c>
      <c r="S174" s="209"/>
      <c r="T174" s="211">
        <f>SUM(T175:T183)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2" t="s">
        <v>85</v>
      </c>
      <c r="AT174" s="213" t="s">
        <v>76</v>
      </c>
      <c r="AU174" s="213" t="s">
        <v>85</v>
      </c>
      <c r="AY174" s="212" t="s">
        <v>138</v>
      </c>
      <c r="BK174" s="214">
        <f>SUM(BK175:BK183)</f>
        <v>0</v>
      </c>
    </row>
    <row r="175" spans="1:65" s="2" customFormat="1" ht="21.75" customHeight="1">
      <c r="A175" s="36"/>
      <c r="B175" s="37"/>
      <c r="C175" s="217" t="s">
        <v>248</v>
      </c>
      <c r="D175" s="217" t="s">
        <v>141</v>
      </c>
      <c r="E175" s="218" t="s">
        <v>249</v>
      </c>
      <c r="F175" s="219" t="s">
        <v>250</v>
      </c>
      <c r="G175" s="220" t="s">
        <v>168</v>
      </c>
      <c r="H175" s="221">
        <v>590</v>
      </c>
      <c r="I175" s="222"/>
      <c r="J175" s="223">
        <f>ROUND(I175*H175,2)</f>
        <v>0</v>
      </c>
      <c r="K175" s="219" t="s">
        <v>145</v>
      </c>
      <c r="L175" s="42"/>
      <c r="M175" s="224" t="s">
        <v>1</v>
      </c>
      <c r="N175" s="225" t="s">
        <v>42</v>
      </c>
      <c r="O175" s="89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8" t="s">
        <v>146</v>
      </c>
      <c r="AT175" s="228" t="s">
        <v>141</v>
      </c>
      <c r="AU175" s="228" t="s">
        <v>87</v>
      </c>
      <c r="AY175" s="15" t="s">
        <v>138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5" t="s">
        <v>85</v>
      </c>
      <c r="BK175" s="229">
        <f>ROUND(I175*H175,2)</f>
        <v>0</v>
      </c>
      <c r="BL175" s="15" t="s">
        <v>146</v>
      </c>
      <c r="BM175" s="228" t="s">
        <v>251</v>
      </c>
    </row>
    <row r="176" spans="1:47" s="2" customFormat="1" ht="12">
      <c r="A176" s="36"/>
      <c r="B176" s="37"/>
      <c r="C176" s="38"/>
      <c r="D176" s="230" t="s">
        <v>148</v>
      </c>
      <c r="E176" s="38"/>
      <c r="F176" s="231" t="s">
        <v>252</v>
      </c>
      <c r="G176" s="38"/>
      <c r="H176" s="38"/>
      <c r="I176" s="232"/>
      <c r="J176" s="38"/>
      <c r="K176" s="38"/>
      <c r="L176" s="42"/>
      <c r="M176" s="233"/>
      <c r="N176" s="234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148</v>
      </c>
      <c r="AU176" s="15" t="s">
        <v>87</v>
      </c>
    </row>
    <row r="177" spans="1:65" s="2" customFormat="1" ht="24.15" customHeight="1">
      <c r="A177" s="36"/>
      <c r="B177" s="37"/>
      <c r="C177" s="217" t="s">
        <v>87</v>
      </c>
      <c r="D177" s="217" t="s">
        <v>141</v>
      </c>
      <c r="E177" s="218" t="s">
        <v>253</v>
      </c>
      <c r="F177" s="219" t="s">
        <v>254</v>
      </c>
      <c r="G177" s="220" t="s">
        <v>168</v>
      </c>
      <c r="H177" s="221">
        <v>540</v>
      </c>
      <c r="I177" s="222"/>
      <c r="J177" s="223">
        <f>ROUND(I177*H177,2)</f>
        <v>0</v>
      </c>
      <c r="K177" s="219" t="s">
        <v>145</v>
      </c>
      <c r="L177" s="42"/>
      <c r="M177" s="224" t="s">
        <v>1</v>
      </c>
      <c r="N177" s="225" t="s">
        <v>42</v>
      </c>
      <c r="O177" s="89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8" t="s">
        <v>146</v>
      </c>
      <c r="AT177" s="228" t="s">
        <v>141</v>
      </c>
      <c r="AU177" s="228" t="s">
        <v>87</v>
      </c>
      <c r="AY177" s="15" t="s">
        <v>138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5" t="s">
        <v>85</v>
      </c>
      <c r="BK177" s="229">
        <f>ROUND(I177*H177,2)</f>
        <v>0</v>
      </c>
      <c r="BL177" s="15" t="s">
        <v>146</v>
      </c>
      <c r="BM177" s="228" t="s">
        <v>255</v>
      </c>
    </row>
    <row r="178" spans="1:47" s="2" customFormat="1" ht="12">
      <c r="A178" s="36"/>
      <c r="B178" s="37"/>
      <c r="C178" s="38"/>
      <c r="D178" s="230" t="s">
        <v>148</v>
      </c>
      <c r="E178" s="38"/>
      <c r="F178" s="231" t="s">
        <v>256</v>
      </c>
      <c r="G178" s="38"/>
      <c r="H178" s="38"/>
      <c r="I178" s="232"/>
      <c r="J178" s="38"/>
      <c r="K178" s="38"/>
      <c r="L178" s="42"/>
      <c r="M178" s="233"/>
      <c r="N178" s="234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148</v>
      </c>
      <c r="AU178" s="15" t="s">
        <v>87</v>
      </c>
    </row>
    <row r="179" spans="1:65" s="2" customFormat="1" ht="33" customHeight="1">
      <c r="A179" s="36"/>
      <c r="B179" s="37"/>
      <c r="C179" s="217" t="s">
        <v>163</v>
      </c>
      <c r="D179" s="217" t="s">
        <v>141</v>
      </c>
      <c r="E179" s="218" t="s">
        <v>257</v>
      </c>
      <c r="F179" s="219" t="s">
        <v>258</v>
      </c>
      <c r="G179" s="220" t="s">
        <v>168</v>
      </c>
      <c r="H179" s="221">
        <v>530</v>
      </c>
      <c r="I179" s="222"/>
      <c r="J179" s="223">
        <f>ROUND(I179*H179,2)</f>
        <v>0</v>
      </c>
      <c r="K179" s="219" t="s">
        <v>145</v>
      </c>
      <c r="L179" s="42"/>
      <c r="M179" s="224" t="s">
        <v>1</v>
      </c>
      <c r="N179" s="225" t="s">
        <v>42</v>
      </c>
      <c r="O179" s="89"/>
      <c r="P179" s="226">
        <f>O179*H179</f>
        <v>0</v>
      </c>
      <c r="Q179" s="226">
        <v>0.11162</v>
      </c>
      <c r="R179" s="226">
        <f>Q179*H179</f>
        <v>59.1586</v>
      </c>
      <c r="S179" s="226">
        <v>0</v>
      </c>
      <c r="T179" s="227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8" t="s">
        <v>146</v>
      </c>
      <c r="AT179" s="228" t="s">
        <v>141</v>
      </c>
      <c r="AU179" s="228" t="s">
        <v>87</v>
      </c>
      <c r="AY179" s="15" t="s">
        <v>138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5" t="s">
        <v>85</v>
      </c>
      <c r="BK179" s="229">
        <f>ROUND(I179*H179,2)</f>
        <v>0</v>
      </c>
      <c r="BL179" s="15" t="s">
        <v>146</v>
      </c>
      <c r="BM179" s="228" t="s">
        <v>259</v>
      </c>
    </row>
    <row r="180" spans="1:47" s="2" customFormat="1" ht="12">
      <c r="A180" s="36"/>
      <c r="B180" s="37"/>
      <c r="C180" s="38"/>
      <c r="D180" s="230" t="s">
        <v>148</v>
      </c>
      <c r="E180" s="38"/>
      <c r="F180" s="231" t="s">
        <v>260</v>
      </c>
      <c r="G180" s="38"/>
      <c r="H180" s="38"/>
      <c r="I180" s="232"/>
      <c r="J180" s="38"/>
      <c r="K180" s="38"/>
      <c r="L180" s="42"/>
      <c r="M180" s="233"/>
      <c r="N180" s="234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148</v>
      </c>
      <c r="AU180" s="15" t="s">
        <v>87</v>
      </c>
    </row>
    <row r="181" spans="1:65" s="2" customFormat="1" ht="21.75" customHeight="1">
      <c r="A181" s="36"/>
      <c r="B181" s="37"/>
      <c r="C181" s="236" t="s">
        <v>261</v>
      </c>
      <c r="D181" s="236" t="s">
        <v>159</v>
      </c>
      <c r="E181" s="237" t="s">
        <v>262</v>
      </c>
      <c r="F181" s="238" t="s">
        <v>263</v>
      </c>
      <c r="G181" s="239" t="s">
        <v>168</v>
      </c>
      <c r="H181" s="240">
        <v>540.6</v>
      </c>
      <c r="I181" s="241"/>
      <c r="J181" s="242">
        <f>ROUND(I181*H181,2)</f>
        <v>0</v>
      </c>
      <c r="K181" s="238" t="s">
        <v>145</v>
      </c>
      <c r="L181" s="243"/>
      <c r="M181" s="244" t="s">
        <v>1</v>
      </c>
      <c r="N181" s="245" t="s">
        <v>42</v>
      </c>
      <c r="O181" s="89"/>
      <c r="P181" s="226">
        <f>O181*H181</f>
        <v>0</v>
      </c>
      <c r="Q181" s="226">
        <v>0.176</v>
      </c>
      <c r="R181" s="226">
        <f>Q181*H181</f>
        <v>95.1456</v>
      </c>
      <c r="S181" s="226">
        <v>0</v>
      </c>
      <c r="T181" s="227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8" t="s">
        <v>163</v>
      </c>
      <c r="AT181" s="228" t="s">
        <v>159</v>
      </c>
      <c r="AU181" s="228" t="s">
        <v>87</v>
      </c>
      <c r="AY181" s="15" t="s">
        <v>138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5" t="s">
        <v>85</v>
      </c>
      <c r="BK181" s="229">
        <f>ROUND(I181*H181,2)</f>
        <v>0</v>
      </c>
      <c r="BL181" s="15" t="s">
        <v>146</v>
      </c>
      <c r="BM181" s="228" t="s">
        <v>264</v>
      </c>
    </row>
    <row r="182" spans="1:47" s="2" customFormat="1" ht="12">
      <c r="A182" s="36"/>
      <c r="B182" s="37"/>
      <c r="C182" s="38"/>
      <c r="D182" s="230" t="s">
        <v>148</v>
      </c>
      <c r="E182" s="38"/>
      <c r="F182" s="231" t="s">
        <v>263</v>
      </c>
      <c r="G182" s="38"/>
      <c r="H182" s="38"/>
      <c r="I182" s="232"/>
      <c r="J182" s="38"/>
      <c r="K182" s="38"/>
      <c r="L182" s="42"/>
      <c r="M182" s="233"/>
      <c r="N182" s="234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148</v>
      </c>
      <c r="AU182" s="15" t="s">
        <v>87</v>
      </c>
    </row>
    <row r="183" spans="1:51" s="13" customFormat="1" ht="12">
      <c r="A183" s="13"/>
      <c r="B183" s="246"/>
      <c r="C183" s="247"/>
      <c r="D183" s="230" t="s">
        <v>171</v>
      </c>
      <c r="E183" s="247"/>
      <c r="F183" s="249" t="s">
        <v>265</v>
      </c>
      <c r="G183" s="247"/>
      <c r="H183" s="250">
        <v>540.6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6" t="s">
        <v>171</v>
      </c>
      <c r="AU183" s="256" t="s">
        <v>87</v>
      </c>
      <c r="AV183" s="13" t="s">
        <v>87</v>
      </c>
      <c r="AW183" s="13" t="s">
        <v>4</v>
      </c>
      <c r="AX183" s="13" t="s">
        <v>85</v>
      </c>
      <c r="AY183" s="256" t="s">
        <v>138</v>
      </c>
    </row>
    <row r="184" spans="1:63" s="12" customFormat="1" ht="22.8" customHeight="1">
      <c r="A184" s="12"/>
      <c r="B184" s="201"/>
      <c r="C184" s="202"/>
      <c r="D184" s="203" t="s">
        <v>76</v>
      </c>
      <c r="E184" s="215" t="s">
        <v>261</v>
      </c>
      <c r="F184" s="215" t="s">
        <v>266</v>
      </c>
      <c r="G184" s="202"/>
      <c r="H184" s="202"/>
      <c r="I184" s="205"/>
      <c r="J184" s="216">
        <f>BK184</f>
        <v>0</v>
      </c>
      <c r="K184" s="202"/>
      <c r="L184" s="207"/>
      <c r="M184" s="208"/>
      <c r="N184" s="209"/>
      <c r="O184" s="209"/>
      <c r="P184" s="210">
        <f>SUM(P185:P205)</f>
        <v>0</v>
      </c>
      <c r="Q184" s="209"/>
      <c r="R184" s="210">
        <f>SUM(R185:R205)</f>
        <v>48.01746</v>
      </c>
      <c r="S184" s="209"/>
      <c r="T184" s="211">
        <f>SUM(T185:T205)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2" t="s">
        <v>85</v>
      </c>
      <c r="AT184" s="213" t="s">
        <v>76</v>
      </c>
      <c r="AU184" s="213" t="s">
        <v>85</v>
      </c>
      <c r="AY184" s="212" t="s">
        <v>138</v>
      </c>
      <c r="BK184" s="214">
        <f>SUM(BK185:BK205)</f>
        <v>0</v>
      </c>
    </row>
    <row r="185" spans="1:65" s="2" customFormat="1" ht="24.15" customHeight="1">
      <c r="A185" s="36"/>
      <c r="B185" s="37"/>
      <c r="C185" s="217" t="s">
        <v>267</v>
      </c>
      <c r="D185" s="217" t="s">
        <v>141</v>
      </c>
      <c r="E185" s="218" t="s">
        <v>268</v>
      </c>
      <c r="F185" s="219" t="s">
        <v>269</v>
      </c>
      <c r="G185" s="220" t="s">
        <v>270</v>
      </c>
      <c r="H185" s="221">
        <v>4</v>
      </c>
      <c r="I185" s="222"/>
      <c r="J185" s="223">
        <f>ROUND(I185*H185,2)</f>
        <v>0</v>
      </c>
      <c r="K185" s="219" t="s">
        <v>271</v>
      </c>
      <c r="L185" s="42"/>
      <c r="M185" s="224" t="s">
        <v>1</v>
      </c>
      <c r="N185" s="225" t="s">
        <v>42</v>
      </c>
      <c r="O185" s="89"/>
      <c r="P185" s="226">
        <f>O185*H185</f>
        <v>0</v>
      </c>
      <c r="Q185" s="226">
        <v>0.0007</v>
      </c>
      <c r="R185" s="226">
        <f>Q185*H185</f>
        <v>0.0028</v>
      </c>
      <c r="S185" s="226">
        <v>0</v>
      </c>
      <c r="T185" s="227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8" t="s">
        <v>146</v>
      </c>
      <c r="AT185" s="228" t="s">
        <v>141</v>
      </c>
      <c r="AU185" s="228" t="s">
        <v>87</v>
      </c>
      <c r="AY185" s="15" t="s">
        <v>138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5" t="s">
        <v>85</v>
      </c>
      <c r="BK185" s="229">
        <f>ROUND(I185*H185,2)</f>
        <v>0</v>
      </c>
      <c r="BL185" s="15" t="s">
        <v>146</v>
      </c>
      <c r="BM185" s="228" t="s">
        <v>272</v>
      </c>
    </row>
    <row r="186" spans="1:47" s="2" customFormat="1" ht="12">
      <c r="A186" s="36"/>
      <c r="B186" s="37"/>
      <c r="C186" s="38"/>
      <c r="D186" s="230" t="s">
        <v>148</v>
      </c>
      <c r="E186" s="38"/>
      <c r="F186" s="231" t="s">
        <v>273</v>
      </c>
      <c r="G186" s="38"/>
      <c r="H186" s="38"/>
      <c r="I186" s="232"/>
      <c r="J186" s="38"/>
      <c r="K186" s="38"/>
      <c r="L186" s="42"/>
      <c r="M186" s="233"/>
      <c r="N186" s="234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148</v>
      </c>
      <c r="AU186" s="15" t="s">
        <v>87</v>
      </c>
    </row>
    <row r="187" spans="1:65" s="2" customFormat="1" ht="24.15" customHeight="1">
      <c r="A187" s="36"/>
      <c r="B187" s="37"/>
      <c r="C187" s="236" t="s">
        <v>274</v>
      </c>
      <c r="D187" s="236" t="s">
        <v>159</v>
      </c>
      <c r="E187" s="237" t="s">
        <v>275</v>
      </c>
      <c r="F187" s="238" t="s">
        <v>276</v>
      </c>
      <c r="G187" s="239" t="s">
        <v>270</v>
      </c>
      <c r="H187" s="240">
        <v>4</v>
      </c>
      <c r="I187" s="241"/>
      <c r="J187" s="242">
        <f>ROUND(I187*H187,2)</f>
        <v>0</v>
      </c>
      <c r="K187" s="238" t="s">
        <v>271</v>
      </c>
      <c r="L187" s="243"/>
      <c r="M187" s="244" t="s">
        <v>1</v>
      </c>
      <c r="N187" s="245" t="s">
        <v>42</v>
      </c>
      <c r="O187" s="89"/>
      <c r="P187" s="226">
        <f>O187*H187</f>
        <v>0</v>
      </c>
      <c r="Q187" s="226">
        <v>0.0013</v>
      </c>
      <c r="R187" s="226">
        <f>Q187*H187</f>
        <v>0.0052</v>
      </c>
      <c r="S187" s="226">
        <v>0</v>
      </c>
      <c r="T187" s="227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8" t="s">
        <v>163</v>
      </c>
      <c r="AT187" s="228" t="s">
        <v>159</v>
      </c>
      <c r="AU187" s="228" t="s">
        <v>87</v>
      </c>
      <c r="AY187" s="15" t="s">
        <v>138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5" t="s">
        <v>85</v>
      </c>
      <c r="BK187" s="229">
        <f>ROUND(I187*H187,2)</f>
        <v>0</v>
      </c>
      <c r="BL187" s="15" t="s">
        <v>146</v>
      </c>
      <c r="BM187" s="228" t="s">
        <v>277</v>
      </c>
    </row>
    <row r="188" spans="1:47" s="2" customFormat="1" ht="12">
      <c r="A188" s="36"/>
      <c r="B188" s="37"/>
      <c r="C188" s="38"/>
      <c r="D188" s="230" t="s">
        <v>148</v>
      </c>
      <c r="E188" s="38"/>
      <c r="F188" s="231" t="s">
        <v>276</v>
      </c>
      <c r="G188" s="38"/>
      <c r="H188" s="38"/>
      <c r="I188" s="232"/>
      <c r="J188" s="38"/>
      <c r="K188" s="38"/>
      <c r="L188" s="42"/>
      <c r="M188" s="233"/>
      <c r="N188" s="234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148</v>
      </c>
      <c r="AU188" s="15" t="s">
        <v>87</v>
      </c>
    </row>
    <row r="189" spans="1:65" s="2" customFormat="1" ht="24.15" customHeight="1">
      <c r="A189" s="36"/>
      <c r="B189" s="37"/>
      <c r="C189" s="217" t="s">
        <v>278</v>
      </c>
      <c r="D189" s="217" t="s">
        <v>141</v>
      </c>
      <c r="E189" s="218" t="s">
        <v>279</v>
      </c>
      <c r="F189" s="219" t="s">
        <v>280</v>
      </c>
      <c r="G189" s="220" t="s">
        <v>270</v>
      </c>
      <c r="H189" s="221">
        <v>2</v>
      </c>
      <c r="I189" s="222"/>
      <c r="J189" s="223">
        <f>ROUND(I189*H189,2)</f>
        <v>0</v>
      </c>
      <c r="K189" s="219" t="s">
        <v>271</v>
      </c>
      <c r="L189" s="42"/>
      <c r="M189" s="224" t="s">
        <v>1</v>
      </c>
      <c r="N189" s="225" t="s">
        <v>42</v>
      </c>
      <c r="O189" s="89"/>
      <c r="P189" s="226">
        <f>O189*H189</f>
        <v>0</v>
      </c>
      <c r="Q189" s="226">
        <v>0.11241</v>
      </c>
      <c r="R189" s="226">
        <f>Q189*H189</f>
        <v>0.22482</v>
      </c>
      <c r="S189" s="226">
        <v>0</v>
      </c>
      <c r="T189" s="227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8" t="s">
        <v>146</v>
      </c>
      <c r="AT189" s="228" t="s">
        <v>141</v>
      </c>
      <c r="AU189" s="228" t="s">
        <v>87</v>
      </c>
      <c r="AY189" s="15" t="s">
        <v>138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5" t="s">
        <v>85</v>
      </c>
      <c r="BK189" s="229">
        <f>ROUND(I189*H189,2)</f>
        <v>0</v>
      </c>
      <c r="BL189" s="15" t="s">
        <v>146</v>
      </c>
      <c r="BM189" s="228" t="s">
        <v>281</v>
      </c>
    </row>
    <row r="190" spans="1:47" s="2" customFormat="1" ht="12">
      <c r="A190" s="36"/>
      <c r="B190" s="37"/>
      <c r="C190" s="38"/>
      <c r="D190" s="230" t="s">
        <v>148</v>
      </c>
      <c r="E190" s="38"/>
      <c r="F190" s="231" t="s">
        <v>282</v>
      </c>
      <c r="G190" s="38"/>
      <c r="H190" s="38"/>
      <c r="I190" s="232"/>
      <c r="J190" s="38"/>
      <c r="K190" s="38"/>
      <c r="L190" s="42"/>
      <c r="M190" s="233"/>
      <c r="N190" s="234"/>
      <c r="O190" s="89"/>
      <c r="P190" s="89"/>
      <c r="Q190" s="89"/>
      <c r="R190" s="89"/>
      <c r="S190" s="89"/>
      <c r="T190" s="90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5" t="s">
        <v>148</v>
      </c>
      <c r="AU190" s="15" t="s">
        <v>87</v>
      </c>
    </row>
    <row r="191" spans="1:65" s="2" customFormat="1" ht="21.75" customHeight="1">
      <c r="A191" s="36"/>
      <c r="B191" s="37"/>
      <c r="C191" s="236" t="s">
        <v>283</v>
      </c>
      <c r="D191" s="236" t="s">
        <v>159</v>
      </c>
      <c r="E191" s="237" t="s">
        <v>284</v>
      </c>
      <c r="F191" s="238" t="s">
        <v>285</v>
      </c>
      <c r="G191" s="239" t="s">
        <v>270</v>
      </c>
      <c r="H191" s="240">
        <v>2</v>
      </c>
      <c r="I191" s="241"/>
      <c r="J191" s="242">
        <f>ROUND(I191*H191,2)</f>
        <v>0</v>
      </c>
      <c r="K191" s="238" t="s">
        <v>271</v>
      </c>
      <c r="L191" s="243"/>
      <c r="M191" s="244" t="s">
        <v>1</v>
      </c>
      <c r="N191" s="245" t="s">
        <v>42</v>
      </c>
      <c r="O191" s="89"/>
      <c r="P191" s="226">
        <f>O191*H191</f>
        <v>0</v>
      </c>
      <c r="Q191" s="226">
        <v>0.0061</v>
      </c>
      <c r="R191" s="226">
        <f>Q191*H191</f>
        <v>0.0122</v>
      </c>
      <c r="S191" s="226">
        <v>0</v>
      </c>
      <c r="T191" s="227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8" t="s">
        <v>163</v>
      </c>
      <c r="AT191" s="228" t="s">
        <v>159</v>
      </c>
      <c r="AU191" s="228" t="s">
        <v>87</v>
      </c>
      <c r="AY191" s="15" t="s">
        <v>138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5" t="s">
        <v>85</v>
      </c>
      <c r="BK191" s="229">
        <f>ROUND(I191*H191,2)</f>
        <v>0</v>
      </c>
      <c r="BL191" s="15" t="s">
        <v>146</v>
      </c>
      <c r="BM191" s="228" t="s">
        <v>286</v>
      </c>
    </row>
    <row r="192" spans="1:47" s="2" customFormat="1" ht="12">
      <c r="A192" s="36"/>
      <c r="B192" s="37"/>
      <c r="C192" s="38"/>
      <c r="D192" s="230" t="s">
        <v>148</v>
      </c>
      <c r="E192" s="38"/>
      <c r="F192" s="231" t="s">
        <v>285</v>
      </c>
      <c r="G192" s="38"/>
      <c r="H192" s="38"/>
      <c r="I192" s="232"/>
      <c r="J192" s="38"/>
      <c r="K192" s="38"/>
      <c r="L192" s="42"/>
      <c r="M192" s="233"/>
      <c r="N192" s="234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148</v>
      </c>
      <c r="AU192" s="15" t="s">
        <v>87</v>
      </c>
    </row>
    <row r="193" spans="1:65" s="2" customFormat="1" ht="24.15" customHeight="1">
      <c r="A193" s="36"/>
      <c r="B193" s="37"/>
      <c r="C193" s="217" t="s">
        <v>287</v>
      </c>
      <c r="D193" s="217" t="s">
        <v>141</v>
      </c>
      <c r="E193" s="218" t="s">
        <v>288</v>
      </c>
      <c r="F193" s="219" t="s">
        <v>289</v>
      </c>
      <c r="G193" s="220" t="s">
        <v>155</v>
      </c>
      <c r="H193" s="221">
        <v>220</v>
      </c>
      <c r="I193" s="222"/>
      <c r="J193" s="223">
        <f>ROUND(I193*H193,2)</f>
        <v>0</v>
      </c>
      <c r="K193" s="219" t="s">
        <v>145</v>
      </c>
      <c r="L193" s="42"/>
      <c r="M193" s="224" t="s">
        <v>1</v>
      </c>
      <c r="N193" s="225" t="s">
        <v>42</v>
      </c>
      <c r="O193" s="89"/>
      <c r="P193" s="226">
        <f>O193*H193</f>
        <v>0</v>
      </c>
      <c r="Q193" s="226">
        <v>0.14321</v>
      </c>
      <c r="R193" s="226">
        <f>Q193*H193</f>
        <v>31.5062</v>
      </c>
      <c r="S193" s="226">
        <v>0</v>
      </c>
      <c r="T193" s="227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8" t="s">
        <v>146</v>
      </c>
      <c r="AT193" s="228" t="s">
        <v>141</v>
      </c>
      <c r="AU193" s="228" t="s">
        <v>87</v>
      </c>
      <c r="AY193" s="15" t="s">
        <v>138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5" t="s">
        <v>85</v>
      </c>
      <c r="BK193" s="229">
        <f>ROUND(I193*H193,2)</f>
        <v>0</v>
      </c>
      <c r="BL193" s="15" t="s">
        <v>146</v>
      </c>
      <c r="BM193" s="228" t="s">
        <v>290</v>
      </c>
    </row>
    <row r="194" spans="1:47" s="2" customFormat="1" ht="12">
      <c r="A194" s="36"/>
      <c r="B194" s="37"/>
      <c r="C194" s="38"/>
      <c r="D194" s="230" t="s">
        <v>148</v>
      </c>
      <c r="E194" s="38"/>
      <c r="F194" s="231" t="s">
        <v>291</v>
      </c>
      <c r="G194" s="38"/>
      <c r="H194" s="38"/>
      <c r="I194" s="232"/>
      <c r="J194" s="38"/>
      <c r="K194" s="38"/>
      <c r="L194" s="42"/>
      <c r="M194" s="233"/>
      <c r="N194" s="234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148</v>
      </c>
      <c r="AU194" s="15" t="s">
        <v>87</v>
      </c>
    </row>
    <row r="195" spans="1:65" s="2" customFormat="1" ht="16.5" customHeight="1">
      <c r="A195" s="36"/>
      <c r="B195" s="37"/>
      <c r="C195" s="236" t="s">
        <v>292</v>
      </c>
      <c r="D195" s="236" t="s">
        <v>159</v>
      </c>
      <c r="E195" s="237" t="s">
        <v>293</v>
      </c>
      <c r="F195" s="238" t="s">
        <v>294</v>
      </c>
      <c r="G195" s="239" t="s">
        <v>155</v>
      </c>
      <c r="H195" s="240">
        <v>224.4</v>
      </c>
      <c r="I195" s="241"/>
      <c r="J195" s="242">
        <f>ROUND(I195*H195,2)</f>
        <v>0</v>
      </c>
      <c r="K195" s="238" t="s">
        <v>145</v>
      </c>
      <c r="L195" s="243"/>
      <c r="M195" s="244" t="s">
        <v>1</v>
      </c>
      <c r="N195" s="245" t="s">
        <v>42</v>
      </c>
      <c r="O195" s="89"/>
      <c r="P195" s="226">
        <f>O195*H195</f>
        <v>0</v>
      </c>
      <c r="Q195" s="226">
        <v>0.046</v>
      </c>
      <c r="R195" s="226">
        <f>Q195*H195</f>
        <v>10.3224</v>
      </c>
      <c r="S195" s="226">
        <v>0</v>
      </c>
      <c r="T195" s="227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8" t="s">
        <v>163</v>
      </c>
      <c r="AT195" s="228" t="s">
        <v>159</v>
      </c>
      <c r="AU195" s="228" t="s">
        <v>87</v>
      </c>
      <c r="AY195" s="15" t="s">
        <v>138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5" t="s">
        <v>85</v>
      </c>
      <c r="BK195" s="229">
        <f>ROUND(I195*H195,2)</f>
        <v>0</v>
      </c>
      <c r="BL195" s="15" t="s">
        <v>146</v>
      </c>
      <c r="BM195" s="228" t="s">
        <v>295</v>
      </c>
    </row>
    <row r="196" spans="1:47" s="2" customFormat="1" ht="12">
      <c r="A196" s="36"/>
      <c r="B196" s="37"/>
      <c r="C196" s="38"/>
      <c r="D196" s="230" t="s">
        <v>148</v>
      </c>
      <c r="E196" s="38"/>
      <c r="F196" s="231" t="s">
        <v>294</v>
      </c>
      <c r="G196" s="38"/>
      <c r="H196" s="38"/>
      <c r="I196" s="232"/>
      <c r="J196" s="38"/>
      <c r="K196" s="38"/>
      <c r="L196" s="42"/>
      <c r="M196" s="233"/>
      <c r="N196" s="234"/>
      <c r="O196" s="89"/>
      <c r="P196" s="89"/>
      <c r="Q196" s="89"/>
      <c r="R196" s="89"/>
      <c r="S196" s="89"/>
      <c r="T196" s="90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5" t="s">
        <v>148</v>
      </c>
      <c r="AU196" s="15" t="s">
        <v>87</v>
      </c>
    </row>
    <row r="197" spans="1:51" s="13" customFormat="1" ht="12">
      <c r="A197" s="13"/>
      <c r="B197" s="246"/>
      <c r="C197" s="247"/>
      <c r="D197" s="230" t="s">
        <v>171</v>
      </c>
      <c r="E197" s="247"/>
      <c r="F197" s="249" t="s">
        <v>296</v>
      </c>
      <c r="G197" s="247"/>
      <c r="H197" s="250">
        <v>224.4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6" t="s">
        <v>171</v>
      </c>
      <c r="AU197" s="256" t="s">
        <v>87</v>
      </c>
      <c r="AV197" s="13" t="s">
        <v>87</v>
      </c>
      <c r="AW197" s="13" t="s">
        <v>4</v>
      </c>
      <c r="AX197" s="13" t="s">
        <v>85</v>
      </c>
      <c r="AY197" s="256" t="s">
        <v>138</v>
      </c>
    </row>
    <row r="198" spans="1:65" s="2" customFormat="1" ht="33" customHeight="1">
      <c r="A198" s="36"/>
      <c r="B198" s="37"/>
      <c r="C198" s="217" t="s">
        <v>7</v>
      </c>
      <c r="D198" s="217" t="s">
        <v>141</v>
      </c>
      <c r="E198" s="218" t="s">
        <v>297</v>
      </c>
      <c r="F198" s="219" t="s">
        <v>298</v>
      </c>
      <c r="G198" s="220" t="s">
        <v>155</v>
      </c>
      <c r="H198" s="221">
        <v>29</v>
      </c>
      <c r="I198" s="222"/>
      <c r="J198" s="223">
        <f>ROUND(I198*H198,2)</f>
        <v>0</v>
      </c>
      <c r="K198" s="219" t="s">
        <v>145</v>
      </c>
      <c r="L198" s="42"/>
      <c r="M198" s="224" t="s">
        <v>1</v>
      </c>
      <c r="N198" s="225" t="s">
        <v>42</v>
      </c>
      <c r="O198" s="89"/>
      <c r="P198" s="226">
        <f>O198*H198</f>
        <v>0</v>
      </c>
      <c r="Q198" s="226">
        <v>0.1554</v>
      </c>
      <c r="R198" s="226">
        <f>Q198*H198</f>
        <v>4.506600000000001</v>
      </c>
      <c r="S198" s="226">
        <v>0</v>
      </c>
      <c r="T198" s="227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8" t="s">
        <v>146</v>
      </c>
      <c r="AT198" s="228" t="s">
        <v>141</v>
      </c>
      <c r="AU198" s="228" t="s">
        <v>87</v>
      </c>
      <c r="AY198" s="15" t="s">
        <v>138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5" t="s">
        <v>85</v>
      </c>
      <c r="BK198" s="229">
        <f>ROUND(I198*H198,2)</f>
        <v>0</v>
      </c>
      <c r="BL198" s="15" t="s">
        <v>146</v>
      </c>
      <c r="BM198" s="228" t="s">
        <v>299</v>
      </c>
    </row>
    <row r="199" spans="1:47" s="2" customFormat="1" ht="12">
      <c r="A199" s="36"/>
      <c r="B199" s="37"/>
      <c r="C199" s="38"/>
      <c r="D199" s="230" t="s">
        <v>148</v>
      </c>
      <c r="E199" s="38"/>
      <c r="F199" s="231" t="s">
        <v>300</v>
      </c>
      <c r="G199" s="38"/>
      <c r="H199" s="38"/>
      <c r="I199" s="232"/>
      <c r="J199" s="38"/>
      <c r="K199" s="38"/>
      <c r="L199" s="42"/>
      <c r="M199" s="233"/>
      <c r="N199" s="234"/>
      <c r="O199" s="89"/>
      <c r="P199" s="89"/>
      <c r="Q199" s="89"/>
      <c r="R199" s="89"/>
      <c r="S199" s="89"/>
      <c r="T199" s="90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5" t="s">
        <v>148</v>
      </c>
      <c r="AU199" s="15" t="s">
        <v>87</v>
      </c>
    </row>
    <row r="200" spans="1:65" s="2" customFormat="1" ht="21.75" customHeight="1">
      <c r="A200" s="36"/>
      <c r="B200" s="37"/>
      <c r="C200" s="236" t="s">
        <v>301</v>
      </c>
      <c r="D200" s="236" t="s">
        <v>159</v>
      </c>
      <c r="E200" s="237" t="s">
        <v>302</v>
      </c>
      <c r="F200" s="238" t="s">
        <v>303</v>
      </c>
      <c r="G200" s="239" t="s">
        <v>155</v>
      </c>
      <c r="H200" s="240">
        <v>29.58</v>
      </c>
      <c r="I200" s="241"/>
      <c r="J200" s="242">
        <f>ROUND(I200*H200,2)</f>
        <v>0</v>
      </c>
      <c r="K200" s="238" t="s">
        <v>145</v>
      </c>
      <c r="L200" s="243"/>
      <c r="M200" s="244" t="s">
        <v>1</v>
      </c>
      <c r="N200" s="245" t="s">
        <v>42</v>
      </c>
      <c r="O200" s="89"/>
      <c r="P200" s="226">
        <f>O200*H200</f>
        <v>0</v>
      </c>
      <c r="Q200" s="226">
        <v>0.048</v>
      </c>
      <c r="R200" s="226">
        <f>Q200*H200</f>
        <v>1.41984</v>
      </c>
      <c r="S200" s="226">
        <v>0</v>
      </c>
      <c r="T200" s="227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8" t="s">
        <v>163</v>
      </c>
      <c r="AT200" s="228" t="s">
        <v>159</v>
      </c>
      <c r="AU200" s="228" t="s">
        <v>87</v>
      </c>
      <c r="AY200" s="15" t="s">
        <v>138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5" t="s">
        <v>85</v>
      </c>
      <c r="BK200" s="229">
        <f>ROUND(I200*H200,2)</f>
        <v>0</v>
      </c>
      <c r="BL200" s="15" t="s">
        <v>146</v>
      </c>
      <c r="BM200" s="228" t="s">
        <v>304</v>
      </c>
    </row>
    <row r="201" spans="1:47" s="2" customFormat="1" ht="12">
      <c r="A201" s="36"/>
      <c r="B201" s="37"/>
      <c r="C201" s="38"/>
      <c r="D201" s="230" t="s">
        <v>148</v>
      </c>
      <c r="E201" s="38"/>
      <c r="F201" s="231" t="s">
        <v>303</v>
      </c>
      <c r="G201" s="38"/>
      <c r="H201" s="38"/>
      <c r="I201" s="232"/>
      <c r="J201" s="38"/>
      <c r="K201" s="38"/>
      <c r="L201" s="42"/>
      <c r="M201" s="233"/>
      <c r="N201" s="234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148</v>
      </c>
      <c r="AU201" s="15" t="s">
        <v>87</v>
      </c>
    </row>
    <row r="202" spans="1:51" s="13" customFormat="1" ht="12">
      <c r="A202" s="13"/>
      <c r="B202" s="246"/>
      <c r="C202" s="247"/>
      <c r="D202" s="230" t="s">
        <v>171</v>
      </c>
      <c r="E202" s="247"/>
      <c r="F202" s="249" t="s">
        <v>305</v>
      </c>
      <c r="G202" s="247"/>
      <c r="H202" s="250">
        <v>29.58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6" t="s">
        <v>171</v>
      </c>
      <c r="AU202" s="256" t="s">
        <v>87</v>
      </c>
      <c r="AV202" s="13" t="s">
        <v>87</v>
      </c>
      <c r="AW202" s="13" t="s">
        <v>4</v>
      </c>
      <c r="AX202" s="13" t="s">
        <v>85</v>
      </c>
      <c r="AY202" s="256" t="s">
        <v>138</v>
      </c>
    </row>
    <row r="203" spans="1:65" s="2" customFormat="1" ht="33" customHeight="1">
      <c r="A203" s="36"/>
      <c r="B203" s="37"/>
      <c r="C203" s="217" t="s">
        <v>306</v>
      </c>
      <c r="D203" s="217" t="s">
        <v>141</v>
      </c>
      <c r="E203" s="218" t="s">
        <v>307</v>
      </c>
      <c r="F203" s="219" t="s">
        <v>308</v>
      </c>
      <c r="G203" s="220" t="s">
        <v>155</v>
      </c>
      <c r="H203" s="221">
        <v>29</v>
      </c>
      <c r="I203" s="222"/>
      <c r="J203" s="223">
        <f>ROUND(I203*H203,2)</f>
        <v>0</v>
      </c>
      <c r="K203" s="219" t="s">
        <v>145</v>
      </c>
      <c r="L203" s="42"/>
      <c r="M203" s="224" t="s">
        <v>1</v>
      </c>
      <c r="N203" s="225" t="s">
        <v>42</v>
      </c>
      <c r="O203" s="89"/>
      <c r="P203" s="226">
        <f>O203*H203</f>
        <v>0</v>
      </c>
      <c r="Q203" s="226">
        <v>0.0006</v>
      </c>
      <c r="R203" s="226">
        <f>Q203*H203</f>
        <v>0.0174</v>
      </c>
      <c r="S203" s="226">
        <v>0</v>
      </c>
      <c r="T203" s="227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8" t="s">
        <v>146</v>
      </c>
      <c r="AT203" s="228" t="s">
        <v>141</v>
      </c>
      <c r="AU203" s="228" t="s">
        <v>87</v>
      </c>
      <c r="AY203" s="15" t="s">
        <v>138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5" t="s">
        <v>85</v>
      </c>
      <c r="BK203" s="229">
        <f>ROUND(I203*H203,2)</f>
        <v>0</v>
      </c>
      <c r="BL203" s="15" t="s">
        <v>146</v>
      </c>
      <c r="BM203" s="228" t="s">
        <v>309</v>
      </c>
    </row>
    <row r="204" spans="1:47" s="2" customFormat="1" ht="12">
      <c r="A204" s="36"/>
      <c r="B204" s="37"/>
      <c r="C204" s="38"/>
      <c r="D204" s="230" t="s">
        <v>148</v>
      </c>
      <c r="E204" s="38"/>
      <c r="F204" s="231" t="s">
        <v>310</v>
      </c>
      <c r="G204" s="38"/>
      <c r="H204" s="38"/>
      <c r="I204" s="232"/>
      <c r="J204" s="38"/>
      <c r="K204" s="38"/>
      <c r="L204" s="42"/>
      <c r="M204" s="233"/>
      <c r="N204" s="234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148</v>
      </c>
      <c r="AU204" s="15" t="s">
        <v>87</v>
      </c>
    </row>
    <row r="205" spans="1:47" s="2" customFormat="1" ht="12">
      <c r="A205" s="36"/>
      <c r="B205" s="37"/>
      <c r="C205" s="38"/>
      <c r="D205" s="230" t="s">
        <v>150</v>
      </c>
      <c r="E205" s="38"/>
      <c r="F205" s="235" t="s">
        <v>311</v>
      </c>
      <c r="G205" s="38"/>
      <c r="H205" s="38"/>
      <c r="I205" s="232"/>
      <c r="J205" s="38"/>
      <c r="K205" s="38"/>
      <c r="L205" s="42"/>
      <c r="M205" s="233"/>
      <c r="N205" s="234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150</v>
      </c>
      <c r="AU205" s="15" t="s">
        <v>87</v>
      </c>
    </row>
    <row r="206" spans="1:63" s="12" customFormat="1" ht="22.8" customHeight="1">
      <c r="A206" s="12"/>
      <c r="B206" s="201"/>
      <c r="C206" s="202"/>
      <c r="D206" s="203" t="s">
        <v>76</v>
      </c>
      <c r="E206" s="215" t="s">
        <v>312</v>
      </c>
      <c r="F206" s="215" t="s">
        <v>313</v>
      </c>
      <c r="G206" s="202"/>
      <c r="H206" s="202"/>
      <c r="I206" s="205"/>
      <c r="J206" s="216">
        <f>BK206</f>
        <v>0</v>
      </c>
      <c r="K206" s="202"/>
      <c r="L206" s="207"/>
      <c r="M206" s="208"/>
      <c r="N206" s="209"/>
      <c r="O206" s="209"/>
      <c r="P206" s="210">
        <f>SUM(P207:P208)</f>
        <v>0</v>
      </c>
      <c r="Q206" s="209"/>
      <c r="R206" s="210">
        <f>SUM(R207:R208)</f>
        <v>0</v>
      </c>
      <c r="S206" s="209"/>
      <c r="T206" s="211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2" t="s">
        <v>85</v>
      </c>
      <c r="AT206" s="213" t="s">
        <v>76</v>
      </c>
      <c r="AU206" s="213" t="s">
        <v>85</v>
      </c>
      <c r="AY206" s="212" t="s">
        <v>138</v>
      </c>
      <c r="BK206" s="214">
        <f>SUM(BK207:BK208)</f>
        <v>0</v>
      </c>
    </row>
    <row r="207" spans="1:65" s="2" customFormat="1" ht="24.15" customHeight="1">
      <c r="A207" s="36"/>
      <c r="B207" s="37"/>
      <c r="C207" s="217" t="s">
        <v>314</v>
      </c>
      <c r="D207" s="217" t="s">
        <v>141</v>
      </c>
      <c r="E207" s="218" t="s">
        <v>315</v>
      </c>
      <c r="F207" s="219" t="s">
        <v>316</v>
      </c>
      <c r="G207" s="220" t="s">
        <v>162</v>
      </c>
      <c r="H207" s="221">
        <v>240.1</v>
      </c>
      <c r="I207" s="222"/>
      <c r="J207" s="223">
        <f>ROUND(I207*H207,2)</f>
        <v>0</v>
      </c>
      <c r="K207" s="219" t="s">
        <v>145</v>
      </c>
      <c r="L207" s="42"/>
      <c r="M207" s="224" t="s">
        <v>1</v>
      </c>
      <c r="N207" s="225" t="s">
        <v>42</v>
      </c>
      <c r="O207" s="89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8" t="s">
        <v>146</v>
      </c>
      <c r="AT207" s="228" t="s">
        <v>141</v>
      </c>
      <c r="AU207" s="228" t="s">
        <v>87</v>
      </c>
      <c r="AY207" s="15" t="s">
        <v>138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5" t="s">
        <v>85</v>
      </c>
      <c r="BK207" s="229">
        <f>ROUND(I207*H207,2)</f>
        <v>0</v>
      </c>
      <c r="BL207" s="15" t="s">
        <v>146</v>
      </c>
      <c r="BM207" s="228" t="s">
        <v>317</v>
      </c>
    </row>
    <row r="208" spans="1:47" s="2" customFormat="1" ht="12">
      <c r="A208" s="36"/>
      <c r="B208" s="37"/>
      <c r="C208" s="38"/>
      <c r="D208" s="230" t="s">
        <v>148</v>
      </c>
      <c r="E208" s="38"/>
      <c r="F208" s="231" t="s">
        <v>318</v>
      </c>
      <c r="G208" s="38"/>
      <c r="H208" s="38"/>
      <c r="I208" s="232"/>
      <c r="J208" s="38"/>
      <c r="K208" s="38"/>
      <c r="L208" s="42"/>
      <c r="M208" s="257"/>
      <c r="N208" s="258"/>
      <c r="O208" s="259"/>
      <c r="P208" s="259"/>
      <c r="Q208" s="259"/>
      <c r="R208" s="259"/>
      <c r="S208" s="259"/>
      <c r="T208" s="260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5" t="s">
        <v>148</v>
      </c>
      <c r="AU208" s="15" t="s">
        <v>87</v>
      </c>
    </row>
    <row r="209" spans="1:31" s="2" customFormat="1" ht="6.95" customHeight="1">
      <c r="A209" s="36"/>
      <c r="B209" s="64"/>
      <c r="C209" s="65"/>
      <c r="D209" s="65"/>
      <c r="E209" s="65"/>
      <c r="F209" s="65"/>
      <c r="G209" s="65"/>
      <c r="H209" s="65"/>
      <c r="I209" s="65"/>
      <c r="J209" s="65"/>
      <c r="K209" s="65"/>
      <c r="L209" s="42"/>
      <c r="M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</row>
  </sheetData>
  <sheetProtection password="CC35" sheet="1" objects="1" scenarios="1" formatColumns="0" formatRows="0" autoFilter="0"/>
  <autoFilter ref="C121:K20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87</v>
      </c>
    </row>
    <row r="4" spans="2:46" s="1" customFormat="1" ht="24.95" customHeight="1">
      <c r="B4" s="18"/>
      <c r="D4" s="137" t="s">
        <v>109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Přeložka cyklostezky na p.č. 196/2 -23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319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29. 11. 2022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">
        <v>26</v>
      </c>
      <c r="F15" s="36"/>
      <c r="G15" s="36"/>
      <c r="H15" s="36"/>
      <c r="I15" s="139" t="s">
        <v>27</v>
      </c>
      <c r="J15" s="142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28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30</v>
      </c>
      <c r="E20" s="36"/>
      <c r="F20" s="36"/>
      <c r="G20" s="36"/>
      <c r="H20" s="36"/>
      <c r="I20" s="139" t="s">
        <v>25</v>
      </c>
      <c r="J20" s="142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">
        <v>31</v>
      </c>
      <c r="F21" s="36"/>
      <c r="G21" s="36"/>
      <c r="H21" s="36"/>
      <c r="I21" s="139" t="s">
        <v>27</v>
      </c>
      <c r="J21" s="142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33</v>
      </c>
      <c r="E23" s="36"/>
      <c r="F23" s="36"/>
      <c r="G23" s="36"/>
      <c r="H23" s="36"/>
      <c r="I23" s="139" t="s">
        <v>25</v>
      </c>
      <c r="J23" s="142" t="s">
        <v>34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">
        <v>31</v>
      </c>
      <c r="F24" s="36"/>
      <c r="G24" s="36"/>
      <c r="H24" s="36"/>
      <c r="I24" s="139" t="s">
        <v>27</v>
      </c>
      <c r="J24" s="142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37</v>
      </c>
      <c r="E30" s="36"/>
      <c r="F30" s="36"/>
      <c r="G30" s="36"/>
      <c r="H30" s="36"/>
      <c r="I30" s="36"/>
      <c r="J30" s="150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39</v>
      </c>
      <c r="G32" s="36"/>
      <c r="H32" s="36"/>
      <c r="I32" s="151" t="s">
        <v>38</v>
      </c>
      <c r="J32" s="151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2" t="s">
        <v>41</v>
      </c>
      <c r="E33" s="139" t="s">
        <v>42</v>
      </c>
      <c r="F33" s="153">
        <f>ROUND((SUM(BE121:BE146)),2)</f>
        <v>0</v>
      </c>
      <c r="G33" s="36"/>
      <c r="H33" s="36"/>
      <c r="I33" s="154">
        <v>0.21</v>
      </c>
      <c r="J33" s="153">
        <f>ROUND(((SUM(BE121:BE146))*I33),2)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9" t="s">
        <v>43</v>
      </c>
      <c r="F34" s="153">
        <f>ROUND((SUM(BF121:BF146)),2)</f>
        <v>0</v>
      </c>
      <c r="G34" s="36"/>
      <c r="H34" s="36"/>
      <c r="I34" s="154">
        <v>0.15</v>
      </c>
      <c r="J34" s="153">
        <f>ROUND(((SUM(BF121:BF146))*I34),2)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9" t="s">
        <v>44</v>
      </c>
      <c r="F35" s="153">
        <f>ROUND((SUM(BG121:BG146)),2)</f>
        <v>0</v>
      </c>
      <c r="G35" s="36"/>
      <c r="H35" s="36"/>
      <c r="I35" s="154">
        <v>0.21</v>
      </c>
      <c r="J35" s="153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45</v>
      </c>
      <c r="F36" s="153">
        <f>ROUND((SUM(BH121:BH146)),2)</f>
        <v>0</v>
      </c>
      <c r="G36" s="36"/>
      <c r="H36" s="36"/>
      <c r="I36" s="154">
        <v>0.15</v>
      </c>
      <c r="J36" s="153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46</v>
      </c>
      <c r="F37" s="153">
        <f>ROUND((SUM(BI121:BI146)),2)</f>
        <v>0</v>
      </c>
      <c r="G37" s="36"/>
      <c r="H37" s="36"/>
      <c r="I37" s="154">
        <v>0</v>
      </c>
      <c r="J37" s="153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Přeložka cyklostezky na p.č. 196/2 -23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VRN - Vedlejší rozpočtové náklady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Nymburk</v>
      </c>
      <c r="G89" s="38"/>
      <c r="H89" s="38"/>
      <c r="I89" s="30" t="s">
        <v>22</v>
      </c>
      <c r="J89" s="77" t="str">
        <f>IF(J12="","",J12)</f>
        <v>29. 11. 2022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Nymburk</v>
      </c>
      <c r="G91" s="38"/>
      <c r="H91" s="38"/>
      <c r="I91" s="30" t="s">
        <v>30</v>
      </c>
      <c r="J91" s="34" t="str">
        <f>E21</f>
        <v>Ing. Zdeněk Fiedler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 Zdeněk Fiedler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115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pans="1:31" s="9" customFormat="1" ht="24.95" customHeight="1">
      <c r="A97" s="9"/>
      <c r="B97" s="178"/>
      <c r="C97" s="179"/>
      <c r="D97" s="180" t="s">
        <v>319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320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321</v>
      </c>
      <c r="E99" s="187"/>
      <c r="F99" s="187"/>
      <c r="G99" s="187"/>
      <c r="H99" s="187"/>
      <c r="I99" s="187"/>
      <c r="J99" s="188">
        <f>J132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322</v>
      </c>
      <c r="E100" s="187"/>
      <c r="F100" s="187"/>
      <c r="G100" s="187"/>
      <c r="H100" s="187"/>
      <c r="I100" s="187"/>
      <c r="J100" s="188">
        <f>J135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323</v>
      </c>
      <c r="E101" s="187"/>
      <c r="F101" s="187"/>
      <c r="G101" s="187"/>
      <c r="H101" s="187"/>
      <c r="I101" s="187"/>
      <c r="J101" s="188">
        <f>J140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123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3" t="str">
        <f>E7</f>
        <v>Přeložka cyklostezky na p.č. 196/2 -23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VRN - Vedlejší rozpočtové náklady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Nymburk</v>
      </c>
      <c r="G115" s="38"/>
      <c r="H115" s="38"/>
      <c r="I115" s="30" t="s">
        <v>22</v>
      </c>
      <c r="J115" s="77" t="str">
        <f>IF(J12="","",J12)</f>
        <v>29. 11. 2022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>Město Nymburk</v>
      </c>
      <c r="G117" s="38"/>
      <c r="H117" s="38"/>
      <c r="I117" s="30" t="s">
        <v>30</v>
      </c>
      <c r="J117" s="34" t="str">
        <f>E21</f>
        <v>Ing. Zdeněk Fiedler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Ing. Zdeněk Fiedler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90"/>
      <c r="B120" s="191"/>
      <c r="C120" s="192" t="s">
        <v>124</v>
      </c>
      <c r="D120" s="193" t="s">
        <v>62</v>
      </c>
      <c r="E120" s="193" t="s">
        <v>58</v>
      </c>
      <c r="F120" s="193" t="s">
        <v>59</v>
      </c>
      <c r="G120" s="193" t="s">
        <v>125</v>
      </c>
      <c r="H120" s="193" t="s">
        <v>126</v>
      </c>
      <c r="I120" s="193" t="s">
        <v>127</v>
      </c>
      <c r="J120" s="193" t="s">
        <v>114</v>
      </c>
      <c r="K120" s="194" t="s">
        <v>128</v>
      </c>
      <c r="L120" s="195"/>
      <c r="M120" s="98" t="s">
        <v>1</v>
      </c>
      <c r="N120" s="99" t="s">
        <v>41</v>
      </c>
      <c r="O120" s="99" t="s">
        <v>129</v>
      </c>
      <c r="P120" s="99" t="s">
        <v>130</v>
      </c>
      <c r="Q120" s="99" t="s">
        <v>131</v>
      </c>
      <c r="R120" s="99" t="s">
        <v>132</v>
      </c>
      <c r="S120" s="99" t="s">
        <v>133</v>
      </c>
      <c r="T120" s="100" t="s">
        <v>134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6"/>
      <c r="B121" s="37"/>
      <c r="C121" s="105" t="s">
        <v>135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</f>
        <v>0</v>
      </c>
      <c r="Q121" s="102"/>
      <c r="R121" s="198">
        <f>R122</f>
        <v>0</v>
      </c>
      <c r="S121" s="102"/>
      <c r="T121" s="199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76</v>
      </c>
      <c r="AU121" s="15" t="s">
        <v>116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76</v>
      </c>
      <c r="E122" s="204" t="s">
        <v>88</v>
      </c>
      <c r="F122" s="204" t="s">
        <v>89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P123+P132+P135+P140</f>
        <v>0</v>
      </c>
      <c r="Q122" s="209"/>
      <c r="R122" s="210">
        <f>R123+R132+R135+R140</f>
        <v>0</v>
      </c>
      <c r="S122" s="209"/>
      <c r="T122" s="211">
        <f>T123+T132+T135+T140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246</v>
      </c>
      <c r="AT122" s="213" t="s">
        <v>76</v>
      </c>
      <c r="AU122" s="213" t="s">
        <v>77</v>
      </c>
      <c r="AY122" s="212" t="s">
        <v>138</v>
      </c>
      <c r="BK122" s="214">
        <f>BK123+BK132+BK135+BK140</f>
        <v>0</v>
      </c>
    </row>
    <row r="123" spans="1:63" s="12" customFormat="1" ht="22.8" customHeight="1">
      <c r="A123" s="12"/>
      <c r="B123" s="201"/>
      <c r="C123" s="202"/>
      <c r="D123" s="203" t="s">
        <v>76</v>
      </c>
      <c r="E123" s="215" t="s">
        <v>324</v>
      </c>
      <c r="F123" s="215" t="s">
        <v>325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SUM(P124:P131)</f>
        <v>0</v>
      </c>
      <c r="Q123" s="209"/>
      <c r="R123" s="210">
        <f>SUM(R124:R131)</f>
        <v>0</v>
      </c>
      <c r="S123" s="209"/>
      <c r="T123" s="211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246</v>
      </c>
      <c r="AT123" s="213" t="s">
        <v>76</v>
      </c>
      <c r="AU123" s="213" t="s">
        <v>85</v>
      </c>
      <c r="AY123" s="212" t="s">
        <v>138</v>
      </c>
      <c r="BK123" s="214">
        <f>SUM(BK124:BK131)</f>
        <v>0</v>
      </c>
    </row>
    <row r="124" spans="1:65" s="2" customFormat="1" ht="16.5" customHeight="1">
      <c r="A124" s="36"/>
      <c r="B124" s="37"/>
      <c r="C124" s="217" t="s">
        <v>85</v>
      </c>
      <c r="D124" s="217" t="s">
        <v>141</v>
      </c>
      <c r="E124" s="218" t="s">
        <v>326</v>
      </c>
      <c r="F124" s="219" t="s">
        <v>327</v>
      </c>
      <c r="G124" s="220" t="s">
        <v>328</v>
      </c>
      <c r="H124" s="221">
        <v>1</v>
      </c>
      <c r="I124" s="222"/>
      <c r="J124" s="223">
        <f>ROUND(I124*H124,2)</f>
        <v>0</v>
      </c>
      <c r="K124" s="219" t="s">
        <v>145</v>
      </c>
      <c r="L124" s="42"/>
      <c r="M124" s="224" t="s">
        <v>1</v>
      </c>
      <c r="N124" s="225" t="s">
        <v>42</v>
      </c>
      <c r="O124" s="89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8" t="s">
        <v>329</v>
      </c>
      <c r="AT124" s="228" t="s">
        <v>141</v>
      </c>
      <c r="AU124" s="228" t="s">
        <v>87</v>
      </c>
      <c r="AY124" s="15" t="s">
        <v>138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5" t="s">
        <v>85</v>
      </c>
      <c r="BK124" s="229">
        <f>ROUND(I124*H124,2)</f>
        <v>0</v>
      </c>
      <c r="BL124" s="15" t="s">
        <v>329</v>
      </c>
      <c r="BM124" s="228" t="s">
        <v>330</v>
      </c>
    </row>
    <row r="125" spans="1:47" s="2" customFormat="1" ht="12">
      <c r="A125" s="36"/>
      <c r="B125" s="37"/>
      <c r="C125" s="38"/>
      <c r="D125" s="230" t="s">
        <v>148</v>
      </c>
      <c r="E125" s="38"/>
      <c r="F125" s="231" t="s">
        <v>327</v>
      </c>
      <c r="G125" s="38"/>
      <c r="H125" s="38"/>
      <c r="I125" s="232"/>
      <c r="J125" s="38"/>
      <c r="K125" s="38"/>
      <c r="L125" s="42"/>
      <c r="M125" s="233"/>
      <c r="N125" s="234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148</v>
      </c>
      <c r="AU125" s="15" t="s">
        <v>87</v>
      </c>
    </row>
    <row r="126" spans="1:65" s="2" customFormat="1" ht="16.5" customHeight="1">
      <c r="A126" s="36"/>
      <c r="B126" s="37"/>
      <c r="C126" s="217" t="s">
        <v>87</v>
      </c>
      <c r="D126" s="217" t="s">
        <v>141</v>
      </c>
      <c r="E126" s="218" t="s">
        <v>331</v>
      </c>
      <c r="F126" s="219" t="s">
        <v>332</v>
      </c>
      <c r="G126" s="220" t="s">
        <v>328</v>
      </c>
      <c r="H126" s="221">
        <v>1</v>
      </c>
      <c r="I126" s="222"/>
      <c r="J126" s="223">
        <f>ROUND(I126*H126,2)</f>
        <v>0</v>
      </c>
      <c r="K126" s="219" t="s">
        <v>145</v>
      </c>
      <c r="L126" s="42"/>
      <c r="M126" s="224" t="s">
        <v>1</v>
      </c>
      <c r="N126" s="225" t="s">
        <v>42</v>
      </c>
      <c r="O126" s="89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8" t="s">
        <v>329</v>
      </c>
      <c r="AT126" s="228" t="s">
        <v>141</v>
      </c>
      <c r="AU126" s="228" t="s">
        <v>87</v>
      </c>
      <c r="AY126" s="15" t="s">
        <v>138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5" t="s">
        <v>85</v>
      </c>
      <c r="BK126" s="229">
        <f>ROUND(I126*H126,2)</f>
        <v>0</v>
      </c>
      <c r="BL126" s="15" t="s">
        <v>329</v>
      </c>
      <c r="BM126" s="228" t="s">
        <v>333</v>
      </c>
    </row>
    <row r="127" spans="1:47" s="2" customFormat="1" ht="12">
      <c r="A127" s="36"/>
      <c r="B127" s="37"/>
      <c r="C127" s="38"/>
      <c r="D127" s="230" t="s">
        <v>148</v>
      </c>
      <c r="E127" s="38"/>
      <c r="F127" s="231" t="s">
        <v>332</v>
      </c>
      <c r="G127" s="38"/>
      <c r="H127" s="38"/>
      <c r="I127" s="232"/>
      <c r="J127" s="38"/>
      <c r="K127" s="38"/>
      <c r="L127" s="42"/>
      <c r="M127" s="233"/>
      <c r="N127" s="234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148</v>
      </c>
      <c r="AU127" s="15" t="s">
        <v>87</v>
      </c>
    </row>
    <row r="128" spans="1:65" s="2" customFormat="1" ht="16.5" customHeight="1">
      <c r="A128" s="36"/>
      <c r="B128" s="37"/>
      <c r="C128" s="217" t="s">
        <v>248</v>
      </c>
      <c r="D128" s="217" t="s">
        <v>141</v>
      </c>
      <c r="E128" s="218" t="s">
        <v>334</v>
      </c>
      <c r="F128" s="219" t="s">
        <v>335</v>
      </c>
      <c r="G128" s="220" t="s">
        <v>328</v>
      </c>
      <c r="H128" s="221">
        <v>1</v>
      </c>
      <c r="I128" s="222"/>
      <c r="J128" s="223">
        <f>ROUND(I128*H128,2)</f>
        <v>0</v>
      </c>
      <c r="K128" s="219" t="s">
        <v>145</v>
      </c>
      <c r="L128" s="42"/>
      <c r="M128" s="224" t="s">
        <v>1</v>
      </c>
      <c r="N128" s="225" t="s">
        <v>42</v>
      </c>
      <c r="O128" s="89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8" t="s">
        <v>329</v>
      </c>
      <c r="AT128" s="228" t="s">
        <v>141</v>
      </c>
      <c r="AU128" s="228" t="s">
        <v>87</v>
      </c>
      <c r="AY128" s="15" t="s">
        <v>138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5" t="s">
        <v>85</v>
      </c>
      <c r="BK128" s="229">
        <f>ROUND(I128*H128,2)</f>
        <v>0</v>
      </c>
      <c r="BL128" s="15" t="s">
        <v>329</v>
      </c>
      <c r="BM128" s="228" t="s">
        <v>336</v>
      </c>
    </row>
    <row r="129" spans="1:47" s="2" customFormat="1" ht="12">
      <c r="A129" s="36"/>
      <c r="B129" s="37"/>
      <c r="C129" s="38"/>
      <c r="D129" s="230" t="s">
        <v>148</v>
      </c>
      <c r="E129" s="38"/>
      <c r="F129" s="231" t="s">
        <v>335</v>
      </c>
      <c r="G129" s="38"/>
      <c r="H129" s="38"/>
      <c r="I129" s="232"/>
      <c r="J129" s="38"/>
      <c r="K129" s="38"/>
      <c r="L129" s="42"/>
      <c r="M129" s="233"/>
      <c r="N129" s="234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148</v>
      </c>
      <c r="AU129" s="15" t="s">
        <v>87</v>
      </c>
    </row>
    <row r="130" spans="1:65" s="2" customFormat="1" ht="16.5" customHeight="1">
      <c r="A130" s="36"/>
      <c r="B130" s="37"/>
      <c r="C130" s="217" t="s">
        <v>146</v>
      </c>
      <c r="D130" s="217" t="s">
        <v>141</v>
      </c>
      <c r="E130" s="218" t="s">
        <v>337</v>
      </c>
      <c r="F130" s="219" t="s">
        <v>338</v>
      </c>
      <c r="G130" s="220" t="s">
        <v>328</v>
      </c>
      <c r="H130" s="221">
        <v>1</v>
      </c>
      <c r="I130" s="222"/>
      <c r="J130" s="223">
        <f>ROUND(I130*H130,2)</f>
        <v>0</v>
      </c>
      <c r="K130" s="219" t="s">
        <v>145</v>
      </c>
      <c r="L130" s="42"/>
      <c r="M130" s="224" t="s">
        <v>1</v>
      </c>
      <c r="N130" s="225" t="s">
        <v>42</v>
      </c>
      <c r="O130" s="89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8" t="s">
        <v>329</v>
      </c>
      <c r="AT130" s="228" t="s">
        <v>141</v>
      </c>
      <c r="AU130" s="228" t="s">
        <v>87</v>
      </c>
      <c r="AY130" s="15" t="s">
        <v>138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5" t="s">
        <v>85</v>
      </c>
      <c r="BK130" s="229">
        <f>ROUND(I130*H130,2)</f>
        <v>0</v>
      </c>
      <c r="BL130" s="15" t="s">
        <v>329</v>
      </c>
      <c r="BM130" s="228" t="s">
        <v>339</v>
      </c>
    </row>
    <row r="131" spans="1:47" s="2" customFormat="1" ht="12">
      <c r="A131" s="36"/>
      <c r="B131" s="37"/>
      <c r="C131" s="38"/>
      <c r="D131" s="230" t="s">
        <v>148</v>
      </c>
      <c r="E131" s="38"/>
      <c r="F131" s="231" t="s">
        <v>338</v>
      </c>
      <c r="G131" s="38"/>
      <c r="H131" s="38"/>
      <c r="I131" s="232"/>
      <c r="J131" s="38"/>
      <c r="K131" s="38"/>
      <c r="L131" s="42"/>
      <c r="M131" s="233"/>
      <c r="N131" s="234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148</v>
      </c>
      <c r="AU131" s="15" t="s">
        <v>87</v>
      </c>
    </row>
    <row r="132" spans="1:63" s="12" customFormat="1" ht="22.8" customHeight="1">
      <c r="A132" s="12"/>
      <c r="B132" s="201"/>
      <c r="C132" s="202"/>
      <c r="D132" s="203" t="s">
        <v>76</v>
      </c>
      <c r="E132" s="215" t="s">
        <v>340</v>
      </c>
      <c r="F132" s="215" t="s">
        <v>341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SUM(P133:P134)</f>
        <v>0</v>
      </c>
      <c r="Q132" s="209"/>
      <c r="R132" s="210">
        <f>SUM(R133:R134)</f>
        <v>0</v>
      </c>
      <c r="S132" s="209"/>
      <c r="T132" s="211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246</v>
      </c>
      <c r="AT132" s="213" t="s">
        <v>76</v>
      </c>
      <c r="AU132" s="213" t="s">
        <v>85</v>
      </c>
      <c r="AY132" s="212" t="s">
        <v>138</v>
      </c>
      <c r="BK132" s="214">
        <f>SUM(BK133:BK134)</f>
        <v>0</v>
      </c>
    </row>
    <row r="133" spans="1:65" s="2" customFormat="1" ht="16.5" customHeight="1">
      <c r="A133" s="36"/>
      <c r="B133" s="37"/>
      <c r="C133" s="217" t="s">
        <v>246</v>
      </c>
      <c r="D133" s="217" t="s">
        <v>141</v>
      </c>
      <c r="E133" s="218" t="s">
        <v>342</v>
      </c>
      <c r="F133" s="219" t="s">
        <v>341</v>
      </c>
      <c r="G133" s="220" t="s">
        <v>328</v>
      </c>
      <c r="H133" s="221">
        <v>1</v>
      </c>
      <c r="I133" s="222"/>
      <c r="J133" s="223">
        <f>ROUND(I133*H133,2)</f>
        <v>0</v>
      </c>
      <c r="K133" s="219" t="s">
        <v>145</v>
      </c>
      <c r="L133" s="42"/>
      <c r="M133" s="224" t="s">
        <v>1</v>
      </c>
      <c r="N133" s="225" t="s">
        <v>42</v>
      </c>
      <c r="O133" s="89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8" t="s">
        <v>329</v>
      </c>
      <c r="AT133" s="228" t="s">
        <v>141</v>
      </c>
      <c r="AU133" s="228" t="s">
        <v>87</v>
      </c>
      <c r="AY133" s="15" t="s">
        <v>138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5" t="s">
        <v>85</v>
      </c>
      <c r="BK133" s="229">
        <f>ROUND(I133*H133,2)</f>
        <v>0</v>
      </c>
      <c r="BL133" s="15" t="s">
        <v>329</v>
      </c>
      <c r="BM133" s="228" t="s">
        <v>343</v>
      </c>
    </row>
    <row r="134" spans="1:47" s="2" customFormat="1" ht="12">
      <c r="A134" s="36"/>
      <c r="B134" s="37"/>
      <c r="C134" s="38"/>
      <c r="D134" s="230" t="s">
        <v>148</v>
      </c>
      <c r="E134" s="38"/>
      <c r="F134" s="231" t="s">
        <v>341</v>
      </c>
      <c r="G134" s="38"/>
      <c r="H134" s="38"/>
      <c r="I134" s="232"/>
      <c r="J134" s="38"/>
      <c r="K134" s="38"/>
      <c r="L134" s="42"/>
      <c r="M134" s="233"/>
      <c r="N134" s="234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148</v>
      </c>
      <c r="AU134" s="15" t="s">
        <v>87</v>
      </c>
    </row>
    <row r="135" spans="1:63" s="12" customFormat="1" ht="22.8" customHeight="1">
      <c r="A135" s="12"/>
      <c r="B135" s="201"/>
      <c r="C135" s="202"/>
      <c r="D135" s="203" t="s">
        <v>76</v>
      </c>
      <c r="E135" s="215" t="s">
        <v>344</v>
      </c>
      <c r="F135" s="215" t="s">
        <v>345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SUM(P136:P139)</f>
        <v>0</v>
      </c>
      <c r="Q135" s="209"/>
      <c r="R135" s="210">
        <f>SUM(R136:R139)</f>
        <v>0</v>
      </c>
      <c r="S135" s="209"/>
      <c r="T135" s="211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246</v>
      </c>
      <c r="AT135" s="213" t="s">
        <v>76</v>
      </c>
      <c r="AU135" s="213" t="s">
        <v>85</v>
      </c>
      <c r="AY135" s="212" t="s">
        <v>138</v>
      </c>
      <c r="BK135" s="214">
        <f>SUM(BK136:BK139)</f>
        <v>0</v>
      </c>
    </row>
    <row r="136" spans="1:65" s="2" customFormat="1" ht="16.5" customHeight="1">
      <c r="A136" s="36"/>
      <c r="B136" s="37"/>
      <c r="C136" s="217" t="s">
        <v>287</v>
      </c>
      <c r="D136" s="217" t="s">
        <v>141</v>
      </c>
      <c r="E136" s="218" t="s">
        <v>346</v>
      </c>
      <c r="F136" s="219" t="s">
        <v>347</v>
      </c>
      <c r="G136" s="220" t="s">
        <v>328</v>
      </c>
      <c r="H136" s="221">
        <v>1</v>
      </c>
      <c r="I136" s="222"/>
      <c r="J136" s="223">
        <f>ROUND(I136*H136,2)</f>
        <v>0</v>
      </c>
      <c r="K136" s="219" t="s">
        <v>145</v>
      </c>
      <c r="L136" s="42"/>
      <c r="M136" s="224" t="s">
        <v>1</v>
      </c>
      <c r="N136" s="225" t="s">
        <v>42</v>
      </c>
      <c r="O136" s="89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8" t="s">
        <v>329</v>
      </c>
      <c r="AT136" s="228" t="s">
        <v>141</v>
      </c>
      <c r="AU136" s="228" t="s">
        <v>87</v>
      </c>
      <c r="AY136" s="15" t="s">
        <v>138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5" t="s">
        <v>85</v>
      </c>
      <c r="BK136" s="229">
        <f>ROUND(I136*H136,2)</f>
        <v>0</v>
      </c>
      <c r="BL136" s="15" t="s">
        <v>329</v>
      </c>
      <c r="BM136" s="228" t="s">
        <v>348</v>
      </c>
    </row>
    <row r="137" spans="1:47" s="2" customFormat="1" ht="12">
      <c r="A137" s="36"/>
      <c r="B137" s="37"/>
      <c r="C137" s="38"/>
      <c r="D137" s="230" t="s">
        <v>148</v>
      </c>
      <c r="E137" s="38"/>
      <c r="F137" s="231" t="s">
        <v>347</v>
      </c>
      <c r="G137" s="38"/>
      <c r="H137" s="38"/>
      <c r="I137" s="232"/>
      <c r="J137" s="38"/>
      <c r="K137" s="38"/>
      <c r="L137" s="42"/>
      <c r="M137" s="233"/>
      <c r="N137" s="234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148</v>
      </c>
      <c r="AU137" s="15" t="s">
        <v>87</v>
      </c>
    </row>
    <row r="138" spans="1:65" s="2" customFormat="1" ht="16.5" customHeight="1">
      <c r="A138" s="36"/>
      <c r="B138" s="37"/>
      <c r="C138" s="217" t="s">
        <v>292</v>
      </c>
      <c r="D138" s="217" t="s">
        <v>141</v>
      </c>
      <c r="E138" s="218" t="s">
        <v>349</v>
      </c>
      <c r="F138" s="219" t="s">
        <v>350</v>
      </c>
      <c r="G138" s="220" t="s">
        <v>328</v>
      </c>
      <c r="H138" s="221">
        <v>1</v>
      </c>
      <c r="I138" s="222"/>
      <c r="J138" s="223">
        <f>ROUND(I138*H138,2)</f>
        <v>0</v>
      </c>
      <c r="K138" s="219" t="s">
        <v>145</v>
      </c>
      <c r="L138" s="42"/>
      <c r="M138" s="224" t="s">
        <v>1</v>
      </c>
      <c r="N138" s="225" t="s">
        <v>42</v>
      </c>
      <c r="O138" s="89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8" t="s">
        <v>329</v>
      </c>
      <c r="AT138" s="228" t="s">
        <v>141</v>
      </c>
      <c r="AU138" s="228" t="s">
        <v>87</v>
      </c>
      <c r="AY138" s="15" t="s">
        <v>138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5" t="s">
        <v>85</v>
      </c>
      <c r="BK138" s="229">
        <f>ROUND(I138*H138,2)</f>
        <v>0</v>
      </c>
      <c r="BL138" s="15" t="s">
        <v>329</v>
      </c>
      <c r="BM138" s="228" t="s">
        <v>351</v>
      </c>
    </row>
    <row r="139" spans="1:47" s="2" customFormat="1" ht="12">
      <c r="A139" s="36"/>
      <c r="B139" s="37"/>
      <c r="C139" s="38"/>
      <c r="D139" s="230" t="s">
        <v>148</v>
      </c>
      <c r="E139" s="38"/>
      <c r="F139" s="231" t="s">
        <v>350</v>
      </c>
      <c r="G139" s="38"/>
      <c r="H139" s="38"/>
      <c r="I139" s="232"/>
      <c r="J139" s="38"/>
      <c r="K139" s="38"/>
      <c r="L139" s="42"/>
      <c r="M139" s="233"/>
      <c r="N139" s="234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148</v>
      </c>
      <c r="AU139" s="15" t="s">
        <v>87</v>
      </c>
    </row>
    <row r="140" spans="1:63" s="12" customFormat="1" ht="22.8" customHeight="1">
      <c r="A140" s="12"/>
      <c r="B140" s="201"/>
      <c r="C140" s="202"/>
      <c r="D140" s="203" t="s">
        <v>76</v>
      </c>
      <c r="E140" s="215" t="s">
        <v>352</v>
      </c>
      <c r="F140" s="215" t="s">
        <v>353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SUM(P141:P146)</f>
        <v>0</v>
      </c>
      <c r="Q140" s="209"/>
      <c r="R140" s="210">
        <f>SUM(R141:R146)</f>
        <v>0</v>
      </c>
      <c r="S140" s="209"/>
      <c r="T140" s="211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246</v>
      </c>
      <c r="AT140" s="213" t="s">
        <v>76</v>
      </c>
      <c r="AU140" s="213" t="s">
        <v>85</v>
      </c>
      <c r="AY140" s="212" t="s">
        <v>138</v>
      </c>
      <c r="BK140" s="214">
        <f>SUM(BK141:BK146)</f>
        <v>0</v>
      </c>
    </row>
    <row r="141" spans="1:65" s="2" customFormat="1" ht="16.5" customHeight="1">
      <c r="A141" s="36"/>
      <c r="B141" s="37"/>
      <c r="C141" s="217" t="s">
        <v>163</v>
      </c>
      <c r="D141" s="217" t="s">
        <v>141</v>
      </c>
      <c r="E141" s="218" t="s">
        <v>354</v>
      </c>
      <c r="F141" s="219" t="s">
        <v>355</v>
      </c>
      <c r="G141" s="220" t="s">
        <v>328</v>
      </c>
      <c r="H141" s="221">
        <v>1</v>
      </c>
      <c r="I141" s="222"/>
      <c r="J141" s="223">
        <f>ROUND(I141*H141,2)</f>
        <v>0</v>
      </c>
      <c r="K141" s="219" t="s">
        <v>145</v>
      </c>
      <c r="L141" s="42"/>
      <c r="M141" s="224" t="s">
        <v>1</v>
      </c>
      <c r="N141" s="225" t="s">
        <v>42</v>
      </c>
      <c r="O141" s="89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8" t="s">
        <v>329</v>
      </c>
      <c r="AT141" s="228" t="s">
        <v>141</v>
      </c>
      <c r="AU141" s="228" t="s">
        <v>87</v>
      </c>
      <c r="AY141" s="15" t="s">
        <v>138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5" t="s">
        <v>85</v>
      </c>
      <c r="BK141" s="229">
        <f>ROUND(I141*H141,2)</f>
        <v>0</v>
      </c>
      <c r="BL141" s="15" t="s">
        <v>329</v>
      </c>
      <c r="BM141" s="228" t="s">
        <v>356</v>
      </c>
    </row>
    <row r="142" spans="1:47" s="2" customFormat="1" ht="12">
      <c r="A142" s="36"/>
      <c r="B142" s="37"/>
      <c r="C142" s="38"/>
      <c r="D142" s="230" t="s">
        <v>148</v>
      </c>
      <c r="E142" s="38"/>
      <c r="F142" s="231" t="s">
        <v>355</v>
      </c>
      <c r="G142" s="38"/>
      <c r="H142" s="38"/>
      <c r="I142" s="232"/>
      <c r="J142" s="38"/>
      <c r="K142" s="38"/>
      <c r="L142" s="42"/>
      <c r="M142" s="233"/>
      <c r="N142" s="234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148</v>
      </c>
      <c r="AU142" s="15" t="s">
        <v>87</v>
      </c>
    </row>
    <row r="143" spans="1:65" s="2" customFormat="1" ht="21.75" customHeight="1">
      <c r="A143" s="36"/>
      <c r="B143" s="37"/>
      <c r="C143" s="217" t="s">
        <v>261</v>
      </c>
      <c r="D143" s="217" t="s">
        <v>141</v>
      </c>
      <c r="E143" s="218" t="s">
        <v>357</v>
      </c>
      <c r="F143" s="219" t="s">
        <v>358</v>
      </c>
      <c r="G143" s="220" t="s">
        <v>328</v>
      </c>
      <c r="H143" s="221">
        <v>1</v>
      </c>
      <c r="I143" s="222"/>
      <c r="J143" s="223">
        <f>ROUND(I143*H143,2)</f>
        <v>0</v>
      </c>
      <c r="K143" s="219" t="s">
        <v>145</v>
      </c>
      <c r="L143" s="42"/>
      <c r="M143" s="224" t="s">
        <v>1</v>
      </c>
      <c r="N143" s="225" t="s">
        <v>42</v>
      </c>
      <c r="O143" s="89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8" t="s">
        <v>329</v>
      </c>
      <c r="AT143" s="228" t="s">
        <v>141</v>
      </c>
      <c r="AU143" s="228" t="s">
        <v>87</v>
      </c>
      <c r="AY143" s="15" t="s">
        <v>138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5" t="s">
        <v>85</v>
      </c>
      <c r="BK143" s="229">
        <f>ROUND(I143*H143,2)</f>
        <v>0</v>
      </c>
      <c r="BL143" s="15" t="s">
        <v>329</v>
      </c>
      <c r="BM143" s="228" t="s">
        <v>359</v>
      </c>
    </row>
    <row r="144" spans="1:47" s="2" customFormat="1" ht="12">
      <c r="A144" s="36"/>
      <c r="B144" s="37"/>
      <c r="C144" s="38"/>
      <c r="D144" s="230" t="s">
        <v>148</v>
      </c>
      <c r="E144" s="38"/>
      <c r="F144" s="231" t="s">
        <v>358</v>
      </c>
      <c r="G144" s="38"/>
      <c r="H144" s="38"/>
      <c r="I144" s="232"/>
      <c r="J144" s="38"/>
      <c r="K144" s="38"/>
      <c r="L144" s="42"/>
      <c r="M144" s="233"/>
      <c r="N144" s="234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148</v>
      </c>
      <c r="AU144" s="15" t="s">
        <v>87</v>
      </c>
    </row>
    <row r="145" spans="1:65" s="2" customFormat="1" ht="24.15" customHeight="1">
      <c r="A145" s="36"/>
      <c r="B145" s="37"/>
      <c r="C145" s="217" t="s">
        <v>165</v>
      </c>
      <c r="D145" s="217" t="s">
        <v>141</v>
      </c>
      <c r="E145" s="218" t="s">
        <v>360</v>
      </c>
      <c r="F145" s="219" t="s">
        <v>361</v>
      </c>
      <c r="G145" s="220" t="s">
        <v>328</v>
      </c>
      <c r="H145" s="221">
        <v>1</v>
      </c>
      <c r="I145" s="222"/>
      <c r="J145" s="223">
        <f>ROUND(I145*H145,2)</f>
        <v>0</v>
      </c>
      <c r="K145" s="219" t="s">
        <v>145</v>
      </c>
      <c r="L145" s="42"/>
      <c r="M145" s="224" t="s">
        <v>1</v>
      </c>
      <c r="N145" s="225" t="s">
        <v>42</v>
      </c>
      <c r="O145" s="89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8" t="s">
        <v>329</v>
      </c>
      <c r="AT145" s="228" t="s">
        <v>141</v>
      </c>
      <c r="AU145" s="228" t="s">
        <v>87</v>
      </c>
      <c r="AY145" s="15" t="s">
        <v>138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5" t="s">
        <v>85</v>
      </c>
      <c r="BK145" s="229">
        <f>ROUND(I145*H145,2)</f>
        <v>0</v>
      </c>
      <c r="BL145" s="15" t="s">
        <v>329</v>
      </c>
      <c r="BM145" s="228" t="s">
        <v>362</v>
      </c>
    </row>
    <row r="146" spans="1:47" s="2" customFormat="1" ht="12">
      <c r="A146" s="36"/>
      <c r="B146" s="37"/>
      <c r="C146" s="38"/>
      <c r="D146" s="230" t="s">
        <v>148</v>
      </c>
      <c r="E146" s="38"/>
      <c r="F146" s="231" t="s">
        <v>361</v>
      </c>
      <c r="G146" s="38"/>
      <c r="H146" s="38"/>
      <c r="I146" s="232"/>
      <c r="J146" s="38"/>
      <c r="K146" s="38"/>
      <c r="L146" s="42"/>
      <c r="M146" s="257"/>
      <c r="N146" s="258"/>
      <c r="O146" s="259"/>
      <c r="P146" s="259"/>
      <c r="Q146" s="259"/>
      <c r="R146" s="259"/>
      <c r="S146" s="259"/>
      <c r="T146" s="26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148</v>
      </c>
      <c r="AU146" s="15" t="s">
        <v>87</v>
      </c>
    </row>
    <row r="147" spans="1:31" s="2" customFormat="1" ht="6.95" customHeight="1">
      <c r="A147" s="36"/>
      <c r="B147" s="64"/>
      <c r="C147" s="65"/>
      <c r="D147" s="65"/>
      <c r="E147" s="65"/>
      <c r="F147" s="65"/>
      <c r="G147" s="65"/>
      <c r="H147" s="65"/>
      <c r="I147" s="65"/>
      <c r="J147" s="65"/>
      <c r="K147" s="65"/>
      <c r="L147" s="42"/>
      <c r="M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</sheetData>
  <sheetProtection password="CC35" sheet="1" objects="1" scenarios="1" formatColumns="0" formatRows="0" autoFilter="0"/>
  <autoFilter ref="C120:K14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87</v>
      </c>
    </row>
    <row r="4" spans="2:46" s="1" customFormat="1" ht="24.95" customHeight="1">
      <c r="B4" s="18"/>
      <c r="D4" s="137" t="s">
        <v>109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Přeložka cyklostezky na p.č. 196/2 -23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363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29. 11. 2022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">
        <v>26</v>
      </c>
      <c r="F15" s="36"/>
      <c r="G15" s="36"/>
      <c r="H15" s="36"/>
      <c r="I15" s="139" t="s">
        <v>27</v>
      </c>
      <c r="J15" s="142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28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30</v>
      </c>
      <c r="E20" s="36"/>
      <c r="F20" s="36"/>
      <c r="G20" s="36"/>
      <c r="H20" s="36"/>
      <c r="I20" s="139" t="s">
        <v>25</v>
      </c>
      <c r="J20" s="142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">
        <v>31</v>
      </c>
      <c r="F21" s="36"/>
      <c r="G21" s="36"/>
      <c r="H21" s="36"/>
      <c r="I21" s="139" t="s">
        <v>27</v>
      </c>
      <c r="J21" s="142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33</v>
      </c>
      <c r="E23" s="36"/>
      <c r="F23" s="36"/>
      <c r="G23" s="36"/>
      <c r="H23" s="36"/>
      <c r="I23" s="139" t="s">
        <v>25</v>
      </c>
      <c r="J23" s="142" t="s">
        <v>34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">
        <v>31</v>
      </c>
      <c r="F24" s="36"/>
      <c r="G24" s="36"/>
      <c r="H24" s="36"/>
      <c r="I24" s="139" t="s">
        <v>27</v>
      </c>
      <c r="J24" s="142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37</v>
      </c>
      <c r="E30" s="36"/>
      <c r="F30" s="36"/>
      <c r="G30" s="36"/>
      <c r="H30" s="36"/>
      <c r="I30" s="36"/>
      <c r="J30" s="150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39</v>
      </c>
      <c r="G32" s="36"/>
      <c r="H32" s="36"/>
      <c r="I32" s="151" t="s">
        <v>38</v>
      </c>
      <c r="J32" s="151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2" t="s">
        <v>41</v>
      </c>
      <c r="E33" s="139" t="s">
        <v>42</v>
      </c>
      <c r="F33" s="153">
        <f>ROUND((SUM(BE124:BE195)),2)</f>
        <v>0</v>
      </c>
      <c r="G33" s="36"/>
      <c r="H33" s="36"/>
      <c r="I33" s="154">
        <v>0.21</v>
      </c>
      <c r="J33" s="153">
        <f>ROUND(((SUM(BE124:BE195))*I33),2)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9" t="s">
        <v>43</v>
      </c>
      <c r="F34" s="153">
        <f>ROUND((SUM(BF124:BF195)),2)</f>
        <v>0</v>
      </c>
      <c r="G34" s="36"/>
      <c r="H34" s="36"/>
      <c r="I34" s="154">
        <v>0.15</v>
      </c>
      <c r="J34" s="153">
        <f>ROUND(((SUM(BF124:BF195))*I34),2)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9" t="s">
        <v>44</v>
      </c>
      <c r="F35" s="153">
        <f>ROUND((SUM(BG124:BG195)),2)</f>
        <v>0</v>
      </c>
      <c r="G35" s="36"/>
      <c r="H35" s="36"/>
      <c r="I35" s="154">
        <v>0.21</v>
      </c>
      <c r="J35" s="153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45</v>
      </c>
      <c r="F36" s="153">
        <f>ROUND((SUM(BH124:BH195)),2)</f>
        <v>0</v>
      </c>
      <c r="G36" s="36"/>
      <c r="H36" s="36"/>
      <c r="I36" s="154">
        <v>0.15</v>
      </c>
      <c r="J36" s="153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46</v>
      </c>
      <c r="F37" s="153">
        <f>ROUND((SUM(BI124:BI195)),2)</f>
        <v>0</v>
      </c>
      <c r="G37" s="36"/>
      <c r="H37" s="36"/>
      <c r="I37" s="154">
        <v>0</v>
      </c>
      <c r="J37" s="153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Přeložka cyklostezky na p.č. 196/2 -23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BP - Bourací a přípravné práce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Nymburk</v>
      </c>
      <c r="G89" s="38"/>
      <c r="H89" s="38"/>
      <c r="I89" s="30" t="s">
        <v>22</v>
      </c>
      <c r="J89" s="77" t="str">
        <f>IF(J12="","",J12)</f>
        <v>29. 11. 2022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Nymburk</v>
      </c>
      <c r="G91" s="38"/>
      <c r="H91" s="38"/>
      <c r="I91" s="30" t="s">
        <v>30</v>
      </c>
      <c r="J91" s="34" t="str">
        <f>E21</f>
        <v>Ing. Zdeněk Fiedler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 Zdeněk Fiedler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115</v>
      </c>
      <c r="D96" s="38"/>
      <c r="E96" s="38"/>
      <c r="F96" s="38"/>
      <c r="G96" s="38"/>
      <c r="H96" s="38"/>
      <c r="I96" s="38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pans="1:31" s="9" customFormat="1" ht="24.95" customHeight="1">
      <c r="A97" s="9"/>
      <c r="B97" s="178"/>
      <c r="C97" s="179"/>
      <c r="D97" s="180" t="s">
        <v>117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118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120</v>
      </c>
      <c r="E99" s="187"/>
      <c r="F99" s="187"/>
      <c r="G99" s="187"/>
      <c r="H99" s="187"/>
      <c r="I99" s="187"/>
      <c r="J99" s="188">
        <f>J162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121</v>
      </c>
      <c r="E100" s="187"/>
      <c r="F100" s="187"/>
      <c r="G100" s="187"/>
      <c r="H100" s="187"/>
      <c r="I100" s="187"/>
      <c r="J100" s="188">
        <f>J163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364</v>
      </c>
      <c r="E101" s="187"/>
      <c r="F101" s="187"/>
      <c r="G101" s="187"/>
      <c r="H101" s="187"/>
      <c r="I101" s="187"/>
      <c r="J101" s="188">
        <f>J170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365</v>
      </c>
      <c r="E102" s="181"/>
      <c r="F102" s="181"/>
      <c r="G102" s="181"/>
      <c r="H102" s="181"/>
      <c r="I102" s="181"/>
      <c r="J102" s="182">
        <f>J189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366</v>
      </c>
      <c r="E103" s="187"/>
      <c r="F103" s="187"/>
      <c r="G103" s="187"/>
      <c r="H103" s="187"/>
      <c r="I103" s="187"/>
      <c r="J103" s="188">
        <f>J190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367</v>
      </c>
      <c r="E104" s="187"/>
      <c r="F104" s="187"/>
      <c r="G104" s="187"/>
      <c r="H104" s="187"/>
      <c r="I104" s="187"/>
      <c r="J104" s="188">
        <f>J193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123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73" t="str">
        <f>E7</f>
        <v>Přeložka cyklostezky na p.č. 196/2 -23</v>
      </c>
      <c r="F114" s="30"/>
      <c r="G114" s="30"/>
      <c r="H114" s="30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110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BP - Bourací a přípravné práce</v>
      </c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Nymburk</v>
      </c>
      <c r="G118" s="38"/>
      <c r="H118" s="38"/>
      <c r="I118" s="30" t="s">
        <v>22</v>
      </c>
      <c r="J118" s="77" t="str">
        <f>IF(J12="","",J12)</f>
        <v>29. 11. 2022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Město Nymburk</v>
      </c>
      <c r="G120" s="38"/>
      <c r="H120" s="38"/>
      <c r="I120" s="30" t="s">
        <v>30</v>
      </c>
      <c r="J120" s="34" t="str">
        <f>E21</f>
        <v>Ing. Zdeněk Fiedler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28</v>
      </c>
      <c r="D121" s="38"/>
      <c r="E121" s="38"/>
      <c r="F121" s="25" t="str">
        <f>IF(E18="","",E18)</f>
        <v>Vyplň údaj</v>
      </c>
      <c r="G121" s="38"/>
      <c r="H121" s="38"/>
      <c r="I121" s="30" t="s">
        <v>33</v>
      </c>
      <c r="J121" s="34" t="str">
        <f>E24</f>
        <v>Ing. Zdeněk Fiedler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90"/>
      <c r="B123" s="191"/>
      <c r="C123" s="192" t="s">
        <v>124</v>
      </c>
      <c r="D123" s="193" t="s">
        <v>62</v>
      </c>
      <c r="E123" s="193" t="s">
        <v>58</v>
      </c>
      <c r="F123" s="193" t="s">
        <v>59</v>
      </c>
      <c r="G123" s="193" t="s">
        <v>125</v>
      </c>
      <c r="H123" s="193" t="s">
        <v>126</v>
      </c>
      <c r="I123" s="193" t="s">
        <v>127</v>
      </c>
      <c r="J123" s="193" t="s">
        <v>114</v>
      </c>
      <c r="K123" s="194" t="s">
        <v>128</v>
      </c>
      <c r="L123" s="195"/>
      <c r="M123" s="98" t="s">
        <v>1</v>
      </c>
      <c r="N123" s="99" t="s">
        <v>41</v>
      </c>
      <c r="O123" s="99" t="s">
        <v>129</v>
      </c>
      <c r="P123" s="99" t="s">
        <v>130</v>
      </c>
      <c r="Q123" s="99" t="s">
        <v>131</v>
      </c>
      <c r="R123" s="99" t="s">
        <v>132</v>
      </c>
      <c r="S123" s="99" t="s">
        <v>133</v>
      </c>
      <c r="T123" s="100" t="s">
        <v>134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6"/>
      <c r="B124" s="37"/>
      <c r="C124" s="105" t="s">
        <v>135</v>
      </c>
      <c r="D124" s="38"/>
      <c r="E124" s="38"/>
      <c r="F124" s="38"/>
      <c r="G124" s="38"/>
      <c r="H124" s="38"/>
      <c r="I124" s="38"/>
      <c r="J124" s="196">
        <f>BK124</f>
        <v>0</v>
      </c>
      <c r="K124" s="38"/>
      <c r="L124" s="42"/>
      <c r="M124" s="101"/>
      <c r="N124" s="197"/>
      <c r="O124" s="102"/>
      <c r="P124" s="198">
        <f>P125+P189</f>
        <v>0</v>
      </c>
      <c r="Q124" s="102"/>
      <c r="R124" s="198">
        <f>R125+R189</f>
        <v>0.06406</v>
      </c>
      <c r="S124" s="102"/>
      <c r="T124" s="199">
        <f>T125+T189</f>
        <v>585.4047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76</v>
      </c>
      <c r="AU124" s="15" t="s">
        <v>116</v>
      </c>
      <c r="BK124" s="200">
        <f>BK125+BK189</f>
        <v>0</v>
      </c>
    </row>
    <row r="125" spans="1:63" s="12" customFormat="1" ht="25.9" customHeight="1">
      <c r="A125" s="12"/>
      <c r="B125" s="201"/>
      <c r="C125" s="202"/>
      <c r="D125" s="203" t="s">
        <v>76</v>
      </c>
      <c r="E125" s="204" t="s">
        <v>136</v>
      </c>
      <c r="F125" s="204" t="s">
        <v>137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P126+P162+P163+P170</f>
        <v>0</v>
      </c>
      <c r="Q125" s="209"/>
      <c r="R125" s="210">
        <f>R126+R162+R163+R170</f>
        <v>0.06406</v>
      </c>
      <c r="S125" s="209"/>
      <c r="T125" s="211">
        <f>T126+T162+T163+T170</f>
        <v>585.1172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85</v>
      </c>
      <c r="AT125" s="213" t="s">
        <v>76</v>
      </c>
      <c r="AU125" s="213" t="s">
        <v>77</v>
      </c>
      <c r="AY125" s="212" t="s">
        <v>138</v>
      </c>
      <c r="BK125" s="214">
        <f>BK126+BK162+BK163+BK170</f>
        <v>0</v>
      </c>
    </row>
    <row r="126" spans="1:63" s="12" customFormat="1" ht="22.8" customHeight="1">
      <c r="A126" s="12"/>
      <c r="B126" s="201"/>
      <c r="C126" s="202"/>
      <c r="D126" s="203" t="s">
        <v>76</v>
      </c>
      <c r="E126" s="215" t="s">
        <v>85</v>
      </c>
      <c r="F126" s="215" t="s">
        <v>139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SUM(P127:P161)</f>
        <v>0</v>
      </c>
      <c r="Q126" s="209"/>
      <c r="R126" s="210">
        <f>SUM(R127:R161)</f>
        <v>0.06406</v>
      </c>
      <c r="S126" s="209"/>
      <c r="T126" s="211">
        <f>SUM(T127:T161)</f>
        <v>584.65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85</v>
      </c>
      <c r="AT126" s="213" t="s">
        <v>76</v>
      </c>
      <c r="AU126" s="213" t="s">
        <v>85</v>
      </c>
      <c r="AY126" s="212" t="s">
        <v>138</v>
      </c>
      <c r="BK126" s="214">
        <f>SUM(BK127:BK161)</f>
        <v>0</v>
      </c>
    </row>
    <row r="127" spans="1:65" s="2" customFormat="1" ht="24.15" customHeight="1">
      <c r="A127" s="36"/>
      <c r="B127" s="37"/>
      <c r="C127" s="217" t="s">
        <v>85</v>
      </c>
      <c r="D127" s="217" t="s">
        <v>141</v>
      </c>
      <c r="E127" s="218" t="s">
        <v>368</v>
      </c>
      <c r="F127" s="219" t="s">
        <v>369</v>
      </c>
      <c r="G127" s="220" t="s">
        <v>168</v>
      </c>
      <c r="H127" s="221">
        <v>270</v>
      </c>
      <c r="I127" s="222"/>
      <c r="J127" s="223">
        <f>ROUND(I127*H127,2)</f>
        <v>0</v>
      </c>
      <c r="K127" s="219" t="s">
        <v>145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146</v>
      </c>
      <c r="AT127" s="228" t="s">
        <v>141</v>
      </c>
      <c r="AU127" s="228" t="s">
        <v>87</v>
      </c>
      <c r="AY127" s="15" t="s">
        <v>138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85</v>
      </c>
      <c r="BK127" s="229">
        <f>ROUND(I127*H127,2)</f>
        <v>0</v>
      </c>
      <c r="BL127" s="15" t="s">
        <v>146</v>
      </c>
      <c r="BM127" s="228" t="s">
        <v>370</v>
      </c>
    </row>
    <row r="128" spans="1:47" s="2" customFormat="1" ht="12">
      <c r="A128" s="36"/>
      <c r="B128" s="37"/>
      <c r="C128" s="38"/>
      <c r="D128" s="230" t="s">
        <v>148</v>
      </c>
      <c r="E128" s="38"/>
      <c r="F128" s="231" t="s">
        <v>371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148</v>
      </c>
      <c r="AU128" s="15" t="s">
        <v>87</v>
      </c>
    </row>
    <row r="129" spans="1:65" s="2" customFormat="1" ht="24.15" customHeight="1">
      <c r="A129" s="36"/>
      <c r="B129" s="37"/>
      <c r="C129" s="217" t="s">
        <v>248</v>
      </c>
      <c r="D129" s="217" t="s">
        <v>141</v>
      </c>
      <c r="E129" s="218" t="s">
        <v>372</v>
      </c>
      <c r="F129" s="219" t="s">
        <v>373</v>
      </c>
      <c r="G129" s="220" t="s">
        <v>270</v>
      </c>
      <c r="H129" s="221">
        <v>6</v>
      </c>
      <c r="I129" s="222"/>
      <c r="J129" s="223">
        <f>ROUND(I129*H129,2)</f>
        <v>0</v>
      </c>
      <c r="K129" s="219" t="s">
        <v>145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146</v>
      </c>
      <c r="AT129" s="228" t="s">
        <v>141</v>
      </c>
      <c r="AU129" s="228" t="s">
        <v>87</v>
      </c>
      <c r="AY129" s="15" t="s">
        <v>138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85</v>
      </c>
      <c r="BK129" s="229">
        <f>ROUND(I129*H129,2)</f>
        <v>0</v>
      </c>
      <c r="BL129" s="15" t="s">
        <v>146</v>
      </c>
      <c r="BM129" s="228" t="s">
        <v>374</v>
      </c>
    </row>
    <row r="130" spans="1:47" s="2" customFormat="1" ht="12">
      <c r="A130" s="36"/>
      <c r="B130" s="37"/>
      <c r="C130" s="38"/>
      <c r="D130" s="230" t="s">
        <v>148</v>
      </c>
      <c r="E130" s="38"/>
      <c r="F130" s="231" t="s">
        <v>375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148</v>
      </c>
      <c r="AU130" s="15" t="s">
        <v>87</v>
      </c>
    </row>
    <row r="131" spans="1:65" s="2" customFormat="1" ht="24.15" customHeight="1">
      <c r="A131" s="36"/>
      <c r="B131" s="37"/>
      <c r="C131" s="217" t="s">
        <v>87</v>
      </c>
      <c r="D131" s="217" t="s">
        <v>141</v>
      </c>
      <c r="E131" s="218" t="s">
        <v>376</v>
      </c>
      <c r="F131" s="219" t="s">
        <v>377</v>
      </c>
      <c r="G131" s="220" t="s">
        <v>270</v>
      </c>
      <c r="H131" s="221">
        <v>6</v>
      </c>
      <c r="I131" s="222"/>
      <c r="J131" s="223">
        <f>ROUND(I131*H131,2)</f>
        <v>0</v>
      </c>
      <c r="K131" s="219" t="s">
        <v>145</v>
      </c>
      <c r="L131" s="42"/>
      <c r="M131" s="224" t="s">
        <v>1</v>
      </c>
      <c r="N131" s="225" t="s">
        <v>42</v>
      </c>
      <c r="O131" s="89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8" t="s">
        <v>146</v>
      </c>
      <c r="AT131" s="228" t="s">
        <v>141</v>
      </c>
      <c r="AU131" s="228" t="s">
        <v>87</v>
      </c>
      <c r="AY131" s="15" t="s">
        <v>138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5" t="s">
        <v>85</v>
      </c>
      <c r="BK131" s="229">
        <f>ROUND(I131*H131,2)</f>
        <v>0</v>
      </c>
      <c r="BL131" s="15" t="s">
        <v>146</v>
      </c>
      <c r="BM131" s="228" t="s">
        <v>378</v>
      </c>
    </row>
    <row r="132" spans="1:47" s="2" customFormat="1" ht="12">
      <c r="A132" s="36"/>
      <c r="B132" s="37"/>
      <c r="C132" s="38"/>
      <c r="D132" s="230" t="s">
        <v>148</v>
      </c>
      <c r="E132" s="38"/>
      <c r="F132" s="231" t="s">
        <v>379</v>
      </c>
      <c r="G132" s="38"/>
      <c r="H132" s="38"/>
      <c r="I132" s="232"/>
      <c r="J132" s="38"/>
      <c r="K132" s="38"/>
      <c r="L132" s="42"/>
      <c r="M132" s="233"/>
      <c r="N132" s="234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148</v>
      </c>
      <c r="AU132" s="15" t="s">
        <v>87</v>
      </c>
    </row>
    <row r="133" spans="1:65" s="2" customFormat="1" ht="24.15" customHeight="1">
      <c r="A133" s="36"/>
      <c r="B133" s="37"/>
      <c r="C133" s="217" t="s">
        <v>380</v>
      </c>
      <c r="D133" s="217" t="s">
        <v>141</v>
      </c>
      <c r="E133" s="218" t="s">
        <v>381</v>
      </c>
      <c r="F133" s="219" t="s">
        <v>382</v>
      </c>
      <c r="G133" s="220" t="s">
        <v>270</v>
      </c>
      <c r="H133" s="221">
        <v>6</v>
      </c>
      <c r="I133" s="222"/>
      <c r="J133" s="223">
        <f>ROUND(I133*H133,2)</f>
        <v>0</v>
      </c>
      <c r="K133" s="219" t="s">
        <v>145</v>
      </c>
      <c r="L133" s="42"/>
      <c r="M133" s="224" t="s">
        <v>1</v>
      </c>
      <c r="N133" s="225" t="s">
        <v>42</v>
      </c>
      <c r="O133" s="89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8" t="s">
        <v>146</v>
      </c>
      <c r="AT133" s="228" t="s">
        <v>141</v>
      </c>
      <c r="AU133" s="228" t="s">
        <v>87</v>
      </c>
      <c r="AY133" s="15" t="s">
        <v>138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5" t="s">
        <v>85</v>
      </c>
      <c r="BK133" s="229">
        <f>ROUND(I133*H133,2)</f>
        <v>0</v>
      </c>
      <c r="BL133" s="15" t="s">
        <v>146</v>
      </c>
      <c r="BM133" s="228" t="s">
        <v>383</v>
      </c>
    </row>
    <row r="134" spans="1:47" s="2" customFormat="1" ht="12">
      <c r="A134" s="36"/>
      <c r="B134" s="37"/>
      <c r="C134" s="38"/>
      <c r="D134" s="230" t="s">
        <v>148</v>
      </c>
      <c r="E134" s="38"/>
      <c r="F134" s="231" t="s">
        <v>384</v>
      </c>
      <c r="G134" s="38"/>
      <c r="H134" s="38"/>
      <c r="I134" s="232"/>
      <c r="J134" s="38"/>
      <c r="K134" s="38"/>
      <c r="L134" s="42"/>
      <c r="M134" s="233"/>
      <c r="N134" s="234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148</v>
      </c>
      <c r="AU134" s="15" t="s">
        <v>87</v>
      </c>
    </row>
    <row r="135" spans="1:65" s="2" customFormat="1" ht="24.15" customHeight="1">
      <c r="A135" s="36"/>
      <c r="B135" s="37"/>
      <c r="C135" s="217" t="s">
        <v>261</v>
      </c>
      <c r="D135" s="217" t="s">
        <v>141</v>
      </c>
      <c r="E135" s="218" t="s">
        <v>385</v>
      </c>
      <c r="F135" s="219" t="s">
        <v>386</v>
      </c>
      <c r="G135" s="220" t="s">
        <v>168</v>
      </c>
      <c r="H135" s="221">
        <v>160</v>
      </c>
      <c r="I135" s="222"/>
      <c r="J135" s="223">
        <f>ROUND(I135*H135,2)</f>
        <v>0</v>
      </c>
      <c r="K135" s="219" t="s">
        <v>145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0.295</v>
      </c>
      <c r="T135" s="227">
        <f>S135*H135</f>
        <v>47.199999999999996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146</v>
      </c>
      <c r="AT135" s="228" t="s">
        <v>141</v>
      </c>
      <c r="AU135" s="228" t="s">
        <v>87</v>
      </c>
      <c r="AY135" s="15" t="s">
        <v>138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85</v>
      </c>
      <c r="BK135" s="229">
        <f>ROUND(I135*H135,2)</f>
        <v>0</v>
      </c>
      <c r="BL135" s="15" t="s">
        <v>146</v>
      </c>
      <c r="BM135" s="228" t="s">
        <v>387</v>
      </c>
    </row>
    <row r="136" spans="1:47" s="2" customFormat="1" ht="12">
      <c r="A136" s="36"/>
      <c r="B136" s="37"/>
      <c r="C136" s="38"/>
      <c r="D136" s="230" t="s">
        <v>148</v>
      </c>
      <c r="E136" s="38"/>
      <c r="F136" s="231" t="s">
        <v>388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148</v>
      </c>
      <c r="AU136" s="15" t="s">
        <v>87</v>
      </c>
    </row>
    <row r="137" spans="1:47" s="2" customFormat="1" ht="12">
      <c r="A137" s="36"/>
      <c r="B137" s="37"/>
      <c r="C137" s="38"/>
      <c r="D137" s="230" t="s">
        <v>150</v>
      </c>
      <c r="E137" s="38"/>
      <c r="F137" s="235" t="s">
        <v>389</v>
      </c>
      <c r="G137" s="38"/>
      <c r="H137" s="38"/>
      <c r="I137" s="232"/>
      <c r="J137" s="38"/>
      <c r="K137" s="38"/>
      <c r="L137" s="42"/>
      <c r="M137" s="233"/>
      <c r="N137" s="234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150</v>
      </c>
      <c r="AU137" s="15" t="s">
        <v>87</v>
      </c>
    </row>
    <row r="138" spans="1:65" s="2" customFormat="1" ht="24.15" customHeight="1">
      <c r="A138" s="36"/>
      <c r="B138" s="37"/>
      <c r="C138" s="217" t="s">
        <v>183</v>
      </c>
      <c r="D138" s="217" t="s">
        <v>141</v>
      </c>
      <c r="E138" s="218" t="s">
        <v>390</v>
      </c>
      <c r="F138" s="219" t="s">
        <v>391</v>
      </c>
      <c r="G138" s="220" t="s">
        <v>168</v>
      </c>
      <c r="H138" s="221">
        <v>900</v>
      </c>
      <c r="I138" s="222"/>
      <c r="J138" s="223">
        <f>ROUND(I138*H138,2)</f>
        <v>0</v>
      </c>
      <c r="K138" s="219" t="s">
        <v>145</v>
      </c>
      <c r="L138" s="42"/>
      <c r="M138" s="224" t="s">
        <v>1</v>
      </c>
      <c r="N138" s="225" t="s">
        <v>42</v>
      </c>
      <c r="O138" s="89"/>
      <c r="P138" s="226">
        <f>O138*H138</f>
        <v>0</v>
      </c>
      <c r="Q138" s="226">
        <v>0</v>
      </c>
      <c r="R138" s="226">
        <f>Q138*H138</f>
        <v>0</v>
      </c>
      <c r="S138" s="226">
        <v>0.17</v>
      </c>
      <c r="T138" s="227">
        <f>S138*H138</f>
        <v>153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8" t="s">
        <v>146</v>
      </c>
      <c r="AT138" s="228" t="s">
        <v>141</v>
      </c>
      <c r="AU138" s="228" t="s">
        <v>87</v>
      </c>
      <c r="AY138" s="15" t="s">
        <v>138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5" t="s">
        <v>85</v>
      </c>
      <c r="BK138" s="229">
        <f>ROUND(I138*H138,2)</f>
        <v>0</v>
      </c>
      <c r="BL138" s="15" t="s">
        <v>146</v>
      </c>
      <c r="BM138" s="228" t="s">
        <v>392</v>
      </c>
    </row>
    <row r="139" spans="1:47" s="2" customFormat="1" ht="12">
      <c r="A139" s="36"/>
      <c r="B139" s="37"/>
      <c r="C139" s="38"/>
      <c r="D139" s="230" t="s">
        <v>148</v>
      </c>
      <c r="E139" s="38"/>
      <c r="F139" s="231" t="s">
        <v>393</v>
      </c>
      <c r="G139" s="38"/>
      <c r="H139" s="38"/>
      <c r="I139" s="232"/>
      <c r="J139" s="38"/>
      <c r="K139" s="38"/>
      <c r="L139" s="42"/>
      <c r="M139" s="233"/>
      <c r="N139" s="234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148</v>
      </c>
      <c r="AU139" s="15" t="s">
        <v>87</v>
      </c>
    </row>
    <row r="140" spans="1:47" s="2" customFormat="1" ht="12">
      <c r="A140" s="36"/>
      <c r="B140" s="37"/>
      <c r="C140" s="38"/>
      <c r="D140" s="230" t="s">
        <v>150</v>
      </c>
      <c r="E140" s="38"/>
      <c r="F140" s="235" t="s">
        <v>394</v>
      </c>
      <c r="G140" s="38"/>
      <c r="H140" s="38"/>
      <c r="I140" s="232"/>
      <c r="J140" s="38"/>
      <c r="K140" s="38"/>
      <c r="L140" s="42"/>
      <c r="M140" s="233"/>
      <c r="N140" s="234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150</v>
      </c>
      <c r="AU140" s="15" t="s">
        <v>87</v>
      </c>
    </row>
    <row r="141" spans="1:65" s="2" customFormat="1" ht="24.15" customHeight="1">
      <c r="A141" s="36"/>
      <c r="B141" s="37"/>
      <c r="C141" s="217" t="s">
        <v>8</v>
      </c>
      <c r="D141" s="217" t="s">
        <v>141</v>
      </c>
      <c r="E141" s="218" t="s">
        <v>395</v>
      </c>
      <c r="F141" s="219" t="s">
        <v>396</v>
      </c>
      <c r="G141" s="220" t="s">
        <v>168</v>
      </c>
      <c r="H141" s="221">
        <v>295</v>
      </c>
      <c r="I141" s="222"/>
      <c r="J141" s="223">
        <f>ROUND(I141*H141,2)</f>
        <v>0</v>
      </c>
      <c r="K141" s="219" t="s">
        <v>145</v>
      </c>
      <c r="L141" s="42"/>
      <c r="M141" s="224" t="s">
        <v>1</v>
      </c>
      <c r="N141" s="225" t="s">
        <v>42</v>
      </c>
      <c r="O141" s="89"/>
      <c r="P141" s="226">
        <f>O141*H141</f>
        <v>0</v>
      </c>
      <c r="Q141" s="226">
        <v>0</v>
      </c>
      <c r="R141" s="226">
        <f>Q141*H141</f>
        <v>0</v>
      </c>
      <c r="S141" s="226">
        <v>0.29</v>
      </c>
      <c r="T141" s="227">
        <f>S141*H141</f>
        <v>85.55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8" t="s">
        <v>146</v>
      </c>
      <c r="AT141" s="228" t="s">
        <v>141</v>
      </c>
      <c r="AU141" s="228" t="s">
        <v>87</v>
      </c>
      <c r="AY141" s="15" t="s">
        <v>138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5" t="s">
        <v>85</v>
      </c>
      <c r="BK141" s="229">
        <f>ROUND(I141*H141,2)</f>
        <v>0</v>
      </c>
      <c r="BL141" s="15" t="s">
        <v>146</v>
      </c>
      <c r="BM141" s="228" t="s">
        <v>397</v>
      </c>
    </row>
    <row r="142" spans="1:47" s="2" customFormat="1" ht="12">
      <c r="A142" s="36"/>
      <c r="B142" s="37"/>
      <c r="C142" s="38"/>
      <c r="D142" s="230" t="s">
        <v>148</v>
      </c>
      <c r="E142" s="38"/>
      <c r="F142" s="231" t="s">
        <v>398</v>
      </c>
      <c r="G142" s="38"/>
      <c r="H142" s="38"/>
      <c r="I142" s="232"/>
      <c r="J142" s="38"/>
      <c r="K142" s="38"/>
      <c r="L142" s="42"/>
      <c r="M142" s="233"/>
      <c r="N142" s="234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148</v>
      </c>
      <c r="AU142" s="15" t="s">
        <v>87</v>
      </c>
    </row>
    <row r="143" spans="1:47" s="2" customFormat="1" ht="12">
      <c r="A143" s="36"/>
      <c r="B143" s="37"/>
      <c r="C143" s="38"/>
      <c r="D143" s="230" t="s">
        <v>150</v>
      </c>
      <c r="E143" s="38"/>
      <c r="F143" s="235" t="s">
        <v>399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150</v>
      </c>
      <c r="AU143" s="15" t="s">
        <v>87</v>
      </c>
    </row>
    <row r="144" spans="1:65" s="2" customFormat="1" ht="24.15" customHeight="1">
      <c r="A144" s="36"/>
      <c r="B144" s="37"/>
      <c r="C144" s="217" t="s">
        <v>177</v>
      </c>
      <c r="D144" s="217" t="s">
        <v>141</v>
      </c>
      <c r="E144" s="218" t="s">
        <v>400</v>
      </c>
      <c r="F144" s="219" t="s">
        <v>401</v>
      </c>
      <c r="G144" s="220" t="s">
        <v>168</v>
      </c>
      <c r="H144" s="221">
        <v>900</v>
      </c>
      <c r="I144" s="222"/>
      <c r="J144" s="223">
        <f>ROUND(I144*H144,2)</f>
        <v>0</v>
      </c>
      <c r="K144" s="219" t="s">
        <v>145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</v>
      </c>
      <c r="R144" s="226">
        <f>Q144*H144</f>
        <v>0</v>
      </c>
      <c r="S144" s="226">
        <v>0.098</v>
      </c>
      <c r="T144" s="227">
        <f>S144*H144</f>
        <v>88.2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146</v>
      </c>
      <c r="AT144" s="228" t="s">
        <v>141</v>
      </c>
      <c r="AU144" s="228" t="s">
        <v>87</v>
      </c>
      <c r="AY144" s="15" t="s">
        <v>138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85</v>
      </c>
      <c r="BK144" s="229">
        <f>ROUND(I144*H144,2)</f>
        <v>0</v>
      </c>
      <c r="BL144" s="15" t="s">
        <v>146</v>
      </c>
      <c r="BM144" s="228" t="s">
        <v>402</v>
      </c>
    </row>
    <row r="145" spans="1:47" s="2" customFormat="1" ht="12">
      <c r="A145" s="36"/>
      <c r="B145" s="37"/>
      <c r="C145" s="38"/>
      <c r="D145" s="230" t="s">
        <v>148</v>
      </c>
      <c r="E145" s="38"/>
      <c r="F145" s="231" t="s">
        <v>403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148</v>
      </c>
      <c r="AU145" s="15" t="s">
        <v>87</v>
      </c>
    </row>
    <row r="146" spans="1:47" s="2" customFormat="1" ht="12">
      <c r="A146" s="36"/>
      <c r="B146" s="37"/>
      <c r="C146" s="38"/>
      <c r="D146" s="230" t="s">
        <v>150</v>
      </c>
      <c r="E146" s="38"/>
      <c r="F146" s="235" t="s">
        <v>404</v>
      </c>
      <c r="G146" s="38"/>
      <c r="H146" s="38"/>
      <c r="I146" s="232"/>
      <c r="J146" s="38"/>
      <c r="K146" s="38"/>
      <c r="L146" s="42"/>
      <c r="M146" s="233"/>
      <c r="N146" s="234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150</v>
      </c>
      <c r="AU146" s="15" t="s">
        <v>87</v>
      </c>
    </row>
    <row r="147" spans="1:65" s="2" customFormat="1" ht="24.15" customHeight="1">
      <c r="A147" s="36"/>
      <c r="B147" s="37"/>
      <c r="C147" s="217" t="s">
        <v>188</v>
      </c>
      <c r="D147" s="217" t="s">
        <v>141</v>
      </c>
      <c r="E147" s="218" t="s">
        <v>405</v>
      </c>
      <c r="F147" s="219" t="s">
        <v>406</v>
      </c>
      <c r="G147" s="220" t="s">
        <v>168</v>
      </c>
      <c r="H147" s="221">
        <v>295</v>
      </c>
      <c r="I147" s="222"/>
      <c r="J147" s="223">
        <f>ROUND(I147*H147,2)</f>
        <v>0</v>
      </c>
      <c r="K147" s="219" t="s">
        <v>145</v>
      </c>
      <c r="L147" s="42"/>
      <c r="M147" s="224" t="s">
        <v>1</v>
      </c>
      <c r="N147" s="225" t="s">
        <v>42</v>
      </c>
      <c r="O147" s="89"/>
      <c r="P147" s="226">
        <f>O147*H147</f>
        <v>0</v>
      </c>
      <c r="Q147" s="226">
        <v>0</v>
      </c>
      <c r="R147" s="226">
        <f>Q147*H147</f>
        <v>0</v>
      </c>
      <c r="S147" s="226">
        <v>0.22</v>
      </c>
      <c r="T147" s="227">
        <f>S147*H147</f>
        <v>64.9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8" t="s">
        <v>146</v>
      </c>
      <c r="AT147" s="228" t="s">
        <v>141</v>
      </c>
      <c r="AU147" s="228" t="s">
        <v>87</v>
      </c>
      <c r="AY147" s="15" t="s">
        <v>138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5" t="s">
        <v>85</v>
      </c>
      <c r="BK147" s="229">
        <f>ROUND(I147*H147,2)</f>
        <v>0</v>
      </c>
      <c r="BL147" s="15" t="s">
        <v>146</v>
      </c>
      <c r="BM147" s="228" t="s">
        <v>407</v>
      </c>
    </row>
    <row r="148" spans="1:47" s="2" customFormat="1" ht="12">
      <c r="A148" s="36"/>
      <c r="B148" s="37"/>
      <c r="C148" s="38"/>
      <c r="D148" s="230" t="s">
        <v>148</v>
      </c>
      <c r="E148" s="38"/>
      <c r="F148" s="231" t="s">
        <v>408</v>
      </c>
      <c r="G148" s="38"/>
      <c r="H148" s="38"/>
      <c r="I148" s="232"/>
      <c r="J148" s="38"/>
      <c r="K148" s="38"/>
      <c r="L148" s="42"/>
      <c r="M148" s="233"/>
      <c r="N148" s="234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148</v>
      </c>
      <c r="AU148" s="15" t="s">
        <v>87</v>
      </c>
    </row>
    <row r="149" spans="1:47" s="2" customFormat="1" ht="12">
      <c r="A149" s="36"/>
      <c r="B149" s="37"/>
      <c r="C149" s="38"/>
      <c r="D149" s="230" t="s">
        <v>150</v>
      </c>
      <c r="E149" s="38"/>
      <c r="F149" s="235" t="s">
        <v>409</v>
      </c>
      <c r="G149" s="38"/>
      <c r="H149" s="38"/>
      <c r="I149" s="232"/>
      <c r="J149" s="38"/>
      <c r="K149" s="38"/>
      <c r="L149" s="42"/>
      <c r="M149" s="233"/>
      <c r="N149" s="234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150</v>
      </c>
      <c r="AU149" s="15" t="s">
        <v>87</v>
      </c>
    </row>
    <row r="150" spans="1:65" s="2" customFormat="1" ht="33" customHeight="1">
      <c r="A150" s="36"/>
      <c r="B150" s="37"/>
      <c r="C150" s="217" t="s">
        <v>165</v>
      </c>
      <c r="D150" s="217" t="s">
        <v>141</v>
      </c>
      <c r="E150" s="218" t="s">
        <v>410</v>
      </c>
      <c r="F150" s="219" t="s">
        <v>411</v>
      </c>
      <c r="G150" s="220" t="s">
        <v>168</v>
      </c>
      <c r="H150" s="221">
        <v>160</v>
      </c>
      <c r="I150" s="222"/>
      <c r="J150" s="223">
        <f>ROUND(I150*H150,2)</f>
        <v>0</v>
      </c>
      <c r="K150" s="219" t="s">
        <v>145</v>
      </c>
      <c r="L150" s="42"/>
      <c r="M150" s="224" t="s">
        <v>1</v>
      </c>
      <c r="N150" s="225" t="s">
        <v>42</v>
      </c>
      <c r="O150" s="89"/>
      <c r="P150" s="226">
        <f>O150*H150</f>
        <v>0</v>
      </c>
      <c r="Q150" s="226">
        <v>0</v>
      </c>
      <c r="R150" s="226">
        <f>Q150*H150</f>
        <v>0</v>
      </c>
      <c r="S150" s="226">
        <v>0.44</v>
      </c>
      <c r="T150" s="227">
        <f>S150*H150</f>
        <v>70.4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146</v>
      </c>
      <c r="AT150" s="228" t="s">
        <v>141</v>
      </c>
      <c r="AU150" s="228" t="s">
        <v>87</v>
      </c>
      <c r="AY150" s="15" t="s">
        <v>138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85</v>
      </c>
      <c r="BK150" s="229">
        <f>ROUND(I150*H150,2)</f>
        <v>0</v>
      </c>
      <c r="BL150" s="15" t="s">
        <v>146</v>
      </c>
      <c r="BM150" s="228" t="s">
        <v>412</v>
      </c>
    </row>
    <row r="151" spans="1:47" s="2" customFormat="1" ht="12">
      <c r="A151" s="36"/>
      <c r="B151" s="37"/>
      <c r="C151" s="38"/>
      <c r="D151" s="230" t="s">
        <v>148</v>
      </c>
      <c r="E151" s="38"/>
      <c r="F151" s="231" t="s">
        <v>413</v>
      </c>
      <c r="G151" s="38"/>
      <c r="H151" s="38"/>
      <c r="I151" s="232"/>
      <c r="J151" s="38"/>
      <c r="K151" s="38"/>
      <c r="L151" s="42"/>
      <c r="M151" s="233"/>
      <c r="N151" s="234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148</v>
      </c>
      <c r="AU151" s="15" t="s">
        <v>87</v>
      </c>
    </row>
    <row r="152" spans="1:47" s="2" customFormat="1" ht="12">
      <c r="A152" s="36"/>
      <c r="B152" s="37"/>
      <c r="C152" s="38"/>
      <c r="D152" s="230" t="s">
        <v>150</v>
      </c>
      <c r="E152" s="38"/>
      <c r="F152" s="235" t="s">
        <v>414</v>
      </c>
      <c r="G152" s="38"/>
      <c r="H152" s="38"/>
      <c r="I152" s="232"/>
      <c r="J152" s="38"/>
      <c r="K152" s="38"/>
      <c r="L152" s="42"/>
      <c r="M152" s="233"/>
      <c r="N152" s="234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150</v>
      </c>
      <c r="AU152" s="15" t="s">
        <v>87</v>
      </c>
    </row>
    <row r="153" spans="1:65" s="2" customFormat="1" ht="16.5" customHeight="1">
      <c r="A153" s="36"/>
      <c r="B153" s="37"/>
      <c r="C153" s="217" t="s">
        <v>173</v>
      </c>
      <c r="D153" s="217" t="s">
        <v>141</v>
      </c>
      <c r="E153" s="218" t="s">
        <v>415</v>
      </c>
      <c r="F153" s="219" t="s">
        <v>416</v>
      </c>
      <c r="G153" s="220" t="s">
        <v>155</v>
      </c>
      <c r="H153" s="221">
        <v>260</v>
      </c>
      <c r="I153" s="222"/>
      <c r="J153" s="223">
        <f>ROUND(I153*H153,2)</f>
        <v>0</v>
      </c>
      <c r="K153" s="219" t="s">
        <v>145</v>
      </c>
      <c r="L153" s="42"/>
      <c r="M153" s="224" t="s">
        <v>1</v>
      </c>
      <c r="N153" s="225" t="s">
        <v>42</v>
      </c>
      <c r="O153" s="89"/>
      <c r="P153" s="226">
        <f>O153*H153</f>
        <v>0</v>
      </c>
      <c r="Q153" s="226">
        <v>0</v>
      </c>
      <c r="R153" s="226">
        <f>Q153*H153</f>
        <v>0</v>
      </c>
      <c r="S153" s="226">
        <v>0.29</v>
      </c>
      <c r="T153" s="227">
        <f>S153*H153</f>
        <v>75.39999999999999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8" t="s">
        <v>146</v>
      </c>
      <c r="AT153" s="228" t="s">
        <v>141</v>
      </c>
      <c r="AU153" s="228" t="s">
        <v>87</v>
      </c>
      <c r="AY153" s="15" t="s">
        <v>138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5" t="s">
        <v>85</v>
      </c>
      <c r="BK153" s="229">
        <f>ROUND(I153*H153,2)</f>
        <v>0</v>
      </c>
      <c r="BL153" s="15" t="s">
        <v>146</v>
      </c>
      <c r="BM153" s="228" t="s">
        <v>417</v>
      </c>
    </row>
    <row r="154" spans="1:47" s="2" customFormat="1" ht="12">
      <c r="A154" s="36"/>
      <c r="B154" s="37"/>
      <c r="C154" s="38"/>
      <c r="D154" s="230" t="s">
        <v>148</v>
      </c>
      <c r="E154" s="38"/>
      <c r="F154" s="231" t="s">
        <v>418</v>
      </c>
      <c r="G154" s="38"/>
      <c r="H154" s="38"/>
      <c r="I154" s="232"/>
      <c r="J154" s="38"/>
      <c r="K154" s="38"/>
      <c r="L154" s="42"/>
      <c r="M154" s="233"/>
      <c r="N154" s="234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148</v>
      </c>
      <c r="AU154" s="15" t="s">
        <v>87</v>
      </c>
    </row>
    <row r="155" spans="1:47" s="2" customFormat="1" ht="12">
      <c r="A155" s="36"/>
      <c r="B155" s="37"/>
      <c r="C155" s="38"/>
      <c r="D155" s="230" t="s">
        <v>150</v>
      </c>
      <c r="E155" s="38"/>
      <c r="F155" s="235" t="s">
        <v>419</v>
      </c>
      <c r="G155" s="38"/>
      <c r="H155" s="38"/>
      <c r="I155" s="232"/>
      <c r="J155" s="38"/>
      <c r="K155" s="38"/>
      <c r="L155" s="42"/>
      <c r="M155" s="233"/>
      <c r="N155" s="234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150</v>
      </c>
      <c r="AU155" s="15" t="s">
        <v>87</v>
      </c>
    </row>
    <row r="156" spans="1:65" s="2" customFormat="1" ht="24.15" customHeight="1">
      <c r="A156" s="36"/>
      <c r="B156" s="37"/>
      <c r="C156" s="217" t="s">
        <v>209</v>
      </c>
      <c r="D156" s="217" t="s">
        <v>141</v>
      </c>
      <c r="E156" s="218" t="s">
        <v>420</v>
      </c>
      <c r="F156" s="219" t="s">
        <v>421</v>
      </c>
      <c r="G156" s="220" t="s">
        <v>168</v>
      </c>
      <c r="H156" s="221">
        <v>270</v>
      </c>
      <c r="I156" s="222"/>
      <c r="J156" s="223">
        <f>ROUND(I156*H156,2)</f>
        <v>0</v>
      </c>
      <c r="K156" s="219" t="s">
        <v>145</v>
      </c>
      <c r="L156" s="42"/>
      <c r="M156" s="224" t="s">
        <v>1</v>
      </c>
      <c r="N156" s="225" t="s">
        <v>42</v>
      </c>
      <c r="O156" s="89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146</v>
      </c>
      <c r="AT156" s="228" t="s">
        <v>141</v>
      </c>
      <c r="AU156" s="228" t="s">
        <v>87</v>
      </c>
      <c r="AY156" s="15" t="s">
        <v>138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85</v>
      </c>
      <c r="BK156" s="229">
        <f>ROUND(I156*H156,2)</f>
        <v>0</v>
      </c>
      <c r="BL156" s="15" t="s">
        <v>146</v>
      </c>
      <c r="BM156" s="228" t="s">
        <v>422</v>
      </c>
    </row>
    <row r="157" spans="1:47" s="2" customFormat="1" ht="12">
      <c r="A157" s="36"/>
      <c r="B157" s="37"/>
      <c r="C157" s="38"/>
      <c r="D157" s="230" t="s">
        <v>148</v>
      </c>
      <c r="E157" s="38"/>
      <c r="F157" s="231" t="s">
        <v>423</v>
      </c>
      <c r="G157" s="38"/>
      <c r="H157" s="38"/>
      <c r="I157" s="232"/>
      <c r="J157" s="38"/>
      <c r="K157" s="38"/>
      <c r="L157" s="42"/>
      <c r="M157" s="233"/>
      <c r="N157" s="234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148</v>
      </c>
      <c r="AU157" s="15" t="s">
        <v>87</v>
      </c>
    </row>
    <row r="158" spans="1:65" s="2" customFormat="1" ht="33" customHeight="1">
      <c r="A158" s="36"/>
      <c r="B158" s="37"/>
      <c r="C158" s="217" t="s">
        <v>424</v>
      </c>
      <c r="D158" s="217" t="s">
        <v>141</v>
      </c>
      <c r="E158" s="218" t="s">
        <v>425</v>
      </c>
      <c r="F158" s="219" t="s">
        <v>426</v>
      </c>
      <c r="G158" s="220" t="s">
        <v>144</v>
      </c>
      <c r="H158" s="221">
        <v>40</v>
      </c>
      <c r="I158" s="222"/>
      <c r="J158" s="223">
        <f>ROUND(I158*H158,2)</f>
        <v>0</v>
      </c>
      <c r="K158" s="219" t="s">
        <v>271</v>
      </c>
      <c r="L158" s="42"/>
      <c r="M158" s="224" t="s">
        <v>1</v>
      </c>
      <c r="N158" s="225" t="s">
        <v>42</v>
      </c>
      <c r="O158" s="89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146</v>
      </c>
      <c r="AT158" s="228" t="s">
        <v>141</v>
      </c>
      <c r="AU158" s="228" t="s">
        <v>87</v>
      </c>
      <c r="AY158" s="15" t="s">
        <v>138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85</v>
      </c>
      <c r="BK158" s="229">
        <f>ROUND(I158*H158,2)</f>
        <v>0</v>
      </c>
      <c r="BL158" s="15" t="s">
        <v>146</v>
      </c>
      <c r="BM158" s="228" t="s">
        <v>427</v>
      </c>
    </row>
    <row r="159" spans="1:47" s="2" customFormat="1" ht="12">
      <c r="A159" s="36"/>
      <c r="B159" s="37"/>
      <c r="C159" s="38"/>
      <c r="D159" s="230" t="s">
        <v>148</v>
      </c>
      <c r="E159" s="38"/>
      <c r="F159" s="231" t="s">
        <v>428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148</v>
      </c>
      <c r="AU159" s="15" t="s">
        <v>87</v>
      </c>
    </row>
    <row r="160" spans="1:65" s="2" customFormat="1" ht="24.15" customHeight="1">
      <c r="A160" s="36"/>
      <c r="B160" s="37"/>
      <c r="C160" s="217" t="s">
        <v>429</v>
      </c>
      <c r="D160" s="217" t="s">
        <v>141</v>
      </c>
      <c r="E160" s="218" t="s">
        <v>430</v>
      </c>
      <c r="F160" s="219" t="s">
        <v>431</v>
      </c>
      <c r="G160" s="220" t="s">
        <v>270</v>
      </c>
      <c r="H160" s="221">
        <v>2</v>
      </c>
      <c r="I160" s="222"/>
      <c r="J160" s="223">
        <f>ROUND(I160*H160,2)</f>
        <v>0</v>
      </c>
      <c r="K160" s="219" t="s">
        <v>145</v>
      </c>
      <c r="L160" s="42"/>
      <c r="M160" s="224" t="s">
        <v>1</v>
      </c>
      <c r="N160" s="225" t="s">
        <v>42</v>
      </c>
      <c r="O160" s="89"/>
      <c r="P160" s="226">
        <f>O160*H160</f>
        <v>0</v>
      </c>
      <c r="Q160" s="226">
        <v>0.03203</v>
      </c>
      <c r="R160" s="226">
        <f>Q160*H160</f>
        <v>0.06406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146</v>
      </c>
      <c r="AT160" s="228" t="s">
        <v>141</v>
      </c>
      <c r="AU160" s="228" t="s">
        <v>87</v>
      </c>
      <c r="AY160" s="15" t="s">
        <v>138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85</v>
      </c>
      <c r="BK160" s="229">
        <f>ROUND(I160*H160,2)</f>
        <v>0</v>
      </c>
      <c r="BL160" s="15" t="s">
        <v>146</v>
      </c>
      <c r="BM160" s="228" t="s">
        <v>432</v>
      </c>
    </row>
    <row r="161" spans="1:47" s="2" customFormat="1" ht="12">
      <c r="A161" s="36"/>
      <c r="B161" s="37"/>
      <c r="C161" s="38"/>
      <c r="D161" s="230" t="s">
        <v>148</v>
      </c>
      <c r="E161" s="38"/>
      <c r="F161" s="231" t="s">
        <v>433</v>
      </c>
      <c r="G161" s="38"/>
      <c r="H161" s="38"/>
      <c r="I161" s="232"/>
      <c r="J161" s="38"/>
      <c r="K161" s="38"/>
      <c r="L161" s="42"/>
      <c r="M161" s="233"/>
      <c r="N161" s="234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148</v>
      </c>
      <c r="AU161" s="15" t="s">
        <v>87</v>
      </c>
    </row>
    <row r="162" spans="1:63" s="12" customFormat="1" ht="22.8" customHeight="1">
      <c r="A162" s="12"/>
      <c r="B162" s="201"/>
      <c r="C162" s="202"/>
      <c r="D162" s="203" t="s">
        <v>76</v>
      </c>
      <c r="E162" s="215" t="s">
        <v>246</v>
      </c>
      <c r="F162" s="215" t="s">
        <v>247</v>
      </c>
      <c r="G162" s="202"/>
      <c r="H162" s="202"/>
      <c r="I162" s="205"/>
      <c r="J162" s="216">
        <f>BK162</f>
        <v>0</v>
      </c>
      <c r="K162" s="202"/>
      <c r="L162" s="207"/>
      <c r="M162" s="208"/>
      <c r="N162" s="209"/>
      <c r="O162" s="209"/>
      <c r="P162" s="210">
        <v>0</v>
      </c>
      <c r="Q162" s="209"/>
      <c r="R162" s="210">
        <v>0</v>
      </c>
      <c r="S162" s="209"/>
      <c r="T162" s="211"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2" t="s">
        <v>85</v>
      </c>
      <c r="AT162" s="213" t="s">
        <v>76</v>
      </c>
      <c r="AU162" s="213" t="s">
        <v>85</v>
      </c>
      <c r="AY162" s="212" t="s">
        <v>138</v>
      </c>
      <c r="BK162" s="214">
        <v>0</v>
      </c>
    </row>
    <row r="163" spans="1:63" s="12" customFormat="1" ht="22.8" customHeight="1">
      <c r="A163" s="12"/>
      <c r="B163" s="201"/>
      <c r="C163" s="202"/>
      <c r="D163" s="203" t="s">
        <v>76</v>
      </c>
      <c r="E163" s="215" t="s">
        <v>261</v>
      </c>
      <c r="F163" s="215" t="s">
        <v>266</v>
      </c>
      <c r="G163" s="202"/>
      <c r="H163" s="202"/>
      <c r="I163" s="205"/>
      <c r="J163" s="216">
        <f>BK163</f>
        <v>0</v>
      </c>
      <c r="K163" s="202"/>
      <c r="L163" s="207"/>
      <c r="M163" s="208"/>
      <c r="N163" s="209"/>
      <c r="O163" s="209"/>
      <c r="P163" s="210">
        <f>SUM(P164:P169)</f>
        <v>0</v>
      </c>
      <c r="Q163" s="209"/>
      <c r="R163" s="210">
        <f>SUM(R164:R169)</f>
        <v>0</v>
      </c>
      <c r="S163" s="209"/>
      <c r="T163" s="211">
        <f>SUM(T164:T169)</f>
        <v>0.4672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2" t="s">
        <v>85</v>
      </c>
      <c r="AT163" s="213" t="s">
        <v>76</v>
      </c>
      <c r="AU163" s="213" t="s">
        <v>85</v>
      </c>
      <c r="AY163" s="212" t="s">
        <v>138</v>
      </c>
      <c r="BK163" s="214">
        <f>SUM(BK164:BK169)</f>
        <v>0</v>
      </c>
    </row>
    <row r="164" spans="1:65" s="2" customFormat="1" ht="24.15" customHeight="1">
      <c r="A164" s="36"/>
      <c r="B164" s="37"/>
      <c r="C164" s="217" t="s">
        <v>203</v>
      </c>
      <c r="D164" s="217" t="s">
        <v>141</v>
      </c>
      <c r="E164" s="218" t="s">
        <v>434</v>
      </c>
      <c r="F164" s="219" t="s">
        <v>435</v>
      </c>
      <c r="G164" s="220" t="s">
        <v>155</v>
      </c>
      <c r="H164" s="221">
        <v>29</v>
      </c>
      <c r="I164" s="222"/>
      <c r="J164" s="223">
        <f>ROUND(I164*H164,2)</f>
        <v>0</v>
      </c>
      <c r="K164" s="219" t="s">
        <v>145</v>
      </c>
      <c r="L164" s="42"/>
      <c r="M164" s="224" t="s">
        <v>1</v>
      </c>
      <c r="N164" s="225" t="s">
        <v>42</v>
      </c>
      <c r="O164" s="89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8" t="s">
        <v>146</v>
      </c>
      <c r="AT164" s="228" t="s">
        <v>141</v>
      </c>
      <c r="AU164" s="228" t="s">
        <v>87</v>
      </c>
      <c r="AY164" s="15" t="s">
        <v>138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5" t="s">
        <v>85</v>
      </c>
      <c r="BK164" s="229">
        <f>ROUND(I164*H164,2)</f>
        <v>0</v>
      </c>
      <c r="BL164" s="15" t="s">
        <v>146</v>
      </c>
      <c r="BM164" s="228" t="s">
        <v>436</v>
      </c>
    </row>
    <row r="165" spans="1:47" s="2" customFormat="1" ht="12">
      <c r="A165" s="36"/>
      <c r="B165" s="37"/>
      <c r="C165" s="38"/>
      <c r="D165" s="230" t="s">
        <v>148</v>
      </c>
      <c r="E165" s="38"/>
      <c r="F165" s="231" t="s">
        <v>437</v>
      </c>
      <c r="G165" s="38"/>
      <c r="H165" s="38"/>
      <c r="I165" s="232"/>
      <c r="J165" s="38"/>
      <c r="K165" s="38"/>
      <c r="L165" s="42"/>
      <c r="M165" s="233"/>
      <c r="N165" s="234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148</v>
      </c>
      <c r="AU165" s="15" t="s">
        <v>87</v>
      </c>
    </row>
    <row r="166" spans="1:65" s="2" customFormat="1" ht="24.15" customHeight="1">
      <c r="A166" s="36"/>
      <c r="B166" s="37"/>
      <c r="C166" s="217" t="s">
        <v>215</v>
      </c>
      <c r="D166" s="217" t="s">
        <v>141</v>
      </c>
      <c r="E166" s="218" t="s">
        <v>438</v>
      </c>
      <c r="F166" s="219" t="s">
        <v>439</v>
      </c>
      <c r="G166" s="220" t="s">
        <v>270</v>
      </c>
      <c r="H166" s="221">
        <v>4</v>
      </c>
      <c r="I166" s="222"/>
      <c r="J166" s="223">
        <f>ROUND(I166*H166,2)</f>
        <v>0</v>
      </c>
      <c r="K166" s="219" t="s">
        <v>145</v>
      </c>
      <c r="L166" s="42"/>
      <c r="M166" s="224" t="s">
        <v>1</v>
      </c>
      <c r="N166" s="225" t="s">
        <v>42</v>
      </c>
      <c r="O166" s="89"/>
      <c r="P166" s="226">
        <f>O166*H166</f>
        <v>0</v>
      </c>
      <c r="Q166" s="226">
        <v>0</v>
      </c>
      <c r="R166" s="226">
        <f>Q166*H166</f>
        <v>0</v>
      </c>
      <c r="S166" s="226">
        <v>0.082</v>
      </c>
      <c r="T166" s="227">
        <f>S166*H166</f>
        <v>0.328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8" t="s">
        <v>146</v>
      </c>
      <c r="AT166" s="228" t="s">
        <v>141</v>
      </c>
      <c r="AU166" s="228" t="s">
        <v>87</v>
      </c>
      <c r="AY166" s="15" t="s">
        <v>138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5" t="s">
        <v>85</v>
      </c>
      <c r="BK166" s="229">
        <f>ROUND(I166*H166,2)</f>
        <v>0</v>
      </c>
      <c r="BL166" s="15" t="s">
        <v>146</v>
      </c>
      <c r="BM166" s="228" t="s">
        <v>440</v>
      </c>
    </row>
    <row r="167" spans="1:47" s="2" customFormat="1" ht="12">
      <c r="A167" s="36"/>
      <c r="B167" s="37"/>
      <c r="C167" s="38"/>
      <c r="D167" s="230" t="s">
        <v>148</v>
      </c>
      <c r="E167" s="38"/>
      <c r="F167" s="231" t="s">
        <v>441</v>
      </c>
      <c r="G167" s="38"/>
      <c r="H167" s="38"/>
      <c r="I167" s="232"/>
      <c r="J167" s="38"/>
      <c r="K167" s="38"/>
      <c r="L167" s="42"/>
      <c r="M167" s="233"/>
      <c r="N167" s="234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148</v>
      </c>
      <c r="AU167" s="15" t="s">
        <v>87</v>
      </c>
    </row>
    <row r="168" spans="1:65" s="2" customFormat="1" ht="24.15" customHeight="1">
      <c r="A168" s="36"/>
      <c r="B168" s="37"/>
      <c r="C168" s="217" t="s">
        <v>7</v>
      </c>
      <c r="D168" s="217" t="s">
        <v>141</v>
      </c>
      <c r="E168" s="218" t="s">
        <v>442</v>
      </c>
      <c r="F168" s="219" t="s">
        <v>443</v>
      </c>
      <c r="G168" s="220" t="s">
        <v>155</v>
      </c>
      <c r="H168" s="221">
        <v>40</v>
      </c>
      <c r="I168" s="222"/>
      <c r="J168" s="223">
        <f>ROUND(I168*H168,2)</f>
        <v>0</v>
      </c>
      <c r="K168" s="219" t="s">
        <v>145</v>
      </c>
      <c r="L168" s="42"/>
      <c r="M168" s="224" t="s">
        <v>1</v>
      </c>
      <c r="N168" s="225" t="s">
        <v>42</v>
      </c>
      <c r="O168" s="89"/>
      <c r="P168" s="226">
        <f>O168*H168</f>
        <v>0</v>
      </c>
      <c r="Q168" s="226">
        <v>0</v>
      </c>
      <c r="R168" s="226">
        <f>Q168*H168</f>
        <v>0</v>
      </c>
      <c r="S168" s="226">
        <v>0.00348</v>
      </c>
      <c r="T168" s="227">
        <f>S168*H168</f>
        <v>0.1392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8" t="s">
        <v>146</v>
      </c>
      <c r="AT168" s="228" t="s">
        <v>141</v>
      </c>
      <c r="AU168" s="228" t="s">
        <v>87</v>
      </c>
      <c r="AY168" s="15" t="s">
        <v>138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5" t="s">
        <v>85</v>
      </c>
      <c r="BK168" s="229">
        <f>ROUND(I168*H168,2)</f>
        <v>0</v>
      </c>
      <c r="BL168" s="15" t="s">
        <v>146</v>
      </c>
      <c r="BM168" s="228" t="s">
        <v>444</v>
      </c>
    </row>
    <row r="169" spans="1:47" s="2" customFormat="1" ht="12">
      <c r="A169" s="36"/>
      <c r="B169" s="37"/>
      <c r="C169" s="38"/>
      <c r="D169" s="230" t="s">
        <v>148</v>
      </c>
      <c r="E169" s="38"/>
      <c r="F169" s="231" t="s">
        <v>445</v>
      </c>
      <c r="G169" s="38"/>
      <c r="H169" s="38"/>
      <c r="I169" s="232"/>
      <c r="J169" s="38"/>
      <c r="K169" s="38"/>
      <c r="L169" s="42"/>
      <c r="M169" s="233"/>
      <c r="N169" s="234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148</v>
      </c>
      <c r="AU169" s="15" t="s">
        <v>87</v>
      </c>
    </row>
    <row r="170" spans="1:63" s="12" customFormat="1" ht="22.8" customHeight="1">
      <c r="A170" s="12"/>
      <c r="B170" s="201"/>
      <c r="C170" s="202"/>
      <c r="D170" s="203" t="s">
        <v>76</v>
      </c>
      <c r="E170" s="215" t="s">
        <v>446</v>
      </c>
      <c r="F170" s="215" t="s">
        <v>447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SUM(P171:P188)</f>
        <v>0</v>
      </c>
      <c r="Q170" s="209"/>
      <c r="R170" s="210">
        <f>SUM(R171:R188)</f>
        <v>0</v>
      </c>
      <c r="S170" s="209"/>
      <c r="T170" s="211">
        <f>SUM(T171:T188)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85</v>
      </c>
      <c r="AT170" s="213" t="s">
        <v>76</v>
      </c>
      <c r="AU170" s="213" t="s">
        <v>85</v>
      </c>
      <c r="AY170" s="212" t="s">
        <v>138</v>
      </c>
      <c r="BK170" s="214">
        <f>SUM(BK171:BK188)</f>
        <v>0</v>
      </c>
    </row>
    <row r="171" spans="1:65" s="2" customFormat="1" ht="24.15" customHeight="1">
      <c r="A171" s="36"/>
      <c r="B171" s="37"/>
      <c r="C171" s="217" t="s">
        <v>241</v>
      </c>
      <c r="D171" s="217" t="s">
        <v>141</v>
      </c>
      <c r="E171" s="218" t="s">
        <v>448</v>
      </c>
      <c r="F171" s="219" t="s">
        <v>449</v>
      </c>
      <c r="G171" s="220" t="s">
        <v>162</v>
      </c>
      <c r="H171" s="221">
        <v>464</v>
      </c>
      <c r="I171" s="222"/>
      <c r="J171" s="223">
        <f>ROUND(I171*H171,2)</f>
        <v>0</v>
      </c>
      <c r="K171" s="219" t="s">
        <v>145</v>
      </c>
      <c r="L171" s="42"/>
      <c r="M171" s="224" t="s">
        <v>1</v>
      </c>
      <c r="N171" s="225" t="s">
        <v>42</v>
      </c>
      <c r="O171" s="89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8" t="s">
        <v>146</v>
      </c>
      <c r="AT171" s="228" t="s">
        <v>141</v>
      </c>
      <c r="AU171" s="228" t="s">
        <v>87</v>
      </c>
      <c r="AY171" s="15" t="s">
        <v>138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5" t="s">
        <v>85</v>
      </c>
      <c r="BK171" s="229">
        <f>ROUND(I171*H171,2)</f>
        <v>0</v>
      </c>
      <c r="BL171" s="15" t="s">
        <v>146</v>
      </c>
      <c r="BM171" s="228" t="s">
        <v>450</v>
      </c>
    </row>
    <row r="172" spans="1:47" s="2" customFormat="1" ht="12">
      <c r="A172" s="36"/>
      <c r="B172" s="37"/>
      <c r="C172" s="38"/>
      <c r="D172" s="230" t="s">
        <v>148</v>
      </c>
      <c r="E172" s="38"/>
      <c r="F172" s="231" t="s">
        <v>451</v>
      </c>
      <c r="G172" s="38"/>
      <c r="H172" s="38"/>
      <c r="I172" s="232"/>
      <c r="J172" s="38"/>
      <c r="K172" s="38"/>
      <c r="L172" s="42"/>
      <c r="M172" s="233"/>
      <c r="N172" s="234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148</v>
      </c>
      <c r="AU172" s="15" t="s">
        <v>87</v>
      </c>
    </row>
    <row r="173" spans="1:47" s="2" customFormat="1" ht="12">
      <c r="A173" s="36"/>
      <c r="B173" s="37"/>
      <c r="C173" s="38"/>
      <c r="D173" s="230" t="s">
        <v>150</v>
      </c>
      <c r="E173" s="38"/>
      <c r="F173" s="235" t="s">
        <v>452</v>
      </c>
      <c r="G173" s="38"/>
      <c r="H173" s="38"/>
      <c r="I173" s="232"/>
      <c r="J173" s="38"/>
      <c r="K173" s="38"/>
      <c r="L173" s="42"/>
      <c r="M173" s="233"/>
      <c r="N173" s="234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150</v>
      </c>
      <c r="AU173" s="15" t="s">
        <v>87</v>
      </c>
    </row>
    <row r="174" spans="1:65" s="2" customFormat="1" ht="24.15" customHeight="1">
      <c r="A174" s="36"/>
      <c r="B174" s="37"/>
      <c r="C174" s="217" t="s">
        <v>231</v>
      </c>
      <c r="D174" s="217" t="s">
        <v>141</v>
      </c>
      <c r="E174" s="218" t="s">
        <v>453</v>
      </c>
      <c r="F174" s="219" t="s">
        <v>454</v>
      </c>
      <c r="G174" s="220" t="s">
        <v>162</v>
      </c>
      <c r="H174" s="221">
        <v>4176</v>
      </c>
      <c r="I174" s="222"/>
      <c r="J174" s="223">
        <f>ROUND(I174*H174,2)</f>
        <v>0</v>
      </c>
      <c r="K174" s="219" t="s">
        <v>145</v>
      </c>
      <c r="L174" s="42"/>
      <c r="M174" s="224" t="s">
        <v>1</v>
      </c>
      <c r="N174" s="225" t="s">
        <v>42</v>
      </c>
      <c r="O174" s="89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8" t="s">
        <v>146</v>
      </c>
      <c r="AT174" s="228" t="s">
        <v>141</v>
      </c>
      <c r="AU174" s="228" t="s">
        <v>87</v>
      </c>
      <c r="AY174" s="15" t="s">
        <v>138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5" t="s">
        <v>85</v>
      </c>
      <c r="BK174" s="229">
        <f>ROUND(I174*H174,2)</f>
        <v>0</v>
      </c>
      <c r="BL174" s="15" t="s">
        <v>146</v>
      </c>
      <c r="BM174" s="228" t="s">
        <v>455</v>
      </c>
    </row>
    <row r="175" spans="1:47" s="2" customFormat="1" ht="12">
      <c r="A175" s="36"/>
      <c r="B175" s="37"/>
      <c r="C175" s="38"/>
      <c r="D175" s="230" t="s">
        <v>148</v>
      </c>
      <c r="E175" s="38"/>
      <c r="F175" s="231" t="s">
        <v>456</v>
      </c>
      <c r="G175" s="38"/>
      <c r="H175" s="38"/>
      <c r="I175" s="232"/>
      <c r="J175" s="38"/>
      <c r="K175" s="38"/>
      <c r="L175" s="42"/>
      <c r="M175" s="233"/>
      <c r="N175" s="234"/>
      <c r="O175" s="89"/>
      <c r="P175" s="89"/>
      <c r="Q175" s="89"/>
      <c r="R175" s="89"/>
      <c r="S175" s="89"/>
      <c r="T175" s="9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148</v>
      </c>
      <c r="AU175" s="15" t="s">
        <v>87</v>
      </c>
    </row>
    <row r="176" spans="1:47" s="2" customFormat="1" ht="12">
      <c r="A176" s="36"/>
      <c r="B176" s="37"/>
      <c r="C176" s="38"/>
      <c r="D176" s="230" t="s">
        <v>150</v>
      </c>
      <c r="E176" s="38"/>
      <c r="F176" s="235" t="s">
        <v>452</v>
      </c>
      <c r="G176" s="38"/>
      <c r="H176" s="38"/>
      <c r="I176" s="232"/>
      <c r="J176" s="38"/>
      <c r="K176" s="38"/>
      <c r="L176" s="42"/>
      <c r="M176" s="233"/>
      <c r="N176" s="234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150</v>
      </c>
      <c r="AU176" s="15" t="s">
        <v>87</v>
      </c>
    </row>
    <row r="177" spans="1:51" s="13" customFormat="1" ht="12">
      <c r="A177" s="13"/>
      <c r="B177" s="246"/>
      <c r="C177" s="247"/>
      <c r="D177" s="230" t="s">
        <v>171</v>
      </c>
      <c r="E177" s="247"/>
      <c r="F177" s="249" t="s">
        <v>457</v>
      </c>
      <c r="G177" s="247"/>
      <c r="H177" s="250">
        <v>4176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6" t="s">
        <v>171</v>
      </c>
      <c r="AU177" s="256" t="s">
        <v>87</v>
      </c>
      <c r="AV177" s="13" t="s">
        <v>87</v>
      </c>
      <c r="AW177" s="13" t="s">
        <v>4</v>
      </c>
      <c r="AX177" s="13" t="s">
        <v>85</v>
      </c>
      <c r="AY177" s="256" t="s">
        <v>138</v>
      </c>
    </row>
    <row r="178" spans="1:65" s="2" customFormat="1" ht="37.8" customHeight="1">
      <c r="A178" s="36"/>
      <c r="B178" s="37"/>
      <c r="C178" s="217" t="s">
        <v>458</v>
      </c>
      <c r="D178" s="217" t="s">
        <v>141</v>
      </c>
      <c r="E178" s="218" t="s">
        <v>459</v>
      </c>
      <c r="F178" s="219" t="s">
        <v>460</v>
      </c>
      <c r="G178" s="220" t="s">
        <v>162</v>
      </c>
      <c r="H178" s="221">
        <v>122</v>
      </c>
      <c r="I178" s="222"/>
      <c r="J178" s="223">
        <f>ROUND(I178*H178,2)</f>
        <v>0</v>
      </c>
      <c r="K178" s="219" t="s">
        <v>271</v>
      </c>
      <c r="L178" s="42"/>
      <c r="M178" s="224" t="s">
        <v>1</v>
      </c>
      <c r="N178" s="225" t="s">
        <v>42</v>
      </c>
      <c r="O178" s="89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8" t="s">
        <v>146</v>
      </c>
      <c r="AT178" s="228" t="s">
        <v>141</v>
      </c>
      <c r="AU178" s="228" t="s">
        <v>87</v>
      </c>
      <c r="AY178" s="15" t="s">
        <v>138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5" t="s">
        <v>85</v>
      </c>
      <c r="BK178" s="229">
        <f>ROUND(I178*H178,2)</f>
        <v>0</v>
      </c>
      <c r="BL178" s="15" t="s">
        <v>146</v>
      </c>
      <c r="BM178" s="228" t="s">
        <v>461</v>
      </c>
    </row>
    <row r="179" spans="1:47" s="2" customFormat="1" ht="12">
      <c r="A179" s="36"/>
      <c r="B179" s="37"/>
      <c r="C179" s="38"/>
      <c r="D179" s="230" t="s">
        <v>148</v>
      </c>
      <c r="E179" s="38"/>
      <c r="F179" s="231" t="s">
        <v>462</v>
      </c>
      <c r="G179" s="38"/>
      <c r="H179" s="38"/>
      <c r="I179" s="232"/>
      <c r="J179" s="38"/>
      <c r="K179" s="38"/>
      <c r="L179" s="42"/>
      <c r="M179" s="233"/>
      <c r="N179" s="234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148</v>
      </c>
      <c r="AU179" s="15" t="s">
        <v>87</v>
      </c>
    </row>
    <row r="180" spans="1:47" s="2" customFormat="1" ht="12">
      <c r="A180" s="36"/>
      <c r="B180" s="37"/>
      <c r="C180" s="38"/>
      <c r="D180" s="230" t="s">
        <v>150</v>
      </c>
      <c r="E180" s="38"/>
      <c r="F180" s="235" t="s">
        <v>463</v>
      </c>
      <c r="G180" s="38"/>
      <c r="H180" s="38"/>
      <c r="I180" s="232"/>
      <c r="J180" s="38"/>
      <c r="K180" s="38"/>
      <c r="L180" s="42"/>
      <c r="M180" s="233"/>
      <c r="N180" s="234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150</v>
      </c>
      <c r="AU180" s="15" t="s">
        <v>87</v>
      </c>
    </row>
    <row r="181" spans="1:65" s="2" customFormat="1" ht="24.15" customHeight="1">
      <c r="A181" s="36"/>
      <c r="B181" s="37"/>
      <c r="C181" s="217" t="s">
        <v>274</v>
      </c>
      <c r="D181" s="217" t="s">
        <v>141</v>
      </c>
      <c r="E181" s="218" t="s">
        <v>464</v>
      </c>
      <c r="F181" s="219" t="s">
        <v>465</v>
      </c>
      <c r="G181" s="220" t="s">
        <v>162</v>
      </c>
      <c r="H181" s="221">
        <v>2</v>
      </c>
      <c r="I181" s="222"/>
      <c r="J181" s="223">
        <f>ROUND(I181*H181,2)</f>
        <v>0</v>
      </c>
      <c r="K181" s="219" t="s">
        <v>145</v>
      </c>
      <c r="L181" s="42"/>
      <c r="M181" s="224" t="s">
        <v>1</v>
      </c>
      <c r="N181" s="225" t="s">
        <v>42</v>
      </c>
      <c r="O181" s="89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8" t="s">
        <v>146</v>
      </c>
      <c r="AT181" s="228" t="s">
        <v>141</v>
      </c>
      <c r="AU181" s="228" t="s">
        <v>87</v>
      </c>
      <c r="AY181" s="15" t="s">
        <v>138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5" t="s">
        <v>85</v>
      </c>
      <c r="BK181" s="229">
        <f>ROUND(I181*H181,2)</f>
        <v>0</v>
      </c>
      <c r="BL181" s="15" t="s">
        <v>146</v>
      </c>
      <c r="BM181" s="228" t="s">
        <v>466</v>
      </c>
    </row>
    <row r="182" spans="1:47" s="2" customFormat="1" ht="12">
      <c r="A182" s="36"/>
      <c r="B182" s="37"/>
      <c r="C182" s="38"/>
      <c r="D182" s="230" t="s">
        <v>148</v>
      </c>
      <c r="E182" s="38"/>
      <c r="F182" s="231" t="s">
        <v>467</v>
      </c>
      <c r="G182" s="38"/>
      <c r="H182" s="38"/>
      <c r="I182" s="232"/>
      <c r="J182" s="38"/>
      <c r="K182" s="38"/>
      <c r="L182" s="42"/>
      <c r="M182" s="233"/>
      <c r="N182" s="234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148</v>
      </c>
      <c r="AU182" s="15" t="s">
        <v>87</v>
      </c>
    </row>
    <row r="183" spans="1:65" s="2" customFormat="1" ht="44.25" customHeight="1">
      <c r="A183" s="36"/>
      <c r="B183" s="37"/>
      <c r="C183" s="217" t="s">
        <v>158</v>
      </c>
      <c r="D183" s="217" t="s">
        <v>141</v>
      </c>
      <c r="E183" s="218" t="s">
        <v>468</v>
      </c>
      <c r="F183" s="219" t="s">
        <v>469</v>
      </c>
      <c r="G183" s="220" t="s">
        <v>162</v>
      </c>
      <c r="H183" s="221">
        <v>150</v>
      </c>
      <c r="I183" s="222"/>
      <c r="J183" s="223">
        <f>ROUND(I183*H183,2)</f>
        <v>0</v>
      </c>
      <c r="K183" s="219" t="s">
        <v>145</v>
      </c>
      <c r="L183" s="42"/>
      <c r="M183" s="224" t="s">
        <v>1</v>
      </c>
      <c r="N183" s="225" t="s">
        <v>42</v>
      </c>
      <c r="O183" s="89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8" t="s">
        <v>146</v>
      </c>
      <c r="AT183" s="228" t="s">
        <v>141</v>
      </c>
      <c r="AU183" s="228" t="s">
        <v>87</v>
      </c>
      <c r="AY183" s="15" t="s">
        <v>138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5" t="s">
        <v>85</v>
      </c>
      <c r="BK183" s="229">
        <f>ROUND(I183*H183,2)</f>
        <v>0</v>
      </c>
      <c r="BL183" s="15" t="s">
        <v>146</v>
      </c>
      <c r="BM183" s="228" t="s">
        <v>470</v>
      </c>
    </row>
    <row r="184" spans="1:47" s="2" customFormat="1" ht="12">
      <c r="A184" s="36"/>
      <c r="B184" s="37"/>
      <c r="C184" s="38"/>
      <c r="D184" s="230" t="s">
        <v>148</v>
      </c>
      <c r="E184" s="38"/>
      <c r="F184" s="231" t="s">
        <v>469</v>
      </c>
      <c r="G184" s="38"/>
      <c r="H184" s="38"/>
      <c r="I184" s="232"/>
      <c r="J184" s="38"/>
      <c r="K184" s="38"/>
      <c r="L184" s="42"/>
      <c r="M184" s="233"/>
      <c r="N184" s="234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148</v>
      </c>
      <c r="AU184" s="15" t="s">
        <v>87</v>
      </c>
    </row>
    <row r="185" spans="1:47" s="2" customFormat="1" ht="12">
      <c r="A185" s="36"/>
      <c r="B185" s="37"/>
      <c r="C185" s="38"/>
      <c r="D185" s="230" t="s">
        <v>150</v>
      </c>
      <c r="E185" s="38"/>
      <c r="F185" s="235" t="s">
        <v>471</v>
      </c>
      <c r="G185" s="38"/>
      <c r="H185" s="38"/>
      <c r="I185" s="232"/>
      <c r="J185" s="38"/>
      <c r="K185" s="38"/>
      <c r="L185" s="42"/>
      <c r="M185" s="233"/>
      <c r="N185" s="234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150</v>
      </c>
      <c r="AU185" s="15" t="s">
        <v>87</v>
      </c>
    </row>
    <row r="186" spans="1:65" s="2" customFormat="1" ht="44.25" customHeight="1">
      <c r="A186" s="36"/>
      <c r="B186" s="37"/>
      <c r="C186" s="217" t="s">
        <v>152</v>
      </c>
      <c r="D186" s="217" t="s">
        <v>141</v>
      </c>
      <c r="E186" s="218" t="s">
        <v>472</v>
      </c>
      <c r="F186" s="219" t="s">
        <v>473</v>
      </c>
      <c r="G186" s="220" t="s">
        <v>162</v>
      </c>
      <c r="H186" s="221">
        <v>190</v>
      </c>
      <c r="I186" s="222"/>
      <c r="J186" s="223">
        <f>ROUND(I186*H186,2)</f>
        <v>0</v>
      </c>
      <c r="K186" s="219" t="s">
        <v>145</v>
      </c>
      <c r="L186" s="42"/>
      <c r="M186" s="224" t="s">
        <v>1</v>
      </c>
      <c r="N186" s="225" t="s">
        <v>42</v>
      </c>
      <c r="O186" s="89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8" t="s">
        <v>146</v>
      </c>
      <c r="AT186" s="228" t="s">
        <v>141</v>
      </c>
      <c r="AU186" s="228" t="s">
        <v>87</v>
      </c>
      <c r="AY186" s="15" t="s">
        <v>138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5" t="s">
        <v>85</v>
      </c>
      <c r="BK186" s="229">
        <f>ROUND(I186*H186,2)</f>
        <v>0</v>
      </c>
      <c r="BL186" s="15" t="s">
        <v>146</v>
      </c>
      <c r="BM186" s="228" t="s">
        <v>474</v>
      </c>
    </row>
    <row r="187" spans="1:47" s="2" customFormat="1" ht="12">
      <c r="A187" s="36"/>
      <c r="B187" s="37"/>
      <c r="C187" s="38"/>
      <c r="D187" s="230" t="s">
        <v>148</v>
      </c>
      <c r="E187" s="38"/>
      <c r="F187" s="231" t="s">
        <v>473</v>
      </c>
      <c r="G187" s="38"/>
      <c r="H187" s="38"/>
      <c r="I187" s="232"/>
      <c r="J187" s="38"/>
      <c r="K187" s="38"/>
      <c r="L187" s="42"/>
      <c r="M187" s="233"/>
      <c r="N187" s="234"/>
      <c r="O187" s="89"/>
      <c r="P187" s="89"/>
      <c r="Q187" s="89"/>
      <c r="R187" s="89"/>
      <c r="S187" s="89"/>
      <c r="T187" s="90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148</v>
      </c>
      <c r="AU187" s="15" t="s">
        <v>87</v>
      </c>
    </row>
    <row r="188" spans="1:47" s="2" customFormat="1" ht="12">
      <c r="A188" s="36"/>
      <c r="B188" s="37"/>
      <c r="C188" s="38"/>
      <c r="D188" s="230" t="s">
        <v>150</v>
      </c>
      <c r="E188" s="38"/>
      <c r="F188" s="235" t="s">
        <v>475</v>
      </c>
      <c r="G188" s="38"/>
      <c r="H188" s="38"/>
      <c r="I188" s="232"/>
      <c r="J188" s="38"/>
      <c r="K188" s="38"/>
      <c r="L188" s="42"/>
      <c r="M188" s="233"/>
      <c r="N188" s="234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150</v>
      </c>
      <c r="AU188" s="15" t="s">
        <v>87</v>
      </c>
    </row>
    <row r="189" spans="1:63" s="12" customFormat="1" ht="25.9" customHeight="1">
      <c r="A189" s="12"/>
      <c r="B189" s="201"/>
      <c r="C189" s="202"/>
      <c r="D189" s="203" t="s">
        <v>76</v>
      </c>
      <c r="E189" s="204" t="s">
        <v>476</v>
      </c>
      <c r="F189" s="204" t="s">
        <v>477</v>
      </c>
      <c r="G189" s="202"/>
      <c r="H189" s="202"/>
      <c r="I189" s="205"/>
      <c r="J189" s="206">
        <f>BK189</f>
        <v>0</v>
      </c>
      <c r="K189" s="202"/>
      <c r="L189" s="207"/>
      <c r="M189" s="208"/>
      <c r="N189" s="209"/>
      <c r="O189" s="209"/>
      <c r="P189" s="210">
        <f>P190+P193</f>
        <v>0</v>
      </c>
      <c r="Q189" s="209"/>
      <c r="R189" s="210">
        <f>R190+R193</f>
        <v>0</v>
      </c>
      <c r="S189" s="209"/>
      <c r="T189" s="211">
        <f>T190+T193</f>
        <v>0.2875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2" t="s">
        <v>87</v>
      </c>
      <c r="AT189" s="213" t="s">
        <v>76</v>
      </c>
      <c r="AU189" s="213" t="s">
        <v>77</v>
      </c>
      <c r="AY189" s="212" t="s">
        <v>138</v>
      </c>
      <c r="BK189" s="214">
        <f>BK190+BK193</f>
        <v>0</v>
      </c>
    </row>
    <row r="190" spans="1:63" s="12" customFormat="1" ht="22.8" customHeight="1">
      <c r="A190" s="12"/>
      <c r="B190" s="201"/>
      <c r="C190" s="202"/>
      <c r="D190" s="203" t="s">
        <v>76</v>
      </c>
      <c r="E190" s="215" t="s">
        <v>478</v>
      </c>
      <c r="F190" s="215" t="s">
        <v>479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SUM(P191:P192)</f>
        <v>0</v>
      </c>
      <c r="Q190" s="209"/>
      <c r="R190" s="210">
        <f>SUM(R191:R192)</f>
        <v>0</v>
      </c>
      <c r="S190" s="209"/>
      <c r="T190" s="211">
        <f>SUM(T191:T192)</f>
        <v>0.0375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2" t="s">
        <v>87</v>
      </c>
      <c r="AT190" s="213" t="s">
        <v>76</v>
      </c>
      <c r="AU190" s="213" t="s">
        <v>85</v>
      </c>
      <c r="AY190" s="212" t="s">
        <v>138</v>
      </c>
      <c r="BK190" s="214">
        <f>SUM(BK191:BK192)</f>
        <v>0</v>
      </c>
    </row>
    <row r="191" spans="1:65" s="2" customFormat="1" ht="37.8" customHeight="1">
      <c r="A191" s="36"/>
      <c r="B191" s="37"/>
      <c r="C191" s="217" t="s">
        <v>219</v>
      </c>
      <c r="D191" s="217" t="s">
        <v>141</v>
      </c>
      <c r="E191" s="218" t="s">
        <v>480</v>
      </c>
      <c r="F191" s="219" t="s">
        <v>481</v>
      </c>
      <c r="G191" s="220" t="s">
        <v>270</v>
      </c>
      <c r="H191" s="221">
        <v>5</v>
      </c>
      <c r="I191" s="222"/>
      <c r="J191" s="223">
        <f>ROUND(I191*H191,2)</f>
        <v>0</v>
      </c>
      <c r="K191" s="219" t="s">
        <v>145</v>
      </c>
      <c r="L191" s="42"/>
      <c r="M191" s="224" t="s">
        <v>1</v>
      </c>
      <c r="N191" s="225" t="s">
        <v>42</v>
      </c>
      <c r="O191" s="89"/>
      <c r="P191" s="226">
        <f>O191*H191</f>
        <v>0</v>
      </c>
      <c r="Q191" s="226">
        <v>0</v>
      </c>
      <c r="R191" s="226">
        <f>Q191*H191</f>
        <v>0</v>
      </c>
      <c r="S191" s="226">
        <v>0.0075</v>
      </c>
      <c r="T191" s="227">
        <f>S191*H191</f>
        <v>0.0375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8" t="s">
        <v>203</v>
      </c>
      <c r="AT191" s="228" t="s">
        <v>141</v>
      </c>
      <c r="AU191" s="228" t="s">
        <v>87</v>
      </c>
      <c r="AY191" s="15" t="s">
        <v>138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5" t="s">
        <v>85</v>
      </c>
      <c r="BK191" s="229">
        <f>ROUND(I191*H191,2)</f>
        <v>0</v>
      </c>
      <c r="BL191" s="15" t="s">
        <v>203</v>
      </c>
      <c r="BM191" s="228" t="s">
        <v>482</v>
      </c>
    </row>
    <row r="192" spans="1:47" s="2" customFormat="1" ht="12">
      <c r="A192" s="36"/>
      <c r="B192" s="37"/>
      <c r="C192" s="38"/>
      <c r="D192" s="230" t="s">
        <v>148</v>
      </c>
      <c r="E192" s="38"/>
      <c r="F192" s="231" t="s">
        <v>483</v>
      </c>
      <c r="G192" s="38"/>
      <c r="H192" s="38"/>
      <c r="I192" s="232"/>
      <c r="J192" s="38"/>
      <c r="K192" s="38"/>
      <c r="L192" s="42"/>
      <c r="M192" s="233"/>
      <c r="N192" s="234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148</v>
      </c>
      <c r="AU192" s="15" t="s">
        <v>87</v>
      </c>
    </row>
    <row r="193" spans="1:63" s="12" customFormat="1" ht="22.8" customHeight="1">
      <c r="A193" s="12"/>
      <c r="B193" s="201"/>
      <c r="C193" s="202"/>
      <c r="D193" s="203" t="s">
        <v>76</v>
      </c>
      <c r="E193" s="215" t="s">
        <v>484</v>
      </c>
      <c r="F193" s="215" t="s">
        <v>485</v>
      </c>
      <c r="G193" s="202"/>
      <c r="H193" s="202"/>
      <c r="I193" s="205"/>
      <c r="J193" s="216">
        <f>BK193</f>
        <v>0</v>
      </c>
      <c r="K193" s="202"/>
      <c r="L193" s="207"/>
      <c r="M193" s="208"/>
      <c r="N193" s="209"/>
      <c r="O193" s="209"/>
      <c r="P193" s="210">
        <f>SUM(P194:P195)</f>
        <v>0</v>
      </c>
      <c r="Q193" s="209"/>
      <c r="R193" s="210">
        <f>SUM(R194:R195)</f>
        <v>0</v>
      </c>
      <c r="S193" s="209"/>
      <c r="T193" s="211">
        <f>SUM(T194:T195)</f>
        <v>0.25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2" t="s">
        <v>87</v>
      </c>
      <c r="AT193" s="213" t="s">
        <v>76</v>
      </c>
      <c r="AU193" s="213" t="s">
        <v>85</v>
      </c>
      <c r="AY193" s="212" t="s">
        <v>138</v>
      </c>
      <c r="BK193" s="214">
        <f>SUM(BK194:BK195)</f>
        <v>0</v>
      </c>
    </row>
    <row r="194" spans="1:65" s="2" customFormat="1" ht="33" customHeight="1">
      <c r="A194" s="36"/>
      <c r="B194" s="37"/>
      <c r="C194" s="217" t="s">
        <v>225</v>
      </c>
      <c r="D194" s="217" t="s">
        <v>141</v>
      </c>
      <c r="E194" s="218" t="s">
        <v>486</v>
      </c>
      <c r="F194" s="219" t="s">
        <v>487</v>
      </c>
      <c r="G194" s="220" t="s">
        <v>191</v>
      </c>
      <c r="H194" s="221">
        <v>250</v>
      </c>
      <c r="I194" s="222"/>
      <c r="J194" s="223">
        <f>ROUND(I194*H194,2)</f>
        <v>0</v>
      </c>
      <c r="K194" s="219" t="s">
        <v>145</v>
      </c>
      <c r="L194" s="42"/>
      <c r="M194" s="224" t="s">
        <v>1</v>
      </c>
      <c r="N194" s="225" t="s">
        <v>42</v>
      </c>
      <c r="O194" s="89"/>
      <c r="P194" s="226">
        <f>O194*H194</f>
        <v>0</v>
      </c>
      <c r="Q194" s="226">
        <v>0</v>
      </c>
      <c r="R194" s="226">
        <f>Q194*H194</f>
        <v>0</v>
      </c>
      <c r="S194" s="226">
        <v>0.001</v>
      </c>
      <c r="T194" s="227">
        <f>S194*H194</f>
        <v>0.25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8" t="s">
        <v>203</v>
      </c>
      <c r="AT194" s="228" t="s">
        <v>141</v>
      </c>
      <c r="AU194" s="228" t="s">
        <v>87</v>
      </c>
      <c r="AY194" s="15" t="s">
        <v>138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5" t="s">
        <v>85</v>
      </c>
      <c r="BK194" s="229">
        <f>ROUND(I194*H194,2)</f>
        <v>0</v>
      </c>
      <c r="BL194" s="15" t="s">
        <v>203</v>
      </c>
      <c r="BM194" s="228" t="s">
        <v>488</v>
      </c>
    </row>
    <row r="195" spans="1:47" s="2" customFormat="1" ht="12">
      <c r="A195" s="36"/>
      <c r="B195" s="37"/>
      <c r="C195" s="38"/>
      <c r="D195" s="230" t="s">
        <v>148</v>
      </c>
      <c r="E195" s="38"/>
      <c r="F195" s="231" t="s">
        <v>489</v>
      </c>
      <c r="G195" s="38"/>
      <c r="H195" s="38"/>
      <c r="I195" s="232"/>
      <c r="J195" s="38"/>
      <c r="K195" s="38"/>
      <c r="L195" s="42"/>
      <c r="M195" s="257"/>
      <c r="N195" s="258"/>
      <c r="O195" s="259"/>
      <c r="P195" s="259"/>
      <c r="Q195" s="259"/>
      <c r="R195" s="259"/>
      <c r="S195" s="259"/>
      <c r="T195" s="26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148</v>
      </c>
      <c r="AU195" s="15" t="s">
        <v>87</v>
      </c>
    </row>
    <row r="196" spans="1:31" s="2" customFormat="1" ht="6.95" customHeight="1">
      <c r="A196" s="36"/>
      <c r="B196" s="64"/>
      <c r="C196" s="65"/>
      <c r="D196" s="65"/>
      <c r="E196" s="65"/>
      <c r="F196" s="65"/>
      <c r="G196" s="65"/>
      <c r="H196" s="65"/>
      <c r="I196" s="65"/>
      <c r="J196" s="65"/>
      <c r="K196" s="65"/>
      <c r="L196" s="42"/>
      <c r="M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</row>
  </sheetData>
  <sheetProtection password="CC35" sheet="1" objects="1" scenarios="1" formatColumns="0" formatRows="0" autoFilter="0"/>
  <autoFilter ref="C123:K19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  <c r="AZ2" s="134" t="s">
        <v>106</v>
      </c>
      <c r="BA2" s="134" t="s">
        <v>107</v>
      </c>
      <c r="BB2" s="134" t="s">
        <v>1</v>
      </c>
      <c r="BC2" s="134" t="s">
        <v>490</v>
      </c>
      <c r="BD2" s="134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87</v>
      </c>
    </row>
    <row r="4" spans="2:46" s="1" customFormat="1" ht="24.95" customHeight="1">
      <c r="B4" s="18"/>
      <c r="D4" s="137" t="s">
        <v>109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Přeložka cyklostezky na p.č. 196/2 -23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491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29. 11. 2022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">
        <v>26</v>
      </c>
      <c r="F15" s="36"/>
      <c r="G15" s="36"/>
      <c r="H15" s="36"/>
      <c r="I15" s="139" t="s">
        <v>27</v>
      </c>
      <c r="J15" s="142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28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30</v>
      </c>
      <c r="E20" s="36"/>
      <c r="F20" s="36"/>
      <c r="G20" s="36"/>
      <c r="H20" s="36"/>
      <c r="I20" s="139" t="s">
        <v>25</v>
      </c>
      <c r="J20" s="142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">
        <v>31</v>
      </c>
      <c r="F21" s="36"/>
      <c r="G21" s="36"/>
      <c r="H21" s="36"/>
      <c r="I21" s="139" t="s">
        <v>27</v>
      </c>
      <c r="J21" s="142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33</v>
      </c>
      <c r="E23" s="36"/>
      <c r="F23" s="36"/>
      <c r="G23" s="36"/>
      <c r="H23" s="36"/>
      <c r="I23" s="139" t="s">
        <v>25</v>
      </c>
      <c r="J23" s="142" t="s">
        <v>34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">
        <v>31</v>
      </c>
      <c r="F24" s="36"/>
      <c r="G24" s="36"/>
      <c r="H24" s="36"/>
      <c r="I24" s="139" t="s">
        <v>27</v>
      </c>
      <c r="J24" s="142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37</v>
      </c>
      <c r="E30" s="36"/>
      <c r="F30" s="36"/>
      <c r="G30" s="36"/>
      <c r="H30" s="36"/>
      <c r="I30" s="36"/>
      <c r="J30" s="150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39</v>
      </c>
      <c r="G32" s="36"/>
      <c r="H32" s="36"/>
      <c r="I32" s="151" t="s">
        <v>38</v>
      </c>
      <c r="J32" s="151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2" t="s">
        <v>41</v>
      </c>
      <c r="E33" s="139" t="s">
        <v>42</v>
      </c>
      <c r="F33" s="153">
        <f>ROUND((SUM(BE121:BE175)),2)</f>
        <v>0</v>
      </c>
      <c r="G33" s="36"/>
      <c r="H33" s="36"/>
      <c r="I33" s="154">
        <v>0.21</v>
      </c>
      <c r="J33" s="153">
        <f>ROUND(((SUM(BE121:BE175))*I33),2)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9" t="s">
        <v>43</v>
      </c>
      <c r="F34" s="153">
        <f>ROUND((SUM(BF121:BF175)),2)</f>
        <v>0</v>
      </c>
      <c r="G34" s="36"/>
      <c r="H34" s="36"/>
      <c r="I34" s="154">
        <v>0.15</v>
      </c>
      <c r="J34" s="153">
        <f>ROUND(((SUM(BF121:BF175))*I34),2)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9" t="s">
        <v>44</v>
      </c>
      <c r="F35" s="153">
        <f>ROUND((SUM(BG121:BG175)),2)</f>
        <v>0</v>
      </c>
      <c r="G35" s="36"/>
      <c r="H35" s="36"/>
      <c r="I35" s="154">
        <v>0.21</v>
      </c>
      <c r="J35" s="153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45</v>
      </c>
      <c r="F36" s="153">
        <f>ROUND((SUM(BH121:BH175)),2)</f>
        <v>0</v>
      </c>
      <c r="G36" s="36"/>
      <c r="H36" s="36"/>
      <c r="I36" s="154">
        <v>0.15</v>
      </c>
      <c r="J36" s="153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46</v>
      </c>
      <c r="F37" s="153">
        <f>ROUND((SUM(BI121:BI175)),2)</f>
        <v>0</v>
      </c>
      <c r="G37" s="36"/>
      <c r="H37" s="36"/>
      <c r="I37" s="154">
        <v>0</v>
      </c>
      <c r="J37" s="153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Přeložka cyklostezky na p.č. 196/2 -23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2et - 2 etapa komunikace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Nymburk</v>
      </c>
      <c r="G89" s="38"/>
      <c r="H89" s="38"/>
      <c r="I89" s="30" t="s">
        <v>22</v>
      </c>
      <c r="J89" s="77" t="str">
        <f>IF(J12="","",J12)</f>
        <v>29. 11. 2022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Nymburk</v>
      </c>
      <c r="G91" s="38"/>
      <c r="H91" s="38"/>
      <c r="I91" s="30" t="s">
        <v>30</v>
      </c>
      <c r="J91" s="34" t="str">
        <f>E21</f>
        <v>Ing. Zdeněk Fiedler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 Zdeněk Fiedler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115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pans="1:31" s="9" customFormat="1" ht="24.95" customHeight="1">
      <c r="A97" s="9"/>
      <c r="B97" s="178"/>
      <c r="C97" s="179"/>
      <c r="D97" s="180" t="s">
        <v>117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118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120</v>
      </c>
      <c r="E99" s="187"/>
      <c r="F99" s="187"/>
      <c r="G99" s="187"/>
      <c r="H99" s="187"/>
      <c r="I99" s="187"/>
      <c r="J99" s="188">
        <f>J157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121</v>
      </c>
      <c r="E100" s="187"/>
      <c r="F100" s="187"/>
      <c r="G100" s="187"/>
      <c r="H100" s="187"/>
      <c r="I100" s="187"/>
      <c r="J100" s="188">
        <f>J167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122</v>
      </c>
      <c r="E101" s="187"/>
      <c r="F101" s="187"/>
      <c r="G101" s="187"/>
      <c r="H101" s="187"/>
      <c r="I101" s="187"/>
      <c r="J101" s="188">
        <f>J173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123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3" t="str">
        <f>E7</f>
        <v>Přeložka cyklostezky na p.č. 196/2 -23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2et - 2 etapa komunikace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Nymburk</v>
      </c>
      <c r="G115" s="38"/>
      <c r="H115" s="38"/>
      <c r="I115" s="30" t="s">
        <v>22</v>
      </c>
      <c r="J115" s="77" t="str">
        <f>IF(J12="","",J12)</f>
        <v>29. 11. 2022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>Město Nymburk</v>
      </c>
      <c r="G117" s="38"/>
      <c r="H117" s="38"/>
      <c r="I117" s="30" t="s">
        <v>30</v>
      </c>
      <c r="J117" s="34" t="str">
        <f>E21</f>
        <v>Ing. Zdeněk Fiedler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Ing. Zdeněk Fiedler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90"/>
      <c r="B120" s="191"/>
      <c r="C120" s="192" t="s">
        <v>124</v>
      </c>
      <c r="D120" s="193" t="s">
        <v>62</v>
      </c>
      <c r="E120" s="193" t="s">
        <v>58</v>
      </c>
      <c r="F120" s="193" t="s">
        <v>59</v>
      </c>
      <c r="G120" s="193" t="s">
        <v>125</v>
      </c>
      <c r="H120" s="193" t="s">
        <v>126</v>
      </c>
      <c r="I120" s="193" t="s">
        <v>127</v>
      </c>
      <c r="J120" s="193" t="s">
        <v>114</v>
      </c>
      <c r="K120" s="194" t="s">
        <v>128</v>
      </c>
      <c r="L120" s="195"/>
      <c r="M120" s="98" t="s">
        <v>1</v>
      </c>
      <c r="N120" s="99" t="s">
        <v>41</v>
      </c>
      <c r="O120" s="99" t="s">
        <v>129</v>
      </c>
      <c r="P120" s="99" t="s">
        <v>130</v>
      </c>
      <c r="Q120" s="99" t="s">
        <v>131</v>
      </c>
      <c r="R120" s="99" t="s">
        <v>132</v>
      </c>
      <c r="S120" s="99" t="s">
        <v>133</v>
      </c>
      <c r="T120" s="100" t="s">
        <v>134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6"/>
      <c r="B121" s="37"/>
      <c r="C121" s="105" t="s">
        <v>135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</f>
        <v>0</v>
      </c>
      <c r="Q121" s="102"/>
      <c r="R121" s="198">
        <f>R122</f>
        <v>83.20400677999999</v>
      </c>
      <c r="S121" s="102"/>
      <c r="T121" s="199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76</v>
      </c>
      <c r="AU121" s="15" t="s">
        <v>116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76</v>
      </c>
      <c r="E122" s="204" t="s">
        <v>136</v>
      </c>
      <c r="F122" s="204" t="s">
        <v>137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P123+P157+P167+P173</f>
        <v>0</v>
      </c>
      <c r="Q122" s="209"/>
      <c r="R122" s="210">
        <f>R123+R157+R167+R173</f>
        <v>83.20400677999999</v>
      </c>
      <c r="S122" s="209"/>
      <c r="T122" s="211">
        <f>T123+T157+T167+T173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85</v>
      </c>
      <c r="AT122" s="213" t="s">
        <v>76</v>
      </c>
      <c r="AU122" s="213" t="s">
        <v>77</v>
      </c>
      <c r="AY122" s="212" t="s">
        <v>138</v>
      </c>
      <c r="BK122" s="214">
        <f>BK123+BK157+BK167+BK173</f>
        <v>0</v>
      </c>
    </row>
    <row r="123" spans="1:63" s="12" customFormat="1" ht="22.8" customHeight="1">
      <c r="A123" s="12"/>
      <c r="B123" s="201"/>
      <c r="C123" s="202"/>
      <c r="D123" s="203" t="s">
        <v>76</v>
      </c>
      <c r="E123" s="215" t="s">
        <v>85</v>
      </c>
      <c r="F123" s="215" t="s">
        <v>139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SUM(P124:P156)</f>
        <v>0</v>
      </c>
      <c r="Q123" s="209"/>
      <c r="R123" s="210">
        <f>SUM(R124:R156)</f>
        <v>10.437875</v>
      </c>
      <c r="S123" s="209"/>
      <c r="T123" s="211">
        <f>SUM(T124:T156)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85</v>
      </c>
      <c r="AT123" s="213" t="s">
        <v>76</v>
      </c>
      <c r="AU123" s="213" t="s">
        <v>85</v>
      </c>
      <c r="AY123" s="212" t="s">
        <v>138</v>
      </c>
      <c r="BK123" s="214">
        <f>SUM(BK124:BK156)</f>
        <v>0</v>
      </c>
    </row>
    <row r="124" spans="1:65" s="2" customFormat="1" ht="24.15" customHeight="1">
      <c r="A124" s="36"/>
      <c r="B124" s="37"/>
      <c r="C124" s="217" t="s">
        <v>85</v>
      </c>
      <c r="D124" s="217" t="s">
        <v>141</v>
      </c>
      <c r="E124" s="218" t="s">
        <v>166</v>
      </c>
      <c r="F124" s="219" t="s">
        <v>167</v>
      </c>
      <c r="G124" s="220" t="s">
        <v>168</v>
      </c>
      <c r="H124" s="221">
        <v>32.5</v>
      </c>
      <c r="I124" s="222"/>
      <c r="J124" s="223">
        <f>ROUND(I124*H124,2)</f>
        <v>0</v>
      </c>
      <c r="K124" s="219" t="s">
        <v>145</v>
      </c>
      <c r="L124" s="42"/>
      <c r="M124" s="224" t="s">
        <v>1</v>
      </c>
      <c r="N124" s="225" t="s">
        <v>42</v>
      </c>
      <c r="O124" s="89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8" t="s">
        <v>146</v>
      </c>
      <c r="AT124" s="228" t="s">
        <v>141</v>
      </c>
      <c r="AU124" s="228" t="s">
        <v>87</v>
      </c>
      <c r="AY124" s="15" t="s">
        <v>138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5" t="s">
        <v>85</v>
      </c>
      <c r="BK124" s="229">
        <f>ROUND(I124*H124,2)</f>
        <v>0</v>
      </c>
      <c r="BL124" s="15" t="s">
        <v>146</v>
      </c>
      <c r="BM124" s="228" t="s">
        <v>492</v>
      </c>
    </row>
    <row r="125" spans="1:47" s="2" customFormat="1" ht="12">
      <c r="A125" s="36"/>
      <c r="B125" s="37"/>
      <c r="C125" s="38"/>
      <c r="D125" s="230" t="s">
        <v>148</v>
      </c>
      <c r="E125" s="38"/>
      <c r="F125" s="231" t="s">
        <v>170</v>
      </c>
      <c r="G125" s="38"/>
      <c r="H125" s="38"/>
      <c r="I125" s="232"/>
      <c r="J125" s="38"/>
      <c r="K125" s="38"/>
      <c r="L125" s="42"/>
      <c r="M125" s="233"/>
      <c r="N125" s="234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148</v>
      </c>
      <c r="AU125" s="15" t="s">
        <v>87</v>
      </c>
    </row>
    <row r="126" spans="1:51" s="13" customFormat="1" ht="12">
      <c r="A126" s="13"/>
      <c r="B126" s="246"/>
      <c r="C126" s="247"/>
      <c r="D126" s="230" t="s">
        <v>171</v>
      </c>
      <c r="E126" s="248" t="s">
        <v>1</v>
      </c>
      <c r="F126" s="249" t="s">
        <v>172</v>
      </c>
      <c r="G126" s="247"/>
      <c r="H126" s="250">
        <v>32.5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6" t="s">
        <v>171</v>
      </c>
      <c r="AU126" s="256" t="s">
        <v>87</v>
      </c>
      <c r="AV126" s="13" t="s">
        <v>87</v>
      </c>
      <c r="AW126" s="13" t="s">
        <v>32</v>
      </c>
      <c r="AX126" s="13" t="s">
        <v>85</v>
      </c>
      <c r="AY126" s="256" t="s">
        <v>138</v>
      </c>
    </row>
    <row r="127" spans="1:65" s="2" customFormat="1" ht="16.5" customHeight="1">
      <c r="A127" s="36"/>
      <c r="B127" s="37"/>
      <c r="C127" s="236" t="s">
        <v>87</v>
      </c>
      <c r="D127" s="236" t="s">
        <v>159</v>
      </c>
      <c r="E127" s="237" t="s">
        <v>174</v>
      </c>
      <c r="F127" s="238" t="s">
        <v>175</v>
      </c>
      <c r="G127" s="239" t="s">
        <v>162</v>
      </c>
      <c r="H127" s="240">
        <v>10.4</v>
      </c>
      <c r="I127" s="241"/>
      <c r="J127" s="242">
        <f>ROUND(I127*H127,2)</f>
        <v>0</v>
      </c>
      <c r="K127" s="238" t="s">
        <v>145</v>
      </c>
      <c r="L127" s="243"/>
      <c r="M127" s="244" t="s">
        <v>1</v>
      </c>
      <c r="N127" s="245" t="s">
        <v>42</v>
      </c>
      <c r="O127" s="89"/>
      <c r="P127" s="226">
        <f>O127*H127</f>
        <v>0</v>
      </c>
      <c r="Q127" s="226">
        <v>1</v>
      </c>
      <c r="R127" s="226">
        <f>Q127*H127</f>
        <v>10.4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163</v>
      </c>
      <c r="AT127" s="228" t="s">
        <v>159</v>
      </c>
      <c r="AU127" s="228" t="s">
        <v>87</v>
      </c>
      <c r="AY127" s="15" t="s">
        <v>138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85</v>
      </c>
      <c r="BK127" s="229">
        <f>ROUND(I127*H127,2)</f>
        <v>0</v>
      </c>
      <c r="BL127" s="15" t="s">
        <v>146</v>
      </c>
      <c r="BM127" s="228" t="s">
        <v>493</v>
      </c>
    </row>
    <row r="128" spans="1:47" s="2" customFormat="1" ht="12">
      <c r="A128" s="36"/>
      <c r="B128" s="37"/>
      <c r="C128" s="38"/>
      <c r="D128" s="230" t="s">
        <v>148</v>
      </c>
      <c r="E128" s="38"/>
      <c r="F128" s="231" t="s">
        <v>175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148</v>
      </c>
      <c r="AU128" s="15" t="s">
        <v>87</v>
      </c>
    </row>
    <row r="129" spans="1:65" s="2" customFormat="1" ht="24.15" customHeight="1">
      <c r="A129" s="36"/>
      <c r="B129" s="37"/>
      <c r="C129" s="217" t="s">
        <v>248</v>
      </c>
      <c r="D129" s="217" t="s">
        <v>141</v>
      </c>
      <c r="E129" s="218" t="s">
        <v>178</v>
      </c>
      <c r="F129" s="219" t="s">
        <v>179</v>
      </c>
      <c r="G129" s="220" t="s">
        <v>168</v>
      </c>
      <c r="H129" s="221">
        <v>292.5</v>
      </c>
      <c r="I129" s="222"/>
      <c r="J129" s="223">
        <f>ROUND(I129*H129,2)</f>
        <v>0</v>
      </c>
      <c r="K129" s="219" t="s">
        <v>145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146</v>
      </c>
      <c r="AT129" s="228" t="s">
        <v>141</v>
      </c>
      <c r="AU129" s="228" t="s">
        <v>87</v>
      </c>
      <c r="AY129" s="15" t="s">
        <v>138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85</v>
      </c>
      <c r="BK129" s="229">
        <f>ROUND(I129*H129,2)</f>
        <v>0</v>
      </c>
      <c r="BL129" s="15" t="s">
        <v>146</v>
      </c>
      <c r="BM129" s="228" t="s">
        <v>494</v>
      </c>
    </row>
    <row r="130" spans="1:47" s="2" customFormat="1" ht="12">
      <c r="A130" s="36"/>
      <c r="B130" s="37"/>
      <c r="C130" s="38"/>
      <c r="D130" s="230" t="s">
        <v>148</v>
      </c>
      <c r="E130" s="38"/>
      <c r="F130" s="231" t="s">
        <v>181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148</v>
      </c>
      <c r="AU130" s="15" t="s">
        <v>87</v>
      </c>
    </row>
    <row r="131" spans="1:51" s="13" customFormat="1" ht="12">
      <c r="A131" s="13"/>
      <c r="B131" s="246"/>
      <c r="C131" s="247"/>
      <c r="D131" s="230" t="s">
        <v>171</v>
      </c>
      <c r="E131" s="248" t="s">
        <v>1</v>
      </c>
      <c r="F131" s="249" t="s">
        <v>182</v>
      </c>
      <c r="G131" s="247"/>
      <c r="H131" s="250">
        <v>292.5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6" t="s">
        <v>171</v>
      </c>
      <c r="AU131" s="256" t="s">
        <v>87</v>
      </c>
      <c r="AV131" s="13" t="s">
        <v>87</v>
      </c>
      <c r="AW131" s="13" t="s">
        <v>32</v>
      </c>
      <c r="AX131" s="13" t="s">
        <v>85</v>
      </c>
      <c r="AY131" s="256" t="s">
        <v>138</v>
      </c>
    </row>
    <row r="132" spans="1:65" s="2" customFormat="1" ht="24.15" customHeight="1">
      <c r="A132" s="36"/>
      <c r="B132" s="37"/>
      <c r="C132" s="217" t="s">
        <v>146</v>
      </c>
      <c r="D132" s="217" t="s">
        <v>141</v>
      </c>
      <c r="E132" s="218" t="s">
        <v>184</v>
      </c>
      <c r="F132" s="219" t="s">
        <v>185</v>
      </c>
      <c r="G132" s="220" t="s">
        <v>168</v>
      </c>
      <c r="H132" s="221">
        <v>325</v>
      </c>
      <c r="I132" s="222"/>
      <c r="J132" s="223">
        <f>ROUND(I132*H132,2)</f>
        <v>0</v>
      </c>
      <c r="K132" s="219" t="s">
        <v>145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146</v>
      </c>
      <c r="AT132" s="228" t="s">
        <v>141</v>
      </c>
      <c r="AU132" s="228" t="s">
        <v>87</v>
      </c>
      <c r="AY132" s="15" t="s">
        <v>138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85</v>
      </c>
      <c r="BK132" s="229">
        <f>ROUND(I132*H132,2)</f>
        <v>0</v>
      </c>
      <c r="BL132" s="15" t="s">
        <v>146</v>
      </c>
      <c r="BM132" s="228" t="s">
        <v>495</v>
      </c>
    </row>
    <row r="133" spans="1:47" s="2" customFormat="1" ht="12">
      <c r="A133" s="36"/>
      <c r="B133" s="37"/>
      <c r="C133" s="38"/>
      <c r="D133" s="230" t="s">
        <v>148</v>
      </c>
      <c r="E133" s="38"/>
      <c r="F133" s="231" t="s">
        <v>187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148</v>
      </c>
      <c r="AU133" s="15" t="s">
        <v>87</v>
      </c>
    </row>
    <row r="134" spans="1:51" s="13" customFormat="1" ht="12">
      <c r="A134" s="13"/>
      <c r="B134" s="246"/>
      <c r="C134" s="247"/>
      <c r="D134" s="230" t="s">
        <v>171</v>
      </c>
      <c r="E134" s="248" t="s">
        <v>1</v>
      </c>
      <c r="F134" s="249" t="s">
        <v>106</v>
      </c>
      <c r="G134" s="247"/>
      <c r="H134" s="250">
        <v>325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6" t="s">
        <v>171</v>
      </c>
      <c r="AU134" s="256" t="s">
        <v>87</v>
      </c>
      <c r="AV134" s="13" t="s">
        <v>87</v>
      </c>
      <c r="AW134" s="13" t="s">
        <v>32</v>
      </c>
      <c r="AX134" s="13" t="s">
        <v>85</v>
      </c>
      <c r="AY134" s="256" t="s">
        <v>138</v>
      </c>
    </row>
    <row r="135" spans="1:65" s="2" customFormat="1" ht="16.5" customHeight="1">
      <c r="A135" s="36"/>
      <c r="B135" s="37"/>
      <c r="C135" s="236" t="s">
        <v>246</v>
      </c>
      <c r="D135" s="236" t="s">
        <v>159</v>
      </c>
      <c r="E135" s="237" t="s">
        <v>189</v>
      </c>
      <c r="F135" s="238" t="s">
        <v>190</v>
      </c>
      <c r="G135" s="239" t="s">
        <v>191</v>
      </c>
      <c r="H135" s="240">
        <v>4.875</v>
      </c>
      <c r="I135" s="241"/>
      <c r="J135" s="242">
        <f>ROUND(I135*H135,2)</f>
        <v>0</v>
      </c>
      <c r="K135" s="238" t="s">
        <v>145</v>
      </c>
      <c r="L135" s="243"/>
      <c r="M135" s="244" t="s">
        <v>1</v>
      </c>
      <c r="N135" s="245" t="s">
        <v>42</v>
      </c>
      <c r="O135" s="89"/>
      <c r="P135" s="226">
        <f>O135*H135</f>
        <v>0</v>
      </c>
      <c r="Q135" s="226">
        <v>0.001</v>
      </c>
      <c r="R135" s="226">
        <f>Q135*H135</f>
        <v>0.004875</v>
      </c>
      <c r="S135" s="226">
        <v>0</v>
      </c>
      <c r="T135" s="22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163</v>
      </c>
      <c r="AT135" s="228" t="s">
        <v>159</v>
      </c>
      <c r="AU135" s="228" t="s">
        <v>87</v>
      </c>
      <c r="AY135" s="15" t="s">
        <v>138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85</v>
      </c>
      <c r="BK135" s="229">
        <f>ROUND(I135*H135,2)</f>
        <v>0</v>
      </c>
      <c r="BL135" s="15" t="s">
        <v>146</v>
      </c>
      <c r="BM135" s="228" t="s">
        <v>496</v>
      </c>
    </row>
    <row r="136" spans="1:47" s="2" customFormat="1" ht="12">
      <c r="A136" s="36"/>
      <c r="B136" s="37"/>
      <c r="C136" s="38"/>
      <c r="D136" s="230" t="s">
        <v>148</v>
      </c>
      <c r="E136" s="38"/>
      <c r="F136" s="231" t="s">
        <v>190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148</v>
      </c>
      <c r="AU136" s="15" t="s">
        <v>87</v>
      </c>
    </row>
    <row r="137" spans="1:51" s="13" customFormat="1" ht="12">
      <c r="A137" s="13"/>
      <c r="B137" s="246"/>
      <c r="C137" s="247"/>
      <c r="D137" s="230" t="s">
        <v>171</v>
      </c>
      <c r="E137" s="247"/>
      <c r="F137" s="249" t="s">
        <v>497</v>
      </c>
      <c r="G137" s="247"/>
      <c r="H137" s="250">
        <v>4.875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6" t="s">
        <v>171</v>
      </c>
      <c r="AU137" s="256" t="s">
        <v>87</v>
      </c>
      <c r="AV137" s="13" t="s">
        <v>87</v>
      </c>
      <c r="AW137" s="13" t="s">
        <v>4</v>
      </c>
      <c r="AX137" s="13" t="s">
        <v>85</v>
      </c>
      <c r="AY137" s="256" t="s">
        <v>138</v>
      </c>
    </row>
    <row r="138" spans="1:65" s="2" customFormat="1" ht="24.15" customHeight="1">
      <c r="A138" s="36"/>
      <c r="B138" s="37"/>
      <c r="C138" s="217" t="s">
        <v>287</v>
      </c>
      <c r="D138" s="217" t="s">
        <v>141</v>
      </c>
      <c r="E138" s="218" t="s">
        <v>194</v>
      </c>
      <c r="F138" s="219" t="s">
        <v>195</v>
      </c>
      <c r="G138" s="220" t="s">
        <v>168</v>
      </c>
      <c r="H138" s="221">
        <v>325</v>
      </c>
      <c r="I138" s="222"/>
      <c r="J138" s="223">
        <f>ROUND(I138*H138,2)</f>
        <v>0</v>
      </c>
      <c r="K138" s="219" t="s">
        <v>145</v>
      </c>
      <c r="L138" s="42"/>
      <c r="M138" s="224" t="s">
        <v>1</v>
      </c>
      <c r="N138" s="225" t="s">
        <v>42</v>
      </c>
      <c r="O138" s="89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8" t="s">
        <v>146</v>
      </c>
      <c r="AT138" s="228" t="s">
        <v>141</v>
      </c>
      <c r="AU138" s="228" t="s">
        <v>87</v>
      </c>
      <c r="AY138" s="15" t="s">
        <v>138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5" t="s">
        <v>85</v>
      </c>
      <c r="BK138" s="229">
        <f>ROUND(I138*H138,2)</f>
        <v>0</v>
      </c>
      <c r="BL138" s="15" t="s">
        <v>146</v>
      </c>
      <c r="BM138" s="228" t="s">
        <v>498</v>
      </c>
    </row>
    <row r="139" spans="1:47" s="2" customFormat="1" ht="12">
      <c r="A139" s="36"/>
      <c r="B139" s="37"/>
      <c r="C139" s="38"/>
      <c r="D139" s="230" t="s">
        <v>148</v>
      </c>
      <c r="E139" s="38"/>
      <c r="F139" s="231" t="s">
        <v>197</v>
      </c>
      <c r="G139" s="38"/>
      <c r="H139" s="38"/>
      <c r="I139" s="232"/>
      <c r="J139" s="38"/>
      <c r="K139" s="38"/>
      <c r="L139" s="42"/>
      <c r="M139" s="233"/>
      <c r="N139" s="234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148</v>
      </c>
      <c r="AU139" s="15" t="s">
        <v>87</v>
      </c>
    </row>
    <row r="140" spans="1:51" s="13" customFormat="1" ht="12">
      <c r="A140" s="13"/>
      <c r="B140" s="246"/>
      <c r="C140" s="247"/>
      <c r="D140" s="230" t="s">
        <v>171</v>
      </c>
      <c r="E140" s="248" t="s">
        <v>106</v>
      </c>
      <c r="F140" s="249" t="s">
        <v>499</v>
      </c>
      <c r="G140" s="247"/>
      <c r="H140" s="250">
        <v>325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6" t="s">
        <v>171</v>
      </c>
      <c r="AU140" s="256" t="s">
        <v>87</v>
      </c>
      <c r="AV140" s="13" t="s">
        <v>87</v>
      </c>
      <c r="AW140" s="13" t="s">
        <v>32</v>
      </c>
      <c r="AX140" s="13" t="s">
        <v>85</v>
      </c>
      <c r="AY140" s="256" t="s">
        <v>138</v>
      </c>
    </row>
    <row r="141" spans="1:65" s="2" customFormat="1" ht="24.15" customHeight="1">
      <c r="A141" s="36"/>
      <c r="B141" s="37"/>
      <c r="C141" s="217" t="s">
        <v>292</v>
      </c>
      <c r="D141" s="217" t="s">
        <v>141</v>
      </c>
      <c r="E141" s="218" t="s">
        <v>500</v>
      </c>
      <c r="F141" s="219" t="s">
        <v>200</v>
      </c>
      <c r="G141" s="220" t="s">
        <v>168</v>
      </c>
      <c r="H141" s="221">
        <v>170</v>
      </c>
      <c r="I141" s="222"/>
      <c r="J141" s="223">
        <f>ROUND(I141*H141,2)</f>
        <v>0</v>
      </c>
      <c r="K141" s="219" t="s">
        <v>1</v>
      </c>
      <c r="L141" s="42"/>
      <c r="M141" s="224" t="s">
        <v>1</v>
      </c>
      <c r="N141" s="225" t="s">
        <v>42</v>
      </c>
      <c r="O141" s="89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8" t="s">
        <v>146</v>
      </c>
      <c r="AT141" s="228" t="s">
        <v>141</v>
      </c>
      <c r="AU141" s="228" t="s">
        <v>87</v>
      </c>
      <c r="AY141" s="15" t="s">
        <v>138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5" t="s">
        <v>85</v>
      </c>
      <c r="BK141" s="229">
        <f>ROUND(I141*H141,2)</f>
        <v>0</v>
      </c>
      <c r="BL141" s="15" t="s">
        <v>146</v>
      </c>
      <c r="BM141" s="228" t="s">
        <v>501</v>
      </c>
    </row>
    <row r="142" spans="1:47" s="2" customFormat="1" ht="12">
      <c r="A142" s="36"/>
      <c r="B142" s="37"/>
      <c r="C142" s="38"/>
      <c r="D142" s="230" t="s">
        <v>148</v>
      </c>
      <c r="E142" s="38"/>
      <c r="F142" s="231" t="s">
        <v>202</v>
      </c>
      <c r="G142" s="38"/>
      <c r="H142" s="38"/>
      <c r="I142" s="232"/>
      <c r="J142" s="38"/>
      <c r="K142" s="38"/>
      <c r="L142" s="42"/>
      <c r="M142" s="233"/>
      <c r="N142" s="234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148</v>
      </c>
      <c r="AU142" s="15" t="s">
        <v>87</v>
      </c>
    </row>
    <row r="143" spans="1:65" s="2" customFormat="1" ht="33" customHeight="1">
      <c r="A143" s="36"/>
      <c r="B143" s="37"/>
      <c r="C143" s="217" t="s">
        <v>163</v>
      </c>
      <c r="D143" s="217" t="s">
        <v>141</v>
      </c>
      <c r="E143" s="218" t="s">
        <v>204</v>
      </c>
      <c r="F143" s="219" t="s">
        <v>205</v>
      </c>
      <c r="G143" s="220" t="s">
        <v>168</v>
      </c>
      <c r="H143" s="221">
        <v>325</v>
      </c>
      <c r="I143" s="222"/>
      <c r="J143" s="223">
        <f>ROUND(I143*H143,2)</f>
        <v>0</v>
      </c>
      <c r="K143" s="219" t="s">
        <v>206</v>
      </c>
      <c r="L143" s="42"/>
      <c r="M143" s="224" t="s">
        <v>1</v>
      </c>
      <c r="N143" s="225" t="s">
        <v>42</v>
      </c>
      <c r="O143" s="89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8" t="s">
        <v>146</v>
      </c>
      <c r="AT143" s="228" t="s">
        <v>141</v>
      </c>
      <c r="AU143" s="228" t="s">
        <v>87</v>
      </c>
      <c r="AY143" s="15" t="s">
        <v>138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5" t="s">
        <v>85</v>
      </c>
      <c r="BK143" s="229">
        <f>ROUND(I143*H143,2)</f>
        <v>0</v>
      </c>
      <c r="BL143" s="15" t="s">
        <v>146</v>
      </c>
      <c r="BM143" s="228" t="s">
        <v>502</v>
      </c>
    </row>
    <row r="144" spans="1:47" s="2" customFormat="1" ht="12">
      <c r="A144" s="36"/>
      <c r="B144" s="37"/>
      <c r="C144" s="38"/>
      <c r="D144" s="230" t="s">
        <v>148</v>
      </c>
      <c r="E144" s="38"/>
      <c r="F144" s="231" t="s">
        <v>208</v>
      </c>
      <c r="G144" s="38"/>
      <c r="H144" s="38"/>
      <c r="I144" s="232"/>
      <c r="J144" s="38"/>
      <c r="K144" s="38"/>
      <c r="L144" s="42"/>
      <c r="M144" s="233"/>
      <c r="N144" s="234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148</v>
      </c>
      <c r="AU144" s="15" t="s">
        <v>87</v>
      </c>
    </row>
    <row r="145" spans="1:51" s="13" customFormat="1" ht="12">
      <c r="A145" s="13"/>
      <c r="B145" s="246"/>
      <c r="C145" s="247"/>
      <c r="D145" s="230" t="s">
        <v>171</v>
      </c>
      <c r="E145" s="248" t="s">
        <v>1</v>
      </c>
      <c r="F145" s="249" t="s">
        <v>106</v>
      </c>
      <c r="G145" s="247"/>
      <c r="H145" s="250">
        <v>325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6" t="s">
        <v>171</v>
      </c>
      <c r="AU145" s="256" t="s">
        <v>87</v>
      </c>
      <c r="AV145" s="13" t="s">
        <v>87</v>
      </c>
      <c r="AW145" s="13" t="s">
        <v>32</v>
      </c>
      <c r="AX145" s="13" t="s">
        <v>85</v>
      </c>
      <c r="AY145" s="256" t="s">
        <v>138</v>
      </c>
    </row>
    <row r="146" spans="1:65" s="2" customFormat="1" ht="24.15" customHeight="1">
      <c r="A146" s="36"/>
      <c r="B146" s="37"/>
      <c r="C146" s="217" t="s">
        <v>261</v>
      </c>
      <c r="D146" s="217" t="s">
        <v>141</v>
      </c>
      <c r="E146" s="218" t="s">
        <v>210</v>
      </c>
      <c r="F146" s="219" t="s">
        <v>211</v>
      </c>
      <c r="G146" s="220" t="s">
        <v>162</v>
      </c>
      <c r="H146" s="221">
        <v>0.033</v>
      </c>
      <c r="I146" s="222"/>
      <c r="J146" s="223">
        <f>ROUND(I146*H146,2)</f>
        <v>0</v>
      </c>
      <c r="K146" s="219" t="s">
        <v>145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146</v>
      </c>
      <c r="AT146" s="228" t="s">
        <v>141</v>
      </c>
      <c r="AU146" s="228" t="s">
        <v>87</v>
      </c>
      <c r="AY146" s="15" t="s">
        <v>138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85</v>
      </c>
      <c r="BK146" s="229">
        <f>ROUND(I146*H146,2)</f>
        <v>0</v>
      </c>
      <c r="BL146" s="15" t="s">
        <v>146</v>
      </c>
      <c r="BM146" s="228" t="s">
        <v>503</v>
      </c>
    </row>
    <row r="147" spans="1:47" s="2" customFormat="1" ht="12">
      <c r="A147" s="36"/>
      <c r="B147" s="37"/>
      <c r="C147" s="38"/>
      <c r="D147" s="230" t="s">
        <v>148</v>
      </c>
      <c r="E147" s="38"/>
      <c r="F147" s="231" t="s">
        <v>213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148</v>
      </c>
      <c r="AU147" s="15" t="s">
        <v>87</v>
      </c>
    </row>
    <row r="148" spans="1:51" s="13" customFormat="1" ht="12">
      <c r="A148" s="13"/>
      <c r="B148" s="246"/>
      <c r="C148" s="247"/>
      <c r="D148" s="230" t="s">
        <v>171</v>
      </c>
      <c r="E148" s="248" t="s">
        <v>1</v>
      </c>
      <c r="F148" s="249" t="s">
        <v>214</v>
      </c>
      <c r="G148" s="247"/>
      <c r="H148" s="250">
        <v>0.033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6" t="s">
        <v>171</v>
      </c>
      <c r="AU148" s="256" t="s">
        <v>87</v>
      </c>
      <c r="AV148" s="13" t="s">
        <v>87</v>
      </c>
      <c r="AW148" s="13" t="s">
        <v>32</v>
      </c>
      <c r="AX148" s="13" t="s">
        <v>85</v>
      </c>
      <c r="AY148" s="256" t="s">
        <v>138</v>
      </c>
    </row>
    <row r="149" spans="1:65" s="2" customFormat="1" ht="16.5" customHeight="1">
      <c r="A149" s="36"/>
      <c r="B149" s="37"/>
      <c r="C149" s="236" t="s">
        <v>165</v>
      </c>
      <c r="D149" s="236" t="s">
        <v>159</v>
      </c>
      <c r="E149" s="237" t="s">
        <v>216</v>
      </c>
      <c r="F149" s="238" t="s">
        <v>217</v>
      </c>
      <c r="G149" s="239" t="s">
        <v>191</v>
      </c>
      <c r="H149" s="240">
        <v>33</v>
      </c>
      <c r="I149" s="241"/>
      <c r="J149" s="242">
        <f>ROUND(I149*H149,2)</f>
        <v>0</v>
      </c>
      <c r="K149" s="238" t="s">
        <v>145</v>
      </c>
      <c r="L149" s="243"/>
      <c r="M149" s="244" t="s">
        <v>1</v>
      </c>
      <c r="N149" s="245" t="s">
        <v>42</v>
      </c>
      <c r="O149" s="89"/>
      <c r="P149" s="226">
        <f>O149*H149</f>
        <v>0</v>
      </c>
      <c r="Q149" s="226">
        <v>0.001</v>
      </c>
      <c r="R149" s="226">
        <f>Q149*H149</f>
        <v>0.033</v>
      </c>
      <c r="S149" s="226">
        <v>0</v>
      </c>
      <c r="T149" s="227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8" t="s">
        <v>163</v>
      </c>
      <c r="AT149" s="228" t="s">
        <v>159</v>
      </c>
      <c r="AU149" s="228" t="s">
        <v>87</v>
      </c>
      <c r="AY149" s="15" t="s">
        <v>138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5" t="s">
        <v>85</v>
      </c>
      <c r="BK149" s="229">
        <f>ROUND(I149*H149,2)</f>
        <v>0</v>
      </c>
      <c r="BL149" s="15" t="s">
        <v>146</v>
      </c>
      <c r="BM149" s="228" t="s">
        <v>504</v>
      </c>
    </row>
    <row r="150" spans="1:47" s="2" customFormat="1" ht="12">
      <c r="A150" s="36"/>
      <c r="B150" s="37"/>
      <c r="C150" s="38"/>
      <c r="D150" s="230" t="s">
        <v>148</v>
      </c>
      <c r="E150" s="38"/>
      <c r="F150" s="231" t="s">
        <v>217</v>
      </c>
      <c r="G150" s="38"/>
      <c r="H150" s="38"/>
      <c r="I150" s="232"/>
      <c r="J150" s="38"/>
      <c r="K150" s="38"/>
      <c r="L150" s="42"/>
      <c r="M150" s="233"/>
      <c r="N150" s="234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148</v>
      </c>
      <c r="AU150" s="15" t="s">
        <v>87</v>
      </c>
    </row>
    <row r="151" spans="1:65" s="2" customFormat="1" ht="16.5" customHeight="1">
      <c r="A151" s="36"/>
      <c r="B151" s="37"/>
      <c r="C151" s="217" t="s">
        <v>173</v>
      </c>
      <c r="D151" s="217" t="s">
        <v>141</v>
      </c>
      <c r="E151" s="218" t="s">
        <v>220</v>
      </c>
      <c r="F151" s="219" t="s">
        <v>221</v>
      </c>
      <c r="G151" s="220" t="s">
        <v>144</v>
      </c>
      <c r="H151" s="221">
        <v>6.5</v>
      </c>
      <c r="I151" s="222"/>
      <c r="J151" s="223">
        <f>ROUND(I151*H151,2)</f>
        <v>0</v>
      </c>
      <c r="K151" s="219" t="s">
        <v>145</v>
      </c>
      <c r="L151" s="42"/>
      <c r="M151" s="224" t="s">
        <v>1</v>
      </c>
      <c r="N151" s="225" t="s">
        <v>42</v>
      </c>
      <c r="O151" s="89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8" t="s">
        <v>146</v>
      </c>
      <c r="AT151" s="228" t="s">
        <v>141</v>
      </c>
      <c r="AU151" s="228" t="s">
        <v>87</v>
      </c>
      <c r="AY151" s="15" t="s">
        <v>138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5" t="s">
        <v>85</v>
      </c>
      <c r="BK151" s="229">
        <f>ROUND(I151*H151,2)</f>
        <v>0</v>
      </c>
      <c r="BL151" s="15" t="s">
        <v>146</v>
      </c>
      <c r="BM151" s="228" t="s">
        <v>505</v>
      </c>
    </row>
    <row r="152" spans="1:47" s="2" customFormat="1" ht="12">
      <c r="A152" s="36"/>
      <c r="B152" s="37"/>
      <c r="C152" s="38"/>
      <c r="D152" s="230" t="s">
        <v>148</v>
      </c>
      <c r="E152" s="38"/>
      <c r="F152" s="231" t="s">
        <v>223</v>
      </c>
      <c r="G152" s="38"/>
      <c r="H152" s="38"/>
      <c r="I152" s="232"/>
      <c r="J152" s="38"/>
      <c r="K152" s="38"/>
      <c r="L152" s="42"/>
      <c r="M152" s="233"/>
      <c r="N152" s="234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148</v>
      </c>
      <c r="AU152" s="15" t="s">
        <v>87</v>
      </c>
    </row>
    <row r="153" spans="1:51" s="13" customFormat="1" ht="12">
      <c r="A153" s="13"/>
      <c r="B153" s="246"/>
      <c r="C153" s="247"/>
      <c r="D153" s="230" t="s">
        <v>171</v>
      </c>
      <c r="E153" s="248" t="s">
        <v>1</v>
      </c>
      <c r="F153" s="249" t="s">
        <v>224</v>
      </c>
      <c r="G153" s="247"/>
      <c r="H153" s="250">
        <v>6.5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6" t="s">
        <v>171</v>
      </c>
      <c r="AU153" s="256" t="s">
        <v>87</v>
      </c>
      <c r="AV153" s="13" t="s">
        <v>87</v>
      </c>
      <c r="AW153" s="13" t="s">
        <v>32</v>
      </c>
      <c r="AX153" s="13" t="s">
        <v>85</v>
      </c>
      <c r="AY153" s="256" t="s">
        <v>138</v>
      </c>
    </row>
    <row r="154" spans="1:65" s="2" customFormat="1" ht="21.75" customHeight="1">
      <c r="A154" s="36"/>
      <c r="B154" s="37"/>
      <c r="C154" s="217" t="s">
        <v>177</v>
      </c>
      <c r="D154" s="217" t="s">
        <v>141</v>
      </c>
      <c r="E154" s="218" t="s">
        <v>226</v>
      </c>
      <c r="F154" s="219" t="s">
        <v>227</v>
      </c>
      <c r="G154" s="220" t="s">
        <v>144</v>
      </c>
      <c r="H154" s="221">
        <v>6.5</v>
      </c>
      <c r="I154" s="222"/>
      <c r="J154" s="223">
        <f>ROUND(I154*H154,2)</f>
        <v>0</v>
      </c>
      <c r="K154" s="219" t="s">
        <v>145</v>
      </c>
      <c r="L154" s="42"/>
      <c r="M154" s="224" t="s">
        <v>1</v>
      </c>
      <c r="N154" s="225" t="s">
        <v>42</v>
      </c>
      <c r="O154" s="89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146</v>
      </c>
      <c r="AT154" s="228" t="s">
        <v>141</v>
      </c>
      <c r="AU154" s="228" t="s">
        <v>87</v>
      </c>
      <c r="AY154" s="15" t="s">
        <v>138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85</v>
      </c>
      <c r="BK154" s="229">
        <f>ROUND(I154*H154,2)</f>
        <v>0</v>
      </c>
      <c r="BL154" s="15" t="s">
        <v>146</v>
      </c>
      <c r="BM154" s="228" t="s">
        <v>506</v>
      </c>
    </row>
    <row r="155" spans="1:47" s="2" customFormat="1" ht="12">
      <c r="A155" s="36"/>
      <c r="B155" s="37"/>
      <c r="C155" s="38"/>
      <c r="D155" s="230" t="s">
        <v>148</v>
      </c>
      <c r="E155" s="38"/>
      <c r="F155" s="231" t="s">
        <v>229</v>
      </c>
      <c r="G155" s="38"/>
      <c r="H155" s="38"/>
      <c r="I155" s="232"/>
      <c r="J155" s="38"/>
      <c r="K155" s="38"/>
      <c r="L155" s="42"/>
      <c r="M155" s="233"/>
      <c r="N155" s="234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148</v>
      </c>
      <c r="AU155" s="15" t="s">
        <v>87</v>
      </c>
    </row>
    <row r="156" spans="1:51" s="13" customFormat="1" ht="12">
      <c r="A156" s="13"/>
      <c r="B156" s="246"/>
      <c r="C156" s="247"/>
      <c r="D156" s="230" t="s">
        <v>171</v>
      </c>
      <c r="E156" s="248" t="s">
        <v>1</v>
      </c>
      <c r="F156" s="249" t="s">
        <v>224</v>
      </c>
      <c r="G156" s="247"/>
      <c r="H156" s="250">
        <v>6.5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6" t="s">
        <v>171</v>
      </c>
      <c r="AU156" s="256" t="s">
        <v>87</v>
      </c>
      <c r="AV156" s="13" t="s">
        <v>87</v>
      </c>
      <c r="AW156" s="13" t="s">
        <v>32</v>
      </c>
      <c r="AX156" s="13" t="s">
        <v>85</v>
      </c>
      <c r="AY156" s="256" t="s">
        <v>138</v>
      </c>
    </row>
    <row r="157" spans="1:63" s="12" customFormat="1" ht="22.8" customHeight="1">
      <c r="A157" s="12"/>
      <c r="B157" s="201"/>
      <c r="C157" s="202"/>
      <c r="D157" s="203" t="s">
        <v>76</v>
      </c>
      <c r="E157" s="215" t="s">
        <v>246</v>
      </c>
      <c r="F157" s="215" t="s">
        <v>247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SUM(P158:P166)</f>
        <v>0</v>
      </c>
      <c r="Q157" s="209"/>
      <c r="R157" s="210">
        <f>SUM(R158:R166)</f>
        <v>49.95053177999999</v>
      </c>
      <c r="S157" s="209"/>
      <c r="T157" s="211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85</v>
      </c>
      <c r="AT157" s="213" t="s">
        <v>76</v>
      </c>
      <c r="AU157" s="213" t="s">
        <v>85</v>
      </c>
      <c r="AY157" s="212" t="s">
        <v>138</v>
      </c>
      <c r="BK157" s="214">
        <f>SUM(BK158:BK166)</f>
        <v>0</v>
      </c>
    </row>
    <row r="158" spans="1:65" s="2" customFormat="1" ht="21.75" customHeight="1">
      <c r="A158" s="36"/>
      <c r="B158" s="37"/>
      <c r="C158" s="217" t="s">
        <v>183</v>
      </c>
      <c r="D158" s="217" t="s">
        <v>141</v>
      </c>
      <c r="E158" s="218" t="s">
        <v>249</v>
      </c>
      <c r="F158" s="219" t="s">
        <v>250</v>
      </c>
      <c r="G158" s="220" t="s">
        <v>168</v>
      </c>
      <c r="H158" s="221">
        <v>220</v>
      </c>
      <c r="I158" s="222"/>
      <c r="J158" s="223">
        <f>ROUND(I158*H158,2)</f>
        <v>0</v>
      </c>
      <c r="K158" s="219" t="s">
        <v>145</v>
      </c>
      <c r="L158" s="42"/>
      <c r="M158" s="224" t="s">
        <v>1</v>
      </c>
      <c r="N158" s="225" t="s">
        <v>42</v>
      </c>
      <c r="O158" s="89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146</v>
      </c>
      <c r="AT158" s="228" t="s">
        <v>141</v>
      </c>
      <c r="AU158" s="228" t="s">
        <v>87</v>
      </c>
      <c r="AY158" s="15" t="s">
        <v>138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85</v>
      </c>
      <c r="BK158" s="229">
        <f>ROUND(I158*H158,2)</f>
        <v>0</v>
      </c>
      <c r="BL158" s="15" t="s">
        <v>146</v>
      </c>
      <c r="BM158" s="228" t="s">
        <v>507</v>
      </c>
    </row>
    <row r="159" spans="1:47" s="2" customFormat="1" ht="12">
      <c r="A159" s="36"/>
      <c r="B159" s="37"/>
      <c r="C159" s="38"/>
      <c r="D159" s="230" t="s">
        <v>148</v>
      </c>
      <c r="E159" s="38"/>
      <c r="F159" s="231" t="s">
        <v>252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148</v>
      </c>
      <c r="AU159" s="15" t="s">
        <v>87</v>
      </c>
    </row>
    <row r="160" spans="1:65" s="2" customFormat="1" ht="24.15" customHeight="1">
      <c r="A160" s="36"/>
      <c r="B160" s="37"/>
      <c r="C160" s="217" t="s">
        <v>188</v>
      </c>
      <c r="D160" s="217" t="s">
        <v>141</v>
      </c>
      <c r="E160" s="218" t="s">
        <v>253</v>
      </c>
      <c r="F160" s="219" t="s">
        <v>254</v>
      </c>
      <c r="G160" s="220" t="s">
        <v>168</v>
      </c>
      <c r="H160" s="221">
        <v>175</v>
      </c>
      <c r="I160" s="222"/>
      <c r="J160" s="223">
        <f>ROUND(I160*H160,2)</f>
        <v>0</v>
      </c>
      <c r="K160" s="219" t="s">
        <v>145</v>
      </c>
      <c r="L160" s="42"/>
      <c r="M160" s="224" t="s">
        <v>1</v>
      </c>
      <c r="N160" s="225" t="s">
        <v>42</v>
      </c>
      <c r="O160" s="89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146</v>
      </c>
      <c r="AT160" s="228" t="s">
        <v>141</v>
      </c>
      <c r="AU160" s="228" t="s">
        <v>87</v>
      </c>
      <c r="AY160" s="15" t="s">
        <v>138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85</v>
      </c>
      <c r="BK160" s="229">
        <f>ROUND(I160*H160,2)</f>
        <v>0</v>
      </c>
      <c r="BL160" s="15" t="s">
        <v>146</v>
      </c>
      <c r="BM160" s="228" t="s">
        <v>508</v>
      </c>
    </row>
    <row r="161" spans="1:47" s="2" customFormat="1" ht="12">
      <c r="A161" s="36"/>
      <c r="B161" s="37"/>
      <c r="C161" s="38"/>
      <c r="D161" s="230" t="s">
        <v>148</v>
      </c>
      <c r="E161" s="38"/>
      <c r="F161" s="231" t="s">
        <v>256</v>
      </c>
      <c r="G161" s="38"/>
      <c r="H161" s="38"/>
      <c r="I161" s="232"/>
      <c r="J161" s="38"/>
      <c r="K161" s="38"/>
      <c r="L161" s="42"/>
      <c r="M161" s="233"/>
      <c r="N161" s="234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148</v>
      </c>
      <c r="AU161" s="15" t="s">
        <v>87</v>
      </c>
    </row>
    <row r="162" spans="1:65" s="2" customFormat="1" ht="33" customHeight="1">
      <c r="A162" s="36"/>
      <c r="B162" s="37"/>
      <c r="C162" s="217" t="s">
        <v>8</v>
      </c>
      <c r="D162" s="217" t="s">
        <v>141</v>
      </c>
      <c r="E162" s="218" t="s">
        <v>257</v>
      </c>
      <c r="F162" s="219" t="s">
        <v>258</v>
      </c>
      <c r="G162" s="220" t="s">
        <v>168</v>
      </c>
      <c r="H162" s="221">
        <v>171.569</v>
      </c>
      <c r="I162" s="222"/>
      <c r="J162" s="223">
        <f>ROUND(I162*H162,2)</f>
        <v>0</v>
      </c>
      <c r="K162" s="219" t="s">
        <v>145</v>
      </c>
      <c r="L162" s="42"/>
      <c r="M162" s="224" t="s">
        <v>1</v>
      </c>
      <c r="N162" s="225" t="s">
        <v>42</v>
      </c>
      <c r="O162" s="89"/>
      <c r="P162" s="226">
        <f>O162*H162</f>
        <v>0</v>
      </c>
      <c r="Q162" s="226">
        <v>0.11162</v>
      </c>
      <c r="R162" s="226">
        <f>Q162*H162</f>
        <v>19.150531779999998</v>
      </c>
      <c r="S162" s="226">
        <v>0</v>
      </c>
      <c r="T162" s="22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8" t="s">
        <v>146</v>
      </c>
      <c r="AT162" s="228" t="s">
        <v>141</v>
      </c>
      <c r="AU162" s="228" t="s">
        <v>87</v>
      </c>
      <c r="AY162" s="15" t="s">
        <v>138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5" t="s">
        <v>85</v>
      </c>
      <c r="BK162" s="229">
        <f>ROUND(I162*H162,2)</f>
        <v>0</v>
      </c>
      <c r="BL162" s="15" t="s">
        <v>146</v>
      </c>
      <c r="BM162" s="228" t="s">
        <v>509</v>
      </c>
    </row>
    <row r="163" spans="1:47" s="2" customFormat="1" ht="12">
      <c r="A163" s="36"/>
      <c r="B163" s="37"/>
      <c r="C163" s="38"/>
      <c r="D163" s="230" t="s">
        <v>148</v>
      </c>
      <c r="E163" s="38"/>
      <c r="F163" s="231" t="s">
        <v>260</v>
      </c>
      <c r="G163" s="38"/>
      <c r="H163" s="38"/>
      <c r="I163" s="232"/>
      <c r="J163" s="38"/>
      <c r="K163" s="38"/>
      <c r="L163" s="42"/>
      <c r="M163" s="233"/>
      <c r="N163" s="234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148</v>
      </c>
      <c r="AU163" s="15" t="s">
        <v>87</v>
      </c>
    </row>
    <row r="164" spans="1:65" s="2" customFormat="1" ht="21.75" customHeight="1">
      <c r="A164" s="36"/>
      <c r="B164" s="37"/>
      <c r="C164" s="236" t="s">
        <v>203</v>
      </c>
      <c r="D164" s="236" t="s">
        <v>159</v>
      </c>
      <c r="E164" s="237" t="s">
        <v>262</v>
      </c>
      <c r="F164" s="238" t="s">
        <v>263</v>
      </c>
      <c r="G164" s="239" t="s">
        <v>168</v>
      </c>
      <c r="H164" s="240">
        <v>175</v>
      </c>
      <c r="I164" s="241"/>
      <c r="J164" s="242">
        <f>ROUND(I164*H164,2)</f>
        <v>0</v>
      </c>
      <c r="K164" s="238" t="s">
        <v>145</v>
      </c>
      <c r="L164" s="243"/>
      <c r="M164" s="244" t="s">
        <v>1</v>
      </c>
      <c r="N164" s="245" t="s">
        <v>42</v>
      </c>
      <c r="O164" s="89"/>
      <c r="P164" s="226">
        <f>O164*H164</f>
        <v>0</v>
      </c>
      <c r="Q164" s="226">
        <v>0.176</v>
      </c>
      <c r="R164" s="226">
        <f>Q164*H164</f>
        <v>30.799999999999997</v>
      </c>
      <c r="S164" s="226">
        <v>0</v>
      </c>
      <c r="T164" s="227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8" t="s">
        <v>163</v>
      </c>
      <c r="AT164" s="228" t="s">
        <v>159</v>
      </c>
      <c r="AU164" s="228" t="s">
        <v>87</v>
      </c>
      <c r="AY164" s="15" t="s">
        <v>138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5" t="s">
        <v>85</v>
      </c>
      <c r="BK164" s="229">
        <f>ROUND(I164*H164,2)</f>
        <v>0</v>
      </c>
      <c r="BL164" s="15" t="s">
        <v>146</v>
      </c>
      <c r="BM164" s="228" t="s">
        <v>510</v>
      </c>
    </row>
    <row r="165" spans="1:47" s="2" customFormat="1" ht="12">
      <c r="A165" s="36"/>
      <c r="B165" s="37"/>
      <c r="C165" s="38"/>
      <c r="D165" s="230" t="s">
        <v>148</v>
      </c>
      <c r="E165" s="38"/>
      <c r="F165" s="231" t="s">
        <v>263</v>
      </c>
      <c r="G165" s="38"/>
      <c r="H165" s="38"/>
      <c r="I165" s="232"/>
      <c r="J165" s="38"/>
      <c r="K165" s="38"/>
      <c r="L165" s="42"/>
      <c r="M165" s="233"/>
      <c r="N165" s="234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148</v>
      </c>
      <c r="AU165" s="15" t="s">
        <v>87</v>
      </c>
    </row>
    <row r="166" spans="1:51" s="13" customFormat="1" ht="12">
      <c r="A166" s="13"/>
      <c r="B166" s="246"/>
      <c r="C166" s="247"/>
      <c r="D166" s="230" t="s">
        <v>171</v>
      </c>
      <c r="E166" s="247"/>
      <c r="F166" s="249" t="s">
        <v>511</v>
      </c>
      <c r="G166" s="247"/>
      <c r="H166" s="250">
        <v>175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6" t="s">
        <v>171</v>
      </c>
      <c r="AU166" s="256" t="s">
        <v>87</v>
      </c>
      <c r="AV166" s="13" t="s">
        <v>87</v>
      </c>
      <c r="AW166" s="13" t="s">
        <v>4</v>
      </c>
      <c r="AX166" s="13" t="s">
        <v>85</v>
      </c>
      <c r="AY166" s="256" t="s">
        <v>138</v>
      </c>
    </row>
    <row r="167" spans="1:63" s="12" customFormat="1" ht="22.8" customHeight="1">
      <c r="A167" s="12"/>
      <c r="B167" s="201"/>
      <c r="C167" s="202"/>
      <c r="D167" s="203" t="s">
        <v>76</v>
      </c>
      <c r="E167" s="215" t="s">
        <v>261</v>
      </c>
      <c r="F167" s="215" t="s">
        <v>266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SUM(P168:P172)</f>
        <v>0</v>
      </c>
      <c r="Q167" s="209"/>
      <c r="R167" s="210">
        <f>SUM(R168:R172)</f>
        <v>22.815600000000003</v>
      </c>
      <c r="S167" s="209"/>
      <c r="T167" s="211">
        <f>SUM(T168:T172)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85</v>
      </c>
      <c r="AT167" s="213" t="s">
        <v>76</v>
      </c>
      <c r="AU167" s="213" t="s">
        <v>85</v>
      </c>
      <c r="AY167" s="212" t="s">
        <v>138</v>
      </c>
      <c r="BK167" s="214">
        <f>SUM(BK168:BK172)</f>
        <v>0</v>
      </c>
    </row>
    <row r="168" spans="1:65" s="2" customFormat="1" ht="24.15" customHeight="1">
      <c r="A168" s="36"/>
      <c r="B168" s="37"/>
      <c r="C168" s="217" t="s">
        <v>209</v>
      </c>
      <c r="D168" s="217" t="s">
        <v>141</v>
      </c>
      <c r="E168" s="218" t="s">
        <v>288</v>
      </c>
      <c r="F168" s="219" t="s">
        <v>289</v>
      </c>
      <c r="G168" s="220" t="s">
        <v>155</v>
      </c>
      <c r="H168" s="221">
        <v>120</v>
      </c>
      <c r="I168" s="222"/>
      <c r="J168" s="223">
        <f>ROUND(I168*H168,2)</f>
        <v>0</v>
      </c>
      <c r="K168" s="219" t="s">
        <v>145</v>
      </c>
      <c r="L168" s="42"/>
      <c r="M168" s="224" t="s">
        <v>1</v>
      </c>
      <c r="N168" s="225" t="s">
        <v>42</v>
      </c>
      <c r="O168" s="89"/>
      <c r="P168" s="226">
        <f>O168*H168</f>
        <v>0</v>
      </c>
      <c r="Q168" s="226">
        <v>0.14321</v>
      </c>
      <c r="R168" s="226">
        <f>Q168*H168</f>
        <v>17.185200000000002</v>
      </c>
      <c r="S168" s="226">
        <v>0</v>
      </c>
      <c r="T168" s="227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8" t="s">
        <v>146</v>
      </c>
      <c r="AT168" s="228" t="s">
        <v>141</v>
      </c>
      <c r="AU168" s="228" t="s">
        <v>87</v>
      </c>
      <c r="AY168" s="15" t="s">
        <v>138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5" t="s">
        <v>85</v>
      </c>
      <c r="BK168" s="229">
        <f>ROUND(I168*H168,2)</f>
        <v>0</v>
      </c>
      <c r="BL168" s="15" t="s">
        <v>146</v>
      </c>
      <c r="BM168" s="228" t="s">
        <v>512</v>
      </c>
    </row>
    <row r="169" spans="1:47" s="2" customFormat="1" ht="12">
      <c r="A169" s="36"/>
      <c r="B169" s="37"/>
      <c r="C169" s="38"/>
      <c r="D169" s="230" t="s">
        <v>148</v>
      </c>
      <c r="E169" s="38"/>
      <c r="F169" s="231" t="s">
        <v>291</v>
      </c>
      <c r="G169" s="38"/>
      <c r="H169" s="38"/>
      <c r="I169" s="232"/>
      <c r="J169" s="38"/>
      <c r="K169" s="38"/>
      <c r="L169" s="42"/>
      <c r="M169" s="233"/>
      <c r="N169" s="234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148</v>
      </c>
      <c r="AU169" s="15" t="s">
        <v>87</v>
      </c>
    </row>
    <row r="170" spans="1:65" s="2" customFormat="1" ht="16.5" customHeight="1">
      <c r="A170" s="36"/>
      <c r="B170" s="37"/>
      <c r="C170" s="236" t="s">
        <v>215</v>
      </c>
      <c r="D170" s="236" t="s">
        <v>159</v>
      </c>
      <c r="E170" s="237" t="s">
        <v>293</v>
      </c>
      <c r="F170" s="238" t="s">
        <v>294</v>
      </c>
      <c r="G170" s="239" t="s">
        <v>155</v>
      </c>
      <c r="H170" s="240">
        <v>122.4</v>
      </c>
      <c r="I170" s="241"/>
      <c r="J170" s="242">
        <f>ROUND(I170*H170,2)</f>
        <v>0</v>
      </c>
      <c r="K170" s="238" t="s">
        <v>145</v>
      </c>
      <c r="L170" s="243"/>
      <c r="M170" s="244" t="s">
        <v>1</v>
      </c>
      <c r="N170" s="245" t="s">
        <v>42</v>
      </c>
      <c r="O170" s="89"/>
      <c r="P170" s="226">
        <f>O170*H170</f>
        <v>0</v>
      </c>
      <c r="Q170" s="226">
        <v>0.046</v>
      </c>
      <c r="R170" s="226">
        <f>Q170*H170</f>
        <v>5.6304</v>
      </c>
      <c r="S170" s="226">
        <v>0</v>
      </c>
      <c r="T170" s="227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8" t="s">
        <v>163</v>
      </c>
      <c r="AT170" s="228" t="s">
        <v>159</v>
      </c>
      <c r="AU170" s="228" t="s">
        <v>87</v>
      </c>
      <c r="AY170" s="15" t="s">
        <v>138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5" t="s">
        <v>85</v>
      </c>
      <c r="BK170" s="229">
        <f>ROUND(I170*H170,2)</f>
        <v>0</v>
      </c>
      <c r="BL170" s="15" t="s">
        <v>146</v>
      </c>
      <c r="BM170" s="228" t="s">
        <v>513</v>
      </c>
    </row>
    <row r="171" spans="1:47" s="2" customFormat="1" ht="12">
      <c r="A171" s="36"/>
      <c r="B171" s="37"/>
      <c r="C171" s="38"/>
      <c r="D171" s="230" t="s">
        <v>148</v>
      </c>
      <c r="E171" s="38"/>
      <c r="F171" s="231" t="s">
        <v>294</v>
      </c>
      <c r="G171" s="38"/>
      <c r="H171" s="38"/>
      <c r="I171" s="232"/>
      <c r="J171" s="38"/>
      <c r="K171" s="38"/>
      <c r="L171" s="42"/>
      <c r="M171" s="233"/>
      <c r="N171" s="234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148</v>
      </c>
      <c r="AU171" s="15" t="s">
        <v>87</v>
      </c>
    </row>
    <row r="172" spans="1:51" s="13" customFormat="1" ht="12">
      <c r="A172" s="13"/>
      <c r="B172" s="246"/>
      <c r="C172" s="247"/>
      <c r="D172" s="230" t="s">
        <v>171</v>
      </c>
      <c r="E172" s="247"/>
      <c r="F172" s="249" t="s">
        <v>514</v>
      </c>
      <c r="G172" s="247"/>
      <c r="H172" s="250">
        <v>122.4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6" t="s">
        <v>171</v>
      </c>
      <c r="AU172" s="256" t="s">
        <v>87</v>
      </c>
      <c r="AV172" s="13" t="s">
        <v>87</v>
      </c>
      <c r="AW172" s="13" t="s">
        <v>4</v>
      </c>
      <c r="AX172" s="13" t="s">
        <v>85</v>
      </c>
      <c r="AY172" s="256" t="s">
        <v>138</v>
      </c>
    </row>
    <row r="173" spans="1:63" s="12" customFormat="1" ht="22.8" customHeight="1">
      <c r="A173" s="12"/>
      <c r="B173" s="201"/>
      <c r="C173" s="202"/>
      <c r="D173" s="203" t="s">
        <v>76</v>
      </c>
      <c r="E173" s="215" t="s">
        <v>312</v>
      </c>
      <c r="F173" s="215" t="s">
        <v>313</v>
      </c>
      <c r="G173" s="202"/>
      <c r="H173" s="202"/>
      <c r="I173" s="205"/>
      <c r="J173" s="216">
        <f>BK173</f>
        <v>0</v>
      </c>
      <c r="K173" s="202"/>
      <c r="L173" s="207"/>
      <c r="M173" s="208"/>
      <c r="N173" s="209"/>
      <c r="O173" s="209"/>
      <c r="P173" s="210">
        <f>SUM(P174:P175)</f>
        <v>0</v>
      </c>
      <c r="Q173" s="209"/>
      <c r="R173" s="210">
        <f>SUM(R174:R175)</f>
        <v>0</v>
      </c>
      <c r="S173" s="209"/>
      <c r="T173" s="211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2" t="s">
        <v>85</v>
      </c>
      <c r="AT173" s="213" t="s">
        <v>76</v>
      </c>
      <c r="AU173" s="213" t="s">
        <v>85</v>
      </c>
      <c r="AY173" s="212" t="s">
        <v>138</v>
      </c>
      <c r="BK173" s="214">
        <f>SUM(BK174:BK175)</f>
        <v>0</v>
      </c>
    </row>
    <row r="174" spans="1:65" s="2" customFormat="1" ht="24.15" customHeight="1">
      <c r="A174" s="36"/>
      <c r="B174" s="37"/>
      <c r="C174" s="217" t="s">
        <v>219</v>
      </c>
      <c r="D174" s="217" t="s">
        <v>141</v>
      </c>
      <c r="E174" s="218" t="s">
        <v>315</v>
      </c>
      <c r="F174" s="219" t="s">
        <v>316</v>
      </c>
      <c r="G174" s="220" t="s">
        <v>162</v>
      </c>
      <c r="H174" s="221">
        <v>83.204</v>
      </c>
      <c r="I174" s="222"/>
      <c r="J174" s="223">
        <f>ROUND(I174*H174,2)</f>
        <v>0</v>
      </c>
      <c r="K174" s="219" t="s">
        <v>145</v>
      </c>
      <c r="L174" s="42"/>
      <c r="M174" s="224" t="s">
        <v>1</v>
      </c>
      <c r="N174" s="225" t="s">
        <v>42</v>
      </c>
      <c r="O174" s="89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8" t="s">
        <v>146</v>
      </c>
      <c r="AT174" s="228" t="s">
        <v>141</v>
      </c>
      <c r="AU174" s="228" t="s">
        <v>87</v>
      </c>
      <c r="AY174" s="15" t="s">
        <v>138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5" t="s">
        <v>85</v>
      </c>
      <c r="BK174" s="229">
        <f>ROUND(I174*H174,2)</f>
        <v>0</v>
      </c>
      <c r="BL174" s="15" t="s">
        <v>146</v>
      </c>
      <c r="BM174" s="228" t="s">
        <v>515</v>
      </c>
    </row>
    <row r="175" spans="1:47" s="2" customFormat="1" ht="12">
      <c r="A175" s="36"/>
      <c r="B175" s="37"/>
      <c r="C175" s="38"/>
      <c r="D175" s="230" t="s">
        <v>148</v>
      </c>
      <c r="E175" s="38"/>
      <c r="F175" s="231" t="s">
        <v>318</v>
      </c>
      <c r="G175" s="38"/>
      <c r="H175" s="38"/>
      <c r="I175" s="232"/>
      <c r="J175" s="38"/>
      <c r="K175" s="38"/>
      <c r="L175" s="42"/>
      <c r="M175" s="257"/>
      <c r="N175" s="258"/>
      <c r="O175" s="259"/>
      <c r="P175" s="259"/>
      <c r="Q175" s="259"/>
      <c r="R175" s="259"/>
      <c r="S175" s="259"/>
      <c r="T175" s="260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148</v>
      </c>
      <c r="AU175" s="15" t="s">
        <v>87</v>
      </c>
    </row>
    <row r="176" spans="1:31" s="2" customFormat="1" ht="6.95" customHeight="1">
      <c r="A176" s="36"/>
      <c r="B176" s="64"/>
      <c r="C176" s="65"/>
      <c r="D176" s="65"/>
      <c r="E176" s="65"/>
      <c r="F176" s="65"/>
      <c r="G176" s="65"/>
      <c r="H176" s="65"/>
      <c r="I176" s="65"/>
      <c r="J176" s="65"/>
      <c r="K176" s="65"/>
      <c r="L176" s="42"/>
      <c r="M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</sheetData>
  <sheetProtection password="CC35" sheet="1" objects="1" scenarios="1" formatColumns="0" formatRows="0" autoFilter="0"/>
  <autoFilter ref="C120:K17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87</v>
      </c>
    </row>
    <row r="4" spans="2:46" s="1" customFormat="1" ht="24.95" customHeight="1">
      <c r="B4" s="18"/>
      <c r="D4" s="137" t="s">
        <v>109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Přeložka cyklostezky na p.č. 196/2 -23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516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29. 11. 2022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">
        <v>26</v>
      </c>
      <c r="F15" s="36"/>
      <c r="G15" s="36"/>
      <c r="H15" s="36"/>
      <c r="I15" s="139" t="s">
        <v>27</v>
      </c>
      <c r="J15" s="142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28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30</v>
      </c>
      <c r="E20" s="36"/>
      <c r="F20" s="36"/>
      <c r="G20" s="36"/>
      <c r="H20" s="36"/>
      <c r="I20" s="139" t="s">
        <v>25</v>
      </c>
      <c r="J20" s="142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">
        <v>31</v>
      </c>
      <c r="F21" s="36"/>
      <c r="G21" s="36"/>
      <c r="H21" s="36"/>
      <c r="I21" s="139" t="s">
        <v>27</v>
      </c>
      <c r="J21" s="142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33</v>
      </c>
      <c r="E23" s="36"/>
      <c r="F23" s="36"/>
      <c r="G23" s="36"/>
      <c r="H23" s="36"/>
      <c r="I23" s="139" t="s">
        <v>25</v>
      </c>
      <c r="J23" s="142" t="s">
        <v>34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">
        <v>31</v>
      </c>
      <c r="F24" s="36"/>
      <c r="G24" s="36"/>
      <c r="H24" s="36"/>
      <c r="I24" s="139" t="s">
        <v>27</v>
      </c>
      <c r="J24" s="142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37</v>
      </c>
      <c r="E30" s="36"/>
      <c r="F30" s="36"/>
      <c r="G30" s="36"/>
      <c r="H30" s="36"/>
      <c r="I30" s="36"/>
      <c r="J30" s="150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39</v>
      </c>
      <c r="G32" s="36"/>
      <c r="H32" s="36"/>
      <c r="I32" s="151" t="s">
        <v>38</v>
      </c>
      <c r="J32" s="151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2" t="s">
        <v>41</v>
      </c>
      <c r="E33" s="139" t="s">
        <v>42</v>
      </c>
      <c r="F33" s="153">
        <f>ROUND((SUM(BE121:BE161)),2)</f>
        <v>0</v>
      </c>
      <c r="G33" s="36"/>
      <c r="H33" s="36"/>
      <c r="I33" s="154">
        <v>0.21</v>
      </c>
      <c r="J33" s="153">
        <f>ROUND(((SUM(BE121:BE161))*I33),2)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9" t="s">
        <v>43</v>
      </c>
      <c r="F34" s="153">
        <f>ROUND((SUM(BF121:BF161)),2)</f>
        <v>0</v>
      </c>
      <c r="G34" s="36"/>
      <c r="H34" s="36"/>
      <c r="I34" s="154">
        <v>0.15</v>
      </c>
      <c r="J34" s="153">
        <f>ROUND(((SUM(BF121:BF161))*I34),2)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9" t="s">
        <v>44</v>
      </c>
      <c r="F35" s="153">
        <f>ROUND((SUM(BG121:BG161)),2)</f>
        <v>0</v>
      </c>
      <c r="G35" s="36"/>
      <c r="H35" s="36"/>
      <c r="I35" s="154">
        <v>0.21</v>
      </c>
      <c r="J35" s="153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45</v>
      </c>
      <c r="F36" s="153">
        <f>ROUND((SUM(BH121:BH161)),2)</f>
        <v>0</v>
      </c>
      <c r="G36" s="36"/>
      <c r="H36" s="36"/>
      <c r="I36" s="154">
        <v>0.15</v>
      </c>
      <c r="J36" s="153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46</v>
      </c>
      <c r="F37" s="153">
        <f>ROUND((SUM(BI121:BI161)),2)</f>
        <v>0</v>
      </c>
      <c r="G37" s="36"/>
      <c r="H37" s="36"/>
      <c r="I37" s="154">
        <v>0</v>
      </c>
      <c r="J37" s="153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Přeložka cyklostezky na p.č. 196/2 -23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1vo - 1 etapa osvětlení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Nymburk</v>
      </c>
      <c r="G89" s="38"/>
      <c r="H89" s="38"/>
      <c r="I89" s="30" t="s">
        <v>22</v>
      </c>
      <c r="J89" s="77" t="str">
        <f>IF(J12="","",J12)</f>
        <v>29. 11. 2022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Nymburk</v>
      </c>
      <c r="G91" s="38"/>
      <c r="H91" s="38"/>
      <c r="I91" s="30" t="s">
        <v>30</v>
      </c>
      <c r="J91" s="34" t="str">
        <f>E21</f>
        <v>Ing. Zdeněk Fiedler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 Zdeněk Fiedler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115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pans="1:31" s="9" customFormat="1" ht="24.95" customHeight="1">
      <c r="A97" s="9"/>
      <c r="B97" s="178"/>
      <c r="C97" s="179"/>
      <c r="D97" s="180" t="s">
        <v>365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366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8"/>
      <c r="C99" s="179"/>
      <c r="D99" s="180" t="s">
        <v>517</v>
      </c>
      <c r="E99" s="181"/>
      <c r="F99" s="181"/>
      <c r="G99" s="181"/>
      <c r="H99" s="181"/>
      <c r="I99" s="181"/>
      <c r="J99" s="182">
        <f>J126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4"/>
      <c r="C100" s="185"/>
      <c r="D100" s="186" t="s">
        <v>518</v>
      </c>
      <c r="E100" s="187"/>
      <c r="F100" s="187"/>
      <c r="G100" s="187"/>
      <c r="H100" s="187"/>
      <c r="I100" s="187"/>
      <c r="J100" s="188">
        <f>J127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519</v>
      </c>
      <c r="E101" s="187"/>
      <c r="F101" s="187"/>
      <c r="G101" s="187"/>
      <c r="H101" s="187"/>
      <c r="I101" s="187"/>
      <c r="J101" s="188">
        <f>J143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123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3" t="str">
        <f>E7</f>
        <v>Přeložka cyklostezky na p.č. 196/2 -23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1vo - 1 etapa osvětlení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Nymburk</v>
      </c>
      <c r="G115" s="38"/>
      <c r="H115" s="38"/>
      <c r="I115" s="30" t="s">
        <v>22</v>
      </c>
      <c r="J115" s="77" t="str">
        <f>IF(J12="","",J12)</f>
        <v>29. 11. 2022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>Město Nymburk</v>
      </c>
      <c r="G117" s="38"/>
      <c r="H117" s="38"/>
      <c r="I117" s="30" t="s">
        <v>30</v>
      </c>
      <c r="J117" s="34" t="str">
        <f>E21</f>
        <v>Ing. Zdeněk Fiedler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Ing. Zdeněk Fiedler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90"/>
      <c r="B120" s="191"/>
      <c r="C120" s="192" t="s">
        <v>124</v>
      </c>
      <c r="D120" s="193" t="s">
        <v>62</v>
      </c>
      <c r="E120" s="193" t="s">
        <v>58</v>
      </c>
      <c r="F120" s="193" t="s">
        <v>59</v>
      </c>
      <c r="G120" s="193" t="s">
        <v>125</v>
      </c>
      <c r="H120" s="193" t="s">
        <v>126</v>
      </c>
      <c r="I120" s="193" t="s">
        <v>127</v>
      </c>
      <c r="J120" s="193" t="s">
        <v>114</v>
      </c>
      <c r="K120" s="194" t="s">
        <v>128</v>
      </c>
      <c r="L120" s="195"/>
      <c r="M120" s="98" t="s">
        <v>1</v>
      </c>
      <c r="N120" s="99" t="s">
        <v>41</v>
      </c>
      <c r="O120" s="99" t="s">
        <v>129</v>
      </c>
      <c r="P120" s="99" t="s">
        <v>130</v>
      </c>
      <c r="Q120" s="99" t="s">
        <v>131</v>
      </c>
      <c r="R120" s="99" t="s">
        <v>132</v>
      </c>
      <c r="S120" s="99" t="s">
        <v>133</v>
      </c>
      <c r="T120" s="100" t="s">
        <v>134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6"/>
      <c r="B121" s="37"/>
      <c r="C121" s="105" t="s">
        <v>135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P122+P126</f>
        <v>0</v>
      </c>
      <c r="Q121" s="102"/>
      <c r="R121" s="198">
        <f>R122+R126</f>
        <v>33.489914622</v>
      </c>
      <c r="S121" s="102"/>
      <c r="T121" s="199">
        <f>T122+T126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76</v>
      </c>
      <c r="AU121" s="15" t="s">
        <v>116</v>
      </c>
      <c r="BK121" s="200">
        <f>BK122+BK126</f>
        <v>0</v>
      </c>
    </row>
    <row r="122" spans="1:63" s="12" customFormat="1" ht="25.9" customHeight="1">
      <c r="A122" s="12"/>
      <c r="B122" s="201"/>
      <c r="C122" s="202"/>
      <c r="D122" s="203" t="s">
        <v>76</v>
      </c>
      <c r="E122" s="204" t="s">
        <v>476</v>
      </c>
      <c r="F122" s="204" t="s">
        <v>477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76</v>
      </c>
      <c r="AU122" s="213" t="s">
        <v>77</v>
      </c>
      <c r="AY122" s="212" t="s">
        <v>138</v>
      </c>
      <c r="BK122" s="214">
        <f>BK123</f>
        <v>0</v>
      </c>
    </row>
    <row r="123" spans="1:63" s="12" customFormat="1" ht="22.8" customHeight="1">
      <c r="A123" s="12"/>
      <c r="B123" s="201"/>
      <c r="C123" s="202"/>
      <c r="D123" s="203" t="s">
        <v>76</v>
      </c>
      <c r="E123" s="215" t="s">
        <v>478</v>
      </c>
      <c r="F123" s="215" t="s">
        <v>479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SUM(P124:P125)</f>
        <v>0</v>
      </c>
      <c r="Q123" s="209"/>
      <c r="R123" s="210">
        <f>SUM(R124:R125)</f>
        <v>0</v>
      </c>
      <c r="S123" s="209"/>
      <c r="T123" s="211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87</v>
      </c>
      <c r="AT123" s="213" t="s">
        <v>76</v>
      </c>
      <c r="AU123" s="213" t="s">
        <v>85</v>
      </c>
      <c r="AY123" s="212" t="s">
        <v>138</v>
      </c>
      <c r="BK123" s="214">
        <f>SUM(BK124:BK125)</f>
        <v>0</v>
      </c>
    </row>
    <row r="124" spans="1:65" s="2" customFormat="1" ht="24.15" customHeight="1">
      <c r="A124" s="36"/>
      <c r="B124" s="37"/>
      <c r="C124" s="217" t="s">
        <v>225</v>
      </c>
      <c r="D124" s="217" t="s">
        <v>141</v>
      </c>
      <c r="E124" s="218" t="s">
        <v>520</v>
      </c>
      <c r="F124" s="219" t="s">
        <v>521</v>
      </c>
      <c r="G124" s="220" t="s">
        <v>155</v>
      </c>
      <c r="H124" s="221">
        <v>100</v>
      </c>
      <c r="I124" s="222"/>
      <c r="J124" s="223">
        <f>ROUND(I124*H124,2)</f>
        <v>0</v>
      </c>
      <c r="K124" s="219" t="s">
        <v>271</v>
      </c>
      <c r="L124" s="42"/>
      <c r="M124" s="224" t="s">
        <v>1</v>
      </c>
      <c r="N124" s="225" t="s">
        <v>42</v>
      </c>
      <c r="O124" s="89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8" t="s">
        <v>203</v>
      </c>
      <c r="AT124" s="228" t="s">
        <v>141</v>
      </c>
      <c r="AU124" s="228" t="s">
        <v>87</v>
      </c>
      <c r="AY124" s="15" t="s">
        <v>138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5" t="s">
        <v>85</v>
      </c>
      <c r="BK124" s="229">
        <f>ROUND(I124*H124,2)</f>
        <v>0</v>
      </c>
      <c r="BL124" s="15" t="s">
        <v>203</v>
      </c>
      <c r="BM124" s="228" t="s">
        <v>522</v>
      </c>
    </row>
    <row r="125" spans="1:47" s="2" customFormat="1" ht="12">
      <c r="A125" s="36"/>
      <c r="B125" s="37"/>
      <c r="C125" s="38"/>
      <c r="D125" s="230" t="s">
        <v>148</v>
      </c>
      <c r="E125" s="38"/>
      <c r="F125" s="231" t="s">
        <v>523</v>
      </c>
      <c r="G125" s="38"/>
      <c r="H125" s="38"/>
      <c r="I125" s="232"/>
      <c r="J125" s="38"/>
      <c r="K125" s="38"/>
      <c r="L125" s="42"/>
      <c r="M125" s="233"/>
      <c r="N125" s="234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148</v>
      </c>
      <c r="AU125" s="15" t="s">
        <v>87</v>
      </c>
    </row>
    <row r="126" spans="1:63" s="12" customFormat="1" ht="25.9" customHeight="1">
      <c r="A126" s="12"/>
      <c r="B126" s="201"/>
      <c r="C126" s="202"/>
      <c r="D126" s="203" t="s">
        <v>76</v>
      </c>
      <c r="E126" s="204" t="s">
        <v>159</v>
      </c>
      <c r="F126" s="204" t="s">
        <v>524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P127+P143</f>
        <v>0</v>
      </c>
      <c r="Q126" s="209"/>
      <c r="R126" s="210">
        <f>R127+R143</f>
        <v>33.489914622</v>
      </c>
      <c r="S126" s="209"/>
      <c r="T126" s="211">
        <f>T127+T143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248</v>
      </c>
      <c r="AT126" s="213" t="s">
        <v>76</v>
      </c>
      <c r="AU126" s="213" t="s">
        <v>77</v>
      </c>
      <c r="AY126" s="212" t="s">
        <v>138</v>
      </c>
      <c r="BK126" s="214">
        <f>BK127+BK143</f>
        <v>0</v>
      </c>
    </row>
    <row r="127" spans="1:63" s="12" customFormat="1" ht="22.8" customHeight="1">
      <c r="A127" s="12"/>
      <c r="B127" s="201"/>
      <c r="C127" s="202"/>
      <c r="D127" s="203" t="s">
        <v>76</v>
      </c>
      <c r="E127" s="215" t="s">
        <v>525</v>
      </c>
      <c r="F127" s="215" t="s">
        <v>526</v>
      </c>
      <c r="G127" s="202"/>
      <c r="H127" s="202"/>
      <c r="I127" s="205"/>
      <c r="J127" s="216">
        <f>BK127</f>
        <v>0</v>
      </c>
      <c r="K127" s="202"/>
      <c r="L127" s="207"/>
      <c r="M127" s="208"/>
      <c r="N127" s="209"/>
      <c r="O127" s="209"/>
      <c r="P127" s="210">
        <f>SUM(P128:P142)</f>
        <v>0</v>
      </c>
      <c r="Q127" s="209"/>
      <c r="R127" s="210">
        <f>SUM(R128:R142)</f>
        <v>0.7705500000000001</v>
      </c>
      <c r="S127" s="209"/>
      <c r="T127" s="211">
        <f>SUM(T128:T142)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248</v>
      </c>
      <c r="AT127" s="213" t="s">
        <v>76</v>
      </c>
      <c r="AU127" s="213" t="s">
        <v>85</v>
      </c>
      <c r="AY127" s="212" t="s">
        <v>138</v>
      </c>
      <c r="BK127" s="214">
        <f>SUM(BK128:BK142)</f>
        <v>0</v>
      </c>
    </row>
    <row r="128" spans="1:65" s="2" customFormat="1" ht="24.15" customHeight="1">
      <c r="A128" s="36"/>
      <c r="B128" s="37"/>
      <c r="C128" s="236" t="s">
        <v>87</v>
      </c>
      <c r="D128" s="236" t="s">
        <v>159</v>
      </c>
      <c r="E128" s="237" t="s">
        <v>527</v>
      </c>
      <c r="F128" s="238" t="s">
        <v>528</v>
      </c>
      <c r="G128" s="239" t="s">
        <v>155</v>
      </c>
      <c r="H128" s="240">
        <v>100</v>
      </c>
      <c r="I128" s="241"/>
      <c r="J128" s="242">
        <f>ROUND(I128*H128,2)</f>
        <v>0</v>
      </c>
      <c r="K128" s="238" t="s">
        <v>145</v>
      </c>
      <c r="L128" s="243"/>
      <c r="M128" s="244" t="s">
        <v>1</v>
      </c>
      <c r="N128" s="245" t="s">
        <v>42</v>
      </c>
      <c r="O128" s="89"/>
      <c r="P128" s="226">
        <f>O128*H128</f>
        <v>0</v>
      </c>
      <c r="Q128" s="226">
        <v>0.00064</v>
      </c>
      <c r="R128" s="226">
        <f>Q128*H128</f>
        <v>0.064</v>
      </c>
      <c r="S128" s="226">
        <v>0</v>
      </c>
      <c r="T128" s="22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8" t="s">
        <v>529</v>
      </c>
      <c r="AT128" s="228" t="s">
        <v>159</v>
      </c>
      <c r="AU128" s="228" t="s">
        <v>87</v>
      </c>
      <c r="AY128" s="15" t="s">
        <v>138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5" t="s">
        <v>85</v>
      </c>
      <c r="BK128" s="229">
        <f>ROUND(I128*H128,2)</f>
        <v>0</v>
      </c>
      <c r="BL128" s="15" t="s">
        <v>529</v>
      </c>
      <c r="BM128" s="228" t="s">
        <v>530</v>
      </c>
    </row>
    <row r="129" spans="1:47" s="2" customFormat="1" ht="12">
      <c r="A129" s="36"/>
      <c r="B129" s="37"/>
      <c r="C129" s="38"/>
      <c r="D129" s="230" t="s">
        <v>148</v>
      </c>
      <c r="E129" s="38"/>
      <c r="F129" s="231" t="s">
        <v>528</v>
      </c>
      <c r="G129" s="38"/>
      <c r="H129" s="38"/>
      <c r="I129" s="232"/>
      <c r="J129" s="38"/>
      <c r="K129" s="38"/>
      <c r="L129" s="42"/>
      <c r="M129" s="233"/>
      <c r="N129" s="234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148</v>
      </c>
      <c r="AU129" s="15" t="s">
        <v>87</v>
      </c>
    </row>
    <row r="130" spans="1:47" s="2" customFormat="1" ht="12">
      <c r="A130" s="36"/>
      <c r="B130" s="37"/>
      <c r="C130" s="38"/>
      <c r="D130" s="230" t="s">
        <v>150</v>
      </c>
      <c r="E130" s="38"/>
      <c r="F130" s="235" t="s">
        <v>531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150</v>
      </c>
      <c r="AU130" s="15" t="s">
        <v>87</v>
      </c>
    </row>
    <row r="131" spans="1:65" s="2" customFormat="1" ht="24.15" customHeight="1">
      <c r="A131" s="36"/>
      <c r="B131" s="37"/>
      <c r="C131" s="217" t="s">
        <v>248</v>
      </c>
      <c r="D131" s="217" t="s">
        <v>141</v>
      </c>
      <c r="E131" s="218" t="s">
        <v>532</v>
      </c>
      <c r="F131" s="219" t="s">
        <v>533</v>
      </c>
      <c r="G131" s="220" t="s">
        <v>270</v>
      </c>
      <c r="H131" s="221">
        <v>5</v>
      </c>
      <c r="I131" s="222"/>
      <c r="J131" s="223">
        <f>ROUND(I131*H131,2)</f>
        <v>0</v>
      </c>
      <c r="K131" s="219" t="s">
        <v>145</v>
      </c>
      <c r="L131" s="42"/>
      <c r="M131" s="224" t="s">
        <v>1</v>
      </c>
      <c r="N131" s="225" t="s">
        <v>42</v>
      </c>
      <c r="O131" s="89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8" t="s">
        <v>534</v>
      </c>
      <c r="AT131" s="228" t="s">
        <v>141</v>
      </c>
      <c r="AU131" s="228" t="s">
        <v>87</v>
      </c>
      <c r="AY131" s="15" t="s">
        <v>138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5" t="s">
        <v>85</v>
      </c>
      <c r="BK131" s="229">
        <f>ROUND(I131*H131,2)</f>
        <v>0</v>
      </c>
      <c r="BL131" s="15" t="s">
        <v>534</v>
      </c>
      <c r="BM131" s="228" t="s">
        <v>535</v>
      </c>
    </row>
    <row r="132" spans="1:47" s="2" customFormat="1" ht="12">
      <c r="A132" s="36"/>
      <c r="B132" s="37"/>
      <c r="C132" s="38"/>
      <c r="D132" s="230" t="s">
        <v>148</v>
      </c>
      <c r="E132" s="38"/>
      <c r="F132" s="231" t="s">
        <v>536</v>
      </c>
      <c r="G132" s="38"/>
      <c r="H132" s="38"/>
      <c r="I132" s="232"/>
      <c r="J132" s="38"/>
      <c r="K132" s="38"/>
      <c r="L132" s="42"/>
      <c r="M132" s="233"/>
      <c r="N132" s="234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148</v>
      </c>
      <c r="AU132" s="15" t="s">
        <v>87</v>
      </c>
    </row>
    <row r="133" spans="1:65" s="2" customFormat="1" ht="24.15" customHeight="1">
      <c r="A133" s="36"/>
      <c r="B133" s="37"/>
      <c r="C133" s="236" t="s">
        <v>146</v>
      </c>
      <c r="D133" s="236" t="s">
        <v>159</v>
      </c>
      <c r="E133" s="237" t="s">
        <v>537</v>
      </c>
      <c r="F133" s="238" t="s">
        <v>538</v>
      </c>
      <c r="G133" s="239" t="s">
        <v>270</v>
      </c>
      <c r="H133" s="240">
        <v>5</v>
      </c>
      <c r="I133" s="241"/>
      <c r="J133" s="242">
        <f>ROUND(I133*H133,2)</f>
        <v>0</v>
      </c>
      <c r="K133" s="238" t="s">
        <v>145</v>
      </c>
      <c r="L133" s="243"/>
      <c r="M133" s="244" t="s">
        <v>1</v>
      </c>
      <c r="N133" s="245" t="s">
        <v>42</v>
      </c>
      <c r="O133" s="89"/>
      <c r="P133" s="226">
        <f>O133*H133</f>
        <v>0</v>
      </c>
      <c r="Q133" s="226">
        <v>0.00631</v>
      </c>
      <c r="R133" s="226">
        <f>Q133*H133</f>
        <v>0.031549999999999995</v>
      </c>
      <c r="S133" s="226">
        <v>0</v>
      </c>
      <c r="T133" s="227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8" t="s">
        <v>529</v>
      </c>
      <c r="AT133" s="228" t="s">
        <v>159</v>
      </c>
      <c r="AU133" s="228" t="s">
        <v>87</v>
      </c>
      <c r="AY133" s="15" t="s">
        <v>138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5" t="s">
        <v>85</v>
      </c>
      <c r="BK133" s="229">
        <f>ROUND(I133*H133,2)</f>
        <v>0</v>
      </c>
      <c r="BL133" s="15" t="s">
        <v>529</v>
      </c>
      <c r="BM133" s="228" t="s">
        <v>539</v>
      </c>
    </row>
    <row r="134" spans="1:47" s="2" customFormat="1" ht="12">
      <c r="A134" s="36"/>
      <c r="B134" s="37"/>
      <c r="C134" s="38"/>
      <c r="D134" s="230" t="s">
        <v>148</v>
      </c>
      <c r="E134" s="38"/>
      <c r="F134" s="231" t="s">
        <v>538</v>
      </c>
      <c r="G134" s="38"/>
      <c r="H134" s="38"/>
      <c r="I134" s="232"/>
      <c r="J134" s="38"/>
      <c r="K134" s="38"/>
      <c r="L134" s="42"/>
      <c r="M134" s="233"/>
      <c r="N134" s="234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148</v>
      </c>
      <c r="AU134" s="15" t="s">
        <v>87</v>
      </c>
    </row>
    <row r="135" spans="1:65" s="2" customFormat="1" ht="16.5" customHeight="1">
      <c r="A135" s="36"/>
      <c r="B135" s="37"/>
      <c r="C135" s="217" t="s">
        <v>246</v>
      </c>
      <c r="D135" s="217" t="s">
        <v>141</v>
      </c>
      <c r="E135" s="218" t="s">
        <v>540</v>
      </c>
      <c r="F135" s="219" t="s">
        <v>541</v>
      </c>
      <c r="G135" s="220" t="s">
        <v>270</v>
      </c>
      <c r="H135" s="221">
        <v>5</v>
      </c>
      <c r="I135" s="222"/>
      <c r="J135" s="223">
        <f>ROUND(I135*H135,2)</f>
        <v>0</v>
      </c>
      <c r="K135" s="219" t="s">
        <v>145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534</v>
      </c>
      <c r="AT135" s="228" t="s">
        <v>141</v>
      </c>
      <c r="AU135" s="228" t="s">
        <v>87</v>
      </c>
      <c r="AY135" s="15" t="s">
        <v>138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85</v>
      </c>
      <c r="BK135" s="229">
        <f>ROUND(I135*H135,2)</f>
        <v>0</v>
      </c>
      <c r="BL135" s="15" t="s">
        <v>534</v>
      </c>
      <c r="BM135" s="228" t="s">
        <v>542</v>
      </c>
    </row>
    <row r="136" spans="1:47" s="2" customFormat="1" ht="12">
      <c r="A136" s="36"/>
      <c r="B136" s="37"/>
      <c r="C136" s="38"/>
      <c r="D136" s="230" t="s">
        <v>148</v>
      </c>
      <c r="E136" s="38"/>
      <c r="F136" s="231" t="s">
        <v>541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148</v>
      </c>
      <c r="AU136" s="15" t="s">
        <v>87</v>
      </c>
    </row>
    <row r="137" spans="1:65" s="2" customFormat="1" ht="16.5" customHeight="1">
      <c r="A137" s="36"/>
      <c r="B137" s="37"/>
      <c r="C137" s="236" t="s">
        <v>287</v>
      </c>
      <c r="D137" s="236" t="s">
        <v>159</v>
      </c>
      <c r="E137" s="237" t="s">
        <v>543</v>
      </c>
      <c r="F137" s="238" t="s">
        <v>544</v>
      </c>
      <c r="G137" s="239" t="s">
        <v>270</v>
      </c>
      <c r="H137" s="240">
        <v>5</v>
      </c>
      <c r="I137" s="241"/>
      <c r="J137" s="242">
        <f>ROUND(I137*H137,2)</f>
        <v>0</v>
      </c>
      <c r="K137" s="238" t="s">
        <v>145</v>
      </c>
      <c r="L137" s="243"/>
      <c r="M137" s="244" t="s">
        <v>1</v>
      </c>
      <c r="N137" s="245" t="s">
        <v>42</v>
      </c>
      <c r="O137" s="89"/>
      <c r="P137" s="226">
        <f>O137*H137</f>
        <v>0</v>
      </c>
      <c r="Q137" s="226">
        <v>0.115</v>
      </c>
      <c r="R137" s="226">
        <f>Q137*H137</f>
        <v>0.5750000000000001</v>
      </c>
      <c r="S137" s="226">
        <v>0</v>
      </c>
      <c r="T137" s="22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8" t="s">
        <v>529</v>
      </c>
      <c r="AT137" s="228" t="s">
        <v>159</v>
      </c>
      <c r="AU137" s="228" t="s">
        <v>87</v>
      </c>
      <c r="AY137" s="15" t="s">
        <v>138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5" t="s">
        <v>85</v>
      </c>
      <c r="BK137" s="229">
        <f>ROUND(I137*H137,2)</f>
        <v>0</v>
      </c>
      <c r="BL137" s="15" t="s">
        <v>529</v>
      </c>
      <c r="BM137" s="228" t="s">
        <v>545</v>
      </c>
    </row>
    <row r="138" spans="1:47" s="2" customFormat="1" ht="12">
      <c r="A138" s="36"/>
      <c r="B138" s="37"/>
      <c r="C138" s="38"/>
      <c r="D138" s="230" t="s">
        <v>148</v>
      </c>
      <c r="E138" s="38"/>
      <c r="F138" s="231" t="s">
        <v>544</v>
      </c>
      <c r="G138" s="38"/>
      <c r="H138" s="38"/>
      <c r="I138" s="232"/>
      <c r="J138" s="38"/>
      <c r="K138" s="38"/>
      <c r="L138" s="42"/>
      <c r="M138" s="233"/>
      <c r="N138" s="234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148</v>
      </c>
      <c r="AU138" s="15" t="s">
        <v>87</v>
      </c>
    </row>
    <row r="139" spans="1:65" s="2" customFormat="1" ht="33" customHeight="1">
      <c r="A139" s="36"/>
      <c r="B139" s="37"/>
      <c r="C139" s="217" t="s">
        <v>261</v>
      </c>
      <c r="D139" s="217" t="s">
        <v>141</v>
      </c>
      <c r="E139" s="218" t="s">
        <v>546</v>
      </c>
      <c r="F139" s="219" t="s">
        <v>547</v>
      </c>
      <c r="G139" s="220" t="s">
        <v>155</v>
      </c>
      <c r="H139" s="221">
        <v>100</v>
      </c>
      <c r="I139" s="222"/>
      <c r="J139" s="223">
        <f>ROUND(I139*H139,2)</f>
        <v>0</v>
      </c>
      <c r="K139" s="219" t="s">
        <v>145</v>
      </c>
      <c r="L139" s="42"/>
      <c r="M139" s="224" t="s">
        <v>1</v>
      </c>
      <c r="N139" s="225" t="s">
        <v>42</v>
      </c>
      <c r="O139" s="89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8" t="s">
        <v>534</v>
      </c>
      <c r="AT139" s="228" t="s">
        <v>141</v>
      </c>
      <c r="AU139" s="228" t="s">
        <v>87</v>
      </c>
      <c r="AY139" s="15" t="s">
        <v>138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5" t="s">
        <v>85</v>
      </c>
      <c r="BK139" s="229">
        <f>ROUND(I139*H139,2)</f>
        <v>0</v>
      </c>
      <c r="BL139" s="15" t="s">
        <v>534</v>
      </c>
      <c r="BM139" s="228" t="s">
        <v>548</v>
      </c>
    </row>
    <row r="140" spans="1:47" s="2" customFormat="1" ht="12">
      <c r="A140" s="36"/>
      <c r="B140" s="37"/>
      <c r="C140" s="38"/>
      <c r="D140" s="230" t="s">
        <v>148</v>
      </c>
      <c r="E140" s="38"/>
      <c r="F140" s="231" t="s">
        <v>549</v>
      </c>
      <c r="G140" s="38"/>
      <c r="H140" s="38"/>
      <c r="I140" s="232"/>
      <c r="J140" s="38"/>
      <c r="K140" s="38"/>
      <c r="L140" s="42"/>
      <c r="M140" s="233"/>
      <c r="N140" s="234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148</v>
      </c>
      <c r="AU140" s="15" t="s">
        <v>87</v>
      </c>
    </row>
    <row r="141" spans="1:65" s="2" customFormat="1" ht="16.5" customHeight="1">
      <c r="A141" s="36"/>
      <c r="B141" s="37"/>
      <c r="C141" s="236" t="s">
        <v>165</v>
      </c>
      <c r="D141" s="236" t="s">
        <v>159</v>
      </c>
      <c r="E141" s="237" t="s">
        <v>550</v>
      </c>
      <c r="F141" s="238" t="s">
        <v>551</v>
      </c>
      <c r="G141" s="239" t="s">
        <v>191</v>
      </c>
      <c r="H141" s="240">
        <v>100</v>
      </c>
      <c r="I141" s="241"/>
      <c r="J141" s="242">
        <f>ROUND(I141*H141,2)</f>
        <v>0</v>
      </c>
      <c r="K141" s="238" t="s">
        <v>145</v>
      </c>
      <c r="L141" s="243"/>
      <c r="M141" s="244" t="s">
        <v>1</v>
      </c>
      <c r="N141" s="245" t="s">
        <v>42</v>
      </c>
      <c r="O141" s="89"/>
      <c r="P141" s="226">
        <f>O141*H141</f>
        <v>0</v>
      </c>
      <c r="Q141" s="226">
        <v>0.001</v>
      </c>
      <c r="R141" s="226">
        <f>Q141*H141</f>
        <v>0.1</v>
      </c>
      <c r="S141" s="226">
        <v>0</v>
      </c>
      <c r="T141" s="227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8" t="s">
        <v>529</v>
      </c>
      <c r="AT141" s="228" t="s">
        <v>159</v>
      </c>
      <c r="AU141" s="228" t="s">
        <v>87</v>
      </c>
      <c r="AY141" s="15" t="s">
        <v>138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5" t="s">
        <v>85</v>
      </c>
      <c r="BK141" s="229">
        <f>ROUND(I141*H141,2)</f>
        <v>0</v>
      </c>
      <c r="BL141" s="15" t="s">
        <v>529</v>
      </c>
      <c r="BM141" s="228" t="s">
        <v>552</v>
      </c>
    </row>
    <row r="142" spans="1:47" s="2" customFormat="1" ht="12">
      <c r="A142" s="36"/>
      <c r="B142" s="37"/>
      <c r="C142" s="38"/>
      <c r="D142" s="230" t="s">
        <v>148</v>
      </c>
      <c r="E142" s="38"/>
      <c r="F142" s="231" t="s">
        <v>551</v>
      </c>
      <c r="G142" s="38"/>
      <c r="H142" s="38"/>
      <c r="I142" s="232"/>
      <c r="J142" s="38"/>
      <c r="K142" s="38"/>
      <c r="L142" s="42"/>
      <c r="M142" s="233"/>
      <c r="N142" s="234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148</v>
      </c>
      <c r="AU142" s="15" t="s">
        <v>87</v>
      </c>
    </row>
    <row r="143" spans="1:63" s="12" customFormat="1" ht="22.8" customHeight="1">
      <c r="A143" s="12"/>
      <c r="B143" s="201"/>
      <c r="C143" s="202"/>
      <c r="D143" s="203" t="s">
        <v>76</v>
      </c>
      <c r="E143" s="215" t="s">
        <v>553</v>
      </c>
      <c r="F143" s="215" t="s">
        <v>554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SUM(P144:P161)</f>
        <v>0</v>
      </c>
      <c r="Q143" s="209"/>
      <c r="R143" s="210">
        <f>SUM(R144:R161)</f>
        <v>32.719364622</v>
      </c>
      <c r="S143" s="209"/>
      <c r="T143" s="211">
        <f>SUM(T144:T161)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248</v>
      </c>
      <c r="AT143" s="213" t="s">
        <v>76</v>
      </c>
      <c r="AU143" s="213" t="s">
        <v>85</v>
      </c>
      <c r="AY143" s="212" t="s">
        <v>138</v>
      </c>
      <c r="BK143" s="214">
        <f>SUM(BK144:BK161)</f>
        <v>0</v>
      </c>
    </row>
    <row r="144" spans="1:65" s="2" customFormat="1" ht="24.15" customHeight="1">
      <c r="A144" s="36"/>
      <c r="B144" s="37"/>
      <c r="C144" s="217" t="s">
        <v>173</v>
      </c>
      <c r="D144" s="217" t="s">
        <v>141</v>
      </c>
      <c r="E144" s="218" t="s">
        <v>555</v>
      </c>
      <c r="F144" s="219" t="s">
        <v>556</v>
      </c>
      <c r="G144" s="220" t="s">
        <v>557</v>
      </c>
      <c r="H144" s="221">
        <v>0.1</v>
      </c>
      <c r="I144" s="222"/>
      <c r="J144" s="223">
        <f>ROUND(I144*H144,2)</f>
        <v>0</v>
      </c>
      <c r="K144" s="219" t="s">
        <v>145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0.001925</v>
      </c>
      <c r="R144" s="226">
        <f>Q144*H144</f>
        <v>0.00019250000000000002</v>
      </c>
      <c r="S144" s="226">
        <v>0</v>
      </c>
      <c r="T144" s="22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534</v>
      </c>
      <c r="AT144" s="228" t="s">
        <v>141</v>
      </c>
      <c r="AU144" s="228" t="s">
        <v>87</v>
      </c>
      <c r="AY144" s="15" t="s">
        <v>138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85</v>
      </c>
      <c r="BK144" s="229">
        <f>ROUND(I144*H144,2)</f>
        <v>0</v>
      </c>
      <c r="BL144" s="15" t="s">
        <v>534</v>
      </c>
      <c r="BM144" s="228" t="s">
        <v>558</v>
      </c>
    </row>
    <row r="145" spans="1:47" s="2" customFormat="1" ht="12">
      <c r="A145" s="36"/>
      <c r="B145" s="37"/>
      <c r="C145" s="38"/>
      <c r="D145" s="230" t="s">
        <v>148</v>
      </c>
      <c r="E145" s="38"/>
      <c r="F145" s="231" t="s">
        <v>559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148</v>
      </c>
      <c r="AU145" s="15" t="s">
        <v>87</v>
      </c>
    </row>
    <row r="146" spans="1:65" s="2" customFormat="1" ht="24.15" customHeight="1">
      <c r="A146" s="36"/>
      <c r="B146" s="37"/>
      <c r="C146" s="217" t="s">
        <v>177</v>
      </c>
      <c r="D146" s="217" t="s">
        <v>141</v>
      </c>
      <c r="E146" s="218" t="s">
        <v>560</v>
      </c>
      <c r="F146" s="219" t="s">
        <v>561</v>
      </c>
      <c r="G146" s="220" t="s">
        <v>144</v>
      </c>
      <c r="H146" s="221">
        <v>5.5</v>
      </c>
      <c r="I146" s="222"/>
      <c r="J146" s="223">
        <f>ROUND(I146*H146,2)</f>
        <v>0</v>
      </c>
      <c r="K146" s="219" t="s">
        <v>562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534</v>
      </c>
      <c r="AT146" s="228" t="s">
        <v>141</v>
      </c>
      <c r="AU146" s="228" t="s">
        <v>87</v>
      </c>
      <c r="AY146" s="15" t="s">
        <v>138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85</v>
      </c>
      <c r="BK146" s="229">
        <f>ROUND(I146*H146,2)</f>
        <v>0</v>
      </c>
      <c r="BL146" s="15" t="s">
        <v>534</v>
      </c>
      <c r="BM146" s="228" t="s">
        <v>563</v>
      </c>
    </row>
    <row r="147" spans="1:47" s="2" customFormat="1" ht="12">
      <c r="A147" s="36"/>
      <c r="B147" s="37"/>
      <c r="C147" s="38"/>
      <c r="D147" s="230" t="s">
        <v>148</v>
      </c>
      <c r="E147" s="38"/>
      <c r="F147" s="231" t="s">
        <v>564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148</v>
      </c>
      <c r="AU147" s="15" t="s">
        <v>87</v>
      </c>
    </row>
    <row r="148" spans="1:65" s="2" customFormat="1" ht="24.15" customHeight="1">
      <c r="A148" s="36"/>
      <c r="B148" s="37"/>
      <c r="C148" s="217" t="s">
        <v>183</v>
      </c>
      <c r="D148" s="217" t="s">
        <v>141</v>
      </c>
      <c r="E148" s="218" t="s">
        <v>565</v>
      </c>
      <c r="F148" s="219" t="s">
        <v>566</v>
      </c>
      <c r="G148" s="220" t="s">
        <v>144</v>
      </c>
      <c r="H148" s="221">
        <v>5.5</v>
      </c>
      <c r="I148" s="222"/>
      <c r="J148" s="223">
        <f>ROUND(I148*H148,2)</f>
        <v>0</v>
      </c>
      <c r="K148" s="219" t="s">
        <v>145</v>
      </c>
      <c r="L148" s="42"/>
      <c r="M148" s="224" t="s">
        <v>1</v>
      </c>
      <c r="N148" s="225" t="s">
        <v>42</v>
      </c>
      <c r="O148" s="89"/>
      <c r="P148" s="226">
        <f>O148*H148</f>
        <v>0</v>
      </c>
      <c r="Q148" s="226">
        <v>2.256342204</v>
      </c>
      <c r="R148" s="226">
        <f>Q148*H148</f>
        <v>12.409882122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534</v>
      </c>
      <c r="AT148" s="228" t="s">
        <v>141</v>
      </c>
      <c r="AU148" s="228" t="s">
        <v>87</v>
      </c>
      <c r="AY148" s="15" t="s">
        <v>138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85</v>
      </c>
      <c r="BK148" s="229">
        <f>ROUND(I148*H148,2)</f>
        <v>0</v>
      </c>
      <c r="BL148" s="15" t="s">
        <v>534</v>
      </c>
      <c r="BM148" s="228" t="s">
        <v>567</v>
      </c>
    </row>
    <row r="149" spans="1:47" s="2" customFormat="1" ht="12">
      <c r="A149" s="36"/>
      <c r="B149" s="37"/>
      <c r="C149" s="38"/>
      <c r="D149" s="230" t="s">
        <v>148</v>
      </c>
      <c r="E149" s="38"/>
      <c r="F149" s="231" t="s">
        <v>568</v>
      </c>
      <c r="G149" s="38"/>
      <c r="H149" s="38"/>
      <c r="I149" s="232"/>
      <c r="J149" s="38"/>
      <c r="K149" s="38"/>
      <c r="L149" s="42"/>
      <c r="M149" s="233"/>
      <c r="N149" s="234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148</v>
      </c>
      <c r="AU149" s="15" t="s">
        <v>87</v>
      </c>
    </row>
    <row r="150" spans="1:65" s="2" customFormat="1" ht="24.15" customHeight="1">
      <c r="A150" s="36"/>
      <c r="B150" s="37"/>
      <c r="C150" s="217" t="s">
        <v>188</v>
      </c>
      <c r="D150" s="217" t="s">
        <v>141</v>
      </c>
      <c r="E150" s="218" t="s">
        <v>569</v>
      </c>
      <c r="F150" s="219" t="s">
        <v>570</v>
      </c>
      <c r="G150" s="220" t="s">
        <v>155</v>
      </c>
      <c r="H150" s="221">
        <v>100</v>
      </c>
      <c r="I150" s="222"/>
      <c r="J150" s="223">
        <f>ROUND(I150*H150,2)</f>
        <v>0</v>
      </c>
      <c r="K150" s="219" t="s">
        <v>562</v>
      </c>
      <c r="L150" s="42"/>
      <c r="M150" s="224" t="s">
        <v>1</v>
      </c>
      <c r="N150" s="225" t="s">
        <v>42</v>
      </c>
      <c r="O150" s="89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534</v>
      </c>
      <c r="AT150" s="228" t="s">
        <v>141</v>
      </c>
      <c r="AU150" s="228" t="s">
        <v>87</v>
      </c>
      <c r="AY150" s="15" t="s">
        <v>138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85</v>
      </c>
      <c r="BK150" s="229">
        <f>ROUND(I150*H150,2)</f>
        <v>0</v>
      </c>
      <c r="BL150" s="15" t="s">
        <v>534</v>
      </c>
      <c r="BM150" s="228" t="s">
        <v>571</v>
      </c>
    </row>
    <row r="151" spans="1:47" s="2" customFormat="1" ht="12">
      <c r="A151" s="36"/>
      <c r="B151" s="37"/>
      <c r="C151" s="38"/>
      <c r="D151" s="230" t="s">
        <v>148</v>
      </c>
      <c r="E151" s="38"/>
      <c r="F151" s="231" t="s">
        <v>572</v>
      </c>
      <c r="G151" s="38"/>
      <c r="H151" s="38"/>
      <c r="I151" s="232"/>
      <c r="J151" s="38"/>
      <c r="K151" s="38"/>
      <c r="L151" s="42"/>
      <c r="M151" s="233"/>
      <c r="N151" s="234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148</v>
      </c>
      <c r="AU151" s="15" t="s">
        <v>87</v>
      </c>
    </row>
    <row r="152" spans="1:65" s="2" customFormat="1" ht="24.15" customHeight="1">
      <c r="A152" s="36"/>
      <c r="B152" s="37"/>
      <c r="C152" s="217" t="s">
        <v>8</v>
      </c>
      <c r="D152" s="217" t="s">
        <v>141</v>
      </c>
      <c r="E152" s="218" t="s">
        <v>573</v>
      </c>
      <c r="F152" s="219" t="s">
        <v>574</v>
      </c>
      <c r="G152" s="220" t="s">
        <v>155</v>
      </c>
      <c r="H152" s="221">
        <v>100</v>
      </c>
      <c r="I152" s="222"/>
      <c r="J152" s="223">
        <f>ROUND(I152*H152,2)</f>
        <v>0</v>
      </c>
      <c r="K152" s="219" t="s">
        <v>145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0.203</v>
      </c>
      <c r="R152" s="226">
        <f>Q152*H152</f>
        <v>20.3</v>
      </c>
      <c r="S152" s="226">
        <v>0</v>
      </c>
      <c r="T152" s="227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534</v>
      </c>
      <c r="AT152" s="228" t="s">
        <v>141</v>
      </c>
      <c r="AU152" s="228" t="s">
        <v>87</v>
      </c>
      <c r="AY152" s="15" t="s">
        <v>138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85</v>
      </c>
      <c r="BK152" s="229">
        <f>ROUND(I152*H152,2)</f>
        <v>0</v>
      </c>
      <c r="BL152" s="15" t="s">
        <v>534</v>
      </c>
      <c r="BM152" s="228" t="s">
        <v>575</v>
      </c>
    </row>
    <row r="153" spans="1:47" s="2" customFormat="1" ht="12">
      <c r="A153" s="36"/>
      <c r="B153" s="37"/>
      <c r="C153" s="38"/>
      <c r="D153" s="230" t="s">
        <v>148</v>
      </c>
      <c r="E153" s="38"/>
      <c r="F153" s="231" t="s">
        <v>576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148</v>
      </c>
      <c r="AU153" s="15" t="s">
        <v>87</v>
      </c>
    </row>
    <row r="154" spans="1:65" s="2" customFormat="1" ht="16.5" customHeight="1">
      <c r="A154" s="36"/>
      <c r="B154" s="37"/>
      <c r="C154" s="217" t="s">
        <v>203</v>
      </c>
      <c r="D154" s="217" t="s">
        <v>141</v>
      </c>
      <c r="E154" s="218" t="s">
        <v>577</v>
      </c>
      <c r="F154" s="219" t="s">
        <v>578</v>
      </c>
      <c r="G154" s="220" t="s">
        <v>155</v>
      </c>
      <c r="H154" s="221">
        <v>100</v>
      </c>
      <c r="I154" s="222"/>
      <c r="J154" s="223">
        <f>ROUND(I154*H154,2)</f>
        <v>0</v>
      </c>
      <c r="K154" s="219" t="s">
        <v>145</v>
      </c>
      <c r="L154" s="42"/>
      <c r="M154" s="224" t="s">
        <v>1</v>
      </c>
      <c r="N154" s="225" t="s">
        <v>42</v>
      </c>
      <c r="O154" s="89"/>
      <c r="P154" s="226">
        <f>O154*H154</f>
        <v>0</v>
      </c>
      <c r="Q154" s="226">
        <v>7.14E-05</v>
      </c>
      <c r="R154" s="226">
        <f>Q154*H154</f>
        <v>0.0071400000000000005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534</v>
      </c>
      <c r="AT154" s="228" t="s">
        <v>141</v>
      </c>
      <c r="AU154" s="228" t="s">
        <v>87</v>
      </c>
      <c r="AY154" s="15" t="s">
        <v>138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85</v>
      </c>
      <c r="BK154" s="229">
        <f>ROUND(I154*H154,2)</f>
        <v>0</v>
      </c>
      <c r="BL154" s="15" t="s">
        <v>534</v>
      </c>
      <c r="BM154" s="228" t="s">
        <v>579</v>
      </c>
    </row>
    <row r="155" spans="1:47" s="2" customFormat="1" ht="12">
      <c r="A155" s="36"/>
      <c r="B155" s="37"/>
      <c r="C155" s="38"/>
      <c r="D155" s="230" t="s">
        <v>148</v>
      </c>
      <c r="E155" s="38"/>
      <c r="F155" s="231" t="s">
        <v>580</v>
      </c>
      <c r="G155" s="38"/>
      <c r="H155" s="38"/>
      <c r="I155" s="232"/>
      <c r="J155" s="38"/>
      <c r="K155" s="38"/>
      <c r="L155" s="42"/>
      <c r="M155" s="233"/>
      <c r="N155" s="234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148</v>
      </c>
      <c r="AU155" s="15" t="s">
        <v>87</v>
      </c>
    </row>
    <row r="156" spans="1:65" s="2" customFormat="1" ht="24.15" customHeight="1">
      <c r="A156" s="36"/>
      <c r="B156" s="37"/>
      <c r="C156" s="217" t="s">
        <v>209</v>
      </c>
      <c r="D156" s="217" t="s">
        <v>141</v>
      </c>
      <c r="E156" s="218" t="s">
        <v>581</v>
      </c>
      <c r="F156" s="219" t="s">
        <v>582</v>
      </c>
      <c r="G156" s="220" t="s">
        <v>155</v>
      </c>
      <c r="H156" s="221">
        <v>5</v>
      </c>
      <c r="I156" s="222"/>
      <c r="J156" s="223">
        <f>ROUND(I156*H156,2)</f>
        <v>0</v>
      </c>
      <c r="K156" s="219" t="s">
        <v>145</v>
      </c>
      <c r="L156" s="42"/>
      <c r="M156" s="224" t="s">
        <v>1</v>
      </c>
      <c r="N156" s="225" t="s">
        <v>42</v>
      </c>
      <c r="O156" s="89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534</v>
      </c>
      <c r="AT156" s="228" t="s">
        <v>141</v>
      </c>
      <c r="AU156" s="228" t="s">
        <v>87</v>
      </c>
      <c r="AY156" s="15" t="s">
        <v>138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85</v>
      </c>
      <c r="BK156" s="229">
        <f>ROUND(I156*H156,2)</f>
        <v>0</v>
      </c>
      <c r="BL156" s="15" t="s">
        <v>534</v>
      </c>
      <c r="BM156" s="228" t="s">
        <v>583</v>
      </c>
    </row>
    <row r="157" spans="1:47" s="2" customFormat="1" ht="12">
      <c r="A157" s="36"/>
      <c r="B157" s="37"/>
      <c r="C157" s="38"/>
      <c r="D157" s="230" t="s">
        <v>148</v>
      </c>
      <c r="E157" s="38"/>
      <c r="F157" s="231" t="s">
        <v>584</v>
      </c>
      <c r="G157" s="38"/>
      <c r="H157" s="38"/>
      <c r="I157" s="232"/>
      <c r="J157" s="38"/>
      <c r="K157" s="38"/>
      <c r="L157" s="42"/>
      <c r="M157" s="233"/>
      <c r="N157" s="234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148</v>
      </c>
      <c r="AU157" s="15" t="s">
        <v>87</v>
      </c>
    </row>
    <row r="158" spans="1:65" s="2" customFormat="1" ht="24.15" customHeight="1">
      <c r="A158" s="36"/>
      <c r="B158" s="37"/>
      <c r="C158" s="236" t="s">
        <v>215</v>
      </c>
      <c r="D158" s="236" t="s">
        <v>159</v>
      </c>
      <c r="E158" s="237" t="s">
        <v>585</v>
      </c>
      <c r="F158" s="238" t="s">
        <v>586</v>
      </c>
      <c r="G158" s="239" t="s">
        <v>155</v>
      </c>
      <c r="H158" s="240">
        <v>5</v>
      </c>
      <c r="I158" s="241"/>
      <c r="J158" s="242">
        <f>ROUND(I158*H158,2)</f>
        <v>0</v>
      </c>
      <c r="K158" s="238" t="s">
        <v>145</v>
      </c>
      <c r="L158" s="243"/>
      <c r="M158" s="244" t="s">
        <v>1</v>
      </c>
      <c r="N158" s="245" t="s">
        <v>42</v>
      </c>
      <c r="O158" s="89"/>
      <c r="P158" s="226">
        <f>O158*H158</f>
        <v>0</v>
      </c>
      <c r="Q158" s="226">
        <v>0.00043</v>
      </c>
      <c r="R158" s="226">
        <f>Q158*H158</f>
        <v>0.00215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529</v>
      </c>
      <c r="AT158" s="228" t="s">
        <v>159</v>
      </c>
      <c r="AU158" s="228" t="s">
        <v>87</v>
      </c>
      <c r="AY158" s="15" t="s">
        <v>138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85</v>
      </c>
      <c r="BK158" s="229">
        <f>ROUND(I158*H158,2)</f>
        <v>0</v>
      </c>
      <c r="BL158" s="15" t="s">
        <v>529</v>
      </c>
      <c r="BM158" s="228" t="s">
        <v>587</v>
      </c>
    </row>
    <row r="159" spans="1:47" s="2" customFormat="1" ht="12">
      <c r="A159" s="36"/>
      <c r="B159" s="37"/>
      <c r="C159" s="38"/>
      <c r="D159" s="230" t="s">
        <v>148</v>
      </c>
      <c r="E159" s="38"/>
      <c r="F159" s="231" t="s">
        <v>586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148</v>
      </c>
      <c r="AU159" s="15" t="s">
        <v>87</v>
      </c>
    </row>
    <row r="160" spans="1:65" s="2" customFormat="1" ht="24.15" customHeight="1">
      <c r="A160" s="36"/>
      <c r="B160" s="37"/>
      <c r="C160" s="217" t="s">
        <v>219</v>
      </c>
      <c r="D160" s="217" t="s">
        <v>141</v>
      </c>
      <c r="E160" s="218" t="s">
        <v>588</v>
      </c>
      <c r="F160" s="219" t="s">
        <v>589</v>
      </c>
      <c r="G160" s="220" t="s">
        <v>144</v>
      </c>
      <c r="H160" s="221">
        <v>45</v>
      </c>
      <c r="I160" s="222"/>
      <c r="J160" s="223">
        <f>ROUND(I160*H160,2)</f>
        <v>0</v>
      </c>
      <c r="K160" s="219" t="s">
        <v>562</v>
      </c>
      <c r="L160" s="42"/>
      <c r="M160" s="224" t="s">
        <v>1</v>
      </c>
      <c r="N160" s="225" t="s">
        <v>42</v>
      </c>
      <c r="O160" s="89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534</v>
      </c>
      <c r="AT160" s="228" t="s">
        <v>141</v>
      </c>
      <c r="AU160" s="228" t="s">
        <v>87</v>
      </c>
      <c r="AY160" s="15" t="s">
        <v>138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85</v>
      </c>
      <c r="BK160" s="229">
        <f>ROUND(I160*H160,2)</f>
        <v>0</v>
      </c>
      <c r="BL160" s="15" t="s">
        <v>534</v>
      </c>
      <c r="BM160" s="228" t="s">
        <v>590</v>
      </c>
    </row>
    <row r="161" spans="1:47" s="2" customFormat="1" ht="12">
      <c r="A161" s="36"/>
      <c r="B161" s="37"/>
      <c r="C161" s="38"/>
      <c r="D161" s="230" t="s">
        <v>148</v>
      </c>
      <c r="E161" s="38"/>
      <c r="F161" s="231" t="s">
        <v>591</v>
      </c>
      <c r="G161" s="38"/>
      <c r="H161" s="38"/>
      <c r="I161" s="232"/>
      <c r="J161" s="38"/>
      <c r="K161" s="38"/>
      <c r="L161" s="42"/>
      <c r="M161" s="257"/>
      <c r="N161" s="258"/>
      <c r="O161" s="259"/>
      <c r="P161" s="259"/>
      <c r="Q161" s="259"/>
      <c r="R161" s="259"/>
      <c r="S161" s="259"/>
      <c r="T161" s="26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148</v>
      </c>
      <c r="AU161" s="15" t="s">
        <v>87</v>
      </c>
    </row>
    <row r="162" spans="1:31" s="2" customFormat="1" ht="6.95" customHeight="1">
      <c r="A162" s="36"/>
      <c r="B162" s="64"/>
      <c r="C162" s="65"/>
      <c r="D162" s="65"/>
      <c r="E162" s="65"/>
      <c r="F162" s="65"/>
      <c r="G162" s="65"/>
      <c r="H162" s="65"/>
      <c r="I162" s="65"/>
      <c r="J162" s="65"/>
      <c r="K162" s="65"/>
      <c r="L162" s="42"/>
      <c r="M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</sheetData>
  <sheetProtection password="CC35" sheet="1" objects="1" scenarios="1" formatColumns="0" formatRows="0" autoFilter="0"/>
  <autoFilter ref="C120:K16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87</v>
      </c>
    </row>
    <row r="4" spans="2:46" s="1" customFormat="1" ht="24.95" customHeight="1">
      <c r="B4" s="18"/>
      <c r="D4" s="137" t="s">
        <v>109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Přeložka cyklostezky na p.č. 196/2 -23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592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29. 11. 2022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">
        <v>26</v>
      </c>
      <c r="F15" s="36"/>
      <c r="G15" s="36"/>
      <c r="H15" s="36"/>
      <c r="I15" s="139" t="s">
        <v>27</v>
      </c>
      <c r="J15" s="142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28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30</v>
      </c>
      <c r="E20" s="36"/>
      <c r="F20" s="36"/>
      <c r="G20" s="36"/>
      <c r="H20" s="36"/>
      <c r="I20" s="139" t="s">
        <v>25</v>
      </c>
      <c r="J20" s="142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">
        <v>31</v>
      </c>
      <c r="F21" s="36"/>
      <c r="G21" s="36"/>
      <c r="H21" s="36"/>
      <c r="I21" s="139" t="s">
        <v>27</v>
      </c>
      <c r="J21" s="142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33</v>
      </c>
      <c r="E23" s="36"/>
      <c r="F23" s="36"/>
      <c r="G23" s="36"/>
      <c r="H23" s="36"/>
      <c r="I23" s="139" t="s">
        <v>25</v>
      </c>
      <c r="J23" s="142" t="s">
        <v>34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">
        <v>31</v>
      </c>
      <c r="F24" s="36"/>
      <c r="G24" s="36"/>
      <c r="H24" s="36"/>
      <c r="I24" s="139" t="s">
        <v>27</v>
      </c>
      <c r="J24" s="142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37</v>
      </c>
      <c r="E30" s="36"/>
      <c r="F30" s="36"/>
      <c r="G30" s="36"/>
      <c r="H30" s="36"/>
      <c r="I30" s="36"/>
      <c r="J30" s="150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39</v>
      </c>
      <c r="G32" s="36"/>
      <c r="H32" s="36"/>
      <c r="I32" s="151" t="s">
        <v>38</v>
      </c>
      <c r="J32" s="151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2" t="s">
        <v>41</v>
      </c>
      <c r="E33" s="139" t="s">
        <v>42</v>
      </c>
      <c r="F33" s="153">
        <f>ROUND((SUM(BE121:BE161)),2)</f>
        <v>0</v>
      </c>
      <c r="G33" s="36"/>
      <c r="H33" s="36"/>
      <c r="I33" s="154">
        <v>0.21</v>
      </c>
      <c r="J33" s="153">
        <f>ROUND(((SUM(BE121:BE161))*I33),2)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9" t="s">
        <v>43</v>
      </c>
      <c r="F34" s="153">
        <f>ROUND((SUM(BF121:BF161)),2)</f>
        <v>0</v>
      </c>
      <c r="G34" s="36"/>
      <c r="H34" s="36"/>
      <c r="I34" s="154">
        <v>0.15</v>
      </c>
      <c r="J34" s="153">
        <f>ROUND(((SUM(BF121:BF161))*I34),2)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9" t="s">
        <v>44</v>
      </c>
      <c r="F35" s="153">
        <f>ROUND((SUM(BG121:BG161)),2)</f>
        <v>0</v>
      </c>
      <c r="G35" s="36"/>
      <c r="H35" s="36"/>
      <c r="I35" s="154">
        <v>0.21</v>
      </c>
      <c r="J35" s="153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45</v>
      </c>
      <c r="F36" s="153">
        <f>ROUND((SUM(BH121:BH161)),2)</f>
        <v>0</v>
      </c>
      <c r="G36" s="36"/>
      <c r="H36" s="36"/>
      <c r="I36" s="154">
        <v>0.15</v>
      </c>
      <c r="J36" s="153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46</v>
      </c>
      <c r="F37" s="153">
        <f>ROUND((SUM(BI121:BI161)),2)</f>
        <v>0</v>
      </c>
      <c r="G37" s="36"/>
      <c r="H37" s="36"/>
      <c r="I37" s="154">
        <v>0</v>
      </c>
      <c r="J37" s="153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Přeložka cyklostezky na p.č. 196/2 -23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2vo - 2 etapa osvětlení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Nymburk</v>
      </c>
      <c r="G89" s="38"/>
      <c r="H89" s="38"/>
      <c r="I89" s="30" t="s">
        <v>22</v>
      </c>
      <c r="J89" s="77" t="str">
        <f>IF(J12="","",J12)</f>
        <v>29. 11. 2022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Nymburk</v>
      </c>
      <c r="G91" s="38"/>
      <c r="H91" s="38"/>
      <c r="I91" s="30" t="s">
        <v>30</v>
      </c>
      <c r="J91" s="34" t="str">
        <f>E21</f>
        <v>Ing. Zdeněk Fiedler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 Zdeněk Fiedler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115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pans="1:31" s="9" customFormat="1" ht="24.95" customHeight="1">
      <c r="A97" s="9"/>
      <c r="B97" s="178"/>
      <c r="C97" s="179"/>
      <c r="D97" s="180" t="s">
        <v>365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366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8"/>
      <c r="C99" s="179"/>
      <c r="D99" s="180" t="s">
        <v>517</v>
      </c>
      <c r="E99" s="181"/>
      <c r="F99" s="181"/>
      <c r="G99" s="181"/>
      <c r="H99" s="181"/>
      <c r="I99" s="181"/>
      <c r="J99" s="182">
        <f>J126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4"/>
      <c r="C100" s="185"/>
      <c r="D100" s="186" t="s">
        <v>518</v>
      </c>
      <c r="E100" s="187"/>
      <c r="F100" s="187"/>
      <c r="G100" s="187"/>
      <c r="H100" s="187"/>
      <c r="I100" s="187"/>
      <c r="J100" s="188">
        <f>J127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519</v>
      </c>
      <c r="E101" s="187"/>
      <c r="F101" s="187"/>
      <c r="G101" s="187"/>
      <c r="H101" s="187"/>
      <c r="I101" s="187"/>
      <c r="J101" s="188">
        <f>J143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123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3" t="str">
        <f>E7</f>
        <v>Přeložka cyklostezky na p.č. 196/2 -23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110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2vo - 2 etapa osvětlení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Nymburk</v>
      </c>
      <c r="G115" s="38"/>
      <c r="H115" s="38"/>
      <c r="I115" s="30" t="s">
        <v>22</v>
      </c>
      <c r="J115" s="77" t="str">
        <f>IF(J12="","",J12)</f>
        <v>29. 11. 2022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24</v>
      </c>
      <c r="D117" s="38"/>
      <c r="E117" s="38"/>
      <c r="F117" s="25" t="str">
        <f>E15</f>
        <v>Město Nymburk</v>
      </c>
      <c r="G117" s="38"/>
      <c r="H117" s="38"/>
      <c r="I117" s="30" t="s">
        <v>30</v>
      </c>
      <c r="J117" s="34" t="str">
        <f>E21</f>
        <v>Ing. Zdeněk Fiedler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28</v>
      </c>
      <c r="D118" s="38"/>
      <c r="E118" s="38"/>
      <c r="F118" s="25" t="str">
        <f>IF(E18="","",E18)</f>
        <v>Vyplň údaj</v>
      </c>
      <c r="G118" s="38"/>
      <c r="H118" s="38"/>
      <c r="I118" s="30" t="s">
        <v>33</v>
      </c>
      <c r="J118" s="34" t="str">
        <f>E24</f>
        <v>Ing. Zdeněk Fiedler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90"/>
      <c r="B120" s="191"/>
      <c r="C120" s="192" t="s">
        <v>124</v>
      </c>
      <c r="D120" s="193" t="s">
        <v>62</v>
      </c>
      <c r="E120" s="193" t="s">
        <v>58</v>
      </c>
      <c r="F120" s="193" t="s">
        <v>59</v>
      </c>
      <c r="G120" s="193" t="s">
        <v>125</v>
      </c>
      <c r="H120" s="193" t="s">
        <v>126</v>
      </c>
      <c r="I120" s="193" t="s">
        <v>127</v>
      </c>
      <c r="J120" s="193" t="s">
        <v>114</v>
      </c>
      <c r="K120" s="194" t="s">
        <v>128</v>
      </c>
      <c r="L120" s="195"/>
      <c r="M120" s="98" t="s">
        <v>1</v>
      </c>
      <c r="N120" s="99" t="s">
        <v>41</v>
      </c>
      <c r="O120" s="99" t="s">
        <v>129</v>
      </c>
      <c r="P120" s="99" t="s">
        <v>130</v>
      </c>
      <c r="Q120" s="99" t="s">
        <v>131</v>
      </c>
      <c r="R120" s="99" t="s">
        <v>132</v>
      </c>
      <c r="S120" s="99" t="s">
        <v>133</v>
      </c>
      <c r="T120" s="100" t="s">
        <v>134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6"/>
      <c r="B121" s="37"/>
      <c r="C121" s="105" t="s">
        <v>135</v>
      </c>
      <c r="D121" s="38"/>
      <c r="E121" s="38"/>
      <c r="F121" s="38"/>
      <c r="G121" s="38"/>
      <c r="H121" s="38"/>
      <c r="I121" s="38"/>
      <c r="J121" s="196">
        <f>BK121</f>
        <v>0</v>
      </c>
      <c r="K121" s="38"/>
      <c r="L121" s="42"/>
      <c r="M121" s="101"/>
      <c r="N121" s="197"/>
      <c r="O121" s="102"/>
      <c r="P121" s="198">
        <f>P122+P126</f>
        <v>0</v>
      </c>
      <c r="Q121" s="102"/>
      <c r="R121" s="198">
        <f>R122+R126</f>
        <v>15.4594990988</v>
      </c>
      <c r="S121" s="102"/>
      <c r="T121" s="199">
        <f>T122+T126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76</v>
      </c>
      <c r="AU121" s="15" t="s">
        <v>116</v>
      </c>
      <c r="BK121" s="200">
        <f>BK122+BK126</f>
        <v>0</v>
      </c>
    </row>
    <row r="122" spans="1:63" s="12" customFormat="1" ht="25.9" customHeight="1">
      <c r="A122" s="12"/>
      <c r="B122" s="201"/>
      <c r="C122" s="202"/>
      <c r="D122" s="203" t="s">
        <v>76</v>
      </c>
      <c r="E122" s="204" t="s">
        <v>476</v>
      </c>
      <c r="F122" s="204" t="s">
        <v>477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87</v>
      </c>
      <c r="AT122" s="213" t="s">
        <v>76</v>
      </c>
      <c r="AU122" s="213" t="s">
        <v>77</v>
      </c>
      <c r="AY122" s="212" t="s">
        <v>138</v>
      </c>
      <c r="BK122" s="214">
        <f>BK123</f>
        <v>0</v>
      </c>
    </row>
    <row r="123" spans="1:63" s="12" customFormat="1" ht="22.8" customHeight="1">
      <c r="A123" s="12"/>
      <c r="B123" s="201"/>
      <c r="C123" s="202"/>
      <c r="D123" s="203" t="s">
        <v>76</v>
      </c>
      <c r="E123" s="215" t="s">
        <v>478</v>
      </c>
      <c r="F123" s="215" t="s">
        <v>479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SUM(P124:P125)</f>
        <v>0</v>
      </c>
      <c r="Q123" s="209"/>
      <c r="R123" s="210">
        <f>SUM(R124:R125)</f>
        <v>0</v>
      </c>
      <c r="S123" s="209"/>
      <c r="T123" s="211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87</v>
      </c>
      <c r="AT123" s="213" t="s">
        <v>76</v>
      </c>
      <c r="AU123" s="213" t="s">
        <v>85</v>
      </c>
      <c r="AY123" s="212" t="s">
        <v>138</v>
      </c>
      <c r="BK123" s="214">
        <f>SUM(BK124:BK125)</f>
        <v>0</v>
      </c>
    </row>
    <row r="124" spans="1:65" s="2" customFormat="1" ht="24.15" customHeight="1">
      <c r="A124" s="36"/>
      <c r="B124" s="37"/>
      <c r="C124" s="217" t="s">
        <v>215</v>
      </c>
      <c r="D124" s="217" t="s">
        <v>141</v>
      </c>
      <c r="E124" s="218" t="s">
        <v>520</v>
      </c>
      <c r="F124" s="219" t="s">
        <v>521</v>
      </c>
      <c r="G124" s="220" t="s">
        <v>155</v>
      </c>
      <c r="H124" s="221">
        <v>60</v>
      </c>
      <c r="I124" s="222"/>
      <c r="J124" s="223">
        <f>ROUND(I124*H124,2)</f>
        <v>0</v>
      </c>
      <c r="K124" s="219" t="s">
        <v>271</v>
      </c>
      <c r="L124" s="42"/>
      <c r="M124" s="224" t="s">
        <v>1</v>
      </c>
      <c r="N124" s="225" t="s">
        <v>42</v>
      </c>
      <c r="O124" s="89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8" t="s">
        <v>203</v>
      </c>
      <c r="AT124" s="228" t="s">
        <v>141</v>
      </c>
      <c r="AU124" s="228" t="s">
        <v>87</v>
      </c>
      <c r="AY124" s="15" t="s">
        <v>138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5" t="s">
        <v>85</v>
      </c>
      <c r="BK124" s="229">
        <f>ROUND(I124*H124,2)</f>
        <v>0</v>
      </c>
      <c r="BL124" s="15" t="s">
        <v>203</v>
      </c>
      <c r="BM124" s="228" t="s">
        <v>593</v>
      </c>
    </row>
    <row r="125" spans="1:47" s="2" customFormat="1" ht="12">
      <c r="A125" s="36"/>
      <c r="B125" s="37"/>
      <c r="C125" s="38"/>
      <c r="D125" s="230" t="s">
        <v>148</v>
      </c>
      <c r="E125" s="38"/>
      <c r="F125" s="231" t="s">
        <v>523</v>
      </c>
      <c r="G125" s="38"/>
      <c r="H125" s="38"/>
      <c r="I125" s="232"/>
      <c r="J125" s="38"/>
      <c r="K125" s="38"/>
      <c r="L125" s="42"/>
      <c r="M125" s="233"/>
      <c r="N125" s="234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148</v>
      </c>
      <c r="AU125" s="15" t="s">
        <v>87</v>
      </c>
    </row>
    <row r="126" spans="1:63" s="12" customFormat="1" ht="25.9" customHeight="1">
      <c r="A126" s="12"/>
      <c r="B126" s="201"/>
      <c r="C126" s="202"/>
      <c r="D126" s="203" t="s">
        <v>76</v>
      </c>
      <c r="E126" s="204" t="s">
        <v>159</v>
      </c>
      <c r="F126" s="204" t="s">
        <v>524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P127+P143</f>
        <v>0</v>
      </c>
      <c r="Q126" s="209"/>
      <c r="R126" s="210">
        <f>R127+R143</f>
        <v>15.4594990988</v>
      </c>
      <c r="S126" s="209"/>
      <c r="T126" s="211">
        <f>T127+T143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248</v>
      </c>
      <c r="AT126" s="213" t="s">
        <v>76</v>
      </c>
      <c r="AU126" s="213" t="s">
        <v>77</v>
      </c>
      <c r="AY126" s="212" t="s">
        <v>138</v>
      </c>
      <c r="BK126" s="214">
        <f>BK127+BK143</f>
        <v>0</v>
      </c>
    </row>
    <row r="127" spans="1:63" s="12" customFormat="1" ht="22.8" customHeight="1">
      <c r="A127" s="12"/>
      <c r="B127" s="201"/>
      <c r="C127" s="202"/>
      <c r="D127" s="203" t="s">
        <v>76</v>
      </c>
      <c r="E127" s="215" t="s">
        <v>525</v>
      </c>
      <c r="F127" s="215" t="s">
        <v>526</v>
      </c>
      <c r="G127" s="202"/>
      <c r="H127" s="202"/>
      <c r="I127" s="205"/>
      <c r="J127" s="216">
        <f>BK127</f>
        <v>0</v>
      </c>
      <c r="K127" s="202"/>
      <c r="L127" s="207"/>
      <c r="M127" s="208"/>
      <c r="N127" s="209"/>
      <c r="O127" s="209"/>
      <c r="P127" s="210">
        <f>SUM(P128:P142)</f>
        <v>0</v>
      </c>
      <c r="Q127" s="209"/>
      <c r="R127" s="210">
        <f>SUM(R128:R142)</f>
        <v>0.34102</v>
      </c>
      <c r="S127" s="209"/>
      <c r="T127" s="211">
        <f>SUM(T128:T142)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248</v>
      </c>
      <c r="AT127" s="213" t="s">
        <v>76</v>
      </c>
      <c r="AU127" s="213" t="s">
        <v>85</v>
      </c>
      <c r="AY127" s="212" t="s">
        <v>138</v>
      </c>
      <c r="BK127" s="214">
        <f>SUM(BK128:BK142)</f>
        <v>0</v>
      </c>
    </row>
    <row r="128" spans="1:65" s="2" customFormat="1" ht="24.15" customHeight="1">
      <c r="A128" s="36"/>
      <c r="B128" s="37"/>
      <c r="C128" s="236" t="s">
        <v>87</v>
      </c>
      <c r="D128" s="236" t="s">
        <v>159</v>
      </c>
      <c r="E128" s="237" t="s">
        <v>527</v>
      </c>
      <c r="F128" s="238" t="s">
        <v>528</v>
      </c>
      <c r="G128" s="239" t="s">
        <v>155</v>
      </c>
      <c r="H128" s="240">
        <v>60</v>
      </c>
      <c r="I128" s="241"/>
      <c r="J128" s="242">
        <f>ROUND(I128*H128,2)</f>
        <v>0</v>
      </c>
      <c r="K128" s="238" t="s">
        <v>145</v>
      </c>
      <c r="L128" s="243"/>
      <c r="M128" s="244" t="s">
        <v>1</v>
      </c>
      <c r="N128" s="245" t="s">
        <v>42</v>
      </c>
      <c r="O128" s="89"/>
      <c r="P128" s="226">
        <f>O128*H128</f>
        <v>0</v>
      </c>
      <c r="Q128" s="226">
        <v>0.00064</v>
      </c>
      <c r="R128" s="226">
        <f>Q128*H128</f>
        <v>0.038400000000000004</v>
      </c>
      <c r="S128" s="226">
        <v>0</v>
      </c>
      <c r="T128" s="22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8" t="s">
        <v>529</v>
      </c>
      <c r="AT128" s="228" t="s">
        <v>159</v>
      </c>
      <c r="AU128" s="228" t="s">
        <v>87</v>
      </c>
      <c r="AY128" s="15" t="s">
        <v>138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5" t="s">
        <v>85</v>
      </c>
      <c r="BK128" s="229">
        <f>ROUND(I128*H128,2)</f>
        <v>0</v>
      </c>
      <c r="BL128" s="15" t="s">
        <v>529</v>
      </c>
      <c r="BM128" s="228" t="s">
        <v>594</v>
      </c>
    </row>
    <row r="129" spans="1:47" s="2" customFormat="1" ht="12">
      <c r="A129" s="36"/>
      <c r="B129" s="37"/>
      <c r="C129" s="38"/>
      <c r="D129" s="230" t="s">
        <v>148</v>
      </c>
      <c r="E129" s="38"/>
      <c r="F129" s="231" t="s">
        <v>528</v>
      </c>
      <c r="G129" s="38"/>
      <c r="H129" s="38"/>
      <c r="I129" s="232"/>
      <c r="J129" s="38"/>
      <c r="K129" s="38"/>
      <c r="L129" s="42"/>
      <c r="M129" s="233"/>
      <c r="N129" s="234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148</v>
      </c>
      <c r="AU129" s="15" t="s">
        <v>87</v>
      </c>
    </row>
    <row r="130" spans="1:47" s="2" customFormat="1" ht="12">
      <c r="A130" s="36"/>
      <c r="B130" s="37"/>
      <c r="C130" s="38"/>
      <c r="D130" s="230" t="s">
        <v>150</v>
      </c>
      <c r="E130" s="38"/>
      <c r="F130" s="235" t="s">
        <v>531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150</v>
      </c>
      <c r="AU130" s="15" t="s">
        <v>87</v>
      </c>
    </row>
    <row r="131" spans="1:65" s="2" customFormat="1" ht="24.15" customHeight="1">
      <c r="A131" s="36"/>
      <c r="B131" s="37"/>
      <c r="C131" s="217" t="s">
        <v>248</v>
      </c>
      <c r="D131" s="217" t="s">
        <v>141</v>
      </c>
      <c r="E131" s="218" t="s">
        <v>532</v>
      </c>
      <c r="F131" s="219" t="s">
        <v>533</v>
      </c>
      <c r="G131" s="220" t="s">
        <v>270</v>
      </c>
      <c r="H131" s="221">
        <v>2</v>
      </c>
      <c r="I131" s="222"/>
      <c r="J131" s="223">
        <f>ROUND(I131*H131,2)</f>
        <v>0</v>
      </c>
      <c r="K131" s="219" t="s">
        <v>145</v>
      </c>
      <c r="L131" s="42"/>
      <c r="M131" s="224" t="s">
        <v>1</v>
      </c>
      <c r="N131" s="225" t="s">
        <v>42</v>
      </c>
      <c r="O131" s="89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8" t="s">
        <v>534</v>
      </c>
      <c r="AT131" s="228" t="s">
        <v>141</v>
      </c>
      <c r="AU131" s="228" t="s">
        <v>87</v>
      </c>
      <c r="AY131" s="15" t="s">
        <v>138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5" t="s">
        <v>85</v>
      </c>
      <c r="BK131" s="229">
        <f>ROUND(I131*H131,2)</f>
        <v>0</v>
      </c>
      <c r="BL131" s="15" t="s">
        <v>534</v>
      </c>
      <c r="BM131" s="228" t="s">
        <v>595</v>
      </c>
    </row>
    <row r="132" spans="1:47" s="2" customFormat="1" ht="12">
      <c r="A132" s="36"/>
      <c r="B132" s="37"/>
      <c r="C132" s="38"/>
      <c r="D132" s="230" t="s">
        <v>148</v>
      </c>
      <c r="E132" s="38"/>
      <c r="F132" s="231" t="s">
        <v>536</v>
      </c>
      <c r="G132" s="38"/>
      <c r="H132" s="38"/>
      <c r="I132" s="232"/>
      <c r="J132" s="38"/>
      <c r="K132" s="38"/>
      <c r="L132" s="42"/>
      <c r="M132" s="233"/>
      <c r="N132" s="234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148</v>
      </c>
      <c r="AU132" s="15" t="s">
        <v>87</v>
      </c>
    </row>
    <row r="133" spans="1:65" s="2" customFormat="1" ht="24.15" customHeight="1">
      <c r="A133" s="36"/>
      <c r="B133" s="37"/>
      <c r="C133" s="236" t="s">
        <v>146</v>
      </c>
      <c r="D133" s="236" t="s">
        <v>159</v>
      </c>
      <c r="E133" s="237" t="s">
        <v>537</v>
      </c>
      <c r="F133" s="238" t="s">
        <v>538</v>
      </c>
      <c r="G133" s="239" t="s">
        <v>270</v>
      </c>
      <c r="H133" s="240">
        <v>2</v>
      </c>
      <c r="I133" s="241"/>
      <c r="J133" s="242">
        <f>ROUND(I133*H133,2)</f>
        <v>0</v>
      </c>
      <c r="K133" s="238" t="s">
        <v>145</v>
      </c>
      <c r="L133" s="243"/>
      <c r="M133" s="244" t="s">
        <v>1</v>
      </c>
      <c r="N133" s="245" t="s">
        <v>42</v>
      </c>
      <c r="O133" s="89"/>
      <c r="P133" s="226">
        <f>O133*H133</f>
        <v>0</v>
      </c>
      <c r="Q133" s="226">
        <v>0.00631</v>
      </c>
      <c r="R133" s="226">
        <f>Q133*H133</f>
        <v>0.01262</v>
      </c>
      <c r="S133" s="226">
        <v>0</v>
      </c>
      <c r="T133" s="227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8" t="s">
        <v>529</v>
      </c>
      <c r="AT133" s="228" t="s">
        <v>159</v>
      </c>
      <c r="AU133" s="228" t="s">
        <v>87</v>
      </c>
      <c r="AY133" s="15" t="s">
        <v>138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5" t="s">
        <v>85</v>
      </c>
      <c r="BK133" s="229">
        <f>ROUND(I133*H133,2)</f>
        <v>0</v>
      </c>
      <c r="BL133" s="15" t="s">
        <v>529</v>
      </c>
      <c r="BM133" s="228" t="s">
        <v>596</v>
      </c>
    </row>
    <row r="134" spans="1:47" s="2" customFormat="1" ht="12">
      <c r="A134" s="36"/>
      <c r="B134" s="37"/>
      <c r="C134" s="38"/>
      <c r="D134" s="230" t="s">
        <v>148</v>
      </c>
      <c r="E134" s="38"/>
      <c r="F134" s="231" t="s">
        <v>538</v>
      </c>
      <c r="G134" s="38"/>
      <c r="H134" s="38"/>
      <c r="I134" s="232"/>
      <c r="J134" s="38"/>
      <c r="K134" s="38"/>
      <c r="L134" s="42"/>
      <c r="M134" s="233"/>
      <c r="N134" s="234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148</v>
      </c>
      <c r="AU134" s="15" t="s">
        <v>87</v>
      </c>
    </row>
    <row r="135" spans="1:65" s="2" customFormat="1" ht="16.5" customHeight="1">
      <c r="A135" s="36"/>
      <c r="B135" s="37"/>
      <c r="C135" s="217" t="s">
        <v>246</v>
      </c>
      <c r="D135" s="217" t="s">
        <v>141</v>
      </c>
      <c r="E135" s="218" t="s">
        <v>540</v>
      </c>
      <c r="F135" s="219" t="s">
        <v>541</v>
      </c>
      <c r="G135" s="220" t="s">
        <v>270</v>
      </c>
      <c r="H135" s="221">
        <v>2</v>
      </c>
      <c r="I135" s="222"/>
      <c r="J135" s="223">
        <f>ROUND(I135*H135,2)</f>
        <v>0</v>
      </c>
      <c r="K135" s="219" t="s">
        <v>145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534</v>
      </c>
      <c r="AT135" s="228" t="s">
        <v>141</v>
      </c>
      <c r="AU135" s="228" t="s">
        <v>87</v>
      </c>
      <c r="AY135" s="15" t="s">
        <v>138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85</v>
      </c>
      <c r="BK135" s="229">
        <f>ROUND(I135*H135,2)</f>
        <v>0</v>
      </c>
      <c r="BL135" s="15" t="s">
        <v>534</v>
      </c>
      <c r="BM135" s="228" t="s">
        <v>597</v>
      </c>
    </row>
    <row r="136" spans="1:47" s="2" customFormat="1" ht="12">
      <c r="A136" s="36"/>
      <c r="B136" s="37"/>
      <c r="C136" s="38"/>
      <c r="D136" s="230" t="s">
        <v>148</v>
      </c>
      <c r="E136" s="38"/>
      <c r="F136" s="231" t="s">
        <v>541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148</v>
      </c>
      <c r="AU136" s="15" t="s">
        <v>87</v>
      </c>
    </row>
    <row r="137" spans="1:65" s="2" customFormat="1" ht="16.5" customHeight="1">
      <c r="A137" s="36"/>
      <c r="B137" s="37"/>
      <c r="C137" s="236" t="s">
        <v>287</v>
      </c>
      <c r="D137" s="236" t="s">
        <v>159</v>
      </c>
      <c r="E137" s="237" t="s">
        <v>543</v>
      </c>
      <c r="F137" s="238" t="s">
        <v>544</v>
      </c>
      <c r="G137" s="239" t="s">
        <v>270</v>
      </c>
      <c r="H137" s="240">
        <v>2</v>
      </c>
      <c r="I137" s="241"/>
      <c r="J137" s="242">
        <f>ROUND(I137*H137,2)</f>
        <v>0</v>
      </c>
      <c r="K137" s="238" t="s">
        <v>145</v>
      </c>
      <c r="L137" s="243"/>
      <c r="M137" s="244" t="s">
        <v>1</v>
      </c>
      <c r="N137" s="245" t="s">
        <v>42</v>
      </c>
      <c r="O137" s="89"/>
      <c r="P137" s="226">
        <f>O137*H137</f>
        <v>0</v>
      </c>
      <c r="Q137" s="226">
        <v>0.115</v>
      </c>
      <c r="R137" s="226">
        <f>Q137*H137</f>
        <v>0.23</v>
      </c>
      <c r="S137" s="226">
        <v>0</v>
      </c>
      <c r="T137" s="22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8" t="s">
        <v>529</v>
      </c>
      <c r="AT137" s="228" t="s">
        <v>159</v>
      </c>
      <c r="AU137" s="228" t="s">
        <v>87</v>
      </c>
      <c r="AY137" s="15" t="s">
        <v>138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5" t="s">
        <v>85</v>
      </c>
      <c r="BK137" s="229">
        <f>ROUND(I137*H137,2)</f>
        <v>0</v>
      </c>
      <c r="BL137" s="15" t="s">
        <v>529</v>
      </c>
      <c r="BM137" s="228" t="s">
        <v>598</v>
      </c>
    </row>
    <row r="138" spans="1:47" s="2" customFormat="1" ht="12">
      <c r="A138" s="36"/>
      <c r="B138" s="37"/>
      <c r="C138" s="38"/>
      <c r="D138" s="230" t="s">
        <v>148</v>
      </c>
      <c r="E138" s="38"/>
      <c r="F138" s="231" t="s">
        <v>544</v>
      </c>
      <c r="G138" s="38"/>
      <c r="H138" s="38"/>
      <c r="I138" s="232"/>
      <c r="J138" s="38"/>
      <c r="K138" s="38"/>
      <c r="L138" s="42"/>
      <c r="M138" s="233"/>
      <c r="N138" s="234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148</v>
      </c>
      <c r="AU138" s="15" t="s">
        <v>87</v>
      </c>
    </row>
    <row r="139" spans="1:65" s="2" customFormat="1" ht="33" customHeight="1">
      <c r="A139" s="36"/>
      <c r="B139" s="37"/>
      <c r="C139" s="217" t="s">
        <v>292</v>
      </c>
      <c r="D139" s="217" t="s">
        <v>141</v>
      </c>
      <c r="E139" s="218" t="s">
        <v>546</v>
      </c>
      <c r="F139" s="219" t="s">
        <v>547</v>
      </c>
      <c r="G139" s="220" t="s">
        <v>155</v>
      </c>
      <c r="H139" s="221">
        <v>60</v>
      </c>
      <c r="I139" s="222"/>
      <c r="J139" s="223">
        <f>ROUND(I139*H139,2)</f>
        <v>0</v>
      </c>
      <c r="K139" s="219" t="s">
        <v>145</v>
      </c>
      <c r="L139" s="42"/>
      <c r="M139" s="224" t="s">
        <v>1</v>
      </c>
      <c r="N139" s="225" t="s">
        <v>42</v>
      </c>
      <c r="O139" s="89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8" t="s">
        <v>534</v>
      </c>
      <c r="AT139" s="228" t="s">
        <v>141</v>
      </c>
      <c r="AU139" s="228" t="s">
        <v>87</v>
      </c>
      <c r="AY139" s="15" t="s">
        <v>138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5" t="s">
        <v>85</v>
      </c>
      <c r="BK139" s="229">
        <f>ROUND(I139*H139,2)</f>
        <v>0</v>
      </c>
      <c r="BL139" s="15" t="s">
        <v>534</v>
      </c>
      <c r="BM139" s="228" t="s">
        <v>599</v>
      </c>
    </row>
    <row r="140" spans="1:47" s="2" customFormat="1" ht="12">
      <c r="A140" s="36"/>
      <c r="B140" s="37"/>
      <c r="C140" s="38"/>
      <c r="D140" s="230" t="s">
        <v>148</v>
      </c>
      <c r="E140" s="38"/>
      <c r="F140" s="231" t="s">
        <v>549</v>
      </c>
      <c r="G140" s="38"/>
      <c r="H140" s="38"/>
      <c r="I140" s="232"/>
      <c r="J140" s="38"/>
      <c r="K140" s="38"/>
      <c r="L140" s="42"/>
      <c r="M140" s="233"/>
      <c r="N140" s="234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148</v>
      </c>
      <c r="AU140" s="15" t="s">
        <v>87</v>
      </c>
    </row>
    <row r="141" spans="1:65" s="2" customFormat="1" ht="16.5" customHeight="1">
      <c r="A141" s="36"/>
      <c r="B141" s="37"/>
      <c r="C141" s="236" t="s">
        <v>163</v>
      </c>
      <c r="D141" s="236" t="s">
        <v>159</v>
      </c>
      <c r="E141" s="237" t="s">
        <v>550</v>
      </c>
      <c r="F141" s="238" t="s">
        <v>551</v>
      </c>
      <c r="G141" s="239" t="s">
        <v>191</v>
      </c>
      <c r="H141" s="240">
        <v>60</v>
      </c>
      <c r="I141" s="241"/>
      <c r="J141" s="242">
        <f>ROUND(I141*H141,2)</f>
        <v>0</v>
      </c>
      <c r="K141" s="238" t="s">
        <v>145</v>
      </c>
      <c r="L141" s="243"/>
      <c r="M141" s="244" t="s">
        <v>1</v>
      </c>
      <c r="N141" s="245" t="s">
        <v>42</v>
      </c>
      <c r="O141" s="89"/>
      <c r="P141" s="226">
        <f>O141*H141</f>
        <v>0</v>
      </c>
      <c r="Q141" s="226">
        <v>0.001</v>
      </c>
      <c r="R141" s="226">
        <f>Q141*H141</f>
        <v>0.06</v>
      </c>
      <c r="S141" s="226">
        <v>0</v>
      </c>
      <c r="T141" s="227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8" t="s">
        <v>529</v>
      </c>
      <c r="AT141" s="228" t="s">
        <v>159</v>
      </c>
      <c r="AU141" s="228" t="s">
        <v>87</v>
      </c>
      <c r="AY141" s="15" t="s">
        <v>138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5" t="s">
        <v>85</v>
      </c>
      <c r="BK141" s="229">
        <f>ROUND(I141*H141,2)</f>
        <v>0</v>
      </c>
      <c r="BL141" s="15" t="s">
        <v>529</v>
      </c>
      <c r="BM141" s="228" t="s">
        <v>600</v>
      </c>
    </row>
    <row r="142" spans="1:47" s="2" customFormat="1" ht="12">
      <c r="A142" s="36"/>
      <c r="B142" s="37"/>
      <c r="C142" s="38"/>
      <c r="D142" s="230" t="s">
        <v>148</v>
      </c>
      <c r="E142" s="38"/>
      <c r="F142" s="231" t="s">
        <v>551</v>
      </c>
      <c r="G142" s="38"/>
      <c r="H142" s="38"/>
      <c r="I142" s="232"/>
      <c r="J142" s="38"/>
      <c r="K142" s="38"/>
      <c r="L142" s="42"/>
      <c r="M142" s="233"/>
      <c r="N142" s="234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148</v>
      </c>
      <c r="AU142" s="15" t="s">
        <v>87</v>
      </c>
    </row>
    <row r="143" spans="1:63" s="12" customFormat="1" ht="22.8" customHeight="1">
      <c r="A143" s="12"/>
      <c r="B143" s="201"/>
      <c r="C143" s="202"/>
      <c r="D143" s="203" t="s">
        <v>76</v>
      </c>
      <c r="E143" s="215" t="s">
        <v>553</v>
      </c>
      <c r="F143" s="215" t="s">
        <v>554</v>
      </c>
      <c r="G143" s="202"/>
      <c r="H143" s="202"/>
      <c r="I143" s="205"/>
      <c r="J143" s="216">
        <f>BK143</f>
        <v>0</v>
      </c>
      <c r="K143" s="202"/>
      <c r="L143" s="207"/>
      <c r="M143" s="208"/>
      <c r="N143" s="209"/>
      <c r="O143" s="209"/>
      <c r="P143" s="210">
        <f>SUM(P144:P161)</f>
        <v>0</v>
      </c>
      <c r="Q143" s="209"/>
      <c r="R143" s="210">
        <f>SUM(R144:R161)</f>
        <v>15.1184790988</v>
      </c>
      <c r="S143" s="209"/>
      <c r="T143" s="211">
        <f>SUM(T144:T161)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2" t="s">
        <v>248</v>
      </c>
      <c r="AT143" s="213" t="s">
        <v>76</v>
      </c>
      <c r="AU143" s="213" t="s">
        <v>85</v>
      </c>
      <c r="AY143" s="212" t="s">
        <v>138</v>
      </c>
      <c r="BK143" s="214">
        <f>SUM(BK144:BK161)</f>
        <v>0</v>
      </c>
    </row>
    <row r="144" spans="1:65" s="2" customFormat="1" ht="24.15" customHeight="1">
      <c r="A144" s="36"/>
      <c r="B144" s="37"/>
      <c r="C144" s="217" t="s">
        <v>261</v>
      </c>
      <c r="D144" s="217" t="s">
        <v>141</v>
      </c>
      <c r="E144" s="218" t="s">
        <v>555</v>
      </c>
      <c r="F144" s="219" t="s">
        <v>556</v>
      </c>
      <c r="G144" s="220" t="s">
        <v>557</v>
      </c>
      <c r="H144" s="221">
        <v>0.05</v>
      </c>
      <c r="I144" s="222"/>
      <c r="J144" s="223">
        <f>ROUND(I144*H144,2)</f>
        <v>0</v>
      </c>
      <c r="K144" s="219" t="s">
        <v>145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0.001925</v>
      </c>
      <c r="R144" s="226">
        <f>Q144*H144</f>
        <v>9.625000000000001E-05</v>
      </c>
      <c r="S144" s="226">
        <v>0</v>
      </c>
      <c r="T144" s="22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534</v>
      </c>
      <c r="AT144" s="228" t="s">
        <v>141</v>
      </c>
      <c r="AU144" s="228" t="s">
        <v>87</v>
      </c>
      <c r="AY144" s="15" t="s">
        <v>138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85</v>
      </c>
      <c r="BK144" s="229">
        <f>ROUND(I144*H144,2)</f>
        <v>0</v>
      </c>
      <c r="BL144" s="15" t="s">
        <v>534</v>
      </c>
      <c r="BM144" s="228" t="s">
        <v>601</v>
      </c>
    </row>
    <row r="145" spans="1:47" s="2" customFormat="1" ht="12">
      <c r="A145" s="36"/>
      <c r="B145" s="37"/>
      <c r="C145" s="38"/>
      <c r="D145" s="230" t="s">
        <v>148</v>
      </c>
      <c r="E145" s="38"/>
      <c r="F145" s="231" t="s">
        <v>559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148</v>
      </c>
      <c r="AU145" s="15" t="s">
        <v>87</v>
      </c>
    </row>
    <row r="146" spans="1:65" s="2" customFormat="1" ht="24.15" customHeight="1">
      <c r="A146" s="36"/>
      <c r="B146" s="37"/>
      <c r="C146" s="217" t="s">
        <v>165</v>
      </c>
      <c r="D146" s="217" t="s">
        <v>141</v>
      </c>
      <c r="E146" s="218" t="s">
        <v>560</v>
      </c>
      <c r="F146" s="219" t="s">
        <v>561</v>
      </c>
      <c r="G146" s="220" t="s">
        <v>144</v>
      </c>
      <c r="H146" s="221">
        <v>2.2</v>
      </c>
      <c r="I146" s="222"/>
      <c r="J146" s="223">
        <f>ROUND(I146*H146,2)</f>
        <v>0</v>
      </c>
      <c r="K146" s="219" t="s">
        <v>562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534</v>
      </c>
      <c r="AT146" s="228" t="s">
        <v>141</v>
      </c>
      <c r="AU146" s="228" t="s">
        <v>87</v>
      </c>
      <c r="AY146" s="15" t="s">
        <v>138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85</v>
      </c>
      <c r="BK146" s="229">
        <f>ROUND(I146*H146,2)</f>
        <v>0</v>
      </c>
      <c r="BL146" s="15" t="s">
        <v>534</v>
      </c>
      <c r="BM146" s="228" t="s">
        <v>602</v>
      </c>
    </row>
    <row r="147" spans="1:47" s="2" customFormat="1" ht="12">
      <c r="A147" s="36"/>
      <c r="B147" s="37"/>
      <c r="C147" s="38"/>
      <c r="D147" s="230" t="s">
        <v>148</v>
      </c>
      <c r="E147" s="38"/>
      <c r="F147" s="231" t="s">
        <v>564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148</v>
      </c>
      <c r="AU147" s="15" t="s">
        <v>87</v>
      </c>
    </row>
    <row r="148" spans="1:65" s="2" customFormat="1" ht="24.15" customHeight="1">
      <c r="A148" s="36"/>
      <c r="B148" s="37"/>
      <c r="C148" s="217" t="s">
        <v>173</v>
      </c>
      <c r="D148" s="217" t="s">
        <v>141</v>
      </c>
      <c r="E148" s="218" t="s">
        <v>565</v>
      </c>
      <c r="F148" s="219" t="s">
        <v>566</v>
      </c>
      <c r="G148" s="220" t="s">
        <v>144</v>
      </c>
      <c r="H148" s="221">
        <v>2.2</v>
      </c>
      <c r="I148" s="222"/>
      <c r="J148" s="223">
        <f>ROUND(I148*H148,2)</f>
        <v>0</v>
      </c>
      <c r="K148" s="219" t="s">
        <v>145</v>
      </c>
      <c r="L148" s="42"/>
      <c r="M148" s="224" t="s">
        <v>1</v>
      </c>
      <c r="N148" s="225" t="s">
        <v>42</v>
      </c>
      <c r="O148" s="89"/>
      <c r="P148" s="226">
        <f>O148*H148</f>
        <v>0</v>
      </c>
      <c r="Q148" s="226">
        <v>2.256342204</v>
      </c>
      <c r="R148" s="226">
        <f>Q148*H148</f>
        <v>4.963952848800001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534</v>
      </c>
      <c r="AT148" s="228" t="s">
        <v>141</v>
      </c>
      <c r="AU148" s="228" t="s">
        <v>87</v>
      </c>
      <c r="AY148" s="15" t="s">
        <v>138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85</v>
      </c>
      <c r="BK148" s="229">
        <f>ROUND(I148*H148,2)</f>
        <v>0</v>
      </c>
      <c r="BL148" s="15" t="s">
        <v>534</v>
      </c>
      <c r="BM148" s="228" t="s">
        <v>603</v>
      </c>
    </row>
    <row r="149" spans="1:47" s="2" customFormat="1" ht="12">
      <c r="A149" s="36"/>
      <c r="B149" s="37"/>
      <c r="C149" s="38"/>
      <c r="D149" s="230" t="s">
        <v>148</v>
      </c>
      <c r="E149" s="38"/>
      <c r="F149" s="231" t="s">
        <v>568</v>
      </c>
      <c r="G149" s="38"/>
      <c r="H149" s="38"/>
      <c r="I149" s="232"/>
      <c r="J149" s="38"/>
      <c r="K149" s="38"/>
      <c r="L149" s="42"/>
      <c r="M149" s="233"/>
      <c r="N149" s="234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148</v>
      </c>
      <c r="AU149" s="15" t="s">
        <v>87</v>
      </c>
    </row>
    <row r="150" spans="1:65" s="2" customFormat="1" ht="24.15" customHeight="1">
      <c r="A150" s="36"/>
      <c r="B150" s="37"/>
      <c r="C150" s="217" t="s">
        <v>177</v>
      </c>
      <c r="D150" s="217" t="s">
        <v>141</v>
      </c>
      <c r="E150" s="218" t="s">
        <v>569</v>
      </c>
      <c r="F150" s="219" t="s">
        <v>570</v>
      </c>
      <c r="G150" s="220" t="s">
        <v>155</v>
      </c>
      <c r="H150" s="221">
        <v>50</v>
      </c>
      <c r="I150" s="222"/>
      <c r="J150" s="223">
        <f>ROUND(I150*H150,2)</f>
        <v>0</v>
      </c>
      <c r="K150" s="219" t="s">
        <v>562</v>
      </c>
      <c r="L150" s="42"/>
      <c r="M150" s="224" t="s">
        <v>1</v>
      </c>
      <c r="N150" s="225" t="s">
        <v>42</v>
      </c>
      <c r="O150" s="89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534</v>
      </c>
      <c r="AT150" s="228" t="s">
        <v>141</v>
      </c>
      <c r="AU150" s="228" t="s">
        <v>87</v>
      </c>
      <c r="AY150" s="15" t="s">
        <v>138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85</v>
      </c>
      <c r="BK150" s="229">
        <f>ROUND(I150*H150,2)</f>
        <v>0</v>
      </c>
      <c r="BL150" s="15" t="s">
        <v>534</v>
      </c>
      <c r="BM150" s="228" t="s">
        <v>604</v>
      </c>
    </row>
    <row r="151" spans="1:47" s="2" customFormat="1" ht="12">
      <c r="A151" s="36"/>
      <c r="B151" s="37"/>
      <c r="C151" s="38"/>
      <c r="D151" s="230" t="s">
        <v>148</v>
      </c>
      <c r="E151" s="38"/>
      <c r="F151" s="231" t="s">
        <v>572</v>
      </c>
      <c r="G151" s="38"/>
      <c r="H151" s="38"/>
      <c r="I151" s="232"/>
      <c r="J151" s="38"/>
      <c r="K151" s="38"/>
      <c r="L151" s="42"/>
      <c r="M151" s="233"/>
      <c r="N151" s="234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148</v>
      </c>
      <c r="AU151" s="15" t="s">
        <v>87</v>
      </c>
    </row>
    <row r="152" spans="1:65" s="2" customFormat="1" ht="24.15" customHeight="1">
      <c r="A152" s="36"/>
      <c r="B152" s="37"/>
      <c r="C152" s="217" t="s">
        <v>183</v>
      </c>
      <c r="D152" s="217" t="s">
        <v>141</v>
      </c>
      <c r="E152" s="218" t="s">
        <v>573</v>
      </c>
      <c r="F152" s="219" t="s">
        <v>574</v>
      </c>
      <c r="G152" s="220" t="s">
        <v>155</v>
      </c>
      <c r="H152" s="221">
        <v>50</v>
      </c>
      <c r="I152" s="222"/>
      <c r="J152" s="223">
        <f>ROUND(I152*H152,2)</f>
        <v>0</v>
      </c>
      <c r="K152" s="219" t="s">
        <v>145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0.203</v>
      </c>
      <c r="R152" s="226">
        <f>Q152*H152</f>
        <v>10.15</v>
      </c>
      <c r="S152" s="226">
        <v>0</v>
      </c>
      <c r="T152" s="227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534</v>
      </c>
      <c r="AT152" s="228" t="s">
        <v>141</v>
      </c>
      <c r="AU152" s="228" t="s">
        <v>87</v>
      </c>
      <c r="AY152" s="15" t="s">
        <v>138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85</v>
      </c>
      <c r="BK152" s="229">
        <f>ROUND(I152*H152,2)</f>
        <v>0</v>
      </c>
      <c r="BL152" s="15" t="s">
        <v>534</v>
      </c>
      <c r="BM152" s="228" t="s">
        <v>605</v>
      </c>
    </row>
    <row r="153" spans="1:47" s="2" customFormat="1" ht="12">
      <c r="A153" s="36"/>
      <c r="B153" s="37"/>
      <c r="C153" s="38"/>
      <c r="D153" s="230" t="s">
        <v>148</v>
      </c>
      <c r="E153" s="38"/>
      <c r="F153" s="231" t="s">
        <v>576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148</v>
      </c>
      <c r="AU153" s="15" t="s">
        <v>87</v>
      </c>
    </row>
    <row r="154" spans="1:65" s="2" customFormat="1" ht="16.5" customHeight="1">
      <c r="A154" s="36"/>
      <c r="B154" s="37"/>
      <c r="C154" s="217" t="s">
        <v>188</v>
      </c>
      <c r="D154" s="217" t="s">
        <v>141</v>
      </c>
      <c r="E154" s="218" t="s">
        <v>577</v>
      </c>
      <c r="F154" s="219" t="s">
        <v>578</v>
      </c>
      <c r="G154" s="220" t="s">
        <v>155</v>
      </c>
      <c r="H154" s="221">
        <v>50</v>
      </c>
      <c r="I154" s="222"/>
      <c r="J154" s="223">
        <f>ROUND(I154*H154,2)</f>
        <v>0</v>
      </c>
      <c r="K154" s="219" t="s">
        <v>145</v>
      </c>
      <c r="L154" s="42"/>
      <c r="M154" s="224" t="s">
        <v>1</v>
      </c>
      <c r="N154" s="225" t="s">
        <v>42</v>
      </c>
      <c r="O154" s="89"/>
      <c r="P154" s="226">
        <f>O154*H154</f>
        <v>0</v>
      </c>
      <c r="Q154" s="226">
        <v>7.14E-05</v>
      </c>
      <c r="R154" s="226">
        <f>Q154*H154</f>
        <v>0.0035700000000000003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534</v>
      </c>
      <c r="AT154" s="228" t="s">
        <v>141</v>
      </c>
      <c r="AU154" s="228" t="s">
        <v>87</v>
      </c>
      <c r="AY154" s="15" t="s">
        <v>138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85</v>
      </c>
      <c r="BK154" s="229">
        <f>ROUND(I154*H154,2)</f>
        <v>0</v>
      </c>
      <c r="BL154" s="15" t="s">
        <v>534</v>
      </c>
      <c r="BM154" s="228" t="s">
        <v>606</v>
      </c>
    </row>
    <row r="155" spans="1:47" s="2" customFormat="1" ht="12">
      <c r="A155" s="36"/>
      <c r="B155" s="37"/>
      <c r="C155" s="38"/>
      <c r="D155" s="230" t="s">
        <v>148</v>
      </c>
      <c r="E155" s="38"/>
      <c r="F155" s="231" t="s">
        <v>580</v>
      </c>
      <c r="G155" s="38"/>
      <c r="H155" s="38"/>
      <c r="I155" s="232"/>
      <c r="J155" s="38"/>
      <c r="K155" s="38"/>
      <c r="L155" s="42"/>
      <c r="M155" s="233"/>
      <c r="N155" s="234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148</v>
      </c>
      <c r="AU155" s="15" t="s">
        <v>87</v>
      </c>
    </row>
    <row r="156" spans="1:65" s="2" customFormat="1" ht="24.15" customHeight="1">
      <c r="A156" s="36"/>
      <c r="B156" s="37"/>
      <c r="C156" s="217" t="s">
        <v>8</v>
      </c>
      <c r="D156" s="217" t="s">
        <v>141</v>
      </c>
      <c r="E156" s="218" t="s">
        <v>581</v>
      </c>
      <c r="F156" s="219" t="s">
        <v>582</v>
      </c>
      <c r="G156" s="220" t="s">
        <v>155</v>
      </c>
      <c r="H156" s="221">
        <v>2</v>
      </c>
      <c r="I156" s="222"/>
      <c r="J156" s="223">
        <f>ROUND(I156*H156,2)</f>
        <v>0</v>
      </c>
      <c r="K156" s="219" t="s">
        <v>145</v>
      </c>
      <c r="L156" s="42"/>
      <c r="M156" s="224" t="s">
        <v>1</v>
      </c>
      <c r="N156" s="225" t="s">
        <v>42</v>
      </c>
      <c r="O156" s="89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534</v>
      </c>
      <c r="AT156" s="228" t="s">
        <v>141</v>
      </c>
      <c r="AU156" s="228" t="s">
        <v>87</v>
      </c>
      <c r="AY156" s="15" t="s">
        <v>138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85</v>
      </c>
      <c r="BK156" s="229">
        <f>ROUND(I156*H156,2)</f>
        <v>0</v>
      </c>
      <c r="BL156" s="15" t="s">
        <v>534</v>
      </c>
      <c r="BM156" s="228" t="s">
        <v>607</v>
      </c>
    </row>
    <row r="157" spans="1:47" s="2" customFormat="1" ht="12">
      <c r="A157" s="36"/>
      <c r="B157" s="37"/>
      <c r="C157" s="38"/>
      <c r="D157" s="230" t="s">
        <v>148</v>
      </c>
      <c r="E157" s="38"/>
      <c r="F157" s="231" t="s">
        <v>584</v>
      </c>
      <c r="G157" s="38"/>
      <c r="H157" s="38"/>
      <c r="I157" s="232"/>
      <c r="J157" s="38"/>
      <c r="K157" s="38"/>
      <c r="L157" s="42"/>
      <c r="M157" s="233"/>
      <c r="N157" s="234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148</v>
      </c>
      <c r="AU157" s="15" t="s">
        <v>87</v>
      </c>
    </row>
    <row r="158" spans="1:65" s="2" customFormat="1" ht="24.15" customHeight="1">
      <c r="A158" s="36"/>
      <c r="B158" s="37"/>
      <c r="C158" s="236" t="s">
        <v>203</v>
      </c>
      <c r="D158" s="236" t="s">
        <v>159</v>
      </c>
      <c r="E158" s="237" t="s">
        <v>585</v>
      </c>
      <c r="F158" s="238" t="s">
        <v>586</v>
      </c>
      <c r="G158" s="239" t="s">
        <v>155</v>
      </c>
      <c r="H158" s="240">
        <v>2</v>
      </c>
      <c r="I158" s="241"/>
      <c r="J158" s="242">
        <f>ROUND(I158*H158,2)</f>
        <v>0</v>
      </c>
      <c r="K158" s="238" t="s">
        <v>145</v>
      </c>
      <c r="L158" s="243"/>
      <c r="M158" s="244" t="s">
        <v>1</v>
      </c>
      <c r="N158" s="245" t="s">
        <v>42</v>
      </c>
      <c r="O158" s="89"/>
      <c r="P158" s="226">
        <f>O158*H158</f>
        <v>0</v>
      </c>
      <c r="Q158" s="226">
        <v>0.00043</v>
      </c>
      <c r="R158" s="226">
        <f>Q158*H158</f>
        <v>0.00086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529</v>
      </c>
      <c r="AT158" s="228" t="s">
        <v>159</v>
      </c>
      <c r="AU158" s="228" t="s">
        <v>87</v>
      </c>
      <c r="AY158" s="15" t="s">
        <v>138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85</v>
      </c>
      <c r="BK158" s="229">
        <f>ROUND(I158*H158,2)</f>
        <v>0</v>
      </c>
      <c r="BL158" s="15" t="s">
        <v>529</v>
      </c>
      <c r="BM158" s="228" t="s">
        <v>608</v>
      </c>
    </row>
    <row r="159" spans="1:47" s="2" customFormat="1" ht="12">
      <c r="A159" s="36"/>
      <c r="B159" s="37"/>
      <c r="C159" s="38"/>
      <c r="D159" s="230" t="s">
        <v>148</v>
      </c>
      <c r="E159" s="38"/>
      <c r="F159" s="231" t="s">
        <v>586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148</v>
      </c>
      <c r="AU159" s="15" t="s">
        <v>87</v>
      </c>
    </row>
    <row r="160" spans="1:65" s="2" customFormat="1" ht="24.15" customHeight="1">
      <c r="A160" s="36"/>
      <c r="B160" s="37"/>
      <c r="C160" s="217" t="s">
        <v>209</v>
      </c>
      <c r="D160" s="217" t="s">
        <v>141</v>
      </c>
      <c r="E160" s="218" t="s">
        <v>588</v>
      </c>
      <c r="F160" s="219" t="s">
        <v>589</v>
      </c>
      <c r="G160" s="220" t="s">
        <v>144</v>
      </c>
      <c r="H160" s="221">
        <v>25</v>
      </c>
      <c r="I160" s="222"/>
      <c r="J160" s="223">
        <f>ROUND(I160*H160,2)</f>
        <v>0</v>
      </c>
      <c r="K160" s="219" t="s">
        <v>562</v>
      </c>
      <c r="L160" s="42"/>
      <c r="M160" s="224" t="s">
        <v>1</v>
      </c>
      <c r="N160" s="225" t="s">
        <v>42</v>
      </c>
      <c r="O160" s="89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534</v>
      </c>
      <c r="AT160" s="228" t="s">
        <v>141</v>
      </c>
      <c r="AU160" s="228" t="s">
        <v>87</v>
      </c>
      <c r="AY160" s="15" t="s">
        <v>138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85</v>
      </c>
      <c r="BK160" s="229">
        <f>ROUND(I160*H160,2)</f>
        <v>0</v>
      </c>
      <c r="BL160" s="15" t="s">
        <v>534</v>
      </c>
      <c r="BM160" s="228" t="s">
        <v>609</v>
      </c>
    </row>
    <row r="161" spans="1:47" s="2" customFormat="1" ht="12">
      <c r="A161" s="36"/>
      <c r="B161" s="37"/>
      <c r="C161" s="38"/>
      <c r="D161" s="230" t="s">
        <v>148</v>
      </c>
      <c r="E161" s="38"/>
      <c r="F161" s="231" t="s">
        <v>591</v>
      </c>
      <c r="G161" s="38"/>
      <c r="H161" s="38"/>
      <c r="I161" s="232"/>
      <c r="J161" s="38"/>
      <c r="K161" s="38"/>
      <c r="L161" s="42"/>
      <c r="M161" s="257"/>
      <c r="N161" s="258"/>
      <c r="O161" s="259"/>
      <c r="P161" s="259"/>
      <c r="Q161" s="259"/>
      <c r="R161" s="259"/>
      <c r="S161" s="259"/>
      <c r="T161" s="26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148</v>
      </c>
      <c r="AU161" s="15" t="s">
        <v>87</v>
      </c>
    </row>
    <row r="162" spans="1:31" s="2" customFormat="1" ht="6.95" customHeight="1">
      <c r="A162" s="36"/>
      <c r="B162" s="64"/>
      <c r="C162" s="65"/>
      <c r="D162" s="65"/>
      <c r="E162" s="65"/>
      <c r="F162" s="65"/>
      <c r="G162" s="65"/>
      <c r="H162" s="65"/>
      <c r="I162" s="65"/>
      <c r="J162" s="65"/>
      <c r="K162" s="65"/>
      <c r="L162" s="42"/>
      <c r="M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</sheetData>
  <sheetProtection password="CC35" sheet="1" objects="1" scenarios="1" formatColumns="0" formatRows="0" autoFilter="0"/>
  <autoFilter ref="C120:K16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87</v>
      </c>
    </row>
    <row r="4" spans="2:46" s="1" customFormat="1" ht="24.95" customHeight="1">
      <c r="B4" s="18"/>
      <c r="D4" s="137" t="s">
        <v>109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Přeložka cyklostezky na p.č. 196/2 -23</v>
      </c>
      <c r="F7" s="139"/>
      <c r="G7" s="139"/>
      <c r="H7" s="139"/>
      <c r="L7" s="18"/>
    </row>
    <row r="8" spans="1:31" s="2" customFormat="1" ht="12" customHeight="1">
      <c r="A8" s="36"/>
      <c r="B8" s="42"/>
      <c r="C8" s="36"/>
      <c r="D8" s="139" t="s">
        <v>110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1" t="s">
        <v>610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9" t="s">
        <v>18</v>
      </c>
      <c r="E11" s="36"/>
      <c r="F11" s="142" t="s">
        <v>1</v>
      </c>
      <c r="G11" s="36"/>
      <c r="H11" s="36"/>
      <c r="I11" s="139" t="s">
        <v>19</v>
      </c>
      <c r="J11" s="142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9" t="s">
        <v>20</v>
      </c>
      <c r="E12" s="36"/>
      <c r="F12" s="142" t="s">
        <v>21</v>
      </c>
      <c r="G12" s="36"/>
      <c r="H12" s="36"/>
      <c r="I12" s="139" t="s">
        <v>22</v>
      </c>
      <c r="J12" s="143" t="str">
        <f>'Rekapitulace stavby'!AN8</f>
        <v>29. 11. 2022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9" t="s">
        <v>24</v>
      </c>
      <c r="E14" s="36"/>
      <c r="F14" s="36"/>
      <c r="G14" s="36"/>
      <c r="H14" s="36"/>
      <c r="I14" s="139" t="s">
        <v>25</v>
      </c>
      <c r="J14" s="142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2" t="s">
        <v>26</v>
      </c>
      <c r="F15" s="36"/>
      <c r="G15" s="36"/>
      <c r="H15" s="36"/>
      <c r="I15" s="139" t="s">
        <v>27</v>
      </c>
      <c r="J15" s="142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9" t="s">
        <v>28</v>
      </c>
      <c r="E17" s="36"/>
      <c r="F17" s="36"/>
      <c r="G17" s="36"/>
      <c r="H17" s="36"/>
      <c r="I17" s="139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2"/>
      <c r="G18" s="142"/>
      <c r="H18" s="142"/>
      <c r="I18" s="139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9" t="s">
        <v>30</v>
      </c>
      <c r="E20" s="36"/>
      <c r="F20" s="36"/>
      <c r="G20" s="36"/>
      <c r="H20" s="36"/>
      <c r="I20" s="139" t="s">
        <v>25</v>
      </c>
      <c r="J20" s="142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2" t="s">
        <v>31</v>
      </c>
      <c r="F21" s="36"/>
      <c r="G21" s="36"/>
      <c r="H21" s="36"/>
      <c r="I21" s="139" t="s">
        <v>27</v>
      </c>
      <c r="J21" s="142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9" t="s">
        <v>33</v>
      </c>
      <c r="E23" s="36"/>
      <c r="F23" s="36"/>
      <c r="G23" s="36"/>
      <c r="H23" s="36"/>
      <c r="I23" s="139" t="s">
        <v>25</v>
      </c>
      <c r="J23" s="142" t="s">
        <v>34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2" t="s">
        <v>31</v>
      </c>
      <c r="F24" s="36"/>
      <c r="G24" s="36"/>
      <c r="H24" s="36"/>
      <c r="I24" s="139" t="s">
        <v>27</v>
      </c>
      <c r="J24" s="142" t="s">
        <v>35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9" t="s">
        <v>36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8"/>
      <c r="E29" s="148"/>
      <c r="F29" s="148"/>
      <c r="G29" s="148"/>
      <c r="H29" s="148"/>
      <c r="I29" s="148"/>
      <c r="J29" s="148"/>
      <c r="K29" s="148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9" t="s">
        <v>37</v>
      </c>
      <c r="E30" s="36"/>
      <c r="F30" s="36"/>
      <c r="G30" s="36"/>
      <c r="H30" s="36"/>
      <c r="I30" s="36"/>
      <c r="J30" s="150">
        <f>ROUND(J120,2)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8"/>
      <c r="E31" s="148"/>
      <c r="F31" s="148"/>
      <c r="G31" s="148"/>
      <c r="H31" s="148"/>
      <c r="I31" s="148"/>
      <c r="J31" s="148"/>
      <c r="K31" s="148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1" t="s">
        <v>39</v>
      </c>
      <c r="G32" s="36"/>
      <c r="H32" s="36"/>
      <c r="I32" s="151" t="s">
        <v>38</v>
      </c>
      <c r="J32" s="151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2" t="s">
        <v>41</v>
      </c>
      <c r="E33" s="139" t="s">
        <v>42</v>
      </c>
      <c r="F33" s="153">
        <f>ROUND((SUM(BE120:BE141)),2)</f>
        <v>0</v>
      </c>
      <c r="G33" s="36"/>
      <c r="H33" s="36"/>
      <c r="I33" s="154">
        <v>0.21</v>
      </c>
      <c r="J33" s="153">
        <f>ROUND(((SUM(BE120:BE141))*I33),2)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9" t="s">
        <v>43</v>
      </c>
      <c r="F34" s="153">
        <f>ROUND((SUM(BF120:BF141)),2)</f>
        <v>0</v>
      </c>
      <c r="G34" s="36"/>
      <c r="H34" s="36"/>
      <c r="I34" s="154">
        <v>0.15</v>
      </c>
      <c r="J34" s="153">
        <f>ROUND(((SUM(BF120:BF141))*I34),2)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9" t="s">
        <v>44</v>
      </c>
      <c r="F35" s="153">
        <f>ROUND((SUM(BG120:BG141)),2)</f>
        <v>0</v>
      </c>
      <c r="G35" s="36"/>
      <c r="H35" s="36"/>
      <c r="I35" s="154">
        <v>0.21</v>
      </c>
      <c r="J35" s="153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9" t="s">
        <v>45</v>
      </c>
      <c r="F36" s="153">
        <f>ROUND((SUM(BH120:BH141)),2)</f>
        <v>0</v>
      </c>
      <c r="G36" s="36"/>
      <c r="H36" s="36"/>
      <c r="I36" s="154">
        <v>0.15</v>
      </c>
      <c r="J36" s="153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9" t="s">
        <v>46</v>
      </c>
      <c r="F37" s="153">
        <f>ROUND((SUM(BI120:BI141)),2)</f>
        <v>0</v>
      </c>
      <c r="G37" s="36"/>
      <c r="H37" s="36"/>
      <c r="I37" s="154">
        <v>0</v>
      </c>
      <c r="J37" s="153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5"/>
      <c r="D39" s="156" t="s">
        <v>47</v>
      </c>
      <c r="E39" s="157"/>
      <c r="F39" s="157"/>
      <c r="G39" s="158" t="s">
        <v>48</v>
      </c>
      <c r="H39" s="159" t="s">
        <v>49</v>
      </c>
      <c r="I39" s="157"/>
      <c r="J39" s="160">
        <f>SUM(J30:J37)</f>
        <v>0</v>
      </c>
      <c r="K39" s="161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2" t="s">
        <v>50</v>
      </c>
      <c r="E50" s="163"/>
      <c r="F50" s="163"/>
      <c r="G50" s="162" t="s">
        <v>51</v>
      </c>
      <c r="H50" s="163"/>
      <c r="I50" s="163"/>
      <c r="J50" s="163"/>
      <c r="K50" s="163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4" t="s">
        <v>52</v>
      </c>
      <c r="E61" s="165"/>
      <c r="F61" s="166" t="s">
        <v>53</v>
      </c>
      <c r="G61" s="164" t="s">
        <v>52</v>
      </c>
      <c r="H61" s="165"/>
      <c r="I61" s="165"/>
      <c r="J61" s="167" t="s">
        <v>53</v>
      </c>
      <c r="K61" s="165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2" t="s">
        <v>54</v>
      </c>
      <c r="E65" s="168"/>
      <c r="F65" s="168"/>
      <c r="G65" s="162" t="s">
        <v>55</v>
      </c>
      <c r="H65" s="168"/>
      <c r="I65" s="168"/>
      <c r="J65" s="168"/>
      <c r="K65" s="168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4" t="s">
        <v>52</v>
      </c>
      <c r="E76" s="165"/>
      <c r="F76" s="166" t="s">
        <v>53</v>
      </c>
      <c r="G76" s="164" t="s">
        <v>52</v>
      </c>
      <c r="H76" s="165"/>
      <c r="I76" s="165"/>
      <c r="J76" s="167" t="s">
        <v>53</v>
      </c>
      <c r="K76" s="165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112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3" t="str">
        <f>E7</f>
        <v>Přeložka cyklostezky na p.č. 196/2 -23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110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sk - staveništní komunikace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Nymburk</v>
      </c>
      <c r="G89" s="38"/>
      <c r="H89" s="38"/>
      <c r="I89" s="30" t="s">
        <v>22</v>
      </c>
      <c r="J89" s="77" t="str">
        <f>IF(J12="","",J12)</f>
        <v>29. 11. 2022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Město Nymburk</v>
      </c>
      <c r="G91" s="38"/>
      <c r="H91" s="38"/>
      <c r="I91" s="30" t="s">
        <v>30</v>
      </c>
      <c r="J91" s="34" t="str">
        <f>E21</f>
        <v>Ing. Zdeněk Fiedler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>Ing. Zdeněk Fiedler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7" t="s">
        <v>115</v>
      </c>
      <c r="D96" s="38"/>
      <c r="E96" s="38"/>
      <c r="F96" s="38"/>
      <c r="G96" s="38"/>
      <c r="H96" s="38"/>
      <c r="I96" s="38"/>
      <c r="J96" s="108">
        <f>J120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116</v>
      </c>
    </row>
    <row r="97" spans="1:31" s="9" customFormat="1" ht="24.95" customHeight="1">
      <c r="A97" s="9"/>
      <c r="B97" s="178"/>
      <c r="C97" s="179"/>
      <c r="D97" s="180" t="s">
        <v>117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118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120</v>
      </c>
      <c r="E99" s="187"/>
      <c r="F99" s="187"/>
      <c r="G99" s="187"/>
      <c r="H99" s="187"/>
      <c r="I99" s="187"/>
      <c r="J99" s="188">
        <f>J127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364</v>
      </c>
      <c r="E100" s="187"/>
      <c r="F100" s="187"/>
      <c r="G100" s="187"/>
      <c r="H100" s="187"/>
      <c r="I100" s="187"/>
      <c r="J100" s="188">
        <f>J134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123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173" t="str">
        <f>E7</f>
        <v>Přeložka cyklostezky na p.č. 196/2 -23</v>
      </c>
      <c r="F110" s="30"/>
      <c r="G110" s="30"/>
      <c r="H110" s="30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110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74" t="str">
        <f>E9</f>
        <v>sk - staveništní komunikace</v>
      </c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8"/>
      <c r="E114" s="38"/>
      <c r="F114" s="25" t="str">
        <f>F12</f>
        <v>Nymburk</v>
      </c>
      <c r="G114" s="38"/>
      <c r="H114" s="38"/>
      <c r="I114" s="30" t="s">
        <v>22</v>
      </c>
      <c r="J114" s="77" t="str">
        <f>IF(J12="","",J12)</f>
        <v>29. 11. 2022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8"/>
      <c r="E116" s="38"/>
      <c r="F116" s="25" t="str">
        <f>E15</f>
        <v>Město Nymburk</v>
      </c>
      <c r="G116" s="38"/>
      <c r="H116" s="38"/>
      <c r="I116" s="30" t="s">
        <v>30</v>
      </c>
      <c r="J116" s="34" t="str">
        <f>E21</f>
        <v>Ing. Zdeněk Fiedler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28</v>
      </c>
      <c r="D117" s="38"/>
      <c r="E117" s="38"/>
      <c r="F117" s="25" t="str">
        <f>IF(E18="","",E18)</f>
        <v>Vyplň údaj</v>
      </c>
      <c r="G117" s="38"/>
      <c r="H117" s="38"/>
      <c r="I117" s="30" t="s">
        <v>33</v>
      </c>
      <c r="J117" s="34" t="str">
        <f>E24</f>
        <v>Ing. Zdeněk Fiedler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90"/>
      <c r="B119" s="191"/>
      <c r="C119" s="192" t="s">
        <v>124</v>
      </c>
      <c r="D119" s="193" t="s">
        <v>62</v>
      </c>
      <c r="E119" s="193" t="s">
        <v>58</v>
      </c>
      <c r="F119" s="193" t="s">
        <v>59</v>
      </c>
      <c r="G119" s="193" t="s">
        <v>125</v>
      </c>
      <c r="H119" s="193" t="s">
        <v>126</v>
      </c>
      <c r="I119" s="193" t="s">
        <v>127</v>
      </c>
      <c r="J119" s="193" t="s">
        <v>114</v>
      </c>
      <c r="K119" s="194" t="s">
        <v>128</v>
      </c>
      <c r="L119" s="195"/>
      <c r="M119" s="98" t="s">
        <v>1</v>
      </c>
      <c r="N119" s="99" t="s">
        <v>41</v>
      </c>
      <c r="O119" s="99" t="s">
        <v>129</v>
      </c>
      <c r="P119" s="99" t="s">
        <v>130</v>
      </c>
      <c r="Q119" s="99" t="s">
        <v>131</v>
      </c>
      <c r="R119" s="99" t="s">
        <v>132</v>
      </c>
      <c r="S119" s="99" t="s">
        <v>133</v>
      </c>
      <c r="T119" s="100" t="s">
        <v>134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6"/>
      <c r="B120" s="37"/>
      <c r="C120" s="105" t="s">
        <v>135</v>
      </c>
      <c r="D120" s="38"/>
      <c r="E120" s="38"/>
      <c r="F120" s="38"/>
      <c r="G120" s="38"/>
      <c r="H120" s="38"/>
      <c r="I120" s="38"/>
      <c r="J120" s="196">
        <f>BK120</f>
        <v>0</v>
      </c>
      <c r="K120" s="38"/>
      <c r="L120" s="42"/>
      <c r="M120" s="101"/>
      <c r="N120" s="197"/>
      <c r="O120" s="102"/>
      <c r="P120" s="198">
        <f>P121</f>
        <v>0</v>
      </c>
      <c r="Q120" s="102"/>
      <c r="R120" s="198">
        <f>R121</f>
        <v>96.02499999999999</v>
      </c>
      <c r="S120" s="102"/>
      <c r="T120" s="199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76</v>
      </c>
      <c r="AU120" s="15" t="s">
        <v>116</v>
      </c>
      <c r="BK120" s="200">
        <f>BK121</f>
        <v>0</v>
      </c>
    </row>
    <row r="121" spans="1:63" s="12" customFormat="1" ht="25.9" customHeight="1">
      <c r="A121" s="12"/>
      <c r="B121" s="201"/>
      <c r="C121" s="202"/>
      <c r="D121" s="203" t="s">
        <v>76</v>
      </c>
      <c r="E121" s="204" t="s">
        <v>136</v>
      </c>
      <c r="F121" s="204" t="s">
        <v>137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P122+P127+P134</f>
        <v>0</v>
      </c>
      <c r="Q121" s="209"/>
      <c r="R121" s="210">
        <f>R122+R127+R134</f>
        <v>96.02499999999999</v>
      </c>
      <c r="S121" s="209"/>
      <c r="T121" s="211">
        <f>T122+T127+T134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85</v>
      </c>
      <c r="AT121" s="213" t="s">
        <v>76</v>
      </c>
      <c r="AU121" s="213" t="s">
        <v>77</v>
      </c>
      <c r="AY121" s="212" t="s">
        <v>138</v>
      </c>
      <c r="BK121" s="214">
        <f>BK122+BK127+BK134</f>
        <v>0</v>
      </c>
    </row>
    <row r="122" spans="1:63" s="12" customFormat="1" ht="22.8" customHeight="1">
      <c r="A122" s="12"/>
      <c r="B122" s="201"/>
      <c r="C122" s="202"/>
      <c r="D122" s="203" t="s">
        <v>76</v>
      </c>
      <c r="E122" s="215" t="s">
        <v>85</v>
      </c>
      <c r="F122" s="215" t="s">
        <v>139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SUM(P123:P126)</f>
        <v>0</v>
      </c>
      <c r="Q122" s="209"/>
      <c r="R122" s="210">
        <f>SUM(R123:R126)</f>
        <v>0</v>
      </c>
      <c r="S122" s="209"/>
      <c r="T122" s="211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85</v>
      </c>
      <c r="AT122" s="213" t="s">
        <v>76</v>
      </c>
      <c r="AU122" s="213" t="s">
        <v>85</v>
      </c>
      <c r="AY122" s="212" t="s">
        <v>138</v>
      </c>
      <c r="BK122" s="214">
        <f>SUM(BK123:BK126)</f>
        <v>0</v>
      </c>
    </row>
    <row r="123" spans="1:65" s="2" customFormat="1" ht="33" customHeight="1">
      <c r="A123" s="36"/>
      <c r="B123" s="37"/>
      <c r="C123" s="217" t="s">
        <v>85</v>
      </c>
      <c r="D123" s="217" t="s">
        <v>141</v>
      </c>
      <c r="E123" s="218" t="s">
        <v>611</v>
      </c>
      <c r="F123" s="219" t="s">
        <v>612</v>
      </c>
      <c r="G123" s="220" t="s">
        <v>144</v>
      </c>
      <c r="H123" s="221">
        <v>75</v>
      </c>
      <c r="I123" s="222"/>
      <c r="J123" s="223">
        <f>ROUND(I123*H123,2)</f>
        <v>0</v>
      </c>
      <c r="K123" s="219" t="s">
        <v>145</v>
      </c>
      <c r="L123" s="42"/>
      <c r="M123" s="224" t="s">
        <v>1</v>
      </c>
      <c r="N123" s="225" t="s">
        <v>42</v>
      </c>
      <c r="O123" s="89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8" t="s">
        <v>146</v>
      </c>
      <c r="AT123" s="228" t="s">
        <v>141</v>
      </c>
      <c r="AU123" s="228" t="s">
        <v>87</v>
      </c>
      <c r="AY123" s="15" t="s">
        <v>138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5" t="s">
        <v>85</v>
      </c>
      <c r="BK123" s="229">
        <f>ROUND(I123*H123,2)</f>
        <v>0</v>
      </c>
      <c r="BL123" s="15" t="s">
        <v>146</v>
      </c>
      <c r="BM123" s="228" t="s">
        <v>613</v>
      </c>
    </row>
    <row r="124" spans="1:47" s="2" customFormat="1" ht="12">
      <c r="A124" s="36"/>
      <c r="B124" s="37"/>
      <c r="C124" s="38"/>
      <c r="D124" s="230" t="s">
        <v>148</v>
      </c>
      <c r="E124" s="38"/>
      <c r="F124" s="231" t="s">
        <v>614</v>
      </c>
      <c r="G124" s="38"/>
      <c r="H124" s="38"/>
      <c r="I124" s="232"/>
      <c r="J124" s="38"/>
      <c r="K124" s="38"/>
      <c r="L124" s="42"/>
      <c r="M124" s="233"/>
      <c r="N124" s="234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148</v>
      </c>
      <c r="AU124" s="15" t="s">
        <v>87</v>
      </c>
    </row>
    <row r="125" spans="1:65" s="2" customFormat="1" ht="24.15" customHeight="1">
      <c r="A125" s="36"/>
      <c r="B125" s="37"/>
      <c r="C125" s="217" t="s">
        <v>87</v>
      </c>
      <c r="D125" s="217" t="s">
        <v>141</v>
      </c>
      <c r="E125" s="218" t="s">
        <v>199</v>
      </c>
      <c r="F125" s="219" t="s">
        <v>200</v>
      </c>
      <c r="G125" s="220" t="s">
        <v>168</v>
      </c>
      <c r="H125" s="221">
        <v>245</v>
      </c>
      <c r="I125" s="222"/>
      <c r="J125" s="223">
        <f>ROUND(I125*H125,2)</f>
        <v>0</v>
      </c>
      <c r="K125" s="219" t="s">
        <v>145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146</v>
      </c>
      <c r="AT125" s="228" t="s">
        <v>141</v>
      </c>
      <c r="AU125" s="228" t="s">
        <v>87</v>
      </c>
      <c r="AY125" s="15" t="s">
        <v>138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85</v>
      </c>
      <c r="BK125" s="229">
        <f>ROUND(I125*H125,2)</f>
        <v>0</v>
      </c>
      <c r="BL125" s="15" t="s">
        <v>146</v>
      </c>
      <c r="BM125" s="228" t="s">
        <v>615</v>
      </c>
    </row>
    <row r="126" spans="1:47" s="2" customFormat="1" ht="12">
      <c r="A126" s="36"/>
      <c r="B126" s="37"/>
      <c r="C126" s="38"/>
      <c r="D126" s="230" t="s">
        <v>148</v>
      </c>
      <c r="E126" s="38"/>
      <c r="F126" s="231" t="s">
        <v>202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148</v>
      </c>
      <c r="AU126" s="15" t="s">
        <v>87</v>
      </c>
    </row>
    <row r="127" spans="1:63" s="12" customFormat="1" ht="22.8" customHeight="1">
      <c r="A127" s="12"/>
      <c r="B127" s="201"/>
      <c r="C127" s="202"/>
      <c r="D127" s="203" t="s">
        <v>76</v>
      </c>
      <c r="E127" s="215" t="s">
        <v>246</v>
      </c>
      <c r="F127" s="215" t="s">
        <v>247</v>
      </c>
      <c r="G127" s="202"/>
      <c r="H127" s="202"/>
      <c r="I127" s="205"/>
      <c r="J127" s="216">
        <f>BK127</f>
        <v>0</v>
      </c>
      <c r="K127" s="202"/>
      <c r="L127" s="207"/>
      <c r="M127" s="208"/>
      <c r="N127" s="209"/>
      <c r="O127" s="209"/>
      <c r="P127" s="210">
        <f>SUM(P128:P133)</f>
        <v>0</v>
      </c>
      <c r="Q127" s="209"/>
      <c r="R127" s="210">
        <f>SUM(R128:R133)</f>
        <v>96.02499999999999</v>
      </c>
      <c r="S127" s="209"/>
      <c r="T127" s="211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85</v>
      </c>
      <c r="AT127" s="213" t="s">
        <v>76</v>
      </c>
      <c r="AU127" s="213" t="s">
        <v>85</v>
      </c>
      <c r="AY127" s="212" t="s">
        <v>138</v>
      </c>
      <c r="BK127" s="214">
        <f>SUM(BK128:BK133)</f>
        <v>0</v>
      </c>
    </row>
    <row r="128" spans="1:65" s="2" customFormat="1" ht="24.15" customHeight="1">
      <c r="A128" s="36"/>
      <c r="B128" s="37"/>
      <c r="C128" s="217" t="s">
        <v>248</v>
      </c>
      <c r="D128" s="217" t="s">
        <v>141</v>
      </c>
      <c r="E128" s="218" t="s">
        <v>616</v>
      </c>
      <c r="F128" s="219" t="s">
        <v>617</v>
      </c>
      <c r="G128" s="220" t="s">
        <v>168</v>
      </c>
      <c r="H128" s="221">
        <v>245</v>
      </c>
      <c r="I128" s="222"/>
      <c r="J128" s="223">
        <f>ROUND(I128*H128,2)</f>
        <v>0</v>
      </c>
      <c r="K128" s="219" t="s">
        <v>145</v>
      </c>
      <c r="L128" s="42"/>
      <c r="M128" s="224" t="s">
        <v>1</v>
      </c>
      <c r="N128" s="225" t="s">
        <v>42</v>
      </c>
      <c r="O128" s="89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8" t="s">
        <v>146</v>
      </c>
      <c r="AT128" s="228" t="s">
        <v>141</v>
      </c>
      <c r="AU128" s="228" t="s">
        <v>87</v>
      </c>
      <c r="AY128" s="15" t="s">
        <v>138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5" t="s">
        <v>85</v>
      </c>
      <c r="BK128" s="229">
        <f>ROUND(I128*H128,2)</f>
        <v>0</v>
      </c>
      <c r="BL128" s="15" t="s">
        <v>146</v>
      </c>
      <c r="BM128" s="228" t="s">
        <v>618</v>
      </c>
    </row>
    <row r="129" spans="1:47" s="2" customFormat="1" ht="12">
      <c r="A129" s="36"/>
      <c r="B129" s="37"/>
      <c r="C129" s="38"/>
      <c r="D129" s="230" t="s">
        <v>148</v>
      </c>
      <c r="E129" s="38"/>
      <c r="F129" s="231" t="s">
        <v>619</v>
      </c>
      <c r="G129" s="38"/>
      <c r="H129" s="38"/>
      <c r="I129" s="232"/>
      <c r="J129" s="38"/>
      <c r="K129" s="38"/>
      <c r="L129" s="42"/>
      <c r="M129" s="233"/>
      <c r="N129" s="234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148</v>
      </c>
      <c r="AU129" s="15" t="s">
        <v>87</v>
      </c>
    </row>
    <row r="130" spans="1:65" s="2" customFormat="1" ht="33" customHeight="1">
      <c r="A130" s="36"/>
      <c r="B130" s="37"/>
      <c r="C130" s="217" t="s">
        <v>146</v>
      </c>
      <c r="D130" s="217" t="s">
        <v>141</v>
      </c>
      <c r="E130" s="218" t="s">
        <v>620</v>
      </c>
      <c r="F130" s="219" t="s">
        <v>621</v>
      </c>
      <c r="G130" s="220" t="s">
        <v>168</v>
      </c>
      <c r="H130" s="221">
        <v>210</v>
      </c>
      <c r="I130" s="222"/>
      <c r="J130" s="223">
        <f>ROUND(I130*H130,2)</f>
        <v>0</v>
      </c>
      <c r="K130" s="219" t="s">
        <v>145</v>
      </c>
      <c r="L130" s="42"/>
      <c r="M130" s="224" t="s">
        <v>1</v>
      </c>
      <c r="N130" s="225" t="s">
        <v>42</v>
      </c>
      <c r="O130" s="89"/>
      <c r="P130" s="226">
        <f>O130*H130</f>
        <v>0</v>
      </c>
      <c r="Q130" s="226">
        <v>0.0835</v>
      </c>
      <c r="R130" s="226">
        <f>Q130*H130</f>
        <v>17.535</v>
      </c>
      <c r="S130" s="226">
        <v>0</v>
      </c>
      <c r="T130" s="22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8" t="s">
        <v>146</v>
      </c>
      <c r="AT130" s="228" t="s">
        <v>141</v>
      </c>
      <c r="AU130" s="228" t="s">
        <v>87</v>
      </c>
      <c r="AY130" s="15" t="s">
        <v>138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5" t="s">
        <v>85</v>
      </c>
      <c r="BK130" s="229">
        <f>ROUND(I130*H130,2)</f>
        <v>0</v>
      </c>
      <c r="BL130" s="15" t="s">
        <v>146</v>
      </c>
      <c r="BM130" s="228" t="s">
        <v>622</v>
      </c>
    </row>
    <row r="131" spans="1:47" s="2" customFormat="1" ht="12">
      <c r="A131" s="36"/>
      <c r="B131" s="37"/>
      <c r="C131" s="38"/>
      <c r="D131" s="230" t="s">
        <v>148</v>
      </c>
      <c r="E131" s="38"/>
      <c r="F131" s="231" t="s">
        <v>623</v>
      </c>
      <c r="G131" s="38"/>
      <c r="H131" s="38"/>
      <c r="I131" s="232"/>
      <c r="J131" s="38"/>
      <c r="K131" s="38"/>
      <c r="L131" s="42"/>
      <c r="M131" s="233"/>
      <c r="N131" s="234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148</v>
      </c>
      <c r="AU131" s="15" t="s">
        <v>87</v>
      </c>
    </row>
    <row r="132" spans="1:65" s="2" customFormat="1" ht="16.5" customHeight="1">
      <c r="A132" s="36"/>
      <c r="B132" s="37"/>
      <c r="C132" s="236" t="s">
        <v>246</v>
      </c>
      <c r="D132" s="236" t="s">
        <v>159</v>
      </c>
      <c r="E132" s="237" t="s">
        <v>624</v>
      </c>
      <c r="F132" s="238" t="s">
        <v>625</v>
      </c>
      <c r="G132" s="239" t="s">
        <v>270</v>
      </c>
      <c r="H132" s="240">
        <v>47</v>
      </c>
      <c r="I132" s="241"/>
      <c r="J132" s="242">
        <f>ROUND(I132*H132,2)</f>
        <v>0</v>
      </c>
      <c r="K132" s="238" t="s">
        <v>145</v>
      </c>
      <c r="L132" s="243"/>
      <c r="M132" s="244" t="s">
        <v>1</v>
      </c>
      <c r="N132" s="245" t="s">
        <v>42</v>
      </c>
      <c r="O132" s="89"/>
      <c r="P132" s="226">
        <f>O132*H132</f>
        <v>0</v>
      </c>
      <c r="Q132" s="226">
        <v>1.67</v>
      </c>
      <c r="R132" s="226">
        <f>Q132*H132</f>
        <v>78.49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163</v>
      </c>
      <c r="AT132" s="228" t="s">
        <v>159</v>
      </c>
      <c r="AU132" s="228" t="s">
        <v>87</v>
      </c>
      <c r="AY132" s="15" t="s">
        <v>138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85</v>
      </c>
      <c r="BK132" s="229">
        <f>ROUND(I132*H132,2)</f>
        <v>0</v>
      </c>
      <c r="BL132" s="15" t="s">
        <v>146</v>
      </c>
      <c r="BM132" s="228" t="s">
        <v>626</v>
      </c>
    </row>
    <row r="133" spans="1:47" s="2" customFormat="1" ht="12">
      <c r="A133" s="36"/>
      <c r="B133" s="37"/>
      <c r="C133" s="38"/>
      <c r="D133" s="230" t="s">
        <v>148</v>
      </c>
      <c r="E133" s="38"/>
      <c r="F133" s="231" t="s">
        <v>625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148</v>
      </c>
      <c r="AU133" s="15" t="s">
        <v>87</v>
      </c>
    </row>
    <row r="134" spans="1:63" s="12" customFormat="1" ht="22.8" customHeight="1">
      <c r="A134" s="12"/>
      <c r="B134" s="201"/>
      <c r="C134" s="202"/>
      <c r="D134" s="203" t="s">
        <v>76</v>
      </c>
      <c r="E134" s="215" t="s">
        <v>446</v>
      </c>
      <c r="F134" s="215" t="s">
        <v>447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SUM(P135:P141)</f>
        <v>0</v>
      </c>
      <c r="Q134" s="209"/>
      <c r="R134" s="210">
        <f>SUM(R135:R141)</f>
        <v>0</v>
      </c>
      <c r="S134" s="209"/>
      <c r="T134" s="211">
        <f>SUM(T135:T141)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85</v>
      </c>
      <c r="AT134" s="213" t="s">
        <v>76</v>
      </c>
      <c r="AU134" s="213" t="s">
        <v>85</v>
      </c>
      <c r="AY134" s="212" t="s">
        <v>138</v>
      </c>
      <c r="BK134" s="214">
        <f>SUM(BK135:BK141)</f>
        <v>0</v>
      </c>
    </row>
    <row r="135" spans="1:65" s="2" customFormat="1" ht="24.15" customHeight="1">
      <c r="A135" s="36"/>
      <c r="B135" s="37"/>
      <c r="C135" s="217" t="s">
        <v>287</v>
      </c>
      <c r="D135" s="217" t="s">
        <v>141</v>
      </c>
      <c r="E135" s="218" t="s">
        <v>448</v>
      </c>
      <c r="F135" s="219" t="s">
        <v>449</v>
      </c>
      <c r="G135" s="220" t="s">
        <v>162</v>
      </c>
      <c r="H135" s="221">
        <v>150</v>
      </c>
      <c r="I135" s="222"/>
      <c r="J135" s="223">
        <f>ROUND(I135*H135,2)</f>
        <v>0</v>
      </c>
      <c r="K135" s="219" t="s">
        <v>145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146</v>
      </c>
      <c r="AT135" s="228" t="s">
        <v>141</v>
      </c>
      <c r="AU135" s="228" t="s">
        <v>87</v>
      </c>
      <c r="AY135" s="15" t="s">
        <v>138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85</v>
      </c>
      <c r="BK135" s="229">
        <f>ROUND(I135*H135,2)</f>
        <v>0</v>
      </c>
      <c r="BL135" s="15" t="s">
        <v>146</v>
      </c>
      <c r="BM135" s="228" t="s">
        <v>627</v>
      </c>
    </row>
    <row r="136" spans="1:47" s="2" customFormat="1" ht="12">
      <c r="A136" s="36"/>
      <c r="B136" s="37"/>
      <c r="C136" s="38"/>
      <c r="D136" s="230" t="s">
        <v>148</v>
      </c>
      <c r="E136" s="38"/>
      <c r="F136" s="231" t="s">
        <v>451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148</v>
      </c>
      <c r="AU136" s="15" t="s">
        <v>87</v>
      </c>
    </row>
    <row r="137" spans="1:65" s="2" customFormat="1" ht="24.15" customHeight="1">
      <c r="A137" s="36"/>
      <c r="B137" s="37"/>
      <c r="C137" s="217" t="s">
        <v>292</v>
      </c>
      <c r="D137" s="217" t="s">
        <v>141</v>
      </c>
      <c r="E137" s="218" t="s">
        <v>453</v>
      </c>
      <c r="F137" s="219" t="s">
        <v>454</v>
      </c>
      <c r="G137" s="220" t="s">
        <v>162</v>
      </c>
      <c r="H137" s="221">
        <v>1350</v>
      </c>
      <c r="I137" s="222"/>
      <c r="J137" s="223">
        <f>ROUND(I137*H137,2)</f>
        <v>0</v>
      </c>
      <c r="K137" s="219" t="s">
        <v>145</v>
      </c>
      <c r="L137" s="42"/>
      <c r="M137" s="224" t="s">
        <v>1</v>
      </c>
      <c r="N137" s="225" t="s">
        <v>42</v>
      </c>
      <c r="O137" s="89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8" t="s">
        <v>146</v>
      </c>
      <c r="AT137" s="228" t="s">
        <v>141</v>
      </c>
      <c r="AU137" s="228" t="s">
        <v>87</v>
      </c>
      <c r="AY137" s="15" t="s">
        <v>138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5" t="s">
        <v>85</v>
      </c>
      <c r="BK137" s="229">
        <f>ROUND(I137*H137,2)</f>
        <v>0</v>
      </c>
      <c r="BL137" s="15" t="s">
        <v>146</v>
      </c>
      <c r="BM137" s="228" t="s">
        <v>628</v>
      </c>
    </row>
    <row r="138" spans="1:47" s="2" customFormat="1" ht="12">
      <c r="A138" s="36"/>
      <c r="B138" s="37"/>
      <c r="C138" s="38"/>
      <c r="D138" s="230" t="s">
        <v>148</v>
      </c>
      <c r="E138" s="38"/>
      <c r="F138" s="231" t="s">
        <v>456</v>
      </c>
      <c r="G138" s="38"/>
      <c r="H138" s="38"/>
      <c r="I138" s="232"/>
      <c r="J138" s="38"/>
      <c r="K138" s="38"/>
      <c r="L138" s="42"/>
      <c r="M138" s="233"/>
      <c r="N138" s="234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148</v>
      </c>
      <c r="AU138" s="15" t="s">
        <v>87</v>
      </c>
    </row>
    <row r="139" spans="1:51" s="13" customFormat="1" ht="12">
      <c r="A139" s="13"/>
      <c r="B139" s="246"/>
      <c r="C139" s="247"/>
      <c r="D139" s="230" t="s">
        <v>171</v>
      </c>
      <c r="E139" s="247"/>
      <c r="F139" s="249" t="s">
        <v>629</v>
      </c>
      <c r="G139" s="247"/>
      <c r="H139" s="250">
        <v>1350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6" t="s">
        <v>171</v>
      </c>
      <c r="AU139" s="256" t="s">
        <v>87</v>
      </c>
      <c r="AV139" s="13" t="s">
        <v>87</v>
      </c>
      <c r="AW139" s="13" t="s">
        <v>4</v>
      </c>
      <c r="AX139" s="13" t="s">
        <v>85</v>
      </c>
      <c r="AY139" s="256" t="s">
        <v>138</v>
      </c>
    </row>
    <row r="140" spans="1:65" s="2" customFormat="1" ht="44.25" customHeight="1">
      <c r="A140" s="36"/>
      <c r="B140" s="37"/>
      <c r="C140" s="217" t="s">
        <v>163</v>
      </c>
      <c r="D140" s="217" t="s">
        <v>141</v>
      </c>
      <c r="E140" s="218" t="s">
        <v>468</v>
      </c>
      <c r="F140" s="219" t="s">
        <v>469</v>
      </c>
      <c r="G140" s="220" t="s">
        <v>162</v>
      </c>
      <c r="H140" s="221">
        <v>150</v>
      </c>
      <c r="I140" s="222"/>
      <c r="J140" s="223">
        <f>ROUND(I140*H140,2)</f>
        <v>0</v>
      </c>
      <c r="K140" s="219" t="s">
        <v>145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146</v>
      </c>
      <c r="AT140" s="228" t="s">
        <v>141</v>
      </c>
      <c r="AU140" s="228" t="s">
        <v>87</v>
      </c>
      <c r="AY140" s="15" t="s">
        <v>138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85</v>
      </c>
      <c r="BK140" s="229">
        <f>ROUND(I140*H140,2)</f>
        <v>0</v>
      </c>
      <c r="BL140" s="15" t="s">
        <v>146</v>
      </c>
      <c r="BM140" s="228" t="s">
        <v>630</v>
      </c>
    </row>
    <row r="141" spans="1:47" s="2" customFormat="1" ht="12">
      <c r="A141" s="36"/>
      <c r="B141" s="37"/>
      <c r="C141" s="38"/>
      <c r="D141" s="230" t="s">
        <v>148</v>
      </c>
      <c r="E141" s="38"/>
      <c r="F141" s="231" t="s">
        <v>469</v>
      </c>
      <c r="G141" s="38"/>
      <c r="H141" s="38"/>
      <c r="I141" s="232"/>
      <c r="J141" s="38"/>
      <c r="K141" s="38"/>
      <c r="L141" s="42"/>
      <c r="M141" s="257"/>
      <c r="N141" s="258"/>
      <c r="O141" s="259"/>
      <c r="P141" s="259"/>
      <c r="Q141" s="259"/>
      <c r="R141" s="259"/>
      <c r="S141" s="259"/>
      <c r="T141" s="26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148</v>
      </c>
      <c r="AU141" s="15" t="s">
        <v>87</v>
      </c>
    </row>
    <row r="142" spans="1:31" s="2" customFormat="1" ht="6.95" customHeight="1">
      <c r="A142" s="36"/>
      <c r="B142" s="64"/>
      <c r="C142" s="65"/>
      <c r="D142" s="65"/>
      <c r="E142" s="65"/>
      <c r="F142" s="65"/>
      <c r="G142" s="65"/>
      <c r="H142" s="65"/>
      <c r="I142" s="65"/>
      <c r="J142" s="65"/>
      <c r="K142" s="65"/>
      <c r="L142" s="42"/>
      <c r="M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</sheetData>
  <sheetProtection password="CC35" sheet="1" objects="1" scenarios="1" formatColumns="0" formatRows="0" autoFilter="0"/>
  <autoFilter ref="C119:K14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5"/>
      <c r="C3" s="136"/>
      <c r="D3" s="136"/>
      <c r="E3" s="136"/>
      <c r="F3" s="136"/>
      <c r="G3" s="136"/>
      <c r="H3" s="18"/>
    </row>
    <row r="4" spans="2:8" s="1" customFormat="1" ht="24.95" customHeight="1">
      <c r="B4" s="18"/>
      <c r="C4" s="137" t="s">
        <v>631</v>
      </c>
      <c r="H4" s="18"/>
    </row>
    <row r="5" spans="2:8" s="1" customFormat="1" ht="12" customHeight="1">
      <c r="B5" s="18"/>
      <c r="C5" s="261" t="s">
        <v>13</v>
      </c>
      <c r="D5" s="146" t="s">
        <v>14</v>
      </c>
      <c r="E5" s="1"/>
      <c r="F5" s="1"/>
      <c r="H5" s="18"/>
    </row>
    <row r="6" spans="2:8" s="1" customFormat="1" ht="36.95" customHeight="1">
      <c r="B6" s="18"/>
      <c r="C6" s="262" t="s">
        <v>16</v>
      </c>
      <c r="D6" s="263" t="s">
        <v>17</v>
      </c>
      <c r="E6" s="1"/>
      <c r="F6" s="1"/>
      <c r="H6" s="18"/>
    </row>
    <row r="7" spans="2:8" s="1" customFormat="1" ht="16.5" customHeight="1">
      <c r="B7" s="18"/>
      <c r="C7" s="139" t="s">
        <v>22</v>
      </c>
      <c r="D7" s="143" t="str">
        <f>'Rekapitulace stavby'!AN8</f>
        <v>29. 11. 2022</v>
      </c>
      <c r="H7" s="18"/>
    </row>
    <row r="8" spans="1:8" s="2" customFormat="1" ht="10.8" customHeight="1">
      <c r="A8" s="36"/>
      <c r="B8" s="42"/>
      <c r="C8" s="36"/>
      <c r="D8" s="36"/>
      <c r="E8" s="36"/>
      <c r="F8" s="36"/>
      <c r="G8" s="36"/>
      <c r="H8" s="42"/>
    </row>
    <row r="9" spans="1:8" s="11" customFormat="1" ht="29.25" customHeight="1">
      <c r="A9" s="190"/>
      <c r="B9" s="264"/>
      <c r="C9" s="265" t="s">
        <v>58</v>
      </c>
      <c r="D9" s="266" t="s">
        <v>59</v>
      </c>
      <c r="E9" s="266" t="s">
        <v>125</v>
      </c>
      <c r="F9" s="267" t="s">
        <v>632</v>
      </c>
      <c r="G9" s="190"/>
      <c r="H9" s="264"/>
    </row>
    <row r="10" spans="1:8" s="2" customFormat="1" ht="26.4" customHeight="1">
      <c r="A10" s="36"/>
      <c r="B10" s="42"/>
      <c r="C10" s="268" t="s">
        <v>633</v>
      </c>
      <c r="D10" s="268" t="s">
        <v>83</v>
      </c>
      <c r="E10" s="36"/>
      <c r="F10" s="36"/>
      <c r="G10" s="36"/>
      <c r="H10" s="42"/>
    </row>
    <row r="11" spans="1:8" s="2" customFormat="1" ht="16.8" customHeight="1">
      <c r="A11" s="36"/>
      <c r="B11" s="42"/>
      <c r="C11" s="269" t="s">
        <v>106</v>
      </c>
      <c r="D11" s="270" t="s">
        <v>107</v>
      </c>
      <c r="E11" s="271" t="s">
        <v>1</v>
      </c>
      <c r="F11" s="272">
        <v>520</v>
      </c>
      <c r="G11" s="36"/>
      <c r="H11" s="42"/>
    </row>
    <row r="12" spans="1:8" s="2" customFormat="1" ht="16.8" customHeight="1">
      <c r="A12" s="36"/>
      <c r="B12" s="42"/>
      <c r="C12" s="273" t="s">
        <v>106</v>
      </c>
      <c r="D12" s="273" t="s">
        <v>198</v>
      </c>
      <c r="E12" s="15" t="s">
        <v>1</v>
      </c>
      <c r="F12" s="274">
        <v>520</v>
      </c>
      <c r="G12" s="36"/>
      <c r="H12" s="42"/>
    </row>
    <row r="13" spans="1:8" s="2" customFormat="1" ht="16.8" customHeight="1">
      <c r="A13" s="36"/>
      <c r="B13" s="42"/>
      <c r="C13" s="275" t="s">
        <v>634</v>
      </c>
      <c r="D13" s="36"/>
      <c r="E13" s="36"/>
      <c r="F13" s="36"/>
      <c r="G13" s="36"/>
      <c r="H13" s="42"/>
    </row>
    <row r="14" spans="1:8" s="2" customFormat="1" ht="16.8" customHeight="1">
      <c r="A14" s="36"/>
      <c r="B14" s="42"/>
      <c r="C14" s="273" t="s">
        <v>194</v>
      </c>
      <c r="D14" s="273" t="s">
        <v>195</v>
      </c>
      <c r="E14" s="15" t="s">
        <v>168</v>
      </c>
      <c r="F14" s="274">
        <v>520</v>
      </c>
      <c r="G14" s="36"/>
      <c r="H14" s="42"/>
    </row>
    <row r="15" spans="1:8" s="2" customFormat="1" ht="16.8" customHeight="1">
      <c r="A15" s="36"/>
      <c r="B15" s="42"/>
      <c r="C15" s="273" t="s">
        <v>166</v>
      </c>
      <c r="D15" s="273" t="s">
        <v>167</v>
      </c>
      <c r="E15" s="15" t="s">
        <v>168</v>
      </c>
      <c r="F15" s="274">
        <v>52</v>
      </c>
      <c r="G15" s="36"/>
      <c r="H15" s="42"/>
    </row>
    <row r="16" spans="1:8" s="2" customFormat="1" ht="16.8" customHeight="1">
      <c r="A16" s="36"/>
      <c r="B16" s="42"/>
      <c r="C16" s="273" t="s">
        <v>178</v>
      </c>
      <c r="D16" s="273" t="s">
        <v>179</v>
      </c>
      <c r="E16" s="15" t="s">
        <v>168</v>
      </c>
      <c r="F16" s="274">
        <v>468</v>
      </c>
      <c r="G16" s="36"/>
      <c r="H16" s="42"/>
    </row>
    <row r="17" spans="1:8" s="2" customFormat="1" ht="16.8" customHeight="1">
      <c r="A17" s="36"/>
      <c r="B17" s="42"/>
      <c r="C17" s="273" t="s">
        <v>184</v>
      </c>
      <c r="D17" s="273" t="s">
        <v>185</v>
      </c>
      <c r="E17" s="15" t="s">
        <v>168</v>
      </c>
      <c r="F17" s="274">
        <v>520</v>
      </c>
      <c r="G17" s="36"/>
      <c r="H17" s="42"/>
    </row>
    <row r="18" spans="1:8" s="2" customFormat="1" ht="12">
      <c r="A18" s="36"/>
      <c r="B18" s="42"/>
      <c r="C18" s="273" t="s">
        <v>204</v>
      </c>
      <c r="D18" s="273" t="s">
        <v>205</v>
      </c>
      <c r="E18" s="15" t="s">
        <v>168</v>
      </c>
      <c r="F18" s="274">
        <v>520</v>
      </c>
      <c r="G18" s="36"/>
      <c r="H18" s="42"/>
    </row>
    <row r="19" spans="1:8" s="2" customFormat="1" ht="16.8" customHeight="1">
      <c r="A19" s="36"/>
      <c r="B19" s="42"/>
      <c r="C19" s="273" t="s">
        <v>210</v>
      </c>
      <c r="D19" s="273" t="s">
        <v>211</v>
      </c>
      <c r="E19" s="15" t="s">
        <v>162</v>
      </c>
      <c r="F19" s="274">
        <v>0.052</v>
      </c>
      <c r="G19" s="36"/>
      <c r="H19" s="42"/>
    </row>
    <row r="20" spans="1:8" s="2" customFormat="1" ht="16.8" customHeight="1">
      <c r="A20" s="36"/>
      <c r="B20" s="42"/>
      <c r="C20" s="273" t="s">
        <v>220</v>
      </c>
      <c r="D20" s="273" t="s">
        <v>221</v>
      </c>
      <c r="E20" s="15" t="s">
        <v>144</v>
      </c>
      <c r="F20" s="274">
        <v>10.4</v>
      </c>
      <c r="G20" s="36"/>
      <c r="H20" s="42"/>
    </row>
    <row r="21" spans="1:8" s="2" customFormat="1" ht="16.8" customHeight="1">
      <c r="A21" s="36"/>
      <c r="B21" s="42"/>
      <c r="C21" s="273" t="s">
        <v>226</v>
      </c>
      <c r="D21" s="273" t="s">
        <v>227</v>
      </c>
      <c r="E21" s="15" t="s">
        <v>144</v>
      </c>
      <c r="F21" s="274">
        <v>10.4</v>
      </c>
      <c r="G21" s="36"/>
      <c r="H21" s="42"/>
    </row>
    <row r="22" spans="1:8" s="2" customFormat="1" ht="16.8" customHeight="1">
      <c r="A22" s="36"/>
      <c r="B22" s="42"/>
      <c r="C22" s="273" t="s">
        <v>189</v>
      </c>
      <c r="D22" s="273" t="s">
        <v>190</v>
      </c>
      <c r="E22" s="15" t="s">
        <v>191</v>
      </c>
      <c r="F22" s="274">
        <v>7.8</v>
      </c>
      <c r="G22" s="36"/>
      <c r="H22" s="42"/>
    </row>
    <row r="23" spans="1:8" s="2" customFormat="1" ht="16.8" customHeight="1">
      <c r="A23" s="36"/>
      <c r="B23" s="42"/>
      <c r="C23" s="273" t="s">
        <v>216</v>
      </c>
      <c r="D23" s="273" t="s">
        <v>217</v>
      </c>
      <c r="E23" s="15" t="s">
        <v>191</v>
      </c>
      <c r="F23" s="274">
        <v>52</v>
      </c>
      <c r="G23" s="36"/>
      <c r="H23" s="42"/>
    </row>
    <row r="24" spans="1:8" s="2" customFormat="1" ht="16.8" customHeight="1">
      <c r="A24" s="36"/>
      <c r="B24" s="42"/>
      <c r="C24" s="273" t="s">
        <v>174</v>
      </c>
      <c r="D24" s="273" t="s">
        <v>175</v>
      </c>
      <c r="E24" s="15" t="s">
        <v>162</v>
      </c>
      <c r="F24" s="274">
        <v>16.64</v>
      </c>
      <c r="G24" s="36"/>
      <c r="H24" s="42"/>
    </row>
    <row r="25" spans="1:8" s="2" customFormat="1" ht="26.4" customHeight="1">
      <c r="A25" s="36"/>
      <c r="B25" s="42"/>
      <c r="C25" s="268" t="s">
        <v>635</v>
      </c>
      <c r="D25" s="268" t="s">
        <v>95</v>
      </c>
      <c r="E25" s="36"/>
      <c r="F25" s="36"/>
      <c r="G25" s="36"/>
      <c r="H25" s="42"/>
    </row>
    <row r="26" spans="1:8" s="2" customFormat="1" ht="16.8" customHeight="1">
      <c r="A26" s="36"/>
      <c r="B26" s="42"/>
      <c r="C26" s="269" t="s">
        <v>106</v>
      </c>
      <c r="D26" s="270" t="s">
        <v>107</v>
      </c>
      <c r="E26" s="271" t="s">
        <v>1</v>
      </c>
      <c r="F26" s="272">
        <v>325</v>
      </c>
      <c r="G26" s="36"/>
      <c r="H26" s="42"/>
    </row>
    <row r="27" spans="1:8" s="2" customFormat="1" ht="16.8" customHeight="1">
      <c r="A27" s="36"/>
      <c r="B27" s="42"/>
      <c r="C27" s="273" t="s">
        <v>106</v>
      </c>
      <c r="D27" s="273" t="s">
        <v>499</v>
      </c>
      <c r="E27" s="15" t="s">
        <v>1</v>
      </c>
      <c r="F27" s="274">
        <v>325</v>
      </c>
      <c r="G27" s="36"/>
      <c r="H27" s="42"/>
    </row>
    <row r="28" spans="1:8" s="2" customFormat="1" ht="16.8" customHeight="1">
      <c r="A28" s="36"/>
      <c r="B28" s="42"/>
      <c r="C28" s="275" t="s">
        <v>634</v>
      </c>
      <c r="D28" s="36"/>
      <c r="E28" s="36"/>
      <c r="F28" s="36"/>
      <c r="G28" s="36"/>
      <c r="H28" s="42"/>
    </row>
    <row r="29" spans="1:8" s="2" customFormat="1" ht="16.8" customHeight="1">
      <c r="A29" s="36"/>
      <c r="B29" s="42"/>
      <c r="C29" s="273" t="s">
        <v>194</v>
      </c>
      <c r="D29" s="273" t="s">
        <v>195</v>
      </c>
      <c r="E29" s="15" t="s">
        <v>168</v>
      </c>
      <c r="F29" s="274">
        <v>325</v>
      </c>
      <c r="G29" s="36"/>
      <c r="H29" s="42"/>
    </row>
    <row r="30" spans="1:8" s="2" customFormat="1" ht="16.8" customHeight="1">
      <c r="A30" s="36"/>
      <c r="B30" s="42"/>
      <c r="C30" s="273" t="s">
        <v>166</v>
      </c>
      <c r="D30" s="273" t="s">
        <v>167</v>
      </c>
      <c r="E30" s="15" t="s">
        <v>168</v>
      </c>
      <c r="F30" s="274">
        <v>32.5</v>
      </c>
      <c r="G30" s="36"/>
      <c r="H30" s="42"/>
    </row>
    <row r="31" spans="1:8" s="2" customFormat="1" ht="16.8" customHeight="1">
      <c r="A31" s="36"/>
      <c r="B31" s="42"/>
      <c r="C31" s="273" t="s">
        <v>178</v>
      </c>
      <c r="D31" s="273" t="s">
        <v>179</v>
      </c>
      <c r="E31" s="15" t="s">
        <v>168</v>
      </c>
      <c r="F31" s="274">
        <v>292.5</v>
      </c>
      <c r="G31" s="36"/>
      <c r="H31" s="42"/>
    </row>
    <row r="32" spans="1:8" s="2" customFormat="1" ht="16.8" customHeight="1">
      <c r="A32" s="36"/>
      <c r="B32" s="42"/>
      <c r="C32" s="273" t="s">
        <v>184</v>
      </c>
      <c r="D32" s="273" t="s">
        <v>185</v>
      </c>
      <c r="E32" s="15" t="s">
        <v>168</v>
      </c>
      <c r="F32" s="274">
        <v>325</v>
      </c>
      <c r="G32" s="36"/>
      <c r="H32" s="42"/>
    </row>
    <row r="33" spans="1:8" s="2" customFormat="1" ht="12">
      <c r="A33" s="36"/>
      <c r="B33" s="42"/>
      <c r="C33" s="273" t="s">
        <v>204</v>
      </c>
      <c r="D33" s="273" t="s">
        <v>205</v>
      </c>
      <c r="E33" s="15" t="s">
        <v>168</v>
      </c>
      <c r="F33" s="274">
        <v>325</v>
      </c>
      <c r="G33" s="36"/>
      <c r="H33" s="42"/>
    </row>
    <row r="34" spans="1:8" s="2" customFormat="1" ht="16.8" customHeight="1">
      <c r="A34" s="36"/>
      <c r="B34" s="42"/>
      <c r="C34" s="273" t="s">
        <v>210</v>
      </c>
      <c r="D34" s="273" t="s">
        <v>211</v>
      </c>
      <c r="E34" s="15" t="s">
        <v>162</v>
      </c>
      <c r="F34" s="274">
        <v>0.033</v>
      </c>
      <c r="G34" s="36"/>
      <c r="H34" s="42"/>
    </row>
    <row r="35" spans="1:8" s="2" customFormat="1" ht="16.8" customHeight="1">
      <c r="A35" s="36"/>
      <c r="B35" s="42"/>
      <c r="C35" s="273" t="s">
        <v>220</v>
      </c>
      <c r="D35" s="273" t="s">
        <v>221</v>
      </c>
      <c r="E35" s="15" t="s">
        <v>144</v>
      </c>
      <c r="F35" s="274">
        <v>6.5</v>
      </c>
      <c r="G35" s="36"/>
      <c r="H35" s="42"/>
    </row>
    <row r="36" spans="1:8" s="2" customFormat="1" ht="16.8" customHeight="1">
      <c r="A36" s="36"/>
      <c r="B36" s="42"/>
      <c r="C36" s="273" t="s">
        <v>226</v>
      </c>
      <c r="D36" s="273" t="s">
        <v>227</v>
      </c>
      <c r="E36" s="15" t="s">
        <v>144</v>
      </c>
      <c r="F36" s="274">
        <v>6.5</v>
      </c>
      <c r="G36" s="36"/>
      <c r="H36" s="42"/>
    </row>
    <row r="37" spans="1:8" s="2" customFormat="1" ht="16.8" customHeight="1">
      <c r="A37" s="36"/>
      <c r="B37" s="42"/>
      <c r="C37" s="273" t="s">
        <v>189</v>
      </c>
      <c r="D37" s="273" t="s">
        <v>190</v>
      </c>
      <c r="E37" s="15" t="s">
        <v>191</v>
      </c>
      <c r="F37" s="274">
        <v>4.875</v>
      </c>
      <c r="G37" s="36"/>
      <c r="H37" s="42"/>
    </row>
    <row r="38" spans="1:8" s="2" customFormat="1" ht="16.8" customHeight="1">
      <c r="A38" s="36"/>
      <c r="B38" s="42"/>
      <c r="C38" s="273" t="s">
        <v>216</v>
      </c>
      <c r="D38" s="273" t="s">
        <v>217</v>
      </c>
      <c r="E38" s="15" t="s">
        <v>191</v>
      </c>
      <c r="F38" s="274">
        <v>33</v>
      </c>
      <c r="G38" s="36"/>
      <c r="H38" s="42"/>
    </row>
    <row r="39" spans="1:8" s="2" customFormat="1" ht="16.8" customHeight="1">
      <c r="A39" s="36"/>
      <c r="B39" s="42"/>
      <c r="C39" s="273" t="s">
        <v>174</v>
      </c>
      <c r="D39" s="273" t="s">
        <v>175</v>
      </c>
      <c r="E39" s="15" t="s">
        <v>162</v>
      </c>
      <c r="F39" s="274">
        <v>10.4</v>
      </c>
      <c r="G39" s="36"/>
      <c r="H39" s="42"/>
    </row>
    <row r="40" spans="1:8" s="2" customFormat="1" ht="7.4" customHeight="1">
      <c r="A40" s="36"/>
      <c r="B40" s="169"/>
      <c r="C40" s="170"/>
      <c r="D40" s="170"/>
      <c r="E40" s="170"/>
      <c r="F40" s="170"/>
      <c r="G40" s="170"/>
      <c r="H40" s="42"/>
    </row>
    <row r="41" spans="1:8" s="2" customFormat="1" ht="12">
      <c r="A41" s="36"/>
      <c r="B41" s="36"/>
      <c r="C41" s="36"/>
      <c r="D41" s="36"/>
      <c r="E41" s="36"/>
      <c r="F41" s="36"/>
      <c r="G41" s="36"/>
      <c r="H41" s="36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JanaSvobodová\Jana Svobodová</dc:creator>
  <cp:keywords/>
  <dc:description/>
  <cp:lastModifiedBy>JanaSvobodová\Jana Svobodová</cp:lastModifiedBy>
  <dcterms:created xsi:type="dcterms:W3CDTF">2023-03-03T11:54:56Z</dcterms:created>
  <dcterms:modified xsi:type="dcterms:W3CDTF">2023-03-03T11:55:08Z</dcterms:modified>
  <cp:category/>
  <cp:version/>
  <cp:contentType/>
  <cp:contentStatus/>
</cp:coreProperties>
</file>