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645" windowWidth="28455" windowHeight="11700"/>
  </bookViews>
  <sheets>
    <sheet name="Rekapitulace stavby" sheetId="1" r:id="rId1"/>
    <sheet name="SO 101 - Bourací práce" sheetId="2" r:id="rId2"/>
    <sheet name="SO 102 - Stavební část" sheetId="3" r:id="rId3"/>
    <sheet name="SO 201 - Bourací práce" sheetId="4" r:id="rId4"/>
    <sheet name="SO 202 - Stavební část" sheetId="5" r:id="rId5"/>
    <sheet name="SO 203.a - Silnoproud" sheetId="6" r:id="rId6"/>
    <sheet name="SO 203.b - Slaboproud" sheetId="7" r:id="rId7"/>
    <sheet name="SO 203.c - Bleskosvod" sheetId="8" r:id="rId8"/>
    <sheet name="SO 204 - ZTI" sheetId="9" r:id="rId9"/>
    <sheet name="SO 205 - Vytápění" sheetId="10" r:id="rId10"/>
    <sheet name="SO 207 - VZT" sheetId="11" r:id="rId11"/>
    <sheet name="SO 301 - Bourací práce" sheetId="12" r:id="rId12"/>
    <sheet name="SO 302 - Stavební část" sheetId="13" r:id="rId13"/>
    <sheet name="SO 303 - Zpevněné plochy" sheetId="14" r:id="rId14"/>
    <sheet name="VRN - Vedlejší rozpočtové..." sheetId="15" r:id="rId15"/>
  </sheets>
  <definedNames>
    <definedName name="_xlnm._FilterDatabase" localSheetId="1" hidden="1">'SO 101 - Bourací práce'!$C$127:$L$380</definedName>
    <definedName name="_xlnm._FilterDatabase" localSheetId="2" hidden="1">'SO 102 - Stavební část'!$C$131:$L$772</definedName>
    <definedName name="_xlnm._FilterDatabase" localSheetId="3" hidden="1">'SO 201 - Bourací práce'!$C$121:$L$217</definedName>
    <definedName name="_xlnm._FilterDatabase" localSheetId="4" hidden="1">'SO 202 - Stavební část'!$C$128:$L$478</definedName>
    <definedName name="_xlnm._FilterDatabase" localSheetId="5" hidden="1">'SO 203.a - Silnoproud'!$C$122:$L$329</definedName>
    <definedName name="_xlnm._FilterDatabase" localSheetId="6" hidden="1">'SO 203.b - Slaboproud'!$C$117:$L$124</definedName>
    <definedName name="_xlnm._FilterDatabase" localSheetId="7" hidden="1">'SO 203.c - Bleskosvod'!$C$117:$L$194</definedName>
    <definedName name="_xlnm._FilterDatabase" localSheetId="8" hidden="1">'SO 204 - ZTI'!$C$126:$L$321</definedName>
    <definedName name="_xlnm._FilterDatabase" localSheetId="9" hidden="1">'SO 205 - Vytápění'!$C$120:$L$198</definedName>
    <definedName name="_xlnm._FilterDatabase" localSheetId="10" hidden="1">'SO 207 - VZT'!$C$117:$L$166</definedName>
    <definedName name="_xlnm._FilterDatabase" localSheetId="11" hidden="1">'SO 301 - Bourací práce'!$C$124:$L$285</definedName>
    <definedName name="_xlnm._FilterDatabase" localSheetId="12" hidden="1">'SO 302 - Stavební část'!$C$129:$L$458</definedName>
    <definedName name="_xlnm._FilterDatabase" localSheetId="13" hidden="1">'SO 303 - Zpevněné plochy'!$C$122:$L$233</definedName>
    <definedName name="_xlnm._FilterDatabase" localSheetId="14" hidden="1">'VRN - Vedlejší rozpočtové...'!$C$120:$L$150</definedName>
    <definedName name="_xlnm.Print_Titles" localSheetId="0">'Rekapitulace stavby'!$92:$92</definedName>
    <definedName name="_xlnm.Print_Titles" localSheetId="1">'SO 101 - Bourací práce'!$127:$127</definedName>
    <definedName name="_xlnm.Print_Titles" localSheetId="2">'SO 102 - Stavební část'!$131:$131</definedName>
    <definedName name="_xlnm.Print_Titles" localSheetId="3">'SO 201 - Bourací práce'!$121:$121</definedName>
    <definedName name="_xlnm.Print_Titles" localSheetId="4">'SO 202 - Stavební část'!$128:$128</definedName>
    <definedName name="_xlnm.Print_Titles" localSheetId="5">'SO 203.a - Silnoproud'!$122:$122</definedName>
    <definedName name="_xlnm.Print_Titles" localSheetId="6">'SO 203.b - Slaboproud'!$117:$117</definedName>
    <definedName name="_xlnm.Print_Titles" localSheetId="7">'SO 203.c - Bleskosvod'!$117:$117</definedName>
    <definedName name="_xlnm.Print_Titles" localSheetId="8">'SO 204 - ZTI'!$126:$126</definedName>
    <definedName name="_xlnm.Print_Titles" localSheetId="9">'SO 205 - Vytápění'!$120:$120</definedName>
    <definedName name="_xlnm.Print_Titles" localSheetId="10">'SO 207 - VZT'!$117:$117</definedName>
    <definedName name="_xlnm.Print_Titles" localSheetId="11">'SO 301 - Bourací práce'!$124:$124</definedName>
    <definedName name="_xlnm.Print_Titles" localSheetId="12">'SO 302 - Stavební část'!$129:$129</definedName>
    <definedName name="_xlnm.Print_Titles" localSheetId="13">'SO 303 - Zpevněné plochy'!$122:$122</definedName>
    <definedName name="_xlnm.Print_Titles" localSheetId="14">'VRN - Vedlejší rozpočtové...'!$120:$120</definedName>
    <definedName name="_xlnm.Print_Area" localSheetId="0">'Rekapitulace stavby'!$D$4:$AO$76,'Rekapitulace stavby'!$C$82:$AQ$109</definedName>
    <definedName name="_xlnm.Print_Area" localSheetId="1">'SO 101 - Bourací práce'!$C$4:$K$76,'SO 101 - Bourací práce'!$C$82:$K$109,'SO 101 - Bourací práce'!$C$115:$K$380</definedName>
    <definedName name="_xlnm.Print_Area" localSheetId="2">'SO 102 - Stavební část'!$C$4:$K$76,'SO 102 - Stavební část'!$C$82:$K$113,'SO 102 - Stavební část'!$C$119:$K$772</definedName>
    <definedName name="_xlnm.Print_Area" localSheetId="3">'SO 201 - Bourací práce'!$C$4:$K$76,'SO 201 - Bourací práce'!$C$82:$K$103,'SO 201 - Bourací práce'!$C$109:$K$217</definedName>
    <definedName name="_xlnm.Print_Area" localSheetId="4">'SO 202 - Stavební část'!$C$4:$K$76,'SO 202 - Stavební část'!$C$82:$K$110,'SO 202 - Stavební část'!$C$116:$K$478</definedName>
    <definedName name="_xlnm.Print_Area" localSheetId="5">'SO 203.a - Silnoproud'!$C$4:$K$76,'SO 203.a - Silnoproud'!$C$82:$K$104,'SO 203.a - Silnoproud'!$C$110:$K$329</definedName>
    <definedName name="_xlnm.Print_Area" localSheetId="6">'SO 203.b - Slaboproud'!$C$4:$K$76,'SO 203.b - Slaboproud'!$C$82:$K$99,'SO 203.b - Slaboproud'!$C$105:$K$124</definedName>
    <definedName name="_xlnm.Print_Area" localSheetId="7">'SO 203.c - Bleskosvod'!$C$4:$K$76,'SO 203.c - Bleskosvod'!$C$82:$K$99,'SO 203.c - Bleskosvod'!$C$105:$K$194</definedName>
    <definedName name="_xlnm.Print_Area" localSheetId="8">'SO 204 - ZTI'!$C$4:$K$76,'SO 204 - ZTI'!$C$82:$K$108,'SO 204 - ZTI'!$C$114:$K$321</definedName>
    <definedName name="_xlnm.Print_Area" localSheetId="9">'SO 205 - Vytápění'!$C$4:$K$76,'SO 205 - Vytápění'!$C$82:$K$102,'SO 205 - Vytápění'!$C$108:$K$198</definedName>
    <definedName name="_xlnm.Print_Area" localSheetId="10">'SO 207 - VZT'!$C$4:$K$76,'SO 207 - VZT'!$C$82:$K$99,'SO 207 - VZT'!$C$105:$K$166</definedName>
    <definedName name="_xlnm.Print_Area" localSheetId="11">'SO 301 - Bourací práce'!$C$4:$K$76,'SO 301 - Bourací práce'!$C$82:$K$106,'SO 301 - Bourací práce'!$C$112:$K$285</definedName>
    <definedName name="_xlnm.Print_Area" localSheetId="12">'SO 302 - Stavební část'!$C$4:$K$76,'SO 302 - Stavební část'!$C$82:$K$111,'SO 302 - Stavební část'!$C$117:$K$458</definedName>
    <definedName name="_xlnm.Print_Area" localSheetId="13">'SO 303 - Zpevněné plochy'!$C$4:$K$76,'SO 303 - Zpevněné plochy'!$C$82:$K$104,'SO 303 - Zpevněné plochy'!$C$110:$K$233</definedName>
    <definedName name="_xlnm.Print_Area" localSheetId="14">'VRN - Vedlejší rozpočtové...'!$C$4:$K$76,'VRN - Vedlejší rozpočtové...'!$C$82:$K$102,'VRN - Vedlejší rozpočtové...'!$C$108:$K$150</definedName>
  </definedNames>
  <calcPr calcId="124519"/>
</workbook>
</file>

<file path=xl/calcChain.xml><?xml version="1.0" encoding="utf-8"?>
<calcChain xmlns="http://schemas.openxmlformats.org/spreadsheetml/2006/main">
  <c r="K39" i="15"/>
  <c r="K38"/>
  <c r="BA108" i="1" s="1"/>
  <c r="K37" i="15"/>
  <c r="AZ108" i="1"/>
  <c r="BI150" i="15"/>
  <c r="BH150"/>
  <c r="BG150"/>
  <c r="BF150"/>
  <c r="X150"/>
  <c r="V150"/>
  <c r="T150"/>
  <c r="P150"/>
  <c r="BK150" s="1"/>
  <c r="BI149"/>
  <c r="BH149"/>
  <c r="BG149"/>
  <c r="BF149"/>
  <c r="X149"/>
  <c r="V149"/>
  <c r="T149"/>
  <c r="P149"/>
  <c r="BK149" s="1"/>
  <c r="BI148"/>
  <c r="BH148"/>
  <c r="BG148"/>
  <c r="BF148"/>
  <c r="X148"/>
  <c r="V148"/>
  <c r="T148"/>
  <c r="P148"/>
  <c r="BK148" s="1"/>
  <c r="BI147"/>
  <c r="BH147"/>
  <c r="BG147"/>
  <c r="BF147"/>
  <c r="X147"/>
  <c r="V147"/>
  <c r="T147"/>
  <c r="P147"/>
  <c r="BK147" s="1"/>
  <c r="BI146"/>
  <c r="BH146"/>
  <c r="BG146"/>
  <c r="BF146"/>
  <c r="X146"/>
  <c r="V146"/>
  <c r="T146"/>
  <c r="P146"/>
  <c r="BI145"/>
  <c r="BH145"/>
  <c r="BG145"/>
  <c r="BF145"/>
  <c r="X145"/>
  <c r="V145"/>
  <c r="T145"/>
  <c r="P145"/>
  <c r="K145" s="1"/>
  <c r="BE145" s="1"/>
  <c r="BI144"/>
  <c r="BH144"/>
  <c r="BG144"/>
  <c r="BF144"/>
  <c r="X144"/>
  <c r="V144"/>
  <c r="T144"/>
  <c r="P144"/>
  <c r="BK144" s="1"/>
  <c r="BI143"/>
  <c r="BH143"/>
  <c r="BG143"/>
  <c r="BF143"/>
  <c r="X143"/>
  <c r="V143"/>
  <c r="T143"/>
  <c r="P143"/>
  <c r="K143" s="1"/>
  <c r="BE143" s="1"/>
  <c r="BI142"/>
  <c r="BH142"/>
  <c r="BG142"/>
  <c r="BF142"/>
  <c r="X142"/>
  <c r="V142"/>
  <c r="T142"/>
  <c r="P142"/>
  <c r="BI141"/>
  <c r="BH141"/>
  <c r="BG141"/>
  <c r="BF141"/>
  <c r="X141"/>
  <c r="V141"/>
  <c r="T141"/>
  <c r="P141"/>
  <c r="BK141" s="1"/>
  <c r="BI140"/>
  <c r="BH140"/>
  <c r="BG140"/>
  <c r="BF140"/>
  <c r="X140"/>
  <c r="V140"/>
  <c r="T140"/>
  <c r="P140"/>
  <c r="BK140" s="1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K135" s="1"/>
  <c r="BI134"/>
  <c r="BH134"/>
  <c r="BG134"/>
  <c r="BF134"/>
  <c r="X134"/>
  <c r="V134"/>
  <c r="T134"/>
  <c r="P134"/>
  <c r="BI132"/>
  <c r="BH132"/>
  <c r="BG132"/>
  <c r="BF132"/>
  <c r="X132"/>
  <c r="V132"/>
  <c r="T132"/>
  <c r="P132"/>
  <c r="BK132" s="1"/>
  <c r="BI131"/>
  <c r="BH131"/>
  <c r="BG131"/>
  <c r="BF131"/>
  <c r="X131"/>
  <c r="V131"/>
  <c r="T131"/>
  <c r="P131"/>
  <c r="K131" s="1"/>
  <c r="BE131" s="1"/>
  <c r="BI129"/>
  <c r="BH129"/>
  <c r="BG129"/>
  <c r="BF129"/>
  <c r="X129"/>
  <c r="V129"/>
  <c r="T129"/>
  <c r="P129"/>
  <c r="BK129" s="1"/>
  <c r="BI128"/>
  <c r="BH128"/>
  <c r="BG128"/>
  <c r="BF128"/>
  <c r="X128"/>
  <c r="V128"/>
  <c r="T128"/>
  <c r="P128"/>
  <c r="BK128" s="1"/>
  <c r="BI126"/>
  <c r="BH126"/>
  <c r="BG126"/>
  <c r="BF126"/>
  <c r="X126"/>
  <c r="V126"/>
  <c r="T126"/>
  <c r="P126"/>
  <c r="BK126" s="1"/>
  <c r="BI125"/>
  <c r="BH125"/>
  <c r="BG125"/>
  <c r="BF125"/>
  <c r="X125"/>
  <c r="V125"/>
  <c r="T125"/>
  <c r="P125"/>
  <c r="BK125" s="1"/>
  <c r="BI124"/>
  <c r="BH124"/>
  <c r="BG124"/>
  <c r="BF124"/>
  <c r="X124"/>
  <c r="V124"/>
  <c r="T124"/>
  <c r="P124"/>
  <c r="K124" s="1"/>
  <c r="BE124" s="1"/>
  <c r="F115"/>
  <c r="E113"/>
  <c r="F89"/>
  <c r="E87"/>
  <c r="J24"/>
  <c r="E24"/>
  <c r="J118" s="1"/>
  <c r="J23"/>
  <c r="J21"/>
  <c r="E21"/>
  <c r="J91" s="1"/>
  <c r="J20"/>
  <c r="J18"/>
  <c r="E18"/>
  <c r="F92" s="1"/>
  <c r="J17"/>
  <c r="J15"/>
  <c r="E15"/>
  <c r="F117" s="1"/>
  <c r="J14"/>
  <c r="J12"/>
  <c r="J115" s="1"/>
  <c r="E7"/>
  <c r="E111"/>
  <c r="K39" i="14"/>
  <c r="K38"/>
  <c r="BA107" i="1" s="1"/>
  <c r="K37" i="14"/>
  <c r="AZ107" i="1" s="1"/>
  <c r="BI233" i="14"/>
  <c r="BH233"/>
  <c r="BG233"/>
  <c r="BF233"/>
  <c r="X233"/>
  <c r="X232" s="1"/>
  <c r="V233"/>
  <c r="V232" s="1"/>
  <c r="T233"/>
  <c r="T232" s="1"/>
  <c r="P233"/>
  <c r="BI231"/>
  <c r="BH231"/>
  <c r="BG231"/>
  <c r="BF231"/>
  <c r="X231"/>
  <c r="X230" s="1"/>
  <c r="V231"/>
  <c r="V230"/>
  <c r="T231"/>
  <c r="T230" s="1"/>
  <c r="P231"/>
  <c r="BI227"/>
  <c r="BH227"/>
  <c r="BG227"/>
  <c r="BF227"/>
  <c r="X227"/>
  <c r="V227"/>
  <c r="T227"/>
  <c r="P227"/>
  <c r="BI222"/>
  <c r="BH222"/>
  <c r="BG222"/>
  <c r="BF222"/>
  <c r="X222"/>
  <c r="V222"/>
  <c r="T222"/>
  <c r="P222"/>
  <c r="BI219"/>
  <c r="BH219"/>
  <c r="BG219"/>
  <c r="BF219"/>
  <c r="X219"/>
  <c r="V219"/>
  <c r="T219"/>
  <c r="P219"/>
  <c r="BK219" s="1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K210" s="1"/>
  <c r="BE210" s="1"/>
  <c r="BI207"/>
  <c r="BH207"/>
  <c r="BG207"/>
  <c r="BF207"/>
  <c r="X207"/>
  <c r="V207"/>
  <c r="T207"/>
  <c r="P207"/>
  <c r="BI203"/>
  <c r="BH203"/>
  <c r="BG203"/>
  <c r="BF203"/>
  <c r="X203"/>
  <c r="V203"/>
  <c r="T203"/>
  <c r="P203"/>
  <c r="BI201"/>
  <c r="BH201"/>
  <c r="BG201"/>
  <c r="BF201"/>
  <c r="X201"/>
  <c r="V201"/>
  <c r="T201"/>
  <c r="P201"/>
  <c r="BI197"/>
  <c r="BH197"/>
  <c r="BG197"/>
  <c r="BF197"/>
  <c r="X197"/>
  <c r="V197"/>
  <c r="T197"/>
  <c r="P197"/>
  <c r="BI193"/>
  <c r="BH193"/>
  <c r="BG193"/>
  <c r="BF193"/>
  <c r="X193"/>
  <c r="V193"/>
  <c r="T193"/>
  <c r="P193"/>
  <c r="BI192"/>
  <c r="BH192"/>
  <c r="BG192"/>
  <c r="BF192"/>
  <c r="X192"/>
  <c r="V192"/>
  <c r="T192"/>
  <c r="P192"/>
  <c r="BI188"/>
  <c r="BH188"/>
  <c r="BG188"/>
  <c r="BF188"/>
  <c r="X188"/>
  <c r="V188"/>
  <c r="T188"/>
  <c r="P188"/>
  <c r="BI181"/>
  <c r="BH181"/>
  <c r="BG181"/>
  <c r="BF181"/>
  <c r="X181"/>
  <c r="V181"/>
  <c r="T181"/>
  <c r="P181"/>
  <c r="BI175"/>
  <c r="BH175"/>
  <c r="BG175"/>
  <c r="BF175"/>
  <c r="X175"/>
  <c r="V175"/>
  <c r="T175"/>
  <c r="P175"/>
  <c r="BI171"/>
  <c r="BH171"/>
  <c r="BG171"/>
  <c r="BF171"/>
  <c r="X171"/>
  <c r="V171"/>
  <c r="T171"/>
  <c r="P171"/>
  <c r="BK171" s="1"/>
  <c r="BI167"/>
  <c r="BH167"/>
  <c r="BG167"/>
  <c r="BF167"/>
  <c r="X167"/>
  <c r="V167"/>
  <c r="T167"/>
  <c r="P167"/>
  <c r="BI161"/>
  <c r="BH161"/>
  <c r="BG161"/>
  <c r="BF161"/>
  <c r="X161"/>
  <c r="V161"/>
  <c r="T161"/>
  <c r="P161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5"/>
  <c r="BH145"/>
  <c r="BG145"/>
  <c r="BF145"/>
  <c r="X145"/>
  <c r="V145"/>
  <c r="T145"/>
  <c r="P145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1"/>
  <c r="BH131"/>
  <c r="BG131"/>
  <c r="BF131"/>
  <c r="X131"/>
  <c r="V131"/>
  <c r="T131"/>
  <c r="P131"/>
  <c r="BI126"/>
  <c r="BH126"/>
  <c r="BG126"/>
  <c r="BF126"/>
  <c r="X126"/>
  <c r="V126"/>
  <c r="T126"/>
  <c r="P126"/>
  <c r="F117"/>
  <c r="E115"/>
  <c r="F89"/>
  <c r="E87"/>
  <c r="J24"/>
  <c r="E24"/>
  <c r="J120" s="1"/>
  <c r="J23"/>
  <c r="J21"/>
  <c r="E21"/>
  <c r="J91" s="1"/>
  <c r="J20"/>
  <c r="J18"/>
  <c r="E18"/>
  <c r="F120" s="1"/>
  <c r="J17"/>
  <c r="J15"/>
  <c r="E15"/>
  <c r="F119" s="1"/>
  <c r="J14"/>
  <c r="J12"/>
  <c r="J89" s="1"/>
  <c r="E7"/>
  <c r="E113" s="1"/>
  <c r="K39" i="13"/>
  <c r="K38"/>
  <c r="BA106" i="1" s="1"/>
  <c r="K37" i="13"/>
  <c r="AZ106" i="1"/>
  <c r="BI455" i="13"/>
  <c r="BH455"/>
  <c r="BG455"/>
  <c r="BF455"/>
  <c r="X455"/>
  <c r="V455"/>
  <c r="V446"/>
  <c r="T455"/>
  <c r="P455"/>
  <c r="BI447"/>
  <c r="BH447"/>
  <c r="BG447"/>
  <c r="BF447"/>
  <c r="X447"/>
  <c r="X446" s="1"/>
  <c r="V447"/>
  <c r="T447"/>
  <c r="T446" s="1"/>
  <c r="P447"/>
  <c r="BI440"/>
  <c r="BH440"/>
  <c r="BG440"/>
  <c r="BF440"/>
  <c r="X440"/>
  <c r="V440"/>
  <c r="T440"/>
  <c r="P440"/>
  <c r="BI434"/>
  <c r="BH434"/>
  <c r="BG434"/>
  <c r="BF434"/>
  <c r="X434"/>
  <c r="V434"/>
  <c r="T434"/>
  <c r="P434"/>
  <c r="BI428"/>
  <c r="BH428"/>
  <c r="BG428"/>
  <c r="BF428"/>
  <c r="X428"/>
  <c r="V428"/>
  <c r="T428"/>
  <c r="P428"/>
  <c r="BK428" s="1"/>
  <c r="BI424"/>
  <c r="BH424"/>
  <c r="BG424"/>
  <c r="BF424"/>
  <c r="X424"/>
  <c r="V424"/>
  <c r="T424"/>
  <c r="P424"/>
  <c r="BI420"/>
  <c r="BH420"/>
  <c r="BG420"/>
  <c r="BF420"/>
  <c r="X420"/>
  <c r="V420"/>
  <c r="T420"/>
  <c r="P420"/>
  <c r="BI418"/>
  <c r="BH418"/>
  <c r="BG418"/>
  <c r="BF418"/>
  <c r="X418"/>
  <c r="V418"/>
  <c r="T418"/>
  <c r="P418"/>
  <c r="BI413"/>
  <c r="BH413"/>
  <c r="BG413"/>
  <c r="BF413"/>
  <c r="X413"/>
  <c r="V413"/>
  <c r="T413"/>
  <c r="P413"/>
  <c r="BI410"/>
  <c r="BH410"/>
  <c r="BG410"/>
  <c r="BF410"/>
  <c r="X410"/>
  <c r="V410"/>
  <c r="T410"/>
  <c r="P410"/>
  <c r="BI406"/>
  <c r="BH406"/>
  <c r="BG406"/>
  <c r="BF406"/>
  <c r="X406"/>
  <c r="V406"/>
  <c r="T406"/>
  <c r="P406"/>
  <c r="BI403"/>
  <c r="BH403"/>
  <c r="BG403"/>
  <c r="BF403"/>
  <c r="X403"/>
  <c r="V403"/>
  <c r="T403"/>
  <c r="P403"/>
  <c r="BI397"/>
  <c r="BH397"/>
  <c r="BG397"/>
  <c r="BF397"/>
  <c r="X397"/>
  <c r="V397"/>
  <c r="T397"/>
  <c r="P397"/>
  <c r="BI394"/>
  <c r="BH394"/>
  <c r="BG394"/>
  <c r="BF394"/>
  <c r="X394"/>
  <c r="V394"/>
  <c r="T394"/>
  <c r="P394"/>
  <c r="BI389"/>
  <c r="BH389"/>
  <c r="BG389"/>
  <c r="BF389"/>
  <c r="X389"/>
  <c r="V389"/>
  <c r="T389"/>
  <c r="P389"/>
  <c r="BI386"/>
  <c r="BH386"/>
  <c r="BG386"/>
  <c r="BF386"/>
  <c r="X386"/>
  <c r="V386"/>
  <c r="T386"/>
  <c r="P386"/>
  <c r="BK386" s="1"/>
  <c r="BI381"/>
  <c r="BH381"/>
  <c r="BG381"/>
  <c r="BF381"/>
  <c r="X381"/>
  <c r="V381"/>
  <c r="T381"/>
  <c r="P381"/>
  <c r="BI376"/>
  <c r="BH376"/>
  <c r="BG376"/>
  <c r="BF376"/>
  <c r="X376"/>
  <c r="V376"/>
  <c r="T376"/>
  <c r="P376"/>
  <c r="BI371"/>
  <c r="BH371"/>
  <c r="BG371"/>
  <c r="BF371"/>
  <c r="X371"/>
  <c r="V371"/>
  <c r="T371"/>
  <c r="P371"/>
  <c r="BI369"/>
  <c r="BH369"/>
  <c r="BG369"/>
  <c r="BF369"/>
  <c r="X369"/>
  <c r="V369"/>
  <c r="T369"/>
  <c r="P369"/>
  <c r="BI365"/>
  <c r="BH365"/>
  <c r="BG365"/>
  <c r="BF365"/>
  <c r="X365"/>
  <c r="V365"/>
  <c r="T365"/>
  <c r="P365"/>
  <c r="BI360"/>
  <c r="BH360"/>
  <c r="BG360"/>
  <c r="BF360"/>
  <c r="X360"/>
  <c r="V360"/>
  <c r="T360"/>
  <c r="P360"/>
  <c r="BI357"/>
  <c r="BH357"/>
  <c r="BG357"/>
  <c r="BF357"/>
  <c r="X357"/>
  <c r="V357"/>
  <c r="T357"/>
  <c r="P357"/>
  <c r="BI352"/>
  <c r="BH352"/>
  <c r="BG352"/>
  <c r="BF352"/>
  <c r="X352"/>
  <c r="V352"/>
  <c r="T352"/>
  <c r="P352"/>
  <c r="BI349"/>
  <c r="BH349"/>
  <c r="BG349"/>
  <c r="BF349"/>
  <c r="X349"/>
  <c r="V349"/>
  <c r="T349"/>
  <c r="P349"/>
  <c r="BI344"/>
  <c r="BH344"/>
  <c r="BG344"/>
  <c r="BF344"/>
  <c r="X344"/>
  <c r="V344"/>
  <c r="T344"/>
  <c r="P344"/>
  <c r="BI340"/>
  <c r="BH340"/>
  <c r="BG340"/>
  <c r="BF340"/>
  <c r="X340"/>
  <c r="V340"/>
  <c r="T340"/>
  <c r="P340"/>
  <c r="BI337"/>
  <c r="BH337"/>
  <c r="BG337"/>
  <c r="BF337"/>
  <c r="X337"/>
  <c r="V337"/>
  <c r="T337"/>
  <c r="P337"/>
  <c r="BI333"/>
  <c r="BH333"/>
  <c r="BG333"/>
  <c r="BF333"/>
  <c r="X333"/>
  <c r="V333"/>
  <c r="T333"/>
  <c r="P333"/>
  <c r="BI330"/>
  <c r="BH330"/>
  <c r="BG330"/>
  <c r="BF330"/>
  <c r="X330"/>
  <c r="V330"/>
  <c r="T330"/>
  <c r="P330"/>
  <c r="BI326"/>
  <c r="BH326"/>
  <c r="BG326"/>
  <c r="BF326"/>
  <c r="X326"/>
  <c r="V326"/>
  <c r="T326"/>
  <c r="P326"/>
  <c r="BI322"/>
  <c r="BH322"/>
  <c r="BG322"/>
  <c r="BF322"/>
  <c r="X322"/>
  <c r="V322"/>
  <c r="T322"/>
  <c r="P322"/>
  <c r="BI318"/>
  <c r="BH318"/>
  <c r="BG318"/>
  <c r="BF318"/>
  <c r="X318"/>
  <c r="V318"/>
  <c r="T318"/>
  <c r="P318"/>
  <c r="BI316"/>
  <c r="BH316"/>
  <c r="BG316"/>
  <c r="BF316"/>
  <c r="X316"/>
  <c r="V316"/>
  <c r="T316"/>
  <c r="P316"/>
  <c r="BK316" s="1"/>
  <c r="BI315"/>
  <c r="BH315"/>
  <c r="BG315"/>
  <c r="BF315"/>
  <c r="X315"/>
  <c r="V315"/>
  <c r="T315"/>
  <c r="P315"/>
  <c r="BI314"/>
  <c r="BH314"/>
  <c r="BG314"/>
  <c r="BF314"/>
  <c r="X314"/>
  <c r="V314"/>
  <c r="T314"/>
  <c r="P314"/>
  <c r="BI311"/>
  <c r="BH311"/>
  <c r="BG311"/>
  <c r="BF311"/>
  <c r="X311"/>
  <c r="V311"/>
  <c r="T311"/>
  <c r="P311"/>
  <c r="BI307"/>
  <c r="BH307"/>
  <c r="BG307"/>
  <c r="BF307"/>
  <c r="X307"/>
  <c r="V307"/>
  <c r="T307"/>
  <c r="P307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3"/>
  <c r="BH303"/>
  <c r="BG303"/>
  <c r="BF303"/>
  <c r="X303"/>
  <c r="V303"/>
  <c r="T303"/>
  <c r="P303"/>
  <c r="BI302"/>
  <c r="BH302"/>
  <c r="BG302"/>
  <c r="BF302"/>
  <c r="X302"/>
  <c r="V302"/>
  <c r="T302"/>
  <c r="P302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7"/>
  <c r="BH297"/>
  <c r="BG297"/>
  <c r="BF297"/>
  <c r="X297"/>
  <c r="V297"/>
  <c r="T297"/>
  <c r="P297"/>
  <c r="BI296"/>
  <c r="BH296"/>
  <c r="BG296"/>
  <c r="BF296"/>
  <c r="X296"/>
  <c r="V296"/>
  <c r="T296"/>
  <c r="P296"/>
  <c r="BI295"/>
  <c r="BH295"/>
  <c r="BG295"/>
  <c r="BF295"/>
  <c r="X295"/>
  <c r="V295"/>
  <c r="T295"/>
  <c r="P295"/>
  <c r="BI294"/>
  <c r="BH294"/>
  <c r="BG294"/>
  <c r="BF294"/>
  <c r="X294"/>
  <c r="V294"/>
  <c r="T294"/>
  <c r="P294"/>
  <c r="BI292"/>
  <c r="BH292"/>
  <c r="BG292"/>
  <c r="BF292"/>
  <c r="X292"/>
  <c r="V292"/>
  <c r="T292"/>
  <c r="P292"/>
  <c r="BI288"/>
  <c r="BH288"/>
  <c r="BG288"/>
  <c r="BF288"/>
  <c r="X288"/>
  <c r="V288"/>
  <c r="T288"/>
  <c r="P288"/>
  <c r="BI285"/>
  <c r="BH285"/>
  <c r="BG285"/>
  <c r="BF285"/>
  <c r="X285"/>
  <c r="V285"/>
  <c r="T285"/>
  <c r="P285"/>
  <c r="BI281"/>
  <c r="BH281"/>
  <c r="BG281"/>
  <c r="BF281"/>
  <c r="X281"/>
  <c r="V281"/>
  <c r="T281"/>
  <c r="P281"/>
  <c r="BI278"/>
  <c r="BH278"/>
  <c r="BG278"/>
  <c r="BF278"/>
  <c r="X278"/>
  <c r="V278"/>
  <c r="T278"/>
  <c r="P278"/>
  <c r="BI274"/>
  <c r="BH274"/>
  <c r="BG274"/>
  <c r="BF274"/>
  <c r="X274"/>
  <c r="V274"/>
  <c r="T274"/>
  <c r="P274"/>
  <c r="BI271"/>
  <c r="BH271"/>
  <c r="BG271"/>
  <c r="BF271"/>
  <c r="X271"/>
  <c r="V271"/>
  <c r="T271"/>
  <c r="P271"/>
  <c r="BI267"/>
  <c r="BH267"/>
  <c r="BG267"/>
  <c r="BF267"/>
  <c r="X267"/>
  <c r="V267"/>
  <c r="T267"/>
  <c r="P267"/>
  <c r="K267" s="1"/>
  <c r="BE267" s="1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8"/>
  <c r="BH258"/>
  <c r="BG258"/>
  <c r="BF258"/>
  <c r="X258"/>
  <c r="V258"/>
  <c r="T258"/>
  <c r="P258"/>
  <c r="BI248"/>
  <c r="BH248"/>
  <c r="BG248"/>
  <c r="BF248"/>
  <c r="X248"/>
  <c r="V248"/>
  <c r="T248"/>
  <c r="P248"/>
  <c r="BI245"/>
  <c r="BH245"/>
  <c r="BG245"/>
  <c r="BF245"/>
  <c r="X245"/>
  <c r="X244" s="1"/>
  <c r="V245"/>
  <c r="V244" s="1"/>
  <c r="T245"/>
  <c r="T244" s="1"/>
  <c r="P245"/>
  <c r="BI243"/>
  <c r="BH243"/>
  <c r="BG243"/>
  <c r="BF243"/>
  <c r="X243"/>
  <c r="V243"/>
  <c r="T243"/>
  <c r="P243"/>
  <c r="BI240"/>
  <c r="BH240"/>
  <c r="BG240"/>
  <c r="BF240"/>
  <c r="X240"/>
  <c r="V240"/>
  <c r="T240"/>
  <c r="P240"/>
  <c r="K240" s="1"/>
  <c r="BE240" s="1"/>
  <c r="BI237"/>
  <c r="BH237"/>
  <c r="BG237"/>
  <c r="BF237"/>
  <c r="X237"/>
  <c r="V237"/>
  <c r="T237"/>
  <c r="P237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3"/>
  <c r="BH233"/>
  <c r="BG233"/>
  <c r="BF233"/>
  <c r="X233"/>
  <c r="V233"/>
  <c r="T233"/>
  <c r="P233"/>
  <c r="BI232"/>
  <c r="BH232"/>
  <c r="BG232"/>
  <c r="BF232"/>
  <c r="X232"/>
  <c r="V232"/>
  <c r="T232"/>
  <c r="P232"/>
  <c r="BI228"/>
  <c r="BH228"/>
  <c r="BG228"/>
  <c r="BF228"/>
  <c r="X228"/>
  <c r="V228"/>
  <c r="T228"/>
  <c r="P228"/>
  <c r="BI209"/>
  <c r="BH209"/>
  <c r="BG209"/>
  <c r="BF209"/>
  <c r="X209"/>
  <c r="V209"/>
  <c r="T209"/>
  <c r="P209"/>
  <c r="BI204"/>
  <c r="BH204"/>
  <c r="BG204"/>
  <c r="BF204"/>
  <c r="X204"/>
  <c r="V204"/>
  <c r="T204"/>
  <c r="P204"/>
  <c r="BI199"/>
  <c r="BH199"/>
  <c r="BG199"/>
  <c r="BF199"/>
  <c r="X199"/>
  <c r="V199"/>
  <c r="T199"/>
  <c r="P199"/>
  <c r="BI175"/>
  <c r="BH175"/>
  <c r="BG175"/>
  <c r="BF175"/>
  <c r="X175"/>
  <c r="V175"/>
  <c r="T175"/>
  <c r="P175"/>
  <c r="BI165"/>
  <c r="BH165"/>
  <c r="BG165"/>
  <c r="BF165"/>
  <c r="X165"/>
  <c r="V165"/>
  <c r="T165"/>
  <c r="P165"/>
  <c r="BI161"/>
  <c r="BH161"/>
  <c r="BG161"/>
  <c r="BF161"/>
  <c r="X161"/>
  <c r="V161"/>
  <c r="T161"/>
  <c r="P161"/>
  <c r="BI157"/>
  <c r="BH157"/>
  <c r="BG157"/>
  <c r="BF157"/>
  <c r="X157"/>
  <c r="V157"/>
  <c r="T157"/>
  <c r="P157"/>
  <c r="BI146"/>
  <c r="BH146"/>
  <c r="BG146"/>
  <c r="BF146"/>
  <c r="X146"/>
  <c r="V146"/>
  <c r="T146"/>
  <c r="P146"/>
  <c r="BI143"/>
  <c r="BH143"/>
  <c r="BG143"/>
  <c r="BF143"/>
  <c r="X143"/>
  <c r="V143"/>
  <c r="T143"/>
  <c r="P143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K133" s="1"/>
  <c r="BE133" s="1"/>
  <c r="F124"/>
  <c r="E122"/>
  <c r="F89"/>
  <c r="E87"/>
  <c r="J24"/>
  <c r="E24"/>
  <c r="J92" s="1"/>
  <c r="J23"/>
  <c r="J21"/>
  <c r="E21"/>
  <c r="J91" s="1"/>
  <c r="J20"/>
  <c r="J18"/>
  <c r="E18"/>
  <c r="F127" s="1"/>
  <c r="J17"/>
  <c r="J15"/>
  <c r="E15"/>
  <c r="F126" s="1"/>
  <c r="J14"/>
  <c r="J12"/>
  <c r="J89"/>
  <c r="E7"/>
  <c r="E85" s="1"/>
  <c r="K39" i="12"/>
  <c r="K38"/>
  <c r="BA105" i="1" s="1"/>
  <c r="K37" i="12"/>
  <c r="AZ105" i="1" s="1"/>
  <c r="BI282" i="12"/>
  <c r="BH282"/>
  <c r="BG282"/>
  <c r="BF282"/>
  <c r="X282"/>
  <c r="X281" s="1"/>
  <c r="V282"/>
  <c r="V281" s="1"/>
  <c r="T282"/>
  <c r="T281" s="1"/>
  <c r="P282"/>
  <c r="BI270"/>
  <c r="BH270"/>
  <c r="BG270"/>
  <c r="BF270"/>
  <c r="X270"/>
  <c r="X269"/>
  <c r="V270"/>
  <c r="V269" s="1"/>
  <c r="T270"/>
  <c r="T269"/>
  <c r="P270"/>
  <c r="BI265"/>
  <c r="BH265"/>
  <c r="BG265"/>
  <c r="BF265"/>
  <c r="X265"/>
  <c r="V265"/>
  <c r="T265"/>
  <c r="P265"/>
  <c r="BI258"/>
  <c r="BH258"/>
  <c r="BG258"/>
  <c r="BF258"/>
  <c r="X258"/>
  <c r="V258"/>
  <c r="T258"/>
  <c r="P258"/>
  <c r="BI253"/>
  <c r="BH253"/>
  <c r="BG253"/>
  <c r="BF253"/>
  <c r="X253"/>
  <c r="V253"/>
  <c r="T253"/>
  <c r="P253"/>
  <c r="BK253" s="1"/>
  <c r="BI249"/>
  <c r="BH249"/>
  <c r="BG249"/>
  <c r="BF249"/>
  <c r="X249"/>
  <c r="V249"/>
  <c r="T249"/>
  <c r="P249"/>
  <c r="BI245"/>
  <c r="BH245"/>
  <c r="BG245"/>
  <c r="BF245"/>
  <c r="X245"/>
  <c r="V245"/>
  <c r="T245"/>
  <c r="P245"/>
  <c r="BK245" s="1"/>
  <c r="BI242"/>
  <c r="BH242"/>
  <c r="BG242"/>
  <c r="BF242"/>
  <c r="X242"/>
  <c r="X241" s="1"/>
  <c r="V242"/>
  <c r="V241" s="1"/>
  <c r="T242"/>
  <c r="T241" s="1"/>
  <c r="P242"/>
  <c r="K242" s="1"/>
  <c r="BE242" s="1"/>
  <c r="BI234"/>
  <c r="BH234"/>
  <c r="BG234"/>
  <c r="BF234"/>
  <c r="X234"/>
  <c r="V234"/>
  <c r="T234"/>
  <c r="P234"/>
  <c r="BK234" s="1"/>
  <c r="BI230"/>
  <c r="BH230"/>
  <c r="BG230"/>
  <c r="BF230"/>
  <c r="X230"/>
  <c r="V230"/>
  <c r="T230"/>
  <c r="P230"/>
  <c r="BK230" s="1"/>
  <c r="BI226"/>
  <c r="BH226"/>
  <c r="BG226"/>
  <c r="BF226"/>
  <c r="X226"/>
  <c r="V226"/>
  <c r="T226"/>
  <c r="P226"/>
  <c r="K226" s="1"/>
  <c r="BE226" s="1"/>
  <c r="BI221"/>
  <c r="BH221"/>
  <c r="BG221"/>
  <c r="BF221"/>
  <c r="X221"/>
  <c r="V221"/>
  <c r="T221"/>
  <c r="P221"/>
  <c r="K221" s="1"/>
  <c r="BE221" s="1"/>
  <c r="BI218"/>
  <c r="BH218"/>
  <c r="BG218"/>
  <c r="BF218"/>
  <c r="X218"/>
  <c r="V218"/>
  <c r="T218"/>
  <c r="P218"/>
  <c r="BI215"/>
  <c r="BH215"/>
  <c r="BG215"/>
  <c r="BF215"/>
  <c r="X215"/>
  <c r="V215"/>
  <c r="T215"/>
  <c r="P215"/>
  <c r="K215" s="1"/>
  <c r="BE215" s="1"/>
  <c r="BI214"/>
  <c r="BH214"/>
  <c r="BG214"/>
  <c r="BF214"/>
  <c r="X214"/>
  <c r="V214"/>
  <c r="T214"/>
  <c r="P214"/>
  <c r="BK214" s="1"/>
  <c r="BI213"/>
  <c r="BH213"/>
  <c r="BG213"/>
  <c r="BF213"/>
  <c r="X213"/>
  <c r="V213"/>
  <c r="T213"/>
  <c r="P213"/>
  <c r="BK213" s="1"/>
  <c r="BI212"/>
  <c r="BH212"/>
  <c r="BG212"/>
  <c r="BF212"/>
  <c r="X212"/>
  <c r="V212"/>
  <c r="T212"/>
  <c r="P212"/>
  <c r="BI210"/>
  <c r="BH210"/>
  <c r="BG210"/>
  <c r="BF210"/>
  <c r="X210"/>
  <c r="V210"/>
  <c r="T210"/>
  <c r="P210"/>
  <c r="BK210" s="1"/>
  <c r="BI204"/>
  <c r="BH204"/>
  <c r="BG204"/>
  <c r="BF204"/>
  <c r="X204"/>
  <c r="V204"/>
  <c r="T204"/>
  <c r="P204"/>
  <c r="BK204" s="1"/>
  <c r="BI184"/>
  <c r="BH184"/>
  <c r="BG184"/>
  <c r="BF184"/>
  <c r="X184"/>
  <c r="V184"/>
  <c r="T184"/>
  <c r="P184"/>
  <c r="BK184" s="1"/>
  <c r="BI179"/>
  <c r="BH179"/>
  <c r="BG179"/>
  <c r="BF179"/>
  <c r="X179"/>
  <c r="V179"/>
  <c r="T179"/>
  <c r="P179"/>
  <c r="BI175"/>
  <c r="BH175"/>
  <c r="BG175"/>
  <c r="BF175"/>
  <c r="X175"/>
  <c r="V175"/>
  <c r="T175"/>
  <c r="P175"/>
  <c r="K175" s="1"/>
  <c r="BE175" s="1"/>
  <c r="BI167"/>
  <c r="BH167"/>
  <c r="BG167"/>
  <c r="BF167"/>
  <c r="X167"/>
  <c r="V167"/>
  <c r="T167"/>
  <c r="P167"/>
  <c r="BK167" s="1"/>
  <c r="BI162"/>
  <c r="BH162"/>
  <c r="BG162"/>
  <c r="BF162"/>
  <c r="X162"/>
  <c r="V162"/>
  <c r="T162"/>
  <c r="P162"/>
  <c r="K162" s="1"/>
  <c r="BE162" s="1"/>
  <c r="BI156"/>
  <c r="BH156"/>
  <c r="BG156"/>
  <c r="BF156"/>
  <c r="X156"/>
  <c r="V156"/>
  <c r="T156"/>
  <c r="P156"/>
  <c r="K156" s="1"/>
  <c r="BE156" s="1"/>
  <c r="BI152"/>
  <c r="BH152"/>
  <c r="BG152"/>
  <c r="BF152"/>
  <c r="X152"/>
  <c r="V152"/>
  <c r="T152"/>
  <c r="P152"/>
  <c r="K152" s="1"/>
  <c r="BE152" s="1"/>
  <c r="BI140"/>
  <c r="BH140"/>
  <c r="BG140"/>
  <c r="BF140"/>
  <c r="X140"/>
  <c r="V140"/>
  <c r="T140"/>
  <c r="P140"/>
  <c r="BI131"/>
  <c r="BH131"/>
  <c r="BG131"/>
  <c r="BF131"/>
  <c r="X131"/>
  <c r="V131"/>
  <c r="T131"/>
  <c r="P131"/>
  <c r="BI128"/>
  <c r="BH128"/>
  <c r="BG128"/>
  <c r="BF128"/>
  <c r="X128"/>
  <c r="V128"/>
  <c r="T128"/>
  <c r="P128"/>
  <c r="BK128" s="1"/>
  <c r="F119"/>
  <c r="E117"/>
  <c r="F89"/>
  <c r="E87"/>
  <c r="J24"/>
  <c r="E24"/>
  <c r="J122" s="1"/>
  <c r="J23"/>
  <c r="J21"/>
  <c r="E21"/>
  <c r="J91" s="1"/>
  <c r="J20"/>
  <c r="E18"/>
  <c r="F92" s="1"/>
  <c r="J17"/>
  <c r="J15"/>
  <c r="E15"/>
  <c r="F91" s="1"/>
  <c r="J14"/>
  <c r="J12"/>
  <c r="J119" s="1"/>
  <c r="E7"/>
  <c r="E85"/>
  <c r="K39" i="11"/>
  <c r="K38"/>
  <c r="BA104" i="1" s="1"/>
  <c r="K37" i="11"/>
  <c r="AZ104" i="1" s="1"/>
  <c r="BI166" i="11"/>
  <c r="BH166"/>
  <c r="BG166"/>
  <c r="BF166"/>
  <c r="X166"/>
  <c r="V166"/>
  <c r="T166"/>
  <c r="P166"/>
  <c r="BI165"/>
  <c r="BH165"/>
  <c r="BG165"/>
  <c r="BF165"/>
  <c r="X165"/>
  <c r="V165"/>
  <c r="T165"/>
  <c r="P165"/>
  <c r="BK165" s="1"/>
  <c r="BI164"/>
  <c r="BH164"/>
  <c r="BG164"/>
  <c r="BF164"/>
  <c r="X164"/>
  <c r="V164"/>
  <c r="T164"/>
  <c r="P164"/>
  <c r="K164" s="1"/>
  <c r="BE164" s="1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K161" s="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K156" s="1"/>
  <c r="BE156" s="1"/>
  <c r="BI155"/>
  <c r="BH155"/>
  <c r="BG155"/>
  <c r="BF155"/>
  <c r="X155"/>
  <c r="V155"/>
  <c r="T155"/>
  <c r="P155"/>
  <c r="BI152"/>
  <c r="BH152"/>
  <c r="BG152"/>
  <c r="BF152"/>
  <c r="X152"/>
  <c r="V152"/>
  <c r="T152"/>
  <c r="P152"/>
  <c r="BI151"/>
  <c r="BH151"/>
  <c r="BG151"/>
  <c r="BF151"/>
  <c r="X151"/>
  <c r="V151"/>
  <c r="T151"/>
  <c r="P151"/>
  <c r="BK151" s="1"/>
  <c r="BI147"/>
  <c r="BH147"/>
  <c r="BG147"/>
  <c r="BF147"/>
  <c r="X147"/>
  <c r="V147"/>
  <c r="T147"/>
  <c r="P147"/>
  <c r="BK147" s="1"/>
  <c r="BI143"/>
  <c r="BH143"/>
  <c r="BG143"/>
  <c r="BF143"/>
  <c r="X143"/>
  <c r="V143"/>
  <c r="T143"/>
  <c r="P143"/>
  <c r="BK143" s="1"/>
  <c r="BI137"/>
  <c r="BH137"/>
  <c r="BG137"/>
  <c r="BF137"/>
  <c r="X137"/>
  <c r="V137"/>
  <c r="T137"/>
  <c r="P137"/>
  <c r="K137" s="1"/>
  <c r="BE137" s="1"/>
  <c r="BI130"/>
  <c r="BH130"/>
  <c r="BG130"/>
  <c r="BF130"/>
  <c r="X130"/>
  <c r="V130"/>
  <c r="T130"/>
  <c r="P130"/>
  <c r="BI123"/>
  <c r="BH123"/>
  <c r="BG123"/>
  <c r="BF123"/>
  <c r="X123"/>
  <c r="V123"/>
  <c r="T123"/>
  <c r="P123"/>
  <c r="BK123" s="1"/>
  <c r="BI122"/>
  <c r="BH122"/>
  <c r="BG122"/>
  <c r="BF122"/>
  <c r="X122"/>
  <c r="V122"/>
  <c r="T122"/>
  <c r="P122"/>
  <c r="BI121"/>
  <c r="BH121"/>
  <c r="BG121"/>
  <c r="BF121"/>
  <c r="X121"/>
  <c r="V121"/>
  <c r="T121"/>
  <c r="P121"/>
  <c r="BK121" s="1"/>
  <c r="F112"/>
  <c r="E110"/>
  <c r="F89"/>
  <c r="E87"/>
  <c r="J24"/>
  <c r="E24"/>
  <c r="J92" s="1"/>
  <c r="J23"/>
  <c r="J21"/>
  <c r="E21"/>
  <c r="J114"/>
  <c r="J20"/>
  <c r="J18"/>
  <c r="E18"/>
  <c r="F115" s="1"/>
  <c r="J17"/>
  <c r="J15"/>
  <c r="E15"/>
  <c r="F114" s="1"/>
  <c r="J14"/>
  <c r="J12"/>
  <c r="J112" s="1"/>
  <c r="E7"/>
  <c r="E85" s="1"/>
  <c r="K39" i="10"/>
  <c r="K38"/>
  <c r="BA103" i="1"/>
  <c r="K37" i="10"/>
  <c r="AZ103" i="1" s="1"/>
  <c r="BI198" i="10"/>
  <c r="BH198"/>
  <c r="BG198"/>
  <c r="BF198"/>
  <c r="X198"/>
  <c r="V198"/>
  <c r="T198"/>
  <c r="P198"/>
  <c r="BI197"/>
  <c r="BH197"/>
  <c r="BG197"/>
  <c r="BF197"/>
  <c r="X197"/>
  <c r="V197"/>
  <c r="T197"/>
  <c r="P197"/>
  <c r="BI196"/>
  <c r="BH196"/>
  <c r="BG196"/>
  <c r="BF196"/>
  <c r="X196"/>
  <c r="V196"/>
  <c r="T196"/>
  <c r="P196"/>
  <c r="BI195"/>
  <c r="BH195"/>
  <c r="BG195"/>
  <c r="BF195"/>
  <c r="X195"/>
  <c r="V195"/>
  <c r="T195"/>
  <c r="P195"/>
  <c r="K195" s="1"/>
  <c r="BE195" s="1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88"/>
  <c r="BH188"/>
  <c r="BG188"/>
  <c r="BF188"/>
  <c r="X188"/>
  <c r="V188"/>
  <c r="T188"/>
  <c r="P188"/>
  <c r="BI184"/>
  <c r="BH184"/>
  <c r="BG184"/>
  <c r="BF184"/>
  <c r="X184"/>
  <c r="V184"/>
  <c r="T184"/>
  <c r="P184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0"/>
  <c r="BH170"/>
  <c r="BG170"/>
  <c r="BF170"/>
  <c r="X170"/>
  <c r="V170"/>
  <c r="T170"/>
  <c r="P170"/>
  <c r="BI169"/>
  <c r="BH169"/>
  <c r="BG169"/>
  <c r="BF169"/>
  <c r="X169"/>
  <c r="V169"/>
  <c r="T169"/>
  <c r="P169"/>
  <c r="BK169" s="1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1"/>
  <c r="BH161"/>
  <c r="BG161"/>
  <c r="BF161"/>
  <c r="X161"/>
  <c r="V161"/>
  <c r="T161"/>
  <c r="P161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2"/>
  <c r="BH152"/>
  <c r="BG152"/>
  <c r="BF152"/>
  <c r="X152"/>
  <c r="V152"/>
  <c r="T152"/>
  <c r="P152"/>
  <c r="BI145"/>
  <c r="BH145"/>
  <c r="BG145"/>
  <c r="BF145"/>
  <c r="X145"/>
  <c r="V145"/>
  <c r="T145"/>
  <c r="P145"/>
  <c r="BI138"/>
  <c r="BH138"/>
  <c r="BG138"/>
  <c r="BF138"/>
  <c r="X138"/>
  <c r="V138"/>
  <c r="T138"/>
  <c r="P138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F115"/>
  <c r="E113"/>
  <c r="F89"/>
  <c r="E87"/>
  <c r="J24"/>
  <c r="E24"/>
  <c r="J92" s="1"/>
  <c r="J23"/>
  <c r="J21"/>
  <c r="E21"/>
  <c r="J117" s="1"/>
  <c r="J20"/>
  <c r="J18"/>
  <c r="E18"/>
  <c r="F118" s="1"/>
  <c r="J17"/>
  <c r="J15"/>
  <c r="E15"/>
  <c r="F117" s="1"/>
  <c r="J14"/>
  <c r="J12"/>
  <c r="J89"/>
  <c r="E7"/>
  <c r="E85" s="1"/>
  <c r="K39" i="9"/>
  <c r="K38"/>
  <c r="BA102" i="1" s="1"/>
  <c r="K37" i="9"/>
  <c r="AZ102" i="1"/>
  <c r="BI321" i="9"/>
  <c r="BH321"/>
  <c r="BG321"/>
  <c r="BF321"/>
  <c r="X321"/>
  <c r="V321"/>
  <c r="T321"/>
  <c r="P321"/>
  <c r="BI320"/>
  <c r="BH320"/>
  <c r="BG320"/>
  <c r="BF320"/>
  <c r="X320"/>
  <c r="V320"/>
  <c r="T320"/>
  <c r="P320"/>
  <c r="BI319"/>
  <c r="BH319"/>
  <c r="BG319"/>
  <c r="BF319"/>
  <c r="X319"/>
  <c r="V319"/>
  <c r="T319"/>
  <c r="P319"/>
  <c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5"/>
  <c r="BH315"/>
  <c r="BG315"/>
  <c r="BF315"/>
  <c r="X315"/>
  <c r="V315"/>
  <c r="T315"/>
  <c r="P315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10"/>
  <c r="BH310"/>
  <c r="BG310"/>
  <c r="BF310"/>
  <c r="X310"/>
  <c r="V310"/>
  <c r="T310"/>
  <c r="P310"/>
  <c r="BI309"/>
  <c r="BH309"/>
  <c r="BG309"/>
  <c r="BF309"/>
  <c r="X309"/>
  <c r="V309"/>
  <c r="T309"/>
  <c r="P309"/>
  <c r="BI308"/>
  <c r="BH308"/>
  <c r="BG308"/>
  <c r="BF308"/>
  <c r="X308"/>
  <c r="V308"/>
  <c r="T308"/>
  <c r="P308"/>
  <c r="BI307"/>
  <c r="BH307"/>
  <c r="BG307"/>
  <c r="BF307"/>
  <c r="X307"/>
  <c r="V307"/>
  <c r="T307"/>
  <c r="P307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3"/>
  <c r="BH303"/>
  <c r="BG303"/>
  <c r="BF303"/>
  <c r="X303"/>
  <c r="V303"/>
  <c r="T303"/>
  <c r="P303"/>
  <c r="BI302"/>
  <c r="BH302"/>
  <c r="BG302"/>
  <c r="BF302"/>
  <c r="X302"/>
  <c r="V302"/>
  <c r="T302"/>
  <c r="P302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7"/>
  <c r="BH297"/>
  <c r="BG297"/>
  <c r="BF297"/>
  <c r="X297"/>
  <c r="V297"/>
  <c r="T297"/>
  <c r="P297"/>
  <c r="BI296"/>
  <c r="BH296"/>
  <c r="BG296"/>
  <c r="BF296"/>
  <c r="X296"/>
  <c r="V296"/>
  <c r="T296"/>
  <c r="P296"/>
  <c r="BI295"/>
  <c r="BH295"/>
  <c r="BG295"/>
  <c r="BF295"/>
  <c r="X295"/>
  <c r="V295"/>
  <c r="T295"/>
  <c r="P295"/>
  <c r="BI294"/>
  <c r="BH294"/>
  <c r="BG294"/>
  <c r="BF294"/>
  <c r="X294"/>
  <c r="V294"/>
  <c r="T294"/>
  <c r="P294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3"/>
  <c r="BH283"/>
  <c r="BG283"/>
  <c r="BF283"/>
  <c r="X283"/>
  <c r="V283"/>
  <c r="T283"/>
  <c r="P283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8"/>
  <c r="BH278"/>
  <c r="BG278"/>
  <c r="BF278"/>
  <c r="X278"/>
  <c r="V278"/>
  <c r="T278"/>
  <c r="P278"/>
  <c r="BI277"/>
  <c r="BH277"/>
  <c r="BG277"/>
  <c r="BF277"/>
  <c r="X277"/>
  <c r="V277"/>
  <c r="T277"/>
  <c r="P277"/>
  <c r="BI276"/>
  <c r="BH276"/>
  <c r="BG276"/>
  <c r="BF276"/>
  <c r="X276"/>
  <c r="V276"/>
  <c r="T276"/>
  <c r="P276"/>
  <c r="BK276" s="1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8"/>
  <c r="BH268"/>
  <c r="BG268"/>
  <c r="BF268"/>
  <c r="X268"/>
  <c r="V268"/>
  <c r="T268"/>
  <c r="P268"/>
  <c r="BI267"/>
  <c r="BH267"/>
  <c r="BG267"/>
  <c r="BF267"/>
  <c r="X267"/>
  <c r="V267"/>
  <c r="T267"/>
  <c r="P267"/>
  <c r="BI264"/>
  <c r="BH264"/>
  <c r="BG264"/>
  <c r="BF264"/>
  <c r="X264"/>
  <c r="V264"/>
  <c r="T264"/>
  <c r="P264"/>
  <c r="BI263"/>
  <c r="BH263"/>
  <c r="BG263"/>
  <c r="BF263"/>
  <c r="X263"/>
  <c r="V263"/>
  <c r="T263"/>
  <c r="P263"/>
  <c r="BI260"/>
  <c r="BH260"/>
  <c r="BG260"/>
  <c r="BF260"/>
  <c r="X260"/>
  <c r="V260"/>
  <c r="T260"/>
  <c r="P260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3"/>
  <c r="BH253"/>
  <c r="BG253"/>
  <c r="BF253"/>
  <c r="X253"/>
  <c r="V253"/>
  <c r="T253"/>
  <c r="P253"/>
  <c r="BI250"/>
  <c r="BH250"/>
  <c r="BG250"/>
  <c r="BF250"/>
  <c r="X250"/>
  <c r="V250"/>
  <c r="T250"/>
  <c r="P250"/>
  <c r="BI247"/>
  <c r="BH247"/>
  <c r="BG247"/>
  <c r="BF247"/>
  <c r="X247"/>
  <c r="X246" s="1"/>
  <c r="V247"/>
  <c r="V246" s="1"/>
  <c r="T247"/>
  <c r="T246" s="1"/>
  <c r="P247"/>
  <c r="BI245"/>
  <c r="BH245"/>
  <c r="BG245"/>
  <c r="BF245"/>
  <c r="X245"/>
  <c r="V245"/>
  <c r="T245"/>
  <c r="P245"/>
  <c r="BI239"/>
  <c r="BH239"/>
  <c r="BG239"/>
  <c r="BF239"/>
  <c r="X239"/>
  <c r="V239"/>
  <c r="T239"/>
  <c r="P239"/>
  <c r="BI238"/>
  <c r="BH238"/>
  <c r="BG238"/>
  <c r="BF238"/>
  <c r="X238"/>
  <c r="V238"/>
  <c r="T238"/>
  <c r="P238"/>
  <c r="BI237"/>
  <c r="BH237"/>
  <c r="BG237"/>
  <c r="BF237"/>
  <c r="X237"/>
  <c r="V237"/>
  <c r="T237"/>
  <c r="P237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1"/>
  <c r="BH231"/>
  <c r="BG231"/>
  <c r="BF231"/>
  <c r="X231"/>
  <c r="V231"/>
  <c r="T231"/>
  <c r="P231"/>
  <c r="BI227"/>
  <c r="BH227"/>
  <c r="BG227"/>
  <c r="BF227"/>
  <c r="X227"/>
  <c r="V227"/>
  <c r="T227"/>
  <c r="P227"/>
  <c r="BI223"/>
  <c r="BH223"/>
  <c r="BG223"/>
  <c r="BF223"/>
  <c r="X223"/>
  <c r="V223"/>
  <c r="T223"/>
  <c r="P223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9"/>
  <c r="BH219"/>
  <c r="BG219"/>
  <c r="BF219"/>
  <c r="X219"/>
  <c r="V219"/>
  <c r="T219"/>
  <c r="P219"/>
  <c r="BI218"/>
  <c r="BH218"/>
  <c r="BG218"/>
  <c r="BF218"/>
  <c r="X218"/>
  <c r="V218"/>
  <c r="T218"/>
  <c r="P218"/>
  <c r="BI217"/>
  <c r="BH217"/>
  <c r="BG217"/>
  <c r="BF217"/>
  <c r="X217"/>
  <c r="V217"/>
  <c r="T217"/>
  <c r="P217"/>
  <c r="BI214"/>
  <c r="BH214"/>
  <c r="BG214"/>
  <c r="BF214"/>
  <c r="X214"/>
  <c r="V214"/>
  <c r="T214"/>
  <c r="P214"/>
  <c r="BI211"/>
  <c r="BH211"/>
  <c r="BG211"/>
  <c r="BF211"/>
  <c r="X211"/>
  <c r="V211"/>
  <c r="T211"/>
  <c r="P211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4"/>
  <c r="BH204"/>
  <c r="BG204"/>
  <c r="BF204"/>
  <c r="X204"/>
  <c r="V204"/>
  <c r="T204"/>
  <c r="P204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5"/>
  <c r="BH195"/>
  <c r="BG195"/>
  <c r="BF195"/>
  <c r="X195"/>
  <c r="V195"/>
  <c r="T195"/>
  <c r="P195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2"/>
  <c r="BH182"/>
  <c r="BG182"/>
  <c r="BF182"/>
  <c r="X182"/>
  <c r="X181"/>
  <c r="V182"/>
  <c r="V181" s="1"/>
  <c r="T182"/>
  <c r="T181"/>
  <c r="P182"/>
  <c r="K182" s="1"/>
  <c r="BE182" s="1"/>
  <c r="BI180"/>
  <c r="BH180"/>
  <c r="BG180"/>
  <c r="BF180"/>
  <c r="X180"/>
  <c r="X179" s="1"/>
  <c r="V180"/>
  <c r="V179" s="1"/>
  <c r="T180"/>
  <c r="T179" s="1"/>
  <c r="P180"/>
  <c r="K180" s="1"/>
  <c r="BE180" s="1"/>
  <c r="BI176"/>
  <c r="BH176"/>
  <c r="BG176"/>
  <c r="BF176"/>
  <c r="X176"/>
  <c r="V176"/>
  <c r="T176"/>
  <c r="P176"/>
  <c r="K176" s="1"/>
  <c r="BE176" s="1"/>
  <c r="BI170"/>
  <c r="BH170"/>
  <c r="BG170"/>
  <c r="BF170"/>
  <c r="X170"/>
  <c r="V170"/>
  <c r="T170"/>
  <c r="P170"/>
  <c r="K170" s="1"/>
  <c r="BE170" s="1"/>
  <c r="BI164"/>
  <c r="BH164"/>
  <c r="BG164"/>
  <c r="BF164"/>
  <c r="X164"/>
  <c r="V164"/>
  <c r="T164"/>
  <c r="P164"/>
  <c r="BI161"/>
  <c r="BH161"/>
  <c r="BG161"/>
  <c r="BF161"/>
  <c r="X161"/>
  <c r="V161"/>
  <c r="T161"/>
  <c r="P161"/>
  <c r="K161" s="1"/>
  <c r="BE161" s="1"/>
  <c r="BI158"/>
  <c r="BH158"/>
  <c r="BG158"/>
  <c r="BF158"/>
  <c r="X158"/>
  <c r="V158"/>
  <c r="T158"/>
  <c r="P158"/>
  <c r="K158" s="1"/>
  <c r="BE158" s="1"/>
  <c r="BI155"/>
  <c r="BH155"/>
  <c r="BG155"/>
  <c r="BF155"/>
  <c r="X155"/>
  <c r="V155"/>
  <c r="T155"/>
  <c r="P155"/>
  <c r="K155" s="1"/>
  <c r="BI152"/>
  <c r="BH152"/>
  <c r="BG152"/>
  <c r="BF152"/>
  <c r="X152"/>
  <c r="V152"/>
  <c r="T152"/>
  <c r="P152"/>
  <c r="K152" s="1"/>
  <c r="BE152" s="1"/>
  <c r="BI147"/>
  <c r="BH147"/>
  <c r="BG147"/>
  <c r="BF147"/>
  <c r="X147"/>
  <c r="V147"/>
  <c r="T147"/>
  <c r="P147"/>
  <c r="BI146"/>
  <c r="BH146"/>
  <c r="BG146"/>
  <c r="BF146"/>
  <c r="X146"/>
  <c r="V146"/>
  <c r="T146"/>
  <c r="P146"/>
  <c r="K146" s="1"/>
  <c r="BE146" s="1"/>
  <c r="BI140"/>
  <c r="BH140"/>
  <c r="BG140"/>
  <c r="BF140"/>
  <c r="X140"/>
  <c r="V140"/>
  <c r="T140"/>
  <c r="P140"/>
  <c r="K140" s="1"/>
  <c r="BE140" s="1"/>
  <c r="BI134"/>
  <c r="BH134"/>
  <c r="BG134"/>
  <c r="BF134"/>
  <c r="X134"/>
  <c r="V134"/>
  <c r="T134"/>
  <c r="P134"/>
  <c r="BI130"/>
  <c r="BH130"/>
  <c r="BG130"/>
  <c r="BF130"/>
  <c r="X130"/>
  <c r="V130"/>
  <c r="T130"/>
  <c r="P130"/>
  <c r="K130" s="1"/>
  <c r="BE130" s="1"/>
  <c r="F121"/>
  <c r="E119"/>
  <c r="F89"/>
  <c r="E87"/>
  <c r="J24"/>
  <c r="E24"/>
  <c r="J92" s="1"/>
  <c r="J23"/>
  <c r="J21"/>
  <c r="E21"/>
  <c r="J123" s="1"/>
  <c r="J20"/>
  <c r="J18"/>
  <c r="E18"/>
  <c r="F124" s="1"/>
  <c r="J17"/>
  <c r="J15"/>
  <c r="E15"/>
  <c r="F91" s="1"/>
  <c r="J14"/>
  <c r="J12"/>
  <c r="J89" s="1"/>
  <c r="E7"/>
  <c r="E85"/>
  <c r="K39" i="8"/>
  <c r="K38"/>
  <c r="BA101" i="1" s="1"/>
  <c r="K37" i="8"/>
  <c r="AZ101" i="1" s="1"/>
  <c r="BI194" i="8"/>
  <c r="BH194"/>
  <c r="BG194"/>
  <c r="BF194"/>
  <c r="X194"/>
  <c r="V194"/>
  <c r="T194"/>
  <c r="P194"/>
  <c r="BI193"/>
  <c r="BH193"/>
  <c r="BG193"/>
  <c r="BF193"/>
  <c r="X193"/>
  <c r="V193"/>
  <c r="T193"/>
  <c r="P193"/>
  <c r="BI190"/>
  <c r="BH190"/>
  <c r="BG190"/>
  <c r="BF190"/>
  <c r="X190"/>
  <c r="V190"/>
  <c r="T190"/>
  <c r="P190"/>
  <c r="BK190" s="1"/>
  <c r="BI187"/>
  <c r="BH187"/>
  <c r="BG187"/>
  <c r="BF187"/>
  <c r="X187"/>
  <c r="V187"/>
  <c r="T187"/>
  <c r="P187"/>
  <c r="BK187" s="1"/>
  <c r="BI184"/>
  <c r="BH184"/>
  <c r="BG184"/>
  <c r="BF184"/>
  <c r="X184"/>
  <c r="V184"/>
  <c r="T184"/>
  <c r="P184"/>
  <c r="K184" s="1"/>
  <c r="BE184" s="1"/>
  <c r="BI181"/>
  <c r="BH181"/>
  <c r="BG181"/>
  <c r="BF181"/>
  <c r="X181"/>
  <c r="V181"/>
  <c r="T181"/>
  <c r="P181"/>
  <c r="BI176"/>
  <c r="BH176"/>
  <c r="BG176"/>
  <c r="BF176"/>
  <c r="X176"/>
  <c r="V176"/>
  <c r="T176"/>
  <c r="P176"/>
  <c r="BK176" s="1"/>
  <c r="BI173"/>
  <c r="BH173"/>
  <c r="BG173"/>
  <c r="BF173"/>
  <c r="X173"/>
  <c r="V173"/>
  <c r="T173"/>
  <c r="P173"/>
  <c r="BI170"/>
  <c r="BH170"/>
  <c r="BG170"/>
  <c r="BF170"/>
  <c r="X170"/>
  <c r="V170"/>
  <c r="T170"/>
  <c r="P170"/>
  <c r="BI167"/>
  <c r="BH167"/>
  <c r="BG167"/>
  <c r="BF167"/>
  <c r="X167"/>
  <c r="V167"/>
  <c r="T167"/>
  <c r="P167"/>
  <c r="K167" s="1"/>
  <c r="BE167" s="1"/>
  <c r="BI164"/>
  <c r="BH164"/>
  <c r="BG164"/>
  <c r="BF164"/>
  <c r="X164"/>
  <c r="V164"/>
  <c r="T164"/>
  <c r="P164"/>
  <c r="BI161"/>
  <c r="BH161"/>
  <c r="BG161"/>
  <c r="BF161"/>
  <c r="X161"/>
  <c r="V161"/>
  <c r="T161"/>
  <c r="P161"/>
  <c r="BK161" s="1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6"/>
  <c r="BH146"/>
  <c r="BG146"/>
  <c r="BF146"/>
  <c r="X146"/>
  <c r="V146"/>
  <c r="T146"/>
  <c r="P146"/>
  <c r="K146" s="1"/>
  <c r="BE146" s="1"/>
  <c r="BI145"/>
  <c r="BH145"/>
  <c r="BG145"/>
  <c r="BF145"/>
  <c r="X145"/>
  <c r="V145"/>
  <c r="T145"/>
  <c r="P145"/>
  <c r="BI141"/>
  <c r="BH141"/>
  <c r="BG141"/>
  <c r="BF141"/>
  <c r="X141"/>
  <c r="V141"/>
  <c r="T141"/>
  <c r="P141"/>
  <c r="BI131"/>
  <c r="BH131"/>
  <c r="BG131"/>
  <c r="BF131"/>
  <c r="X131"/>
  <c r="V131"/>
  <c r="T131"/>
  <c r="P131"/>
  <c r="K131" s="1"/>
  <c r="BE131" s="1"/>
  <c r="BI128"/>
  <c r="BH128"/>
  <c r="BG128"/>
  <c r="BF128"/>
  <c r="X128"/>
  <c r="V128"/>
  <c r="T128"/>
  <c r="P128"/>
  <c r="BI124"/>
  <c r="BH124"/>
  <c r="BG124"/>
  <c r="BF124"/>
  <c r="X124"/>
  <c r="V124"/>
  <c r="T124"/>
  <c r="P124"/>
  <c r="BI121"/>
  <c r="BH121"/>
  <c r="BG121"/>
  <c r="BF121"/>
  <c r="X121"/>
  <c r="V121"/>
  <c r="T121"/>
  <c r="P121"/>
  <c r="BK121" s="1"/>
  <c r="F112"/>
  <c r="E110"/>
  <c r="F89"/>
  <c r="E87"/>
  <c r="J24"/>
  <c r="E24"/>
  <c r="J115"/>
  <c r="J23"/>
  <c r="J21"/>
  <c r="E21"/>
  <c r="J114" s="1"/>
  <c r="J20"/>
  <c r="J18"/>
  <c r="E18"/>
  <c r="F115" s="1"/>
  <c r="J17"/>
  <c r="J15"/>
  <c r="E15"/>
  <c r="F114" s="1"/>
  <c r="J14"/>
  <c r="J12"/>
  <c r="J112" s="1"/>
  <c r="E7"/>
  <c r="E85" s="1"/>
  <c r="K39" i="7"/>
  <c r="K38"/>
  <c r="BA100" i="1"/>
  <c r="K37" i="7"/>
  <c r="AZ100" i="1" s="1"/>
  <c r="BI124" i="7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F112"/>
  <c r="E110"/>
  <c r="F89"/>
  <c r="E87"/>
  <c r="J24"/>
  <c r="E24"/>
  <c r="J115" s="1"/>
  <c r="J23"/>
  <c r="J21"/>
  <c r="E21"/>
  <c r="J114" s="1"/>
  <c r="J20"/>
  <c r="J18"/>
  <c r="E18"/>
  <c r="F115" s="1"/>
  <c r="J17"/>
  <c r="J15"/>
  <c r="E15"/>
  <c r="F114" s="1"/>
  <c r="J14"/>
  <c r="J12"/>
  <c r="J112"/>
  <c r="E7"/>
  <c r="E85" s="1"/>
  <c r="K39" i="6"/>
  <c r="K38"/>
  <c r="BA99" i="1" s="1"/>
  <c r="K37" i="6"/>
  <c r="AZ99" i="1"/>
  <c r="BI327" i="6"/>
  <c r="BH327"/>
  <c r="BG327"/>
  <c r="BF327"/>
  <c r="X327"/>
  <c r="V327"/>
  <c r="T327"/>
  <c r="P327"/>
  <c r="BI326"/>
  <c r="BH326"/>
  <c r="BG326"/>
  <c r="BF326"/>
  <c r="X326"/>
  <c r="V326"/>
  <c r="T326"/>
  <c r="P326"/>
  <c r="BI325"/>
  <c r="BH325"/>
  <c r="BG325"/>
  <c r="BF325"/>
  <c r="X325"/>
  <c r="V325"/>
  <c r="T325"/>
  <c r="P325"/>
  <c r="BI322"/>
  <c r="BH322"/>
  <c r="BG322"/>
  <c r="BF322"/>
  <c r="X322"/>
  <c r="V322"/>
  <c r="T322"/>
  <c r="P322"/>
  <c r="BI321"/>
  <c r="BH321"/>
  <c r="BG321"/>
  <c r="BF321"/>
  <c r="X321"/>
  <c r="V321"/>
  <c r="T321"/>
  <c r="P321"/>
  <c r="BI320"/>
  <c r="BH320"/>
  <c r="BG320"/>
  <c r="BF320"/>
  <c r="X320"/>
  <c r="V320"/>
  <c r="T320"/>
  <c r="P320"/>
  <c r="BI317"/>
  <c r="BH317"/>
  <c r="BG317"/>
  <c r="BF317"/>
  <c r="X317"/>
  <c r="V317"/>
  <c r="T317"/>
  <c r="P317"/>
  <c r="BI314"/>
  <c r="BH314"/>
  <c r="BG314"/>
  <c r="BF314"/>
  <c r="X314"/>
  <c r="V314"/>
  <c r="T314"/>
  <c r="P314"/>
  <c r="BI311"/>
  <c r="BH311"/>
  <c r="BG311"/>
  <c r="BF311"/>
  <c r="X311"/>
  <c r="V311"/>
  <c r="T311"/>
  <c r="P311"/>
  <c r="BI308"/>
  <c r="BH308"/>
  <c r="BG308"/>
  <c r="BF308"/>
  <c r="X308"/>
  <c r="V308"/>
  <c r="T308"/>
  <c r="P308"/>
  <c r="BI305"/>
  <c r="BH305"/>
  <c r="BG305"/>
  <c r="BF305"/>
  <c r="X305"/>
  <c r="V305"/>
  <c r="T305"/>
  <c r="P305"/>
  <c r="BI301"/>
  <c r="BH301"/>
  <c r="BG301"/>
  <c r="BF301"/>
  <c r="X301"/>
  <c r="V301"/>
  <c r="T301"/>
  <c r="P301"/>
  <c r="BI298"/>
  <c r="BH298"/>
  <c r="BG298"/>
  <c r="BF298"/>
  <c r="X298"/>
  <c r="V298"/>
  <c r="T298"/>
  <c r="P298"/>
  <c r="BI295"/>
  <c r="BH295"/>
  <c r="BG295"/>
  <c r="BF295"/>
  <c r="X295"/>
  <c r="V295"/>
  <c r="T295"/>
  <c r="P295"/>
  <c r="BI292"/>
  <c r="BH292"/>
  <c r="BG292"/>
  <c r="BF292"/>
  <c r="X292"/>
  <c r="V292"/>
  <c r="T292"/>
  <c r="P292"/>
  <c r="BI286"/>
  <c r="BH286"/>
  <c r="BG286"/>
  <c r="BF286"/>
  <c r="X286"/>
  <c r="V286"/>
  <c r="T286"/>
  <c r="P286"/>
  <c r="BI283"/>
  <c r="BH283"/>
  <c r="BG283"/>
  <c r="BF283"/>
  <c r="X283"/>
  <c r="V283"/>
  <c r="T283"/>
  <c r="P283"/>
  <c r="BI280"/>
  <c r="BH280"/>
  <c r="BG280"/>
  <c r="BF280"/>
  <c r="X280"/>
  <c r="V280"/>
  <c r="T280"/>
  <c r="P280"/>
  <c r="BI277"/>
  <c r="BH277"/>
  <c r="BG277"/>
  <c r="BF277"/>
  <c r="X277"/>
  <c r="V277"/>
  <c r="T277"/>
  <c r="P277"/>
  <c r="BI271"/>
  <c r="BH271"/>
  <c r="BG271"/>
  <c r="BF271"/>
  <c r="X271"/>
  <c r="V271"/>
  <c r="T271"/>
  <c r="P271"/>
  <c r="BI268"/>
  <c r="BH268"/>
  <c r="BG268"/>
  <c r="BF268"/>
  <c r="X268"/>
  <c r="V268"/>
  <c r="T268"/>
  <c r="P268"/>
  <c r="BI265"/>
  <c r="BH265"/>
  <c r="BG265"/>
  <c r="BF265"/>
  <c r="X265"/>
  <c r="V265"/>
  <c r="T265"/>
  <c r="P265"/>
  <c r="BI262"/>
  <c r="BH262"/>
  <c r="BG262"/>
  <c r="BF262"/>
  <c r="X262"/>
  <c r="V262"/>
  <c r="T262"/>
  <c r="P262"/>
  <c r="BI259"/>
  <c r="BH259"/>
  <c r="BG259"/>
  <c r="BF259"/>
  <c r="X259"/>
  <c r="V259"/>
  <c r="T259"/>
  <c r="P259"/>
  <c r="BI256"/>
  <c r="BH256"/>
  <c r="BG256"/>
  <c r="BF256"/>
  <c r="X256"/>
  <c r="V256"/>
  <c r="T256"/>
  <c r="P256"/>
  <c r="BI253"/>
  <c r="BH253"/>
  <c r="BG253"/>
  <c r="BF253"/>
  <c r="X253"/>
  <c r="V253"/>
  <c r="T253"/>
  <c r="P253"/>
  <c r="BI250"/>
  <c r="BH250"/>
  <c r="BG250"/>
  <c r="BF250"/>
  <c r="X250"/>
  <c r="V250"/>
  <c r="T250"/>
  <c r="P250"/>
  <c r="BI247"/>
  <c r="BH247"/>
  <c r="BG247"/>
  <c r="BF247"/>
  <c r="X247"/>
  <c r="V247"/>
  <c r="T247"/>
  <c r="P247"/>
  <c r="BI246"/>
  <c r="BH246"/>
  <c r="BG246"/>
  <c r="BF246"/>
  <c r="X246"/>
  <c r="V246"/>
  <c r="T246"/>
  <c r="P246"/>
  <c r="BI242"/>
  <c r="BH242"/>
  <c r="BG242"/>
  <c r="BF242"/>
  <c r="X242"/>
  <c r="V242"/>
  <c r="T242"/>
  <c r="P242"/>
  <c r="BI241"/>
  <c r="BH241"/>
  <c r="BG241"/>
  <c r="BF241"/>
  <c r="X241"/>
  <c r="V241"/>
  <c r="T241"/>
  <c r="P241"/>
  <c r="BI240"/>
  <c r="BH240"/>
  <c r="BG240"/>
  <c r="BF240"/>
  <c r="X240"/>
  <c r="V240"/>
  <c r="T240"/>
  <c r="P240"/>
  <c r="BI236"/>
  <c r="BH236"/>
  <c r="BG236"/>
  <c r="BF236"/>
  <c r="X236"/>
  <c r="V236"/>
  <c r="T236"/>
  <c r="P236"/>
  <c r="BI235"/>
  <c r="BH235"/>
  <c r="BG235"/>
  <c r="BF235"/>
  <c r="X235"/>
  <c r="V235"/>
  <c r="T235"/>
  <c r="P235"/>
  <c r="BI229"/>
  <c r="BH229"/>
  <c r="BG229"/>
  <c r="BF229"/>
  <c r="X229"/>
  <c r="V229"/>
  <c r="T229"/>
  <c r="P229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8"/>
  <c r="BH218"/>
  <c r="BG218"/>
  <c r="BF218"/>
  <c r="X218"/>
  <c r="V218"/>
  <c r="T218"/>
  <c r="P218"/>
  <c r="BI215"/>
  <c r="BH215"/>
  <c r="BG215"/>
  <c r="BF215"/>
  <c r="X215"/>
  <c r="V215"/>
  <c r="T215"/>
  <c r="P215"/>
  <c r="BI211"/>
  <c r="BH211"/>
  <c r="BG211"/>
  <c r="BF211"/>
  <c r="X211"/>
  <c r="V211"/>
  <c r="T211"/>
  <c r="P211"/>
  <c r="BI208"/>
  <c r="BH208"/>
  <c r="BG208"/>
  <c r="BF208"/>
  <c r="X208"/>
  <c r="V208"/>
  <c r="T208"/>
  <c r="P208"/>
  <c r="BI204"/>
  <c r="BH204"/>
  <c r="BG204"/>
  <c r="BF204"/>
  <c r="X204"/>
  <c r="V204"/>
  <c r="T204"/>
  <c r="P204"/>
  <c r="BI201"/>
  <c r="BH201"/>
  <c r="BG201"/>
  <c r="BF201"/>
  <c r="X201"/>
  <c r="V201"/>
  <c r="T201"/>
  <c r="P201"/>
  <c r="BI197"/>
  <c r="BH197"/>
  <c r="BG197"/>
  <c r="BF197"/>
  <c r="X197"/>
  <c r="V197"/>
  <c r="T197"/>
  <c r="P197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5"/>
  <c r="BH185"/>
  <c r="BG185"/>
  <c r="BF185"/>
  <c r="X185"/>
  <c r="V185"/>
  <c r="T185"/>
  <c r="P185"/>
  <c r="BI182"/>
  <c r="BH182"/>
  <c r="BG182"/>
  <c r="BF182"/>
  <c r="X182"/>
  <c r="V182"/>
  <c r="T182"/>
  <c r="P182"/>
  <c r="BI176"/>
  <c r="BH176"/>
  <c r="BG176"/>
  <c r="BF176"/>
  <c r="X176"/>
  <c r="V176"/>
  <c r="T176"/>
  <c r="P176"/>
  <c r="BI173"/>
  <c r="BH173"/>
  <c r="BG173"/>
  <c r="BF173"/>
  <c r="X173"/>
  <c r="V173"/>
  <c r="T173"/>
  <c r="P173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2"/>
  <c r="BH162"/>
  <c r="BG162"/>
  <c r="BF162"/>
  <c r="X162"/>
  <c r="X161" s="1"/>
  <c r="V162"/>
  <c r="V161" s="1"/>
  <c r="T162"/>
  <c r="T161" s="1"/>
  <c r="P162"/>
  <c r="BI158"/>
  <c r="BH158"/>
  <c r="BG158"/>
  <c r="BF158"/>
  <c r="X158"/>
  <c r="V158"/>
  <c r="T158"/>
  <c r="P158"/>
  <c r="BK158" s="1"/>
  <c r="BI154"/>
  <c r="BH154"/>
  <c r="BG154"/>
  <c r="BF154"/>
  <c r="X154"/>
  <c r="V154"/>
  <c r="T154"/>
  <c r="P154"/>
  <c r="BI149"/>
  <c r="BH149"/>
  <c r="BG149"/>
  <c r="BF149"/>
  <c r="X149"/>
  <c r="V149"/>
  <c r="T149"/>
  <c r="P149"/>
  <c r="K149" s="1"/>
  <c r="BE149" s="1"/>
  <c r="BI146"/>
  <c r="BH146"/>
  <c r="BG146"/>
  <c r="BF146"/>
  <c r="X146"/>
  <c r="V146"/>
  <c r="T146"/>
  <c r="P146"/>
  <c r="BK146" s="1"/>
  <c r="BI143"/>
  <c r="BH143"/>
  <c r="BG143"/>
  <c r="BF143"/>
  <c r="X143"/>
  <c r="V143"/>
  <c r="T143"/>
  <c r="P143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4"/>
  <c r="BH134"/>
  <c r="BG134"/>
  <c r="BF134"/>
  <c r="X134"/>
  <c r="V134"/>
  <c r="T134"/>
  <c r="P134"/>
  <c r="K134" s="1"/>
  <c r="BE134" s="1"/>
  <c r="BI130"/>
  <c r="BH130"/>
  <c r="BG130"/>
  <c r="BF130"/>
  <c r="X130"/>
  <c r="V130"/>
  <c r="T130"/>
  <c r="P130"/>
  <c r="BI126"/>
  <c r="BH126"/>
  <c r="BG126"/>
  <c r="BF126"/>
  <c r="X126"/>
  <c r="V126"/>
  <c r="T126"/>
  <c r="P126"/>
  <c r="F117"/>
  <c r="E115"/>
  <c r="F89"/>
  <c r="E87"/>
  <c r="J24"/>
  <c r="E24"/>
  <c r="J120" s="1"/>
  <c r="J23"/>
  <c r="J21"/>
  <c r="E21"/>
  <c r="J91" s="1"/>
  <c r="J20"/>
  <c r="J18"/>
  <c r="E18"/>
  <c r="F120" s="1"/>
  <c r="J17"/>
  <c r="J15"/>
  <c r="E15"/>
  <c r="F119" s="1"/>
  <c r="J14"/>
  <c r="J12"/>
  <c r="J89"/>
  <c r="E7"/>
  <c r="E113" s="1"/>
  <c r="K39" i="5"/>
  <c r="K38"/>
  <c r="BA98" i="1" s="1"/>
  <c r="K37" i="5"/>
  <c r="AZ98" i="1" s="1"/>
  <c r="BI475" i="5"/>
  <c r="BH475"/>
  <c r="BG475"/>
  <c r="BF475"/>
  <c r="X475"/>
  <c r="V475"/>
  <c r="T475"/>
  <c r="P475"/>
  <c r="BI467"/>
  <c r="BH467"/>
  <c r="BG467"/>
  <c r="BF467"/>
  <c r="X467"/>
  <c r="V467"/>
  <c r="T467"/>
  <c r="P467"/>
  <c r="BI465"/>
  <c r="BH465"/>
  <c r="BG465"/>
  <c r="BF465"/>
  <c r="X465"/>
  <c r="V465"/>
  <c r="T465"/>
  <c r="P465"/>
  <c r="BI464"/>
  <c r="BH464"/>
  <c r="BG464"/>
  <c r="BF464"/>
  <c r="X464"/>
  <c r="V464"/>
  <c r="T464"/>
  <c r="P464"/>
  <c r="K464" s="1"/>
  <c r="BE464" s="1"/>
  <c r="BI458"/>
  <c r="BH458"/>
  <c r="BG458"/>
  <c r="BF458"/>
  <c r="X458"/>
  <c r="V458"/>
  <c r="T458"/>
  <c r="P458"/>
  <c r="BI452"/>
  <c r="BH452"/>
  <c r="BG452"/>
  <c r="BF452"/>
  <c r="X452"/>
  <c r="V452"/>
  <c r="T452"/>
  <c r="P452"/>
  <c r="BI446"/>
  <c r="BH446"/>
  <c r="BG446"/>
  <c r="BF446"/>
  <c r="X446"/>
  <c r="V446"/>
  <c r="T446"/>
  <c r="P446"/>
  <c r="BI442"/>
  <c r="BH442"/>
  <c r="BG442"/>
  <c r="BF442"/>
  <c r="X442"/>
  <c r="V442"/>
  <c r="T442"/>
  <c r="P442"/>
  <c r="BI438"/>
  <c r="BH438"/>
  <c r="BG438"/>
  <c r="BF438"/>
  <c r="X438"/>
  <c r="V438"/>
  <c r="T438"/>
  <c r="P438"/>
  <c r="BI436"/>
  <c r="BH436"/>
  <c r="BG436"/>
  <c r="BF436"/>
  <c r="X436"/>
  <c r="V436"/>
  <c r="T436"/>
  <c r="P436"/>
  <c r="BI432"/>
  <c r="BH432"/>
  <c r="BG432"/>
  <c r="BF432"/>
  <c r="X432"/>
  <c r="V432"/>
  <c r="T432"/>
  <c r="P432"/>
  <c r="BI429"/>
  <c r="BH429"/>
  <c r="BG429"/>
  <c r="BF429"/>
  <c r="X429"/>
  <c r="V429"/>
  <c r="T429"/>
  <c r="P429"/>
  <c r="BI425"/>
  <c r="BH425"/>
  <c r="BG425"/>
  <c r="BF425"/>
  <c r="X425"/>
  <c r="V425"/>
  <c r="T425"/>
  <c r="P425"/>
  <c r="BI422"/>
  <c r="BH422"/>
  <c r="BG422"/>
  <c r="BF422"/>
  <c r="X422"/>
  <c r="V422"/>
  <c r="T422"/>
  <c r="P422"/>
  <c r="BI418"/>
  <c r="BH418"/>
  <c r="BG418"/>
  <c r="BF418"/>
  <c r="X418"/>
  <c r="V418"/>
  <c r="T418"/>
  <c r="P418"/>
  <c r="BI415"/>
  <c r="BH415"/>
  <c r="BG415"/>
  <c r="BF415"/>
  <c r="X415"/>
  <c r="V415"/>
  <c r="T415"/>
  <c r="P415"/>
  <c r="BI410"/>
  <c r="BH410"/>
  <c r="BG410"/>
  <c r="BF410"/>
  <c r="X410"/>
  <c r="V410"/>
  <c r="T410"/>
  <c r="P410"/>
  <c r="BI406"/>
  <c r="BH406"/>
  <c r="BG406"/>
  <c r="BF406"/>
  <c r="X406"/>
  <c r="V406"/>
  <c r="T406"/>
  <c r="P406"/>
  <c r="BI402"/>
  <c r="BH402"/>
  <c r="BG402"/>
  <c r="BF402"/>
  <c r="X402"/>
  <c r="V402"/>
  <c r="T402"/>
  <c r="P402"/>
  <c r="BI400"/>
  <c r="BH400"/>
  <c r="BG400"/>
  <c r="BF400"/>
  <c r="X400"/>
  <c r="V400"/>
  <c r="T400"/>
  <c r="P400"/>
  <c r="BI394"/>
  <c r="BH394"/>
  <c r="BG394"/>
  <c r="BF394"/>
  <c r="X394"/>
  <c r="V394"/>
  <c r="T394"/>
  <c r="P394"/>
  <c r="BI389"/>
  <c r="BH389"/>
  <c r="BG389"/>
  <c r="BF389"/>
  <c r="X389"/>
  <c r="V389"/>
  <c r="T389"/>
  <c r="P389"/>
  <c r="BI384"/>
  <c r="BH384"/>
  <c r="BG384"/>
  <c r="BF384"/>
  <c r="X384"/>
  <c r="V384"/>
  <c r="T384"/>
  <c r="P384"/>
  <c r="BI381"/>
  <c r="BH381"/>
  <c r="BG381"/>
  <c r="BF381"/>
  <c r="X381"/>
  <c r="V381"/>
  <c r="T381"/>
  <c r="P381"/>
  <c r="BI376"/>
  <c r="BH376"/>
  <c r="BG376"/>
  <c r="BF376"/>
  <c r="X376"/>
  <c r="V376"/>
  <c r="T376"/>
  <c r="P376"/>
  <c r="BI372"/>
  <c r="BH372"/>
  <c r="BG372"/>
  <c r="BF372"/>
  <c r="X372"/>
  <c r="V372"/>
  <c r="T372"/>
  <c r="P372"/>
  <c r="BI368"/>
  <c r="BH368"/>
  <c r="BG368"/>
  <c r="BF368"/>
  <c r="X368"/>
  <c r="V368"/>
  <c r="T368"/>
  <c r="P368"/>
  <c r="BI364"/>
  <c r="BH364"/>
  <c r="BG364"/>
  <c r="BF364"/>
  <c r="X364"/>
  <c r="V364"/>
  <c r="T364"/>
  <c r="P364"/>
  <c r="BI361"/>
  <c r="BH361"/>
  <c r="BG361"/>
  <c r="BF361"/>
  <c r="X361"/>
  <c r="V361"/>
  <c r="T361"/>
  <c r="P361"/>
  <c r="BI357"/>
  <c r="BH357"/>
  <c r="BG357"/>
  <c r="BF357"/>
  <c r="X357"/>
  <c r="V357"/>
  <c r="T357"/>
  <c r="P357"/>
  <c r="BI354"/>
  <c r="BH354"/>
  <c r="BG354"/>
  <c r="BF354"/>
  <c r="X354"/>
  <c r="V354"/>
  <c r="T354"/>
  <c r="P354"/>
  <c r="BI350"/>
  <c r="BH350"/>
  <c r="BG350"/>
  <c r="BF350"/>
  <c r="X350"/>
  <c r="V350"/>
  <c r="T350"/>
  <c r="P350"/>
  <c r="BI347"/>
  <c r="BH347"/>
  <c r="BG347"/>
  <c r="BF347"/>
  <c r="X347"/>
  <c r="V347"/>
  <c r="T347"/>
  <c r="P347"/>
  <c r="BI344"/>
  <c r="BH344"/>
  <c r="BG344"/>
  <c r="BF344"/>
  <c r="X344"/>
  <c r="V344"/>
  <c r="T344"/>
  <c r="P344"/>
  <c r="BI338"/>
  <c r="BH338"/>
  <c r="BG338"/>
  <c r="BF338"/>
  <c r="X338"/>
  <c r="V338"/>
  <c r="T338"/>
  <c r="P338"/>
  <c r="BI332"/>
  <c r="BH332"/>
  <c r="BG332"/>
  <c r="BF332"/>
  <c r="X332"/>
  <c r="V332"/>
  <c r="T332"/>
  <c r="P332"/>
  <c r="BI330"/>
  <c r="BH330"/>
  <c r="BG330"/>
  <c r="BF330"/>
  <c r="X330"/>
  <c r="V330"/>
  <c r="T330"/>
  <c r="P330"/>
  <c r="BI329"/>
  <c r="BH329"/>
  <c r="BG329"/>
  <c r="BF329"/>
  <c r="X329"/>
  <c r="V329"/>
  <c r="T329"/>
  <c r="P329"/>
  <c r="BI328"/>
  <c r="BH328"/>
  <c r="BG328"/>
  <c r="BF328"/>
  <c r="X328"/>
  <c r="V328"/>
  <c r="T328"/>
  <c r="P328"/>
  <c r="BI327"/>
  <c r="BH327"/>
  <c r="BG327"/>
  <c r="BF327"/>
  <c r="X327"/>
  <c r="V327"/>
  <c r="T327"/>
  <c r="P327"/>
  <c r="BI326"/>
  <c r="BH326"/>
  <c r="BG326"/>
  <c r="BF326"/>
  <c r="X326"/>
  <c r="V326"/>
  <c r="T326"/>
  <c r="P326"/>
  <c r="BI325"/>
  <c r="BH325"/>
  <c r="BG325"/>
  <c r="BF325"/>
  <c r="X325"/>
  <c r="V325"/>
  <c r="T325"/>
  <c r="P325"/>
  <c r="BI324"/>
  <c r="BH324"/>
  <c r="BG324"/>
  <c r="BF324"/>
  <c r="X324"/>
  <c r="V324"/>
  <c r="T324"/>
  <c r="P324"/>
  <c r="BI323"/>
  <c r="BH323"/>
  <c r="BG323"/>
  <c r="BF323"/>
  <c r="X323"/>
  <c r="V323"/>
  <c r="T323"/>
  <c r="P323"/>
  <c r="BI322"/>
  <c r="BH322"/>
  <c r="BG322"/>
  <c r="BF322"/>
  <c r="X322"/>
  <c r="V322"/>
  <c r="T322"/>
  <c r="P322"/>
  <c r="BI321"/>
  <c r="BH321"/>
  <c r="BG321"/>
  <c r="BF321"/>
  <c r="X321"/>
  <c r="V321"/>
  <c r="T321"/>
  <c r="P321"/>
  <c r="BI319"/>
  <c r="BH319"/>
  <c r="BG319"/>
  <c r="BF319"/>
  <c r="X319"/>
  <c r="V319"/>
  <c r="T319"/>
  <c r="P319"/>
  <c r="BI316"/>
  <c r="BH316"/>
  <c r="BG316"/>
  <c r="BF316"/>
  <c r="X316"/>
  <c r="V316"/>
  <c r="T316"/>
  <c r="P316"/>
  <c r="BI312"/>
  <c r="BH312"/>
  <c r="BG312"/>
  <c r="BF312"/>
  <c r="X312"/>
  <c r="V312"/>
  <c r="T312"/>
  <c r="P312"/>
  <c r="BI309"/>
  <c r="BH309"/>
  <c r="BG309"/>
  <c r="BF309"/>
  <c r="X309"/>
  <c r="V309"/>
  <c r="T309"/>
  <c r="P309"/>
  <c r="BI305"/>
  <c r="BH305"/>
  <c r="BG305"/>
  <c r="BF305"/>
  <c r="X305"/>
  <c r="V305"/>
  <c r="T305"/>
  <c r="P305"/>
  <c r="BI302"/>
  <c r="BH302"/>
  <c r="BG302"/>
  <c r="BF302"/>
  <c r="X302"/>
  <c r="V302"/>
  <c r="T302"/>
  <c r="P302"/>
  <c r="BI298"/>
  <c r="BH298"/>
  <c r="BG298"/>
  <c r="BF298"/>
  <c r="X298"/>
  <c r="V298"/>
  <c r="T298"/>
  <c r="P298"/>
  <c r="BI292"/>
  <c r="BH292"/>
  <c r="BG292"/>
  <c r="BF292"/>
  <c r="X292"/>
  <c r="V292"/>
  <c r="T292"/>
  <c r="P292"/>
  <c r="BI290"/>
  <c r="BH290"/>
  <c r="BG290"/>
  <c r="BF290"/>
  <c r="X290"/>
  <c r="V290"/>
  <c r="T290"/>
  <c r="P290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4"/>
  <c r="BH284"/>
  <c r="BG284"/>
  <c r="BF284"/>
  <c r="X284"/>
  <c r="X283" s="1"/>
  <c r="V284"/>
  <c r="V283" s="1"/>
  <c r="T284"/>
  <c r="T283" s="1"/>
  <c r="P284"/>
  <c r="BK284" s="1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2"/>
  <c r="BH272"/>
  <c r="BG272"/>
  <c r="BF272"/>
  <c r="X272"/>
  <c r="V272"/>
  <c r="T272"/>
  <c r="P272"/>
  <c r="BI267"/>
  <c r="BH267"/>
  <c r="BG267"/>
  <c r="BF267"/>
  <c r="X267"/>
  <c r="V267"/>
  <c r="T267"/>
  <c r="P267"/>
  <c r="BI265"/>
  <c r="BH265"/>
  <c r="BG265"/>
  <c r="BF265"/>
  <c r="X265"/>
  <c r="V265"/>
  <c r="T265"/>
  <c r="P265"/>
  <c r="K265" s="1"/>
  <c r="BE265" s="1"/>
  <c r="BI257"/>
  <c r="BH257"/>
  <c r="BG257"/>
  <c r="BF257"/>
  <c r="X257"/>
  <c r="V257"/>
  <c r="T257"/>
  <c r="P257"/>
  <c r="BI249"/>
  <c r="BH249"/>
  <c r="BG249"/>
  <c r="BF249"/>
  <c r="X249"/>
  <c r="V249"/>
  <c r="T249"/>
  <c r="P249"/>
  <c r="BI245"/>
  <c r="BH245"/>
  <c r="BG245"/>
  <c r="BF245"/>
  <c r="X245"/>
  <c r="V245"/>
  <c r="T245"/>
  <c r="P245"/>
  <c r="BI237"/>
  <c r="BH237"/>
  <c r="BG237"/>
  <c r="BF237"/>
  <c r="X237"/>
  <c r="V237"/>
  <c r="T237"/>
  <c r="P237"/>
  <c r="BK237" s="1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4"/>
  <c r="BH234"/>
  <c r="BG234"/>
  <c r="BF234"/>
  <c r="X234"/>
  <c r="V234"/>
  <c r="T234"/>
  <c r="P234"/>
  <c r="K234" s="1"/>
  <c r="BE234" s="1"/>
  <c r="BI233"/>
  <c r="BH233"/>
  <c r="BG233"/>
  <c r="BF233"/>
  <c r="X233"/>
  <c r="V233"/>
  <c r="T233"/>
  <c r="P233"/>
  <c r="BI232"/>
  <c r="BH232"/>
  <c r="BG232"/>
  <c r="BF232"/>
  <c r="X232"/>
  <c r="V232"/>
  <c r="T232"/>
  <c r="P232"/>
  <c r="BI228"/>
  <c r="BH228"/>
  <c r="BG228"/>
  <c r="BF228"/>
  <c r="X228"/>
  <c r="V228"/>
  <c r="T228"/>
  <c r="P228"/>
  <c r="BI225"/>
  <c r="BH225"/>
  <c r="BG225"/>
  <c r="BF225"/>
  <c r="X225"/>
  <c r="V225"/>
  <c r="T225"/>
  <c r="P225"/>
  <c r="BI221"/>
  <c r="BH221"/>
  <c r="BG221"/>
  <c r="BF221"/>
  <c r="X221"/>
  <c r="V221"/>
  <c r="T221"/>
  <c r="P221"/>
  <c r="BK221" s="1"/>
  <c r="BI216"/>
  <c r="BH216"/>
  <c r="BG216"/>
  <c r="BF216"/>
  <c r="X216"/>
  <c r="V216"/>
  <c r="T216"/>
  <c r="P216"/>
  <c r="K216" s="1"/>
  <c r="BE216" s="1"/>
  <c r="BI209"/>
  <c r="BH209"/>
  <c r="BG209"/>
  <c r="BF209"/>
  <c r="X209"/>
  <c r="V209"/>
  <c r="T209"/>
  <c r="P209"/>
  <c r="BI205"/>
  <c r="BH205"/>
  <c r="BG205"/>
  <c r="BF205"/>
  <c r="X205"/>
  <c r="V205"/>
  <c r="T205"/>
  <c r="P205"/>
  <c r="BI197"/>
  <c r="BH197"/>
  <c r="BG197"/>
  <c r="BF197"/>
  <c r="X197"/>
  <c r="V197"/>
  <c r="T197"/>
  <c r="P197"/>
  <c r="BI192"/>
  <c r="BH192"/>
  <c r="BG192"/>
  <c r="BF192"/>
  <c r="X192"/>
  <c r="V192"/>
  <c r="T192"/>
  <c r="P192"/>
  <c r="BI188"/>
  <c r="BH188"/>
  <c r="BG188"/>
  <c r="BF188"/>
  <c r="X188"/>
  <c r="V188"/>
  <c r="T188"/>
  <c r="P188"/>
  <c r="K188" s="1"/>
  <c r="BE188" s="1"/>
  <c r="BI184"/>
  <c r="BH184"/>
  <c r="BG184"/>
  <c r="BF184"/>
  <c r="X184"/>
  <c r="V184"/>
  <c r="T184"/>
  <c r="P184"/>
  <c r="BK184" s="1"/>
  <c r="BI180"/>
  <c r="BH180"/>
  <c r="BG180"/>
  <c r="BF180"/>
  <c r="X180"/>
  <c r="V180"/>
  <c r="T180"/>
  <c r="P180"/>
  <c r="BI175"/>
  <c r="BH175"/>
  <c r="BG175"/>
  <c r="BF175"/>
  <c r="X175"/>
  <c r="V175"/>
  <c r="T175"/>
  <c r="P175"/>
  <c r="K175" s="1"/>
  <c r="BE175" s="1"/>
  <c r="BI171"/>
  <c r="BH171"/>
  <c r="BG171"/>
  <c r="BF171"/>
  <c r="X171"/>
  <c r="V171"/>
  <c r="T171"/>
  <c r="P171"/>
  <c r="BI157"/>
  <c r="BH157"/>
  <c r="BG157"/>
  <c r="BF157"/>
  <c r="X157"/>
  <c r="V157"/>
  <c r="T157"/>
  <c r="P157"/>
  <c r="BI152"/>
  <c r="BH152"/>
  <c r="BG152"/>
  <c r="BF152"/>
  <c r="X152"/>
  <c r="V152"/>
  <c r="T152"/>
  <c r="P152"/>
  <c r="BK152" s="1"/>
  <c r="BI149"/>
  <c r="BH149"/>
  <c r="BG149"/>
  <c r="BF149"/>
  <c r="X149"/>
  <c r="V149"/>
  <c r="T149"/>
  <c r="P149"/>
  <c r="K149" s="1"/>
  <c r="BE149" s="1"/>
  <c r="BI145"/>
  <c r="BH145"/>
  <c r="BG145"/>
  <c r="BF145"/>
  <c r="X145"/>
  <c r="V145"/>
  <c r="T145"/>
  <c r="P145"/>
  <c r="K145" s="1"/>
  <c r="BE145" s="1"/>
  <c r="BI142"/>
  <c r="BH142"/>
  <c r="BG142"/>
  <c r="BF142"/>
  <c r="X142"/>
  <c r="V142"/>
  <c r="T142"/>
  <c r="P142"/>
  <c r="K142" s="1"/>
  <c r="BE142" s="1"/>
  <c r="BI138"/>
  <c r="BH138"/>
  <c r="BG138"/>
  <c r="BF138"/>
  <c r="X138"/>
  <c r="V138"/>
  <c r="T138"/>
  <c r="P138"/>
  <c r="K138" s="1"/>
  <c r="BE138" s="1"/>
  <c r="BI137"/>
  <c r="BH137"/>
  <c r="BG137"/>
  <c r="BF137"/>
  <c r="X137"/>
  <c r="V137"/>
  <c r="T137"/>
  <c r="P137"/>
  <c r="BI132"/>
  <c r="BH132"/>
  <c r="BG132"/>
  <c r="BF132"/>
  <c r="X132"/>
  <c r="V132"/>
  <c r="T132"/>
  <c r="P132"/>
  <c r="F123"/>
  <c r="E121"/>
  <c r="F89"/>
  <c r="E87"/>
  <c r="J24"/>
  <c r="E24"/>
  <c r="J92" s="1"/>
  <c r="J23"/>
  <c r="J21"/>
  <c r="E21"/>
  <c r="J125" s="1"/>
  <c r="J20"/>
  <c r="J18"/>
  <c r="E18"/>
  <c r="F126" s="1"/>
  <c r="J17"/>
  <c r="J15"/>
  <c r="E15"/>
  <c r="F125" s="1"/>
  <c r="J14"/>
  <c r="J12"/>
  <c r="J89"/>
  <c r="E7"/>
  <c r="E85" s="1"/>
  <c r="K39" i="4"/>
  <c r="K38"/>
  <c r="BA97" i="1" s="1"/>
  <c r="K37" i="4"/>
  <c r="AZ97" i="1" s="1"/>
  <c r="BI211" i="4"/>
  <c r="BH211"/>
  <c r="BG211"/>
  <c r="BF211"/>
  <c r="X211"/>
  <c r="V211"/>
  <c r="T211"/>
  <c r="P211"/>
  <c r="BI204"/>
  <c r="BH204"/>
  <c r="BG204"/>
  <c r="BF204"/>
  <c r="X204"/>
  <c r="V204"/>
  <c r="T204"/>
  <c r="P204"/>
  <c r="BI199"/>
  <c r="BH199"/>
  <c r="BG199"/>
  <c r="BF199"/>
  <c r="X199"/>
  <c r="V199"/>
  <c r="T199"/>
  <c r="P199"/>
  <c r="BI196"/>
  <c r="BH196"/>
  <c r="BG196"/>
  <c r="BF196"/>
  <c r="X196"/>
  <c r="X195" s="1"/>
  <c r="V196"/>
  <c r="V195" s="1"/>
  <c r="T196"/>
  <c r="T195" s="1"/>
  <c r="P196"/>
  <c r="BK196" s="1"/>
  <c r="BI189"/>
  <c r="BH189"/>
  <c r="BG189"/>
  <c r="BF189"/>
  <c r="X189"/>
  <c r="V189"/>
  <c r="T189"/>
  <c r="P189"/>
  <c r="BK189" s="1"/>
  <c r="BI186"/>
  <c r="BH186"/>
  <c r="BG186"/>
  <c r="BF186"/>
  <c r="X186"/>
  <c r="V186"/>
  <c r="T186"/>
  <c r="P186"/>
  <c r="K186" s="1"/>
  <c r="BE186" s="1"/>
  <c r="BI179"/>
  <c r="BH179"/>
  <c r="BG179"/>
  <c r="BF179"/>
  <c r="X179"/>
  <c r="V179"/>
  <c r="T179"/>
  <c r="P179"/>
  <c r="BI176"/>
  <c r="BH176"/>
  <c r="BG176"/>
  <c r="BF176"/>
  <c r="X176"/>
  <c r="V176"/>
  <c r="T176"/>
  <c r="P176"/>
  <c r="BK176" s="1"/>
  <c r="BI173"/>
  <c r="BH173"/>
  <c r="BG173"/>
  <c r="BF173"/>
  <c r="X173"/>
  <c r="V173"/>
  <c r="T173"/>
  <c r="P173"/>
  <c r="BK173" s="1"/>
  <c r="BI172"/>
  <c r="BH172"/>
  <c r="BG172"/>
  <c r="BF172"/>
  <c r="X172"/>
  <c r="V172"/>
  <c r="T172"/>
  <c r="P172"/>
  <c r="BK172" s="1"/>
  <c r="BI171"/>
  <c r="BH171"/>
  <c r="BG171"/>
  <c r="BF171"/>
  <c r="X171"/>
  <c r="V171"/>
  <c r="T171"/>
  <c r="P171"/>
  <c r="BI170"/>
  <c r="BH170"/>
  <c r="BG170"/>
  <c r="BF170"/>
  <c r="X170"/>
  <c r="V170"/>
  <c r="T170"/>
  <c r="P170"/>
  <c r="BK170" s="1"/>
  <c r="BI168"/>
  <c r="BH168"/>
  <c r="BG168"/>
  <c r="BF168"/>
  <c r="X168"/>
  <c r="V168"/>
  <c r="T168"/>
  <c r="P168"/>
  <c r="K168" s="1"/>
  <c r="BE168" s="1"/>
  <c r="BI167"/>
  <c r="BH167"/>
  <c r="BG167"/>
  <c r="BF167"/>
  <c r="X167"/>
  <c r="V167"/>
  <c r="T167"/>
  <c r="P167"/>
  <c r="K167" s="1"/>
  <c r="BE167" s="1"/>
  <c r="BI166"/>
  <c r="BH166"/>
  <c r="BG166"/>
  <c r="BF166"/>
  <c r="X166"/>
  <c r="V166"/>
  <c r="T166"/>
  <c r="P166"/>
  <c r="BI162"/>
  <c r="BH162"/>
  <c r="BG162"/>
  <c r="BF162"/>
  <c r="X162"/>
  <c r="V162"/>
  <c r="T162"/>
  <c r="P162"/>
  <c r="BI157"/>
  <c r="BH157"/>
  <c r="BG157"/>
  <c r="BF157"/>
  <c r="X157"/>
  <c r="V157"/>
  <c r="T157"/>
  <c r="P157"/>
  <c r="BK157" s="1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K152" s="1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4"/>
  <c r="BH144"/>
  <c r="BG144"/>
  <c r="BF144"/>
  <c r="X144"/>
  <c r="V144"/>
  <c r="T144"/>
  <c r="P144"/>
  <c r="BI137"/>
  <c r="BH137"/>
  <c r="BG137"/>
  <c r="BF137"/>
  <c r="X137"/>
  <c r="V137"/>
  <c r="T137"/>
  <c r="P137"/>
  <c r="BK137" s="1"/>
  <c r="BI131"/>
  <c r="BH131"/>
  <c r="BG131"/>
  <c r="BF131"/>
  <c r="X131"/>
  <c r="V131"/>
  <c r="T131"/>
  <c r="P131"/>
  <c r="BI128"/>
  <c r="BH128"/>
  <c r="BG128"/>
  <c r="BF128"/>
  <c r="X128"/>
  <c r="V128"/>
  <c r="T128"/>
  <c r="P128"/>
  <c r="BK128" s="1"/>
  <c r="BI125"/>
  <c r="BH125"/>
  <c r="BG125"/>
  <c r="BF125"/>
  <c r="X125"/>
  <c r="V125"/>
  <c r="T125"/>
  <c r="P125"/>
  <c r="F116"/>
  <c r="E114"/>
  <c r="F89"/>
  <c r="E87"/>
  <c r="J24"/>
  <c r="E24"/>
  <c r="J92" s="1"/>
  <c r="J23"/>
  <c r="J21"/>
  <c r="E21"/>
  <c r="J118" s="1"/>
  <c r="J20"/>
  <c r="J18"/>
  <c r="E18"/>
  <c r="F92" s="1"/>
  <c r="J17"/>
  <c r="J15"/>
  <c r="E15"/>
  <c r="F91" s="1"/>
  <c r="J14"/>
  <c r="J12"/>
  <c r="J116"/>
  <c r="E7"/>
  <c r="E85" s="1"/>
  <c r="K39" i="3"/>
  <c r="K38"/>
  <c r="BA96" i="1" s="1"/>
  <c r="K37" i="3"/>
  <c r="AZ96" i="1" s="1"/>
  <c r="BI769" i="3"/>
  <c r="BH769"/>
  <c r="BG769"/>
  <c r="BF769"/>
  <c r="X769"/>
  <c r="V769"/>
  <c r="T769"/>
  <c r="P769"/>
  <c r="BI765"/>
  <c r="BH765"/>
  <c r="BG765"/>
  <c r="BF765"/>
  <c r="X765"/>
  <c r="V765"/>
  <c r="T765"/>
  <c r="P765"/>
  <c r="BI761"/>
  <c r="BH761"/>
  <c r="BG761"/>
  <c r="BF761"/>
  <c r="X761"/>
  <c r="V761"/>
  <c r="T761"/>
  <c r="P761"/>
  <c r="BI755"/>
  <c r="BH755"/>
  <c r="BG755"/>
  <c r="BF755"/>
  <c r="X755"/>
  <c r="V755"/>
  <c r="T755"/>
  <c r="P755"/>
  <c r="BK755" s="1"/>
  <c r="BI749"/>
  <c r="BH749"/>
  <c r="BG749"/>
  <c r="BF749"/>
  <c r="X749"/>
  <c r="V749"/>
  <c r="T749"/>
  <c r="P749"/>
  <c r="BI743"/>
  <c r="BH743"/>
  <c r="BG743"/>
  <c r="BF743"/>
  <c r="X743"/>
  <c r="V743"/>
  <c r="T743"/>
  <c r="P743"/>
  <c r="K743" s="1"/>
  <c r="BE743" s="1"/>
  <c r="BI741"/>
  <c r="BH741"/>
  <c r="BG741"/>
  <c r="BF741"/>
  <c r="X741"/>
  <c r="V741"/>
  <c r="T741"/>
  <c r="P741"/>
  <c r="BI740"/>
  <c r="BH740"/>
  <c r="BG740"/>
  <c r="BF740"/>
  <c r="X740"/>
  <c r="V740"/>
  <c r="T740"/>
  <c r="P740"/>
  <c r="BI739"/>
  <c r="BH739"/>
  <c r="BG739"/>
  <c r="BF739"/>
  <c r="X739"/>
  <c r="V739"/>
  <c r="T739"/>
  <c r="P739"/>
  <c r="BI735"/>
  <c r="BH735"/>
  <c r="BG735"/>
  <c r="BF735"/>
  <c r="X735"/>
  <c r="V735"/>
  <c r="T735"/>
  <c r="P735"/>
  <c r="BI734"/>
  <c r="BH734"/>
  <c r="BG734"/>
  <c r="BF734"/>
  <c r="X734"/>
  <c r="V734"/>
  <c r="T734"/>
  <c r="P734"/>
  <c r="BI730"/>
  <c r="BH730"/>
  <c r="BG730"/>
  <c r="BF730"/>
  <c r="X730"/>
  <c r="V730"/>
  <c r="T730"/>
  <c r="P730"/>
  <c r="BI727"/>
  <c r="BH727"/>
  <c r="BG727"/>
  <c r="BF727"/>
  <c r="X727"/>
  <c r="V727"/>
  <c r="T727"/>
  <c r="P727"/>
  <c r="BI723"/>
  <c r="BH723"/>
  <c r="BG723"/>
  <c r="BF723"/>
  <c r="X723"/>
  <c r="V723"/>
  <c r="T723"/>
  <c r="P723"/>
  <c r="BI720"/>
  <c r="BH720"/>
  <c r="BG720"/>
  <c r="BF720"/>
  <c r="X720"/>
  <c r="V720"/>
  <c r="T720"/>
  <c r="P720"/>
  <c r="BK720" s="1"/>
  <c r="BI716"/>
  <c r="BH716"/>
  <c r="BG716"/>
  <c r="BF716"/>
  <c r="X716"/>
  <c r="V716"/>
  <c r="T716"/>
  <c r="P716"/>
  <c r="BI715"/>
  <c r="BH715"/>
  <c r="BG715"/>
  <c r="BF715"/>
  <c r="X715"/>
  <c r="V715"/>
  <c r="T715"/>
  <c r="P715"/>
  <c r="BI711"/>
  <c r="BH711"/>
  <c r="BG711"/>
  <c r="BF711"/>
  <c r="X711"/>
  <c r="V711"/>
  <c r="T711"/>
  <c r="P711"/>
  <c r="BI709"/>
  <c r="BH709"/>
  <c r="BG709"/>
  <c r="BF709"/>
  <c r="X709"/>
  <c r="V709"/>
  <c r="T709"/>
  <c r="P709"/>
  <c r="K709" s="1"/>
  <c r="BE709" s="1"/>
  <c r="BI708"/>
  <c r="BH708"/>
  <c r="BG708"/>
  <c r="BF708"/>
  <c r="X708"/>
  <c r="V708"/>
  <c r="T708"/>
  <c r="P708"/>
  <c r="BI707"/>
  <c r="BH707"/>
  <c r="BG707"/>
  <c r="BF707"/>
  <c r="X707"/>
  <c r="V707"/>
  <c r="T707"/>
  <c r="P707"/>
  <c r="BI706"/>
  <c r="BH706"/>
  <c r="BG706"/>
  <c r="BF706"/>
  <c r="X706"/>
  <c r="V706"/>
  <c r="T706"/>
  <c r="P706"/>
  <c r="BI705"/>
  <c r="BH705"/>
  <c r="BG705"/>
  <c r="BF705"/>
  <c r="X705"/>
  <c r="V705"/>
  <c r="T705"/>
  <c r="P705"/>
  <c r="BI704"/>
  <c r="BH704"/>
  <c r="BG704"/>
  <c r="BF704"/>
  <c r="X704"/>
  <c r="V704"/>
  <c r="T704"/>
  <c r="P704"/>
  <c r="BI703"/>
  <c r="BH703"/>
  <c r="BG703"/>
  <c r="BF703"/>
  <c r="X703"/>
  <c r="V703"/>
  <c r="T703"/>
  <c r="P703"/>
  <c r="BI702"/>
  <c r="BH702"/>
  <c r="BG702"/>
  <c r="BF702"/>
  <c r="X702"/>
  <c r="V702"/>
  <c r="T702"/>
  <c r="P702"/>
  <c r="BI701"/>
  <c r="BH701"/>
  <c r="BG701"/>
  <c r="BF701"/>
  <c r="X701"/>
  <c r="V701"/>
  <c r="T701"/>
  <c r="P701"/>
  <c r="BI700"/>
  <c r="BH700"/>
  <c r="BG700"/>
  <c r="BF700"/>
  <c r="X700"/>
  <c r="V700"/>
  <c r="T700"/>
  <c r="P700"/>
  <c r="BI699"/>
  <c r="BH699"/>
  <c r="BG699"/>
  <c r="BF699"/>
  <c r="X699"/>
  <c r="V699"/>
  <c r="T699"/>
  <c r="P699"/>
  <c r="BI698"/>
  <c r="BH698"/>
  <c r="BG698"/>
  <c r="BF698"/>
  <c r="X698"/>
  <c r="V698"/>
  <c r="T698"/>
  <c r="P698"/>
  <c r="BI697"/>
  <c r="BH697"/>
  <c r="BG697"/>
  <c r="BF697"/>
  <c r="X697"/>
  <c r="V697"/>
  <c r="T697"/>
  <c r="P697"/>
  <c r="BI696"/>
  <c r="BH696"/>
  <c r="BG696"/>
  <c r="BF696"/>
  <c r="X696"/>
  <c r="V696"/>
  <c r="T696"/>
  <c r="P696"/>
  <c r="BI695"/>
  <c r="BH695"/>
  <c r="BG695"/>
  <c r="BF695"/>
  <c r="X695"/>
  <c r="V695"/>
  <c r="T695"/>
  <c r="P695"/>
  <c r="BI694"/>
  <c r="BH694"/>
  <c r="BG694"/>
  <c r="BF694"/>
  <c r="X694"/>
  <c r="V694"/>
  <c r="T694"/>
  <c r="P694"/>
  <c r="BI693"/>
  <c r="BH693"/>
  <c r="BG693"/>
  <c r="BF693"/>
  <c r="X693"/>
  <c r="V693"/>
  <c r="T693"/>
  <c r="P693"/>
  <c r="BI692"/>
  <c r="BH692"/>
  <c r="BG692"/>
  <c r="BF692"/>
  <c r="X692"/>
  <c r="V692"/>
  <c r="T692"/>
  <c r="P692"/>
  <c r="BI690"/>
  <c r="BH690"/>
  <c r="BG690"/>
  <c r="BF690"/>
  <c r="X690"/>
  <c r="V690"/>
  <c r="T690"/>
  <c r="P690"/>
  <c r="BI682"/>
  <c r="BH682"/>
  <c r="BG682"/>
  <c r="BF682"/>
  <c r="X682"/>
  <c r="V682"/>
  <c r="T682"/>
  <c r="P682"/>
  <c r="BI674"/>
  <c r="BH674"/>
  <c r="BG674"/>
  <c r="BF674"/>
  <c r="X674"/>
  <c r="V674"/>
  <c r="T674"/>
  <c r="P674"/>
  <c r="BI666"/>
  <c r="BH666"/>
  <c r="BG666"/>
  <c r="BF666"/>
  <c r="X666"/>
  <c r="V666"/>
  <c r="T666"/>
  <c r="P666"/>
  <c r="BI656"/>
  <c r="BH656"/>
  <c r="BG656"/>
  <c r="BF656"/>
  <c r="X656"/>
  <c r="V656"/>
  <c r="T656"/>
  <c r="P656"/>
  <c r="BI644"/>
  <c r="BH644"/>
  <c r="BG644"/>
  <c r="BF644"/>
  <c r="X644"/>
  <c r="V644"/>
  <c r="T644"/>
  <c r="P644"/>
  <c r="BI640"/>
  <c r="BH640"/>
  <c r="BG640"/>
  <c r="BF640"/>
  <c r="X640"/>
  <c r="V640"/>
  <c r="T640"/>
  <c r="P640"/>
  <c r="BK640" s="1"/>
  <c r="BI624"/>
  <c r="BH624"/>
  <c r="BG624"/>
  <c r="BF624"/>
  <c r="X624"/>
  <c r="V624"/>
  <c r="T624"/>
  <c r="P624"/>
  <c r="BI613"/>
  <c r="BH613"/>
  <c r="BG613"/>
  <c r="BF613"/>
  <c r="X613"/>
  <c r="V613"/>
  <c r="T613"/>
  <c r="P613"/>
  <c r="BI605"/>
  <c r="BH605"/>
  <c r="BG605"/>
  <c r="BF605"/>
  <c r="X605"/>
  <c r="V605"/>
  <c r="T605"/>
  <c r="P605"/>
  <c r="K605" s="1"/>
  <c r="BE605" s="1"/>
  <c r="BI602"/>
  <c r="BH602"/>
  <c r="BG602"/>
  <c r="BF602"/>
  <c r="X602"/>
  <c r="V602"/>
  <c r="T602"/>
  <c r="P602"/>
  <c r="K602" s="1"/>
  <c r="BE602" s="1"/>
  <c r="BI596"/>
  <c r="BH596"/>
  <c r="BG596"/>
  <c r="BF596"/>
  <c r="X596"/>
  <c r="V596"/>
  <c r="T596"/>
  <c r="P596"/>
  <c r="K596" s="1"/>
  <c r="BE596" s="1"/>
  <c r="BI594"/>
  <c r="BH594"/>
  <c r="BG594"/>
  <c r="BF594"/>
  <c r="X594"/>
  <c r="V594"/>
  <c r="T594"/>
  <c r="P594"/>
  <c r="K594" s="1"/>
  <c r="BE594" s="1"/>
  <c r="BI590"/>
  <c r="BH590"/>
  <c r="BG590"/>
  <c r="BF590"/>
  <c r="X590"/>
  <c r="V590"/>
  <c r="T590"/>
  <c r="P590"/>
  <c r="BI586"/>
  <c r="BH586"/>
  <c r="BG586"/>
  <c r="BF586"/>
  <c r="X586"/>
  <c r="V586"/>
  <c r="T586"/>
  <c r="P586"/>
  <c r="BI584"/>
  <c r="BH584"/>
  <c r="BG584"/>
  <c r="BF584"/>
  <c r="X584"/>
  <c r="V584"/>
  <c r="T584"/>
  <c r="P584"/>
  <c r="BI581"/>
  <c r="BH581"/>
  <c r="BG581"/>
  <c r="BF581"/>
  <c r="X581"/>
  <c r="V581"/>
  <c r="T581"/>
  <c r="P581"/>
  <c r="BI576"/>
  <c r="BH576"/>
  <c r="BG576"/>
  <c r="BF576"/>
  <c r="X576"/>
  <c r="V576"/>
  <c r="T576"/>
  <c r="P576"/>
  <c r="K576" s="1"/>
  <c r="BE576" s="1"/>
  <c r="BI572"/>
  <c r="BH572"/>
  <c r="BG572"/>
  <c r="BF572"/>
  <c r="X572"/>
  <c r="V572"/>
  <c r="T572"/>
  <c r="P572"/>
  <c r="BI569"/>
  <c r="BH569"/>
  <c r="BG569"/>
  <c r="BF569"/>
  <c r="X569"/>
  <c r="V569"/>
  <c r="T569"/>
  <c r="P569"/>
  <c r="BI563"/>
  <c r="BH563"/>
  <c r="BG563"/>
  <c r="BF563"/>
  <c r="X563"/>
  <c r="V563"/>
  <c r="T563"/>
  <c r="P563"/>
  <c r="BI560"/>
  <c r="BH560"/>
  <c r="BG560"/>
  <c r="BF560"/>
  <c r="X560"/>
  <c r="V560"/>
  <c r="T560"/>
  <c r="P560"/>
  <c r="BI555"/>
  <c r="BH555"/>
  <c r="BG555"/>
  <c r="BF555"/>
  <c r="X555"/>
  <c r="V555"/>
  <c r="T555"/>
  <c r="P555"/>
  <c r="BI553"/>
  <c r="BH553"/>
  <c r="BG553"/>
  <c r="BF553"/>
  <c r="X553"/>
  <c r="V553"/>
  <c r="T553"/>
  <c r="P553"/>
  <c r="BK553" s="1"/>
  <c r="BI550"/>
  <c r="BH550"/>
  <c r="BG550"/>
  <c r="BF550"/>
  <c r="X550"/>
  <c r="V550"/>
  <c r="T550"/>
  <c r="P550"/>
  <c r="BI546"/>
  <c r="BH546"/>
  <c r="BG546"/>
  <c r="BF546"/>
  <c r="X546"/>
  <c r="V546"/>
  <c r="T546"/>
  <c r="P546"/>
  <c r="BK546" s="1"/>
  <c r="BI536"/>
  <c r="BH536"/>
  <c r="BG536"/>
  <c r="BF536"/>
  <c r="X536"/>
  <c r="V536"/>
  <c r="T536"/>
  <c r="P536"/>
  <c r="BI528"/>
  <c r="BH528"/>
  <c r="BG528"/>
  <c r="BF528"/>
  <c r="X528"/>
  <c r="V528"/>
  <c r="T528"/>
  <c r="P528"/>
  <c r="BI520"/>
  <c r="BH520"/>
  <c r="BG520"/>
  <c r="BF520"/>
  <c r="X520"/>
  <c r="V520"/>
  <c r="T520"/>
  <c r="P520"/>
  <c r="BK520" s="1"/>
  <c r="BI517"/>
  <c r="BH517"/>
  <c r="BG517"/>
  <c r="BF517"/>
  <c r="X517"/>
  <c r="V517"/>
  <c r="T517"/>
  <c r="P517"/>
  <c r="BI513"/>
  <c r="BH513"/>
  <c r="BG513"/>
  <c r="BF513"/>
  <c r="X513"/>
  <c r="V513"/>
  <c r="T513"/>
  <c r="P513"/>
  <c r="BI510"/>
  <c r="BH510"/>
  <c r="BG510"/>
  <c r="BF510"/>
  <c r="X510"/>
  <c r="V510"/>
  <c r="T510"/>
  <c r="P510"/>
  <c r="BI504"/>
  <c r="BH504"/>
  <c r="BG504"/>
  <c r="BF504"/>
  <c r="X504"/>
  <c r="V504"/>
  <c r="T504"/>
  <c r="P504"/>
  <c r="BI502"/>
  <c r="BH502"/>
  <c r="BG502"/>
  <c r="BF502"/>
  <c r="X502"/>
  <c r="V502"/>
  <c r="T502"/>
  <c r="P502"/>
  <c r="BI499"/>
  <c r="BH499"/>
  <c r="BG499"/>
  <c r="BF499"/>
  <c r="X499"/>
  <c r="V499"/>
  <c r="T499"/>
  <c r="P499"/>
  <c r="BI491"/>
  <c r="BH491"/>
  <c r="BG491"/>
  <c r="BF491"/>
  <c r="X491"/>
  <c r="V491"/>
  <c r="T491"/>
  <c r="P491"/>
  <c r="BK491" s="1"/>
  <c r="BI488"/>
  <c r="BH488"/>
  <c r="BG488"/>
  <c r="BF488"/>
  <c r="X488"/>
  <c r="V488"/>
  <c r="T488"/>
  <c r="P488"/>
  <c r="BI485"/>
  <c r="BH485"/>
  <c r="BG485"/>
  <c r="BF485"/>
  <c r="X485"/>
  <c r="V485"/>
  <c r="T485"/>
  <c r="P485"/>
  <c r="BI484"/>
  <c r="BH484"/>
  <c r="BG484"/>
  <c r="BF484"/>
  <c r="X484"/>
  <c r="V484"/>
  <c r="T484"/>
  <c r="P484"/>
  <c r="BI476"/>
  <c r="BH476"/>
  <c r="BG476"/>
  <c r="BF476"/>
  <c r="X476"/>
  <c r="V476"/>
  <c r="T476"/>
  <c r="P476"/>
  <c r="BI473"/>
  <c r="BH473"/>
  <c r="BG473"/>
  <c r="BF473"/>
  <c r="X473"/>
  <c r="X472" s="1"/>
  <c r="V473"/>
  <c r="V472"/>
  <c r="T473"/>
  <c r="T472" s="1"/>
  <c r="P473"/>
  <c r="K473" s="1"/>
  <c r="BE473" s="1"/>
  <c r="BI471"/>
  <c r="BH471"/>
  <c r="BG471"/>
  <c r="BF471"/>
  <c r="X471"/>
  <c r="V471"/>
  <c r="T471"/>
  <c r="P471"/>
  <c r="K471" s="1"/>
  <c r="BE471" s="1"/>
  <c r="BI467"/>
  <c r="BH467"/>
  <c r="BG467"/>
  <c r="BF467"/>
  <c r="X467"/>
  <c r="V467"/>
  <c r="T467"/>
  <c r="P467"/>
  <c r="BI463"/>
  <c r="BH463"/>
  <c r="BG463"/>
  <c r="BF463"/>
  <c r="X463"/>
  <c r="V463"/>
  <c r="T463"/>
  <c r="P463"/>
  <c r="BK463" s="1"/>
  <c r="BI459"/>
  <c r="BH459"/>
  <c r="BG459"/>
  <c r="BF459"/>
  <c r="X459"/>
  <c r="V459"/>
  <c r="T459"/>
  <c r="P459"/>
  <c r="BK459" s="1"/>
  <c r="BI455"/>
  <c r="BH455"/>
  <c r="BG455"/>
  <c r="BF455"/>
  <c r="X455"/>
  <c r="V455"/>
  <c r="T455"/>
  <c r="P455"/>
  <c r="BK455" s="1"/>
  <c r="BI451"/>
  <c r="BH451"/>
  <c r="BG451"/>
  <c r="BF451"/>
  <c r="X451"/>
  <c r="V451"/>
  <c r="T451"/>
  <c r="P451"/>
  <c r="BI447"/>
  <c r="BH447"/>
  <c r="BG447"/>
  <c r="BF447"/>
  <c r="X447"/>
  <c r="V447"/>
  <c r="T447"/>
  <c r="P447"/>
  <c r="BK447" s="1"/>
  <c r="BI414"/>
  <c r="BH414"/>
  <c r="BG414"/>
  <c r="BF414"/>
  <c r="X414"/>
  <c r="V414"/>
  <c r="T414"/>
  <c r="P414"/>
  <c r="K414" s="1"/>
  <c r="BE414" s="1"/>
  <c r="BI413"/>
  <c r="BH413"/>
  <c r="BG413"/>
  <c r="BF413"/>
  <c r="X413"/>
  <c r="V413"/>
  <c r="T413"/>
  <c r="P413"/>
  <c r="BI412"/>
  <c r="BH412"/>
  <c r="BG412"/>
  <c r="BF412"/>
  <c r="X412"/>
  <c r="V412"/>
  <c r="T412"/>
  <c r="P412"/>
  <c r="BI411"/>
  <c r="BH411"/>
  <c r="BG411"/>
  <c r="BF411"/>
  <c r="X411"/>
  <c r="V411"/>
  <c r="T411"/>
  <c r="P411"/>
  <c r="BK411" s="1"/>
  <c r="BI410"/>
  <c r="BH410"/>
  <c r="BG410"/>
  <c r="BF410"/>
  <c r="X410"/>
  <c r="V410"/>
  <c r="T410"/>
  <c r="P410"/>
  <c r="BI407"/>
  <c r="BH407"/>
  <c r="BG407"/>
  <c r="BF407"/>
  <c r="X407"/>
  <c r="V407"/>
  <c r="T407"/>
  <c r="P407"/>
  <c r="K407" s="1"/>
  <c r="BE407" s="1"/>
  <c r="BI397"/>
  <c r="BH397"/>
  <c r="BG397"/>
  <c r="BF397"/>
  <c r="X397"/>
  <c r="V397"/>
  <c r="T397"/>
  <c r="P397"/>
  <c r="K397" s="1"/>
  <c r="BE397" s="1"/>
  <c r="BI390"/>
  <c r="BH390"/>
  <c r="BG390"/>
  <c r="BF390"/>
  <c r="X390"/>
  <c r="V390"/>
  <c r="T390"/>
  <c r="P390"/>
  <c r="BK390" s="1"/>
  <c r="BI373"/>
  <c r="BH373"/>
  <c r="BG373"/>
  <c r="BF373"/>
  <c r="X373"/>
  <c r="V373"/>
  <c r="T373"/>
  <c r="P373"/>
  <c r="K373" s="1"/>
  <c r="BE373" s="1"/>
  <c r="BI370"/>
  <c r="BH370"/>
  <c r="BG370"/>
  <c r="BF370"/>
  <c r="X370"/>
  <c r="V370"/>
  <c r="T370"/>
  <c r="P370"/>
  <c r="K370" s="1"/>
  <c r="BE370" s="1"/>
  <c r="BI365"/>
  <c r="BH365"/>
  <c r="BG365"/>
  <c r="BF365"/>
  <c r="X365"/>
  <c r="V365"/>
  <c r="T365"/>
  <c r="P365"/>
  <c r="BI360"/>
  <c r="BH360"/>
  <c r="BG360"/>
  <c r="BF360"/>
  <c r="X360"/>
  <c r="V360"/>
  <c r="T360"/>
  <c r="P360"/>
  <c r="K360" s="1"/>
  <c r="BE360" s="1"/>
  <c r="BI355"/>
  <c r="BH355"/>
  <c r="BG355"/>
  <c r="BF355"/>
  <c r="X355"/>
  <c r="V355"/>
  <c r="T355"/>
  <c r="P355"/>
  <c r="BK355" s="1"/>
  <c r="BI328"/>
  <c r="BH328"/>
  <c r="BG328"/>
  <c r="BF328"/>
  <c r="X328"/>
  <c r="V328"/>
  <c r="T328"/>
  <c r="P328"/>
  <c r="BI301"/>
  <c r="BH301"/>
  <c r="BG301"/>
  <c r="BF301"/>
  <c r="X301"/>
  <c r="V301"/>
  <c r="T301"/>
  <c r="P301"/>
  <c r="BI296"/>
  <c r="BH296"/>
  <c r="BG296"/>
  <c r="BF296"/>
  <c r="X296"/>
  <c r="V296"/>
  <c r="T296"/>
  <c r="P296"/>
  <c r="BI291"/>
  <c r="BH291"/>
  <c r="BG291"/>
  <c r="BF291"/>
  <c r="X291"/>
  <c r="V291"/>
  <c r="T291"/>
  <c r="P291"/>
  <c r="K291" s="1"/>
  <c r="BE291" s="1"/>
  <c r="BI286"/>
  <c r="BH286"/>
  <c r="BG286"/>
  <c r="BF286"/>
  <c r="X286"/>
  <c r="V286"/>
  <c r="T286"/>
  <c r="P286"/>
  <c r="BI278"/>
  <c r="BH278"/>
  <c r="BG278"/>
  <c r="BF278"/>
  <c r="X278"/>
  <c r="V278"/>
  <c r="T278"/>
  <c r="P278"/>
  <c r="BI270"/>
  <c r="BH270"/>
  <c r="BG270"/>
  <c r="BF270"/>
  <c r="X270"/>
  <c r="V270"/>
  <c r="T270"/>
  <c r="P270"/>
  <c r="K270" s="1"/>
  <c r="BE270" s="1"/>
  <c r="BI237"/>
  <c r="BH237"/>
  <c r="BG237"/>
  <c r="BF237"/>
  <c r="X237"/>
  <c r="V237"/>
  <c r="T237"/>
  <c r="P237"/>
  <c r="K237" s="1"/>
  <c r="BE237" s="1"/>
  <c r="BI232"/>
  <c r="BH232"/>
  <c r="BG232"/>
  <c r="BF232"/>
  <c r="X232"/>
  <c r="V232"/>
  <c r="T232"/>
  <c r="P232"/>
  <c r="BI228"/>
  <c r="BH228"/>
  <c r="BG228"/>
  <c r="BF228"/>
  <c r="X228"/>
  <c r="V228"/>
  <c r="T228"/>
  <c r="P228"/>
  <c r="BK228" s="1"/>
  <c r="BI224"/>
  <c r="BH224"/>
  <c r="BG224"/>
  <c r="BF224"/>
  <c r="X224"/>
  <c r="V224"/>
  <c r="T224"/>
  <c r="P224"/>
  <c r="K224" s="1"/>
  <c r="BE224" s="1"/>
  <c r="BI220"/>
  <c r="BH220"/>
  <c r="BG220"/>
  <c r="BF220"/>
  <c r="X220"/>
  <c r="V220"/>
  <c r="T220"/>
  <c r="P220"/>
  <c r="BI215"/>
  <c r="BH215"/>
  <c r="BG215"/>
  <c r="BF215"/>
  <c r="X215"/>
  <c r="V215"/>
  <c r="T215"/>
  <c r="P215"/>
  <c r="BI210"/>
  <c r="BH210"/>
  <c r="BG210"/>
  <c r="BF210"/>
  <c r="X210"/>
  <c r="V210"/>
  <c r="T210"/>
  <c r="P210"/>
  <c r="BI209"/>
  <c r="BH209"/>
  <c r="BG209"/>
  <c r="BF209"/>
  <c r="X209"/>
  <c r="V209"/>
  <c r="T209"/>
  <c r="P209"/>
  <c r="BI197"/>
  <c r="BH197"/>
  <c r="BG197"/>
  <c r="BF197"/>
  <c r="X197"/>
  <c r="V197"/>
  <c r="T197"/>
  <c r="P197"/>
  <c r="BK197" s="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3"/>
  <c r="BH183"/>
  <c r="BG183"/>
  <c r="BF183"/>
  <c r="X183"/>
  <c r="V183"/>
  <c r="T183"/>
  <c r="P183"/>
  <c r="BK183" s="1"/>
  <c r="BI178"/>
  <c r="BH178"/>
  <c r="BG178"/>
  <c r="BF178"/>
  <c r="X178"/>
  <c r="V178"/>
  <c r="T178"/>
  <c r="P178"/>
  <c r="K178" s="1"/>
  <c r="BE178" s="1"/>
  <c r="BI177"/>
  <c r="BH177"/>
  <c r="BG177"/>
  <c r="BF177"/>
  <c r="X177"/>
  <c r="V177"/>
  <c r="T177"/>
  <c r="P177"/>
  <c r="BI173"/>
  <c r="BH173"/>
  <c r="BG173"/>
  <c r="BF173"/>
  <c r="X173"/>
  <c r="V173"/>
  <c r="T173"/>
  <c r="P173"/>
  <c r="BK173" s="1"/>
  <c r="BI165"/>
  <c r="BH165"/>
  <c r="BG165"/>
  <c r="BF165"/>
  <c r="X165"/>
  <c r="V165"/>
  <c r="T165"/>
  <c r="P165"/>
  <c r="K165" s="1"/>
  <c r="BE165" s="1"/>
  <c r="BI158"/>
  <c r="BH158"/>
  <c r="BG158"/>
  <c r="BF158"/>
  <c r="X158"/>
  <c r="V158"/>
  <c r="T158"/>
  <c r="P158"/>
  <c r="BK158" s="1"/>
  <c r="BI153"/>
  <c r="BH153"/>
  <c r="BG153"/>
  <c r="BF153"/>
  <c r="X153"/>
  <c r="V153"/>
  <c r="T153"/>
  <c r="P153"/>
  <c r="BI150"/>
  <c r="BH150"/>
  <c r="BG150"/>
  <c r="BF150"/>
  <c r="X150"/>
  <c r="V150"/>
  <c r="T150"/>
  <c r="P150"/>
  <c r="K150" s="1"/>
  <c r="BE150" s="1"/>
  <c r="BI147"/>
  <c r="BH147"/>
  <c r="BG147"/>
  <c r="BF147"/>
  <c r="X147"/>
  <c r="V147"/>
  <c r="T147"/>
  <c r="P147"/>
  <c r="BI146"/>
  <c r="BH146"/>
  <c r="BG146"/>
  <c r="BF146"/>
  <c r="X146"/>
  <c r="V146"/>
  <c r="T146"/>
  <c r="P146"/>
  <c r="K146" s="1"/>
  <c r="BE146" s="1"/>
  <c r="BI143"/>
  <c r="BH143"/>
  <c r="BG143"/>
  <c r="BF143"/>
  <c r="X143"/>
  <c r="V143"/>
  <c r="T143"/>
  <c r="P143"/>
  <c r="K143" s="1"/>
  <c r="BE143" s="1"/>
  <c r="BI139"/>
  <c r="BH139"/>
  <c r="BG139"/>
  <c r="BF139"/>
  <c r="X139"/>
  <c r="V139"/>
  <c r="T139"/>
  <c r="P139"/>
  <c r="K139" s="1"/>
  <c r="BE139" s="1"/>
  <c r="BI135"/>
  <c r="BH135"/>
  <c r="BG135"/>
  <c r="BF135"/>
  <c r="X135"/>
  <c r="V135"/>
  <c r="T135"/>
  <c r="P135"/>
  <c r="BK135" s="1"/>
  <c r="F126"/>
  <c r="E124"/>
  <c r="F89"/>
  <c r="E87"/>
  <c r="J24"/>
  <c r="E24"/>
  <c r="J92" s="1"/>
  <c r="J23"/>
  <c r="J21"/>
  <c r="E21"/>
  <c r="J128" s="1"/>
  <c r="J20"/>
  <c r="J18"/>
  <c r="E18"/>
  <c r="F129" s="1"/>
  <c r="J17"/>
  <c r="J15"/>
  <c r="E15"/>
  <c r="F128" s="1"/>
  <c r="J14"/>
  <c r="J12"/>
  <c r="J89"/>
  <c r="E7"/>
  <c r="E122" s="1"/>
  <c r="K39" i="2"/>
  <c r="K38"/>
  <c r="BA95" i="1" s="1"/>
  <c r="K37" i="2"/>
  <c r="AZ95" i="1" s="1"/>
  <c r="BI377" i="2"/>
  <c r="BH377"/>
  <c r="BG377"/>
  <c r="BF377"/>
  <c r="X377"/>
  <c r="V377"/>
  <c r="T377"/>
  <c r="P377"/>
  <c r="K377" s="1"/>
  <c r="BE377" s="1"/>
  <c r="BI373"/>
  <c r="BH373"/>
  <c r="BG373"/>
  <c r="BF373"/>
  <c r="X373"/>
  <c r="V373"/>
  <c r="T373"/>
  <c r="P373"/>
  <c r="BI369"/>
  <c r="BH369"/>
  <c r="BG369"/>
  <c r="BF369"/>
  <c r="X369"/>
  <c r="V369"/>
  <c r="T369"/>
  <c r="P369"/>
  <c r="BI364"/>
  <c r="BH364"/>
  <c r="BG364"/>
  <c r="BF364"/>
  <c r="X364"/>
  <c r="V364"/>
  <c r="T364"/>
  <c r="P364"/>
  <c r="BK364" s="1"/>
  <c r="BI360"/>
  <c r="BH360"/>
  <c r="BG360"/>
  <c r="BF360"/>
  <c r="X360"/>
  <c r="X359" s="1"/>
  <c r="V360"/>
  <c r="V359" s="1"/>
  <c r="T360"/>
  <c r="T359" s="1"/>
  <c r="P360"/>
  <c r="BI351"/>
  <c r="BH351"/>
  <c r="BG351"/>
  <c r="BF351"/>
  <c r="X351"/>
  <c r="V351"/>
  <c r="T351"/>
  <c r="P351"/>
  <c r="BI346"/>
  <c r="BH346"/>
  <c r="BG346"/>
  <c r="BF346"/>
  <c r="X346"/>
  <c r="V346"/>
  <c r="T346"/>
  <c r="P346"/>
  <c r="BK346" s="1"/>
  <c r="BI342"/>
  <c r="BH342"/>
  <c r="BG342"/>
  <c r="BF342"/>
  <c r="X342"/>
  <c r="V342"/>
  <c r="T342"/>
  <c r="P342"/>
  <c r="BI337"/>
  <c r="BH337"/>
  <c r="BG337"/>
  <c r="BF337"/>
  <c r="X337"/>
  <c r="V337"/>
  <c r="T337"/>
  <c r="P337"/>
  <c r="K337" s="1"/>
  <c r="BE337" s="1"/>
  <c r="BI330"/>
  <c r="BH330"/>
  <c r="BG330"/>
  <c r="BF330"/>
  <c r="X330"/>
  <c r="V330"/>
  <c r="T330"/>
  <c r="P330"/>
  <c r="BI316"/>
  <c r="BH316"/>
  <c r="BG316"/>
  <c r="BF316"/>
  <c r="X316"/>
  <c r="V316"/>
  <c r="T316"/>
  <c r="P316"/>
  <c r="BK316" s="1"/>
  <c r="BI310"/>
  <c r="BH310"/>
  <c r="BG310"/>
  <c r="BF310"/>
  <c r="X310"/>
  <c r="V310"/>
  <c r="T310"/>
  <c r="P310"/>
  <c r="BI307"/>
  <c r="BH307"/>
  <c r="BG307"/>
  <c r="BF307"/>
  <c r="X307"/>
  <c r="V307"/>
  <c r="T307"/>
  <c r="P307"/>
  <c r="BK307" s="1"/>
  <c r="BI302"/>
  <c r="BH302"/>
  <c r="BG302"/>
  <c r="BF302"/>
  <c r="X302"/>
  <c r="V302"/>
  <c r="T302"/>
  <c r="P302"/>
  <c r="BI298"/>
  <c r="BH298"/>
  <c r="BG298"/>
  <c r="BF298"/>
  <c r="X298"/>
  <c r="V298"/>
  <c r="T298"/>
  <c r="P298"/>
  <c r="BI290"/>
  <c r="BH290"/>
  <c r="BG290"/>
  <c r="BF290"/>
  <c r="X290"/>
  <c r="V290"/>
  <c r="T290"/>
  <c r="P290"/>
  <c r="BK290" s="1"/>
  <c r="BI288"/>
  <c r="BH288"/>
  <c r="BG288"/>
  <c r="BF288"/>
  <c r="X288"/>
  <c r="V288"/>
  <c r="T288"/>
  <c r="P288"/>
  <c r="BI285"/>
  <c r="BH285"/>
  <c r="BG285"/>
  <c r="BF285"/>
  <c r="X285"/>
  <c r="V285"/>
  <c r="T285"/>
  <c r="P285"/>
  <c r="BI280"/>
  <c r="BH280"/>
  <c r="BG280"/>
  <c r="BF280"/>
  <c r="X280"/>
  <c r="V280"/>
  <c r="T280"/>
  <c r="P280"/>
  <c r="BK280" s="1"/>
  <c r="BI277"/>
  <c r="BH277"/>
  <c r="BG277"/>
  <c r="BF277"/>
  <c r="X277"/>
  <c r="V277"/>
  <c r="T277"/>
  <c r="P277"/>
  <c r="BI275"/>
  <c r="BH275"/>
  <c r="BG275"/>
  <c r="BF275"/>
  <c r="X275"/>
  <c r="V275"/>
  <c r="T275"/>
  <c r="P275"/>
  <c r="BI274"/>
  <c r="BH274"/>
  <c r="BG274"/>
  <c r="BF274"/>
  <c r="X274"/>
  <c r="V274"/>
  <c r="T274"/>
  <c r="P274"/>
  <c r="BI271"/>
  <c r="BH271"/>
  <c r="BG271"/>
  <c r="BF271"/>
  <c r="X271"/>
  <c r="V271"/>
  <c r="T271"/>
  <c r="P271"/>
  <c r="BI268"/>
  <c r="BH268"/>
  <c r="BG268"/>
  <c r="BF268"/>
  <c r="X268"/>
  <c r="V268"/>
  <c r="T268"/>
  <c r="P268"/>
  <c r="K268" s="1"/>
  <c r="BE268" s="1"/>
  <c r="BI265"/>
  <c r="BH265"/>
  <c r="BG265"/>
  <c r="BF265"/>
  <c r="X265"/>
  <c r="V265"/>
  <c r="T265"/>
  <c r="P265"/>
  <c r="K265" s="1"/>
  <c r="BE265" s="1"/>
  <c r="BI260"/>
  <c r="BH260"/>
  <c r="BG260"/>
  <c r="BF260"/>
  <c r="X260"/>
  <c r="X259"/>
  <c r="V260"/>
  <c r="V259" s="1"/>
  <c r="T260"/>
  <c r="T259"/>
  <c r="P260"/>
  <c r="K260" s="1"/>
  <c r="BE260" s="1"/>
  <c r="BI249"/>
  <c r="BH249"/>
  <c r="BG249"/>
  <c r="BF249"/>
  <c r="X249"/>
  <c r="V249"/>
  <c r="T249"/>
  <c r="P249"/>
  <c r="BI245"/>
  <c r="BH245"/>
  <c r="BG245"/>
  <c r="BF245"/>
  <c r="X245"/>
  <c r="V245"/>
  <c r="T245"/>
  <c r="P245"/>
  <c r="K245" s="1"/>
  <c r="BE245" s="1"/>
  <c r="BI242"/>
  <c r="BH242"/>
  <c r="BG242"/>
  <c r="BF242"/>
  <c r="X242"/>
  <c r="V242"/>
  <c r="T242"/>
  <c r="P242"/>
  <c r="BK242" s="1"/>
  <c r="BI241"/>
  <c r="BH241"/>
  <c r="BG241"/>
  <c r="BF241"/>
  <c r="X241"/>
  <c r="V241"/>
  <c r="T241"/>
  <c r="P241"/>
  <c r="BK241" s="1"/>
  <c r="BI237"/>
  <c r="BH237"/>
  <c r="BG237"/>
  <c r="BF237"/>
  <c r="X237"/>
  <c r="V237"/>
  <c r="T237"/>
  <c r="P237"/>
  <c r="BI234"/>
  <c r="BH234"/>
  <c r="BG234"/>
  <c r="BF234"/>
  <c r="X234"/>
  <c r="V234"/>
  <c r="T234"/>
  <c r="P234"/>
  <c r="K234" s="1"/>
  <c r="BI233"/>
  <c r="BH233"/>
  <c r="BG233"/>
  <c r="BF233"/>
  <c r="X233"/>
  <c r="V233"/>
  <c r="T233"/>
  <c r="P233"/>
  <c r="K233" s="1"/>
  <c r="BE233" s="1"/>
  <c r="BI230"/>
  <c r="BH230"/>
  <c r="BG230"/>
  <c r="BF230"/>
  <c r="X230"/>
  <c r="V230"/>
  <c r="T230"/>
  <c r="P230"/>
  <c r="BI229"/>
  <c r="BH229"/>
  <c r="BG229"/>
  <c r="BF229"/>
  <c r="X229"/>
  <c r="V229"/>
  <c r="T229"/>
  <c r="P229"/>
  <c r="BK229" s="1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2"/>
  <c r="BH222"/>
  <c r="BG222"/>
  <c r="BF222"/>
  <c r="X222"/>
  <c r="V222"/>
  <c r="T222"/>
  <c r="P222"/>
  <c r="BK222" s="1"/>
  <c r="BI214"/>
  <c r="BH214"/>
  <c r="BG214"/>
  <c r="BF214"/>
  <c r="X214"/>
  <c r="V214"/>
  <c r="T214"/>
  <c r="P214"/>
  <c r="BI204"/>
  <c r="BH204"/>
  <c r="BG204"/>
  <c r="BF204"/>
  <c r="X204"/>
  <c r="V204"/>
  <c r="T204"/>
  <c r="P204"/>
  <c r="BI200"/>
  <c r="BH200"/>
  <c r="BG200"/>
  <c r="BF200"/>
  <c r="X200"/>
  <c r="V200"/>
  <c r="T200"/>
  <c r="P200"/>
  <c r="BK200" s="1"/>
  <c r="BI199"/>
  <c r="BH199"/>
  <c r="BG199"/>
  <c r="BF199"/>
  <c r="X199"/>
  <c r="V199"/>
  <c r="T199"/>
  <c r="P199"/>
  <c r="K199" s="1"/>
  <c r="BE199" s="1"/>
  <c r="BI198"/>
  <c r="BH198"/>
  <c r="BG198"/>
  <c r="BF198"/>
  <c r="X198"/>
  <c r="V198"/>
  <c r="T198"/>
  <c r="P198"/>
  <c r="BK198" s="1"/>
  <c r="BI193"/>
  <c r="BH193"/>
  <c r="BG193"/>
  <c r="BF193"/>
  <c r="X193"/>
  <c r="V193"/>
  <c r="T193"/>
  <c r="P193"/>
  <c r="BI158"/>
  <c r="BH158"/>
  <c r="BG158"/>
  <c r="BF158"/>
  <c r="X158"/>
  <c r="V158"/>
  <c r="T158"/>
  <c r="P158"/>
  <c r="BI154"/>
  <c r="BH154"/>
  <c r="BG154"/>
  <c r="BF154"/>
  <c r="X154"/>
  <c r="V154"/>
  <c r="T154"/>
  <c r="P154"/>
  <c r="BI150"/>
  <c r="BH150"/>
  <c r="BG150"/>
  <c r="BF150"/>
  <c r="X150"/>
  <c r="V150"/>
  <c r="T150"/>
  <c r="P150"/>
  <c r="BI142"/>
  <c r="BH142"/>
  <c r="BG142"/>
  <c r="BF142"/>
  <c r="X142"/>
  <c r="V142"/>
  <c r="T142"/>
  <c r="P142"/>
  <c r="K142" s="1"/>
  <c r="BE142" s="1"/>
  <c r="BI138"/>
  <c r="BH138"/>
  <c r="BG138"/>
  <c r="BF138"/>
  <c r="X138"/>
  <c r="V138"/>
  <c r="T138"/>
  <c r="P138"/>
  <c r="BI134"/>
  <c r="BH134"/>
  <c r="BG134"/>
  <c r="BF134"/>
  <c r="X134"/>
  <c r="V134"/>
  <c r="T134"/>
  <c r="P134"/>
  <c r="BI131"/>
  <c r="BH131"/>
  <c r="BG131"/>
  <c r="BF131"/>
  <c r="X131"/>
  <c r="V131"/>
  <c r="T131"/>
  <c r="P131"/>
  <c r="K131" s="1"/>
  <c r="BE131" s="1"/>
  <c r="F122"/>
  <c r="E120"/>
  <c r="F89"/>
  <c r="E87"/>
  <c r="J24"/>
  <c r="E24"/>
  <c r="J92" s="1"/>
  <c r="J23"/>
  <c r="J21"/>
  <c r="E21"/>
  <c r="J91"/>
  <c r="J20"/>
  <c r="J18"/>
  <c r="E18"/>
  <c r="F125" s="1"/>
  <c r="J17"/>
  <c r="J15"/>
  <c r="E15"/>
  <c r="F124" s="1"/>
  <c r="J14"/>
  <c r="J12"/>
  <c r="J89" s="1"/>
  <c r="E7"/>
  <c r="E85" s="1"/>
  <c r="L90" i="1"/>
  <c r="AM90"/>
  <c r="AM89"/>
  <c r="L89"/>
  <c r="AM87"/>
  <c r="L87"/>
  <c r="L85"/>
  <c r="L84"/>
  <c r="Q265" i="2"/>
  <c r="Q275"/>
  <c r="Q158"/>
  <c r="R337"/>
  <c r="Q249"/>
  <c r="Q233"/>
  <c r="Q373"/>
  <c r="R298"/>
  <c r="Q199"/>
  <c r="R316"/>
  <c r="R377"/>
  <c r="R346"/>
  <c r="R275"/>
  <c r="R230"/>
  <c r="Q302"/>
  <c r="Q242"/>
  <c r="R199"/>
  <c r="Q230"/>
  <c r="Q142"/>
  <c r="K330"/>
  <c r="BE330" s="1"/>
  <c r="K214"/>
  <c r="BE214" s="1"/>
  <c r="K277"/>
  <c r="BE277" s="1"/>
  <c r="Q471" i="3"/>
  <c r="Q370"/>
  <c r="Q237"/>
  <c r="Q173"/>
  <c r="R550"/>
  <c r="R517"/>
  <c r="R504"/>
  <c r="R502"/>
  <c r="Q499"/>
  <c r="R473"/>
  <c r="R471"/>
  <c r="Q463"/>
  <c r="R451"/>
  <c r="Q413"/>
  <c r="Q411"/>
  <c r="Q410"/>
  <c r="Q397"/>
  <c r="Q224"/>
  <c r="Q220"/>
  <c r="R197"/>
  <c r="R183"/>
  <c r="Q178"/>
  <c r="R158"/>
  <c r="R153"/>
  <c r="R146"/>
  <c r="R735"/>
  <c r="R613"/>
  <c r="Q550"/>
  <c r="Q485"/>
  <c r="R228"/>
  <c r="R703"/>
  <c r="Q491"/>
  <c r="Q373"/>
  <c r="R139"/>
  <c r="R709"/>
  <c r="R644"/>
  <c r="R410"/>
  <c r="Q694"/>
  <c r="R576"/>
  <c r="Q473"/>
  <c r="R407"/>
  <c r="Q301"/>
  <c r="Q190"/>
  <c r="Q517"/>
  <c r="R178"/>
  <c r="Q755"/>
  <c r="Q706"/>
  <c r="Q674"/>
  <c r="Q560"/>
  <c r="R135"/>
  <c r="BK740"/>
  <c r="K694"/>
  <c r="BE694" s="1"/>
  <c r="K328"/>
  <c r="BE328" s="1"/>
  <c r="K692"/>
  <c r="BE692" s="1"/>
  <c r="BK705"/>
  <c r="BK698"/>
  <c r="K613"/>
  <c r="BE613" s="1"/>
  <c r="K186"/>
  <c r="BE186" s="1"/>
  <c r="K190"/>
  <c r="BE190" s="1"/>
  <c r="BK550"/>
  <c r="Q204" i="4"/>
  <c r="Q149"/>
  <c r="Q166"/>
  <c r="Q147"/>
  <c r="R153"/>
  <c r="BK211"/>
  <c r="BK150"/>
  <c r="K151"/>
  <c r="BE151" s="1"/>
  <c r="R458" i="5"/>
  <c r="R389"/>
  <c r="R328"/>
  <c r="R309"/>
  <c r="Q234"/>
  <c r="Q180"/>
  <c r="R465"/>
  <c r="R332"/>
  <c r="Q275"/>
  <c r="Q232"/>
  <c r="Q465"/>
  <c r="Q410"/>
  <c r="R347"/>
  <c r="R276"/>
  <c r="R225"/>
  <c r="R406"/>
  <c r="Q350"/>
  <c r="R292"/>
  <c r="Q235"/>
  <c r="Q149"/>
  <c r="R400"/>
  <c r="Q319"/>
  <c r="Q276"/>
  <c r="R410"/>
  <c r="Q327"/>
  <c r="R282"/>
  <c r="Q152"/>
  <c r="R245"/>
  <c r="R233"/>
  <c r="K432"/>
  <c r="BE432" s="1"/>
  <c r="BK322"/>
  <c r="K330"/>
  <c r="BE330" s="1"/>
  <c r="BK364"/>
  <c r="BK178" i="10"/>
  <c r="BK125"/>
  <c r="K175"/>
  <c r="BE175" s="1"/>
  <c r="Q164" i="11"/>
  <c r="Q161"/>
  <c r="Q152"/>
  <c r="R143"/>
  <c r="R161"/>
  <c r="Q130"/>
  <c r="BK163"/>
  <c r="BK159"/>
  <c r="K122"/>
  <c r="BE122" s="1"/>
  <c r="Q212" i="12"/>
  <c r="Q270"/>
  <c r="Q156"/>
  <c r="R218"/>
  <c r="R245"/>
  <c r="Q249"/>
  <c r="Q215"/>
  <c r="Q253"/>
  <c r="Q214"/>
  <c r="K270"/>
  <c r="BE270" s="1"/>
  <c r="R406" i="13"/>
  <c r="Q337"/>
  <c r="Q298"/>
  <c r="R240"/>
  <c r="R394"/>
  <c r="Q292"/>
  <c r="Q143"/>
  <c r="R330"/>
  <c r="R271"/>
  <c r="R440"/>
  <c r="R389"/>
  <c r="Q304"/>
  <c r="Q295"/>
  <c r="Q228"/>
  <c r="Q389"/>
  <c r="R292"/>
  <c r="R248"/>
  <c r="Q410"/>
  <c r="Q349"/>
  <c r="Q261"/>
  <c r="R267"/>
  <c r="Q326"/>
  <c r="Q271"/>
  <c r="Q234"/>
  <c r="BK434"/>
  <c r="BK292"/>
  <c r="K134"/>
  <c r="BE134" s="1"/>
  <c r="BK413"/>
  <c r="BK301"/>
  <c r="K344"/>
  <c r="BE344" s="1"/>
  <c r="K352"/>
  <c r="BE352" s="1"/>
  <c r="K263"/>
  <c r="BE263" s="1"/>
  <c r="K340"/>
  <c r="BE340" s="1"/>
  <c r="K296"/>
  <c r="BE296" s="1"/>
  <c r="BK261"/>
  <c r="BK135"/>
  <c r="R126" i="14"/>
  <c r="R203"/>
  <c r="R158"/>
  <c r="R216"/>
  <c r="Q212"/>
  <c r="R136"/>
  <c r="R149"/>
  <c r="Q211"/>
  <c r="Q197"/>
  <c r="R145"/>
  <c r="R148"/>
  <c r="R211"/>
  <c r="BK233"/>
  <c r="K201"/>
  <c r="BE201" s="1"/>
  <c r="K203"/>
  <c r="BE203"/>
  <c r="K192"/>
  <c r="BE192" s="1"/>
  <c r="BK158"/>
  <c r="BK149"/>
  <c r="BK126"/>
  <c r="Q144" i="15"/>
  <c r="R145"/>
  <c r="R144"/>
  <c r="R124"/>
  <c r="Q132"/>
  <c r="R143"/>
  <c r="Q131"/>
  <c r="K138"/>
  <c r="BE138" s="1"/>
  <c r="Q211" i="4"/>
  <c r="R170"/>
  <c r="Q137"/>
  <c r="R144"/>
  <c r="R189"/>
  <c r="Q157"/>
  <c r="R179"/>
  <c r="Q144"/>
  <c r="BK162"/>
  <c r="K125"/>
  <c r="BE125" s="1"/>
  <c r="R475" i="5"/>
  <c r="R425"/>
  <c r="Q330"/>
  <c r="Q292"/>
  <c r="Q197"/>
  <c r="R142"/>
  <c r="Q400"/>
  <c r="R290"/>
  <c r="R237"/>
  <c r="R464"/>
  <c r="R394"/>
  <c r="Q324"/>
  <c r="Q236"/>
  <c r="R429"/>
  <c r="Q372"/>
  <c r="Q302"/>
  <c r="R205"/>
  <c r="R436"/>
  <c r="R376"/>
  <c r="Q287"/>
  <c r="Q171"/>
  <c r="R372"/>
  <c r="R312"/>
  <c r="R184"/>
  <c r="R325"/>
  <c r="R289"/>
  <c r="Q228"/>
  <c r="BK465"/>
  <c r="BK410"/>
  <c r="K442"/>
  <c r="BE442" s="1"/>
  <c r="BK327"/>
  <c r="K389"/>
  <c r="BE389"/>
  <c r="BK197"/>
  <c r="BK326"/>
  <c r="K225"/>
  <c r="BE225" s="1"/>
  <c r="K328"/>
  <c r="BE328" s="1"/>
  <c r="K302"/>
  <c r="BE302" s="1"/>
  <c r="BK192"/>
  <c r="K319"/>
  <c r="BE319" s="1"/>
  <c r="K245"/>
  <c r="BE245" s="1"/>
  <c r="Q327" i="6"/>
  <c r="Q320"/>
  <c r="Q286"/>
  <c r="Q176"/>
  <c r="R322"/>
  <c r="Q256"/>
  <c r="R170"/>
  <c r="Q146"/>
  <c r="Q242"/>
  <c r="R139"/>
  <c r="Q247"/>
  <c r="Q185"/>
  <c r="R321"/>
  <c r="Q211"/>
  <c r="Q135"/>
  <c r="R286"/>
  <c r="Q201"/>
  <c r="Q271"/>
  <c r="R208"/>
  <c r="R228"/>
  <c r="R211"/>
  <c r="R146"/>
  <c r="BK259"/>
  <c r="K208"/>
  <c r="BE208" s="1"/>
  <c r="BK308"/>
  <c r="BK265"/>
  <c r="K126"/>
  <c r="BE126" s="1"/>
  <c r="BK211"/>
  <c r="K283"/>
  <c r="BE283" s="1"/>
  <c r="K226"/>
  <c r="BE226" s="1"/>
  <c r="BK246"/>
  <c r="BK229"/>
  <c r="R121" i="7"/>
  <c r="BK122"/>
  <c r="Q170" i="8"/>
  <c r="R145"/>
  <c r="R176"/>
  <c r="Q161"/>
  <c r="Q181"/>
  <c r="Q146"/>
  <c r="K194"/>
  <c r="BE194" s="1"/>
  <c r="K155"/>
  <c r="BE155" s="1"/>
  <c r="R285" i="9"/>
  <c r="Q260"/>
  <c r="Q155"/>
  <c r="R308"/>
  <c r="Q277"/>
  <c r="Q218"/>
  <c r="Q318"/>
  <c r="R301"/>
  <c r="R278"/>
  <c r="Q245"/>
  <c r="Q192"/>
  <c r="R300"/>
  <c r="Q284"/>
  <c r="Q311"/>
  <c r="R295"/>
  <c r="Q264"/>
  <c r="Q208"/>
  <c r="Q317"/>
  <c r="R306"/>
  <c r="Q279"/>
  <c r="Q170"/>
  <c r="Q291"/>
  <c r="R273"/>
  <c r="Q236"/>
  <c r="K318"/>
  <c r="BE318" s="1"/>
  <c r="K308"/>
  <c r="BE308" s="1"/>
  <c r="BK304"/>
  <c r="BK292"/>
  <c r="K222"/>
  <c r="BE222" s="1"/>
  <c r="K289"/>
  <c r="BE289" s="1"/>
  <c r="BK250"/>
  <c r="K189"/>
  <c r="BE189" s="1"/>
  <c r="BK236"/>
  <c r="K164"/>
  <c r="BE164" s="1"/>
  <c r="R179" i="10"/>
  <c r="R165"/>
  <c r="Q194"/>
  <c r="Q169"/>
  <c r="Q137"/>
  <c r="R192"/>
  <c r="R124"/>
  <c r="R127"/>
  <c r="Q158"/>
  <c r="R198"/>
  <c r="R173"/>
  <c r="R138"/>
  <c r="R169"/>
  <c r="Q126"/>
  <c r="BK176"/>
  <c r="BK124"/>
  <c r="BK184"/>
  <c r="K174"/>
  <c r="BE174"/>
  <c r="BK138"/>
  <c r="K135"/>
  <c r="BE135" s="1"/>
  <c r="R147" i="11"/>
  <c r="Q155"/>
  <c r="R137"/>
  <c r="R159"/>
  <c r="Q165"/>
  <c r="Q151"/>
  <c r="R121"/>
  <c r="BK158"/>
  <c r="BK152"/>
  <c r="Q213" i="12"/>
  <c r="R152"/>
  <c r="R234"/>
  <c r="R131"/>
  <c r="R210"/>
  <c r="Q242"/>
  <c r="R242"/>
  <c r="Q140"/>
  <c r="R184"/>
  <c r="Q167"/>
  <c r="K218"/>
  <c r="BE218" s="1"/>
  <c r="R418" i="13"/>
  <c r="R357"/>
  <c r="Q314"/>
  <c r="Q274"/>
  <c r="Q403"/>
  <c r="Q307"/>
  <c r="Q157"/>
  <c r="Q420"/>
  <c r="R305"/>
  <c r="R285"/>
  <c r="Q428"/>
  <c r="R326"/>
  <c r="R300"/>
  <c r="Q237"/>
  <c r="R434"/>
  <c r="R278"/>
  <c r="R376"/>
  <c r="Q311"/>
  <c r="Q165"/>
  <c r="R381"/>
  <c r="R333"/>
  <c r="Q285"/>
  <c r="Q146"/>
  <c r="K424"/>
  <c r="BE424" s="1"/>
  <c r="BK248"/>
  <c r="K397"/>
  <c r="BE397" s="1"/>
  <c r="BK311"/>
  <c r="K418"/>
  <c r="BE418" s="1"/>
  <c r="BK243"/>
  <c r="K299"/>
  <c r="BE299" s="1"/>
  <c r="BK357"/>
  <c r="BK305"/>
  <c r="K314"/>
  <c r="BE314" s="1"/>
  <c r="K165"/>
  <c r="BE165" s="1"/>
  <c r="BK157"/>
  <c r="R135" i="14"/>
  <c r="R210"/>
  <c r="R161"/>
  <c r="R215"/>
  <c r="Q175"/>
  <c r="Q149"/>
  <c r="Q136"/>
  <c r="Q210"/>
  <c r="R201"/>
  <c r="R175"/>
  <c r="Q131"/>
  <c r="Q126"/>
  <c r="K181"/>
  <c r="BE181" s="1"/>
  <c r="BK211"/>
  <c r="K212"/>
  <c r="BE212"/>
  <c r="K167"/>
  <c r="BE167" s="1"/>
  <c r="BK135"/>
  <c r="R131" i="15"/>
  <c r="Q149"/>
  <c r="Q136"/>
  <c r="Q128"/>
  <c r="Q141"/>
  <c r="Q129"/>
  <c r="K137"/>
  <c r="BE137" s="1"/>
  <c r="Q274" i="2"/>
  <c r="Q268"/>
  <c r="R227"/>
  <c r="Q342"/>
  <c r="Q277"/>
  <c r="Q134"/>
  <c r="Q307"/>
  <c r="Q228"/>
  <c r="Q310"/>
  <c r="R364"/>
  <c r="Q290"/>
  <c r="R274"/>
  <c r="R214"/>
  <c r="R277"/>
  <c r="Q241"/>
  <c r="Q193"/>
  <c r="R158"/>
  <c r="K310"/>
  <c r="BE310" s="1"/>
  <c r="K360"/>
  <c r="BE360" s="1"/>
  <c r="BK154"/>
  <c r="Q576" i="3"/>
  <c r="R484"/>
  <c r="Q447"/>
  <c r="Q270"/>
  <c r="R177"/>
  <c r="Q765"/>
  <c r="Q707"/>
  <c r="Q590"/>
  <c r="R536"/>
  <c r="R365"/>
  <c r="R189"/>
  <c r="Q695"/>
  <c r="R390"/>
  <c r="R730"/>
  <c r="Q698"/>
  <c r="Q613"/>
  <c r="R743"/>
  <c r="R605"/>
  <c r="Q484"/>
  <c r="Q412"/>
  <c r="Q355"/>
  <c r="Q232"/>
  <c r="R739"/>
  <c r="R674"/>
  <c r="R553"/>
  <c r="Q158"/>
  <c r="Q761"/>
  <c r="Q720"/>
  <c r="R590"/>
  <c r="R355"/>
  <c r="R165"/>
  <c r="BK749"/>
  <c r="BK734"/>
  <c r="K666"/>
  <c r="BE666" s="1"/>
  <c r="BK286"/>
  <c r="BK504"/>
  <c r="BK624"/>
  <c r="K410"/>
  <c r="BE410" s="1"/>
  <c r="BK700"/>
  <c r="K690"/>
  <c r="BE690" s="1"/>
  <c r="K572"/>
  <c r="BE572" s="1"/>
  <c r="K502"/>
  <c r="BE502" s="1"/>
  <c r="K488"/>
  <c r="BE488" s="1"/>
  <c r="BK189"/>
  <c r="K563"/>
  <c r="BE563" s="1"/>
  <c r="Q162" i="4"/>
  <c r="R186"/>
  <c r="Q151"/>
  <c r="R151"/>
  <c r="R176"/>
  <c r="Q148"/>
  <c r="R167"/>
  <c r="R147"/>
  <c r="R125"/>
  <c r="R171"/>
  <c r="R204"/>
  <c r="Q189"/>
  <c r="R172"/>
  <c r="Q179"/>
  <c r="K149"/>
  <c r="BE149" s="1"/>
  <c r="R467" i="5"/>
  <c r="Q354"/>
  <c r="Q305"/>
  <c r="R232"/>
  <c r="R132"/>
  <c r="Q418"/>
  <c r="R321"/>
  <c r="R267"/>
  <c r="R137"/>
  <c r="Q442"/>
  <c r="R357"/>
  <c r="R330"/>
  <c r="Q237"/>
  <c r="R138"/>
  <c r="Q376"/>
  <c r="Q347"/>
  <c r="Q323"/>
  <c r="R249"/>
  <c r="Q137"/>
  <c r="R381"/>
  <c r="Q312"/>
  <c r="Q209"/>
  <c r="Q415"/>
  <c r="Q338"/>
  <c r="Q321"/>
  <c r="R175"/>
  <c r="Q309"/>
  <c r="Q272"/>
  <c r="Q205"/>
  <c r="K458"/>
  <c r="BE458" s="1"/>
  <c r="BK354"/>
  <c r="BK350"/>
  <c r="BK415"/>
  <c r="K282"/>
  <c r="BE282" s="1"/>
  <c r="BK171"/>
  <c r="K324"/>
  <c r="BE324" s="1"/>
  <c r="K292"/>
  <c r="BE292" s="1"/>
  <c r="K132"/>
  <c r="BE132" s="1"/>
  <c r="BK376"/>
  <c r="BK275"/>
  <c r="BK290"/>
  <c r="R326" i="6"/>
  <c r="Q317"/>
  <c r="R247"/>
  <c r="R126"/>
  <c r="Q262"/>
  <c r="R221"/>
  <c r="R154"/>
  <c r="Q126"/>
  <c r="R246"/>
  <c r="R162"/>
  <c r="R253"/>
  <c r="R204"/>
  <c r="Q149"/>
  <c r="R311"/>
  <c r="R235"/>
  <c r="R168"/>
  <c r="R256"/>
  <c r="R197"/>
  <c r="Q277"/>
  <c r="Q229"/>
  <c r="Q235"/>
  <c r="Q191"/>
  <c r="R134"/>
  <c r="BK298"/>
  <c r="K218"/>
  <c r="BE218" s="1"/>
  <c r="BK314"/>
  <c r="K256"/>
  <c r="BE256" s="1"/>
  <c r="BK194"/>
  <c r="K262"/>
  <c r="BE262" s="1"/>
  <c r="BK236"/>
  <c r="BK250"/>
  <c r="BK253"/>
  <c r="R123" i="7"/>
  <c r="BK121"/>
  <c r="Q164" i="8"/>
  <c r="R181"/>
  <c r="R152"/>
  <c r="R131"/>
  <c r="R184"/>
  <c r="R193"/>
  <c r="Q145"/>
  <c r="K164"/>
  <c r="BE164" s="1"/>
  <c r="BK128"/>
  <c r="R298" i="9"/>
  <c r="R268"/>
  <c r="R218"/>
  <c r="R170"/>
  <c r="R313"/>
  <c r="Q295"/>
  <c r="R269"/>
  <c r="Q227"/>
  <c r="R317"/>
  <c r="Q294"/>
  <c r="Q273"/>
  <c r="R220"/>
  <c r="R158"/>
  <c r="Q297"/>
  <c r="Q130"/>
  <c r="R294"/>
  <c r="Q250"/>
  <c r="R214"/>
  <c r="R152"/>
  <c r="Q305"/>
  <c r="R304"/>
  <c r="R208"/>
  <c r="R130"/>
  <c r="R288"/>
  <c r="Q257"/>
  <c r="BK321"/>
  <c r="BK310"/>
  <c r="BK301"/>
  <c r="BK282"/>
  <c r="K303"/>
  <c r="BE303" s="1"/>
  <c r="K279"/>
  <c r="BE279" s="1"/>
  <c r="BK239"/>
  <c r="BK311"/>
  <c r="K270"/>
  <c r="BE270" s="1"/>
  <c r="K198"/>
  <c r="BE198" s="1"/>
  <c r="K247"/>
  <c r="BE247" s="1"/>
  <c r="K227"/>
  <c r="BE227" s="1"/>
  <c r="K134"/>
  <c r="BE134" s="1"/>
  <c r="Q178" i="10"/>
  <c r="R167"/>
  <c r="R152"/>
  <c r="R176"/>
  <c r="R135"/>
  <c r="Q136"/>
  <c r="R195"/>
  <c r="R196"/>
  <c r="R137"/>
  <c r="R194"/>
  <c r="R174"/>
  <c r="Q167"/>
  <c r="Q172"/>
  <c r="Q155"/>
  <c r="BK179"/>
  <c r="BK165"/>
  <c r="BK145"/>
  <c r="K177"/>
  <c r="BE177" s="1"/>
  <c r="K172"/>
  <c r="BE172"/>
  <c r="Q162" i="11"/>
  <c r="R165"/>
  <c r="R155"/>
  <c r="R162"/>
  <c r="Q157"/>
  <c r="R122"/>
  <c r="Q159"/>
  <c r="Q123"/>
  <c r="BK166"/>
  <c r="BK160"/>
  <c r="R282" i="12"/>
  <c r="R179"/>
  <c r="R230"/>
  <c r="R215"/>
  <c r="R253"/>
  <c r="Q282"/>
  <c r="Q234"/>
  <c r="Q175"/>
  <c r="R249"/>
  <c r="R175"/>
  <c r="BK212"/>
  <c r="R397" i="13"/>
  <c r="Q278"/>
  <c r="Q233"/>
  <c r="Q381"/>
  <c r="Q301"/>
  <c r="Q440"/>
  <c r="R322"/>
  <c r="R274"/>
  <c r="R165"/>
  <c r="Q394"/>
  <c r="R318"/>
  <c r="R296"/>
  <c r="Q199"/>
  <c r="R420"/>
  <c r="R288"/>
  <c r="R232"/>
  <c r="R371"/>
  <c r="R307"/>
  <c r="R258"/>
  <c r="Q133"/>
  <c r="R204"/>
  <c r="R316"/>
  <c r="Q245"/>
  <c r="K455"/>
  <c r="BE455" s="1"/>
  <c r="K406"/>
  <c r="BE406" s="1"/>
  <c r="K365"/>
  <c r="BE365" s="1"/>
  <c r="BK233"/>
  <c r="BK307"/>
  <c r="BK369"/>
  <c r="BK389"/>
  <c r="BK303"/>
  <c r="K333"/>
  <c r="BE333" s="1"/>
  <c r="K371"/>
  <c r="BE371" s="1"/>
  <c r="K315"/>
  <c r="BE315" s="1"/>
  <c r="K143"/>
  <c r="BE143" s="1"/>
  <c r="K288"/>
  <c r="BE288" s="1"/>
  <c r="K232"/>
  <c r="BE232" s="1"/>
  <c r="Q158" i="14"/>
  <c r="Q215"/>
  <c r="R171"/>
  <c r="R219"/>
  <c r="Q193"/>
  <c r="R152"/>
  <c r="Q227"/>
  <c r="BK215"/>
  <c r="Q148"/>
  <c r="Q142"/>
  <c r="Q167"/>
  <c r="K231"/>
  <c r="BE231" s="1"/>
  <c r="K155"/>
  <c r="BE155" s="1"/>
  <c r="BK207"/>
  <c r="K139"/>
  <c r="BE139"/>
  <c r="BK136"/>
  <c r="R148" i="15"/>
  <c r="Q146"/>
  <c r="R132"/>
  <c r="R135"/>
  <c r="R138"/>
  <c r="Q147"/>
  <c r="Q145"/>
  <c r="Q126"/>
  <c r="BK136"/>
  <c r="Q198" i="2"/>
  <c r="BK228"/>
  <c r="Q602" i="3"/>
  <c r="R581"/>
  <c r="Q510"/>
  <c r="Q407"/>
  <c r="Q228"/>
  <c r="Q709"/>
  <c r="R572"/>
  <c r="R586"/>
  <c r="R528"/>
  <c r="R459"/>
  <c r="Q147"/>
  <c r="Q640"/>
  <c r="R485"/>
  <c r="R412"/>
  <c r="Q165"/>
  <c r="R711"/>
  <c r="R692"/>
  <c r="Q150"/>
  <c r="R700"/>
  <c r="R488"/>
  <c r="Q455"/>
  <c r="R370"/>
  <c r="R270"/>
  <c r="R697"/>
  <c r="Q581"/>
  <c r="R237"/>
  <c r="R769"/>
  <c r="Q727"/>
  <c r="R702"/>
  <c r="Q414"/>
  <c r="R215"/>
  <c r="BK765"/>
  <c r="K735"/>
  <c r="BE735" s="1"/>
  <c r="BK682"/>
  <c r="BK695"/>
  <c r="K210"/>
  <c r="BE210" s="1"/>
  <c r="K696"/>
  <c r="BE696" s="1"/>
  <c r="BK467"/>
  <c r="BK656"/>
  <c r="BK584"/>
  <c r="K232"/>
  <c r="BE232" s="1"/>
  <c r="BK581"/>
  <c r="Q154" i="4"/>
  <c r="Q186"/>
  <c r="R157"/>
  <c r="Q168"/>
  <c r="R173"/>
  <c r="R196"/>
  <c r="BK171"/>
  <c r="K147"/>
  <c r="BE147" s="1"/>
  <c r="Q446" i="5"/>
  <c r="R384"/>
  <c r="R326"/>
  <c r="Q298"/>
  <c r="R209"/>
  <c r="R152"/>
  <c r="R446"/>
  <c r="Q368"/>
  <c r="Q316"/>
  <c r="Q132"/>
  <c r="R438"/>
  <c r="R354"/>
  <c r="R305"/>
  <c r="R257"/>
  <c r="R192"/>
  <c r="Q394"/>
  <c r="Q344"/>
  <c r="R275"/>
  <c r="R188"/>
  <c r="R415"/>
  <c r="R323"/>
  <c r="Q225"/>
  <c r="Q389"/>
  <c r="R322"/>
  <c r="R216"/>
  <c r="Q288"/>
  <c r="R235"/>
  <c r="BK475"/>
  <c r="BK329"/>
  <c r="K344"/>
  <c r="BE344" s="1"/>
  <c r="BK425"/>
  <c r="BK289"/>
  <c r="BK429"/>
  <c r="BK279"/>
  <c r="BK205"/>
  <c r="K384"/>
  <c r="BE384" s="1"/>
  <c r="K316"/>
  <c r="BE316" s="1"/>
  <c r="BK137"/>
  <c r="BK288"/>
  <c r="K326" i="6"/>
  <c r="R305"/>
  <c r="Q221"/>
  <c r="Q142"/>
  <c r="Q292"/>
  <c r="Q240"/>
  <c r="R158"/>
  <c r="R283"/>
  <c r="R185"/>
  <c r="Q268"/>
  <c r="R229"/>
  <c r="Q170"/>
  <c r="Q305"/>
  <c r="R201"/>
  <c r="R130"/>
  <c r="Q259"/>
  <c r="Q218"/>
  <c r="R292"/>
  <c r="Q158"/>
  <c r="Q225"/>
  <c r="R176"/>
  <c r="Q130"/>
  <c r="K247"/>
  <c r="BE247"/>
  <c r="BK182"/>
  <c r="K321"/>
  <c r="BE321"/>
  <c r="BK280"/>
  <c r="K204"/>
  <c r="BE204" s="1"/>
  <c r="BK320"/>
  <c r="K173"/>
  <c r="BE173" s="1"/>
  <c r="BK325"/>
  <c r="BK227"/>
  <c r="BK317"/>
  <c r="BK292"/>
  <c r="K168"/>
  <c r="BE168" s="1"/>
  <c r="Q124" i="7"/>
  <c r="BK124"/>
  <c r="Q155" i="8"/>
  <c r="Q173"/>
  <c r="R146"/>
  <c r="R187"/>
  <c r="R173"/>
  <c r="Q121"/>
  <c r="K181"/>
  <c r="BE181" s="1"/>
  <c r="K158"/>
  <c r="BE158" s="1"/>
  <c r="Q320" i="9"/>
  <c r="Q296"/>
  <c r="R256"/>
  <c r="Q211"/>
  <c r="R164"/>
  <c r="Q316"/>
  <c r="Q302"/>
  <c r="Q276"/>
  <c r="Q235"/>
  <c r="R192"/>
  <c r="R305"/>
  <c r="R276"/>
  <c r="Q201"/>
  <c r="Q319"/>
  <c r="R311"/>
  <c r="Q285"/>
  <c r="Q300"/>
  <c r="Q270"/>
  <c r="Q222"/>
  <c r="R176"/>
  <c r="R310"/>
  <c r="Q298"/>
  <c r="R204"/>
  <c r="Q134"/>
  <c r="R290"/>
  <c r="R250"/>
  <c r="Q220"/>
  <c r="K312"/>
  <c r="BE312" s="1"/>
  <c r="BK302"/>
  <c r="K283"/>
  <c r="BE283" s="1"/>
  <c r="K288"/>
  <c r="BE288" s="1"/>
  <c r="K273"/>
  <c r="BE273" s="1"/>
  <c r="K277"/>
  <c r="BE277" s="1"/>
  <c r="K245"/>
  <c r="BE245" s="1"/>
  <c r="K256"/>
  <c r="BE256" s="1"/>
  <c r="BK278"/>
  <c r="BK217"/>
  <c r="BK231"/>
  <c r="Q188" i="10"/>
  <c r="Q174"/>
  <c r="Q161"/>
  <c r="Q192"/>
  <c r="Q152"/>
  <c r="Q124"/>
  <c r="R125"/>
  <c r="Q128"/>
  <c r="R161"/>
  <c r="Q135"/>
  <c r="Q179"/>
  <c r="Q168"/>
  <c r="Q175"/>
  <c r="R168"/>
  <c r="BK155"/>
  <c r="BK158"/>
  <c r="K173"/>
  <c r="BE173"/>
  <c r="K198"/>
  <c r="BE198" s="1"/>
  <c r="K161"/>
  <c r="BE161"/>
  <c r="K193"/>
  <c r="BE193" s="1"/>
  <c r="R163" i="11"/>
  <c r="Q166"/>
  <c r="Q147"/>
  <c r="Q163"/>
  <c r="R152"/>
  <c r="R166"/>
  <c r="Q137"/>
  <c r="Q121"/>
  <c r="BK157"/>
  <c r="K155"/>
  <c r="BE155" s="1"/>
  <c r="Q245" i="12"/>
  <c r="Q128"/>
  <c r="R204"/>
  <c r="R226"/>
  <c r="Q131"/>
  <c r="R214"/>
  <c r="Q226"/>
  <c r="R162"/>
  <c r="R212"/>
  <c r="K213"/>
  <c r="BK258"/>
  <c r="K131"/>
  <c r="BE131" s="1"/>
  <c r="Q413" i="13"/>
  <c r="Q322"/>
  <c r="R294"/>
  <c r="Q418"/>
  <c r="Q357"/>
  <c r="Q161"/>
  <c r="Q434"/>
  <c r="R315"/>
  <c r="R299"/>
  <c r="R447"/>
  <c r="Q352"/>
  <c r="Q305"/>
  <c r="R245"/>
  <c r="R157"/>
  <c r="R403"/>
  <c r="Q294"/>
  <c r="R237"/>
  <c r="R135"/>
  <c r="R352"/>
  <c r="Q303"/>
  <c r="Q175"/>
  <c r="Q248"/>
  <c r="Q376"/>
  <c r="R314"/>
  <c r="R235"/>
  <c r="BK447"/>
  <c r="K394"/>
  <c r="BE394" s="1"/>
  <c r="BK274"/>
  <c r="K337"/>
  <c r="BE337" s="1"/>
  <c r="K294"/>
  <c r="BE294" s="1"/>
  <c r="BK403"/>
  <c r="K298"/>
  <c r="BE298" s="1"/>
  <c r="BK322"/>
  <c r="K278"/>
  <c r="BE278" s="1"/>
  <c r="BK318"/>
  <c r="K161"/>
  <c r="BE161" s="1"/>
  <c r="BK235"/>
  <c r="K237"/>
  <c r="BE237" s="1"/>
  <c r="R181" i="14"/>
  <c r="Q233"/>
  <c r="R188"/>
  <c r="Q231"/>
  <c r="Q192"/>
  <c r="Q222"/>
  <c r="R212"/>
  <c r="Q139"/>
  <c r="Q181"/>
  <c r="R131"/>
  <c r="Q135"/>
  <c r="Q145"/>
  <c r="BK216"/>
  <c r="BK197"/>
  <c r="K145"/>
  <c r="BE145" s="1"/>
  <c r="BK193"/>
  <c r="BK148"/>
  <c r="R128" i="15"/>
  <c r="Q143"/>
  <c r="R142"/>
  <c r="R139"/>
  <c r="R129"/>
  <c r="Q138"/>
  <c r="R140"/>
  <c r="K134"/>
  <c r="BE134" s="1"/>
  <c r="Q154" i="2"/>
  <c r="R245"/>
  <c r="R373"/>
  <c r="R302"/>
  <c r="R233"/>
  <c r="Q364"/>
  <c r="R241"/>
  <c r="Q227"/>
  <c r="Q360"/>
  <c r="R288"/>
  <c r="Q229"/>
  <c r="R204"/>
  <c r="Q260"/>
  <c r="Q222"/>
  <c r="R131"/>
  <c r="R193"/>
  <c r="BK373"/>
  <c r="K351"/>
  <c r="BE351" s="1"/>
  <c r="BK158"/>
  <c r="K271"/>
  <c r="BE271" s="1"/>
  <c r="BK249"/>
  <c r="K237"/>
  <c r="BE237" s="1"/>
  <c r="Q605" i="3"/>
  <c r="Q594"/>
  <c r="Q555"/>
  <c r="Q488"/>
  <c r="Q365"/>
  <c r="Q210"/>
  <c r="R716"/>
  <c r="Q139"/>
  <c r="Q711"/>
  <c r="R705"/>
  <c r="Q584"/>
  <c r="R491"/>
  <c r="Q699"/>
  <c r="Q656"/>
  <c r="Q596"/>
  <c r="R447"/>
  <c r="R360"/>
  <c r="Q696"/>
  <c r="R455"/>
  <c r="R232"/>
  <c r="R741"/>
  <c r="Q690"/>
  <c r="Q569"/>
  <c r="R220"/>
  <c r="R740"/>
  <c r="R696"/>
  <c r="R463"/>
  <c r="Q143"/>
  <c r="R656"/>
  <c r="R476"/>
  <c r="Q328"/>
  <c r="R173"/>
  <c r="K761"/>
  <c r="BE761" s="1"/>
  <c r="BK739"/>
  <c r="K730"/>
  <c r="BE730"/>
  <c r="K702"/>
  <c r="BE702" s="1"/>
  <c r="BK560"/>
  <c r="K485"/>
  <c r="BE485" s="1"/>
  <c r="K278"/>
  <c r="BE278" s="1"/>
  <c r="K147"/>
  <c r="BE147" s="1"/>
  <c r="K697"/>
  <c r="BE697" s="1"/>
  <c r="K590"/>
  <c r="BE590" s="1"/>
  <c r="BK365"/>
  <c r="BK451"/>
  <c r="BK517"/>
  <c r="R152" i="4"/>
  <c r="Q171"/>
  <c r="R154"/>
  <c r="Q128"/>
  <c r="Q150"/>
  <c r="BK199"/>
  <c r="K153"/>
  <c r="BE153" s="1"/>
  <c r="Q438" i="5"/>
  <c r="Q364"/>
  <c r="Q325"/>
  <c r="R287"/>
  <c r="Q184"/>
  <c r="Q464"/>
  <c r="Q326"/>
  <c r="Q249"/>
  <c r="Q452"/>
  <c r="Q406"/>
  <c r="R298"/>
  <c r="R234"/>
  <c r="R442"/>
  <c r="Q381"/>
  <c r="Q328"/>
  <c r="R272"/>
  <c r="R171"/>
  <c r="R418"/>
  <c r="Q329"/>
  <c r="Q175"/>
  <c r="R361"/>
  <c r="Q245"/>
  <c r="Q145"/>
  <c r="Q233"/>
  <c r="BK245"/>
  <c r="R157"/>
  <c r="BK418"/>
  <c r="K406"/>
  <c r="BE406" s="1"/>
  <c r="K467"/>
  <c r="BE467" s="1"/>
  <c r="BK305"/>
  <c r="K235"/>
  <c r="BE235" s="1"/>
  <c r="BK357"/>
  <c r="BK394"/>
  <c r="K249"/>
  <c r="BE249" s="1"/>
  <c r="BK180"/>
  <c r="K402"/>
  <c r="BE402" s="1"/>
  <c r="BK309"/>
  <c r="BK361"/>
  <c r="BK272"/>
  <c r="Q322" i="6"/>
  <c r="Q295"/>
  <c r="Q204"/>
  <c r="Q325"/>
  <c r="R268"/>
  <c r="R226"/>
  <c r="R167"/>
  <c r="Q143"/>
  <c r="R259"/>
  <c r="R165"/>
  <c r="R298"/>
  <c r="R241"/>
  <c r="Q165"/>
  <c r="Q308"/>
  <c r="Q208"/>
  <c r="R169"/>
  <c r="R320"/>
  <c r="Q226"/>
  <c r="R173"/>
  <c r="Q241"/>
  <c r="Q227"/>
  <c r="Q194"/>
  <c r="Q154"/>
  <c r="BK322"/>
  <c r="BK240"/>
  <c r="BK326"/>
  <c r="K271"/>
  <c r="BE271" s="1"/>
  <c r="BK215"/>
  <c r="BK295"/>
  <c r="K201"/>
  <c r="BE201" s="1"/>
  <c r="K130"/>
  <c r="BE130"/>
  <c r="BK176"/>
  <c r="K221"/>
  <c r="BE221" s="1"/>
  <c r="K154"/>
  <c r="BE154" s="1"/>
  <c r="Q123" i="7"/>
  <c r="BK123"/>
  <c r="Q158" i="8"/>
  <c r="Q193"/>
  <c r="Q187"/>
  <c r="R194"/>
  <c r="Q152"/>
  <c r="Q190"/>
  <c r="R121"/>
  <c r="K145"/>
  <c r="BE145" s="1"/>
  <c r="K149"/>
  <c r="BE149" s="1"/>
  <c r="Q306" i="9"/>
  <c r="Q268"/>
  <c r="Q217"/>
  <c r="Q312"/>
  <c r="Q289"/>
  <c r="R264"/>
  <c r="R211"/>
  <c r="R320"/>
  <c r="R291"/>
  <c r="R270"/>
  <c r="Q214"/>
  <c r="R155"/>
  <c r="R316"/>
  <c r="Q189"/>
  <c r="Q303"/>
  <c r="Q292"/>
  <c r="Q253"/>
  <c r="R182"/>
  <c r="Q308"/>
  <c r="R140"/>
  <c r="R247"/>
  <c r="R161"/>
  <c r="Q304"/>
  <c r="Q239"/>
  <c r="BK317"/>
  <c r="K309"/>
  <c r="BE309" s="1"/>
  <c r="BK294"/>
  <c r="K257"/>
  <c r="BE257"/>
  <c r="K284"/>
  <c r="BE284" s="1"/>
  <c r="BK253"/>
  <c r="BK299"/>
  <c r="K269"/>
  <c r="BE269" s="1"/>
  <c r="BK235"/>
  <c r="K147"/>
  <c r="BE147" s="1"/>
  <c r="BK214"/>
  <c r="K238"/>
  <c r="BE238"/>
  <c r="BK201"/>
  <c r="K218"/>
  <c r="BE218" s="1"/>
  <c r="R188" i="10"/>
  <c r="Q173"/>
  <c r="Q130"/>
  <c r="Q177"/>
  <c r="Q127"/>
  <c r="R155"/>
  <c r="Q198"/>
  <c r="Q197"/>
  <c r="Q138"/>
  <c r="Q125"/>
  <c r="R172"/>
  <c r="Q176"/>
  <c r="K138"/>
  <c r="K192"/>
  <c r="BE192" s="1"/>
  <c r="K170"/>
  <c r="BE170" s="1"/>
  <c r="K188"/>
  <c r="BE188" s="1"/>
  <c r="BK136"/>
  <c r="BK152"/>
  <c r="K164"/>
  <c r="BE164" s="1"/>
  <c r="Q156" i="11"/>
  <c r="R157"/>
  <c r="R130"/>
  <c r="R156"/>
  <c r="R123"/>
  <c r="R164"/>
  <c r="Q143"/>
  <c r="Q122"/>
  <c r="BK162"/>
  <c r="BK130"/>
  <c r="R265" i="12"/>
  <c r="R167"/>
  <c r="Q179"/>
  <c r="Q230"/>
  <c r="R128"/>
  <c r="R213"/>
  <c r="Q218"/>
  <c r="Q265"/>
  <c r="Q204"/>
  <c r="R156"/>
  <c r="Q371" i="13"/>
  <c r="Q333"/>
  <c r="Q300"/>
  <c r="Q235"/>
  <c r="R386"/>
  <c r="R297"/>
  <c r="R428"/>
  <c r="R344"/>
  <c r="Q302"/>
  <c r="Q232"/>
  <c r="R424"/>
  <c r="R337"/>
  <c r="Q299"/>
  <c r="Q240"/>
  <c r="Q134"/>
  <c r="Q369"/>
  <c r="Q263"/>
  <c r="Q209"/>
  <c r="Q365"/>
  <c r="Q330"/>
  <c r="Q296"/>
  <c r="R161"/>
  <c r="R410"/>
  <c r="Q386"/>
  <c r="Q297"/>
  <c r="Q243"/>
  <c r="R133"/>
  <c r="K410"/>
  <c r="BE410"/>
  <c r="BK281"/>
  <c r="K228"/>
  <c r="BE228" s="1"/>
  <c r="BK381"/>
  <c r="K297"/>
  <c r="BE297" s="1"/>
  <c r="BK146"/>
  <c r="K360"/>
  <c r="BE360" s="1"/>
  <c r="K285"/>
  <c r="BE285" s="1"/>
  <c r="K302"/>
  <c r="BE302"/>
  <c r="K199"/>
  <c r="BE199" s="1"/>
  <c r="BK330"/>
  <c r="K209"/>
  <c r="BE209" s="1"/>
  <c r="BK258"/>
  <c r="BK245"/>
  <c r="Q171" i="14"/>
  <c r="Q219"/>
  <c r="R193"/>
  <c r="R227"/>
  <c r="R197"/>
  <c r="Q155"/>
  <c r="Q188"/>
  <c r="Q216"/>
  <c r="Q207"/>
  <c r="R192"/>
  <c r="R142"/>
  <c r="R139"/>
  <c r="R213"/>
  <c r="BK227"/>
  <c r="K213"/>
  <c r="BE213" s="1"/>
  <c r="BK131"/>
  <c r="K161"/>
  <c r="BE161" s="1"/>
  <c r="K152"/>
  <c r="BE152" s="1"/>
  <c r="BK142"/>
  <c r="R150" i="15"/>
  <c r="Q150"/>
  <c r="Q142"/>
  <c r="R137"/>
  <c r="Q140"/>
  <c r="Q134"/>
  <c r="Q139"/>
  <c r="Q137"/>
  <c r="Q124"/>
  <c r="K142"/>
  <c r="BE142" s="1"/>
  <c r="R290" i="2"/>
  <c r="Q131"/>
  <c r="Q204"/>
  <c r="R360"/>
  <c r="R260"/>
  <c r="R150"/>
  <c r="Q346"/>
  <c r="R234"/>
  <c r="R330"/>
  <c r="Q298"/>
  <c r="R351"/>
  <c r="Q285"/>
  <c r="R249"/>
  <c r="R200"/>
  <c r="Q245"/>
  <c r="Q200"/>
  <c r="AU94" i="1"/>
  <c r="BK275" i="2"/>
  <c r="K302"/>
  <c r="BE302" s="1"/>
  <c r="BK274"/>
  <c r="K193"/>
  <c r="BE193" s="1"/>
  <c r="K227"/>
  <c r="BE227" s="1"/>
  <c r="R765" i="3"/>
  <c r="R761"/>
  <c r="R755"/>
  <c r="Q749"/>
  <c r="Q741"/>
  <c r="Q740"/>
  <c r="Q739"/>
  <c r="Q735"/>
  <c r="Q716"/>
  <c r="R715"/>
  <c r="R708"/>
  <c r="R706"/>
  <c r="R704"/>
  <c r="Q697"/>
  <c r="R695"/>
  <c r="R682"/>
  <c r="Q666"/>
  <c r="R640"/>
  <c r="R596"/>
  <c r="Q553"/>
  <c r="Q467"/>
  <c r="Q286"/>
  <c r="Q186"/>
  <c r="R143"/>
  <c r="R699"/>
  <c r="Q730"/>
  <c r="R694"/>
  <c r="Q563"/>
  <c r="Q502"/>
  <c r="R291"/>
  <c r="Q692"/>
  <c r="Q644"/>
  <c r="R563"/>
  <c r="R414"/>
  <c r="R186"/>
  <c r="R720"/>
  <c r="R546"/>
  <c r="R328"/>
  <c r="R210"/>
  <c r="R693"/>
  <c r="Q572"/>
  <c r="R467"/>
  <c r="R286"/>
  <c r="Q135"/>
  <c r="Q704"/>
  <c r="Q624"/>
  <c r="Q513"/>
  <c r="Q146"/>
  <c r="R749"/>
  <c r="R569"/>
  <c r="Q451"/>
  <c r="Q177"/>
  <c r="BK769"/>
  <c r="K741"/>
  <c r="BE741" s="1"/>
  <c r="K706"/>
  <c r="BE706" s="1"/>
  <c r="BK704"/>
  <c r="K499"/>
  <c r="BE499" s="1"/>
  <c r="K674"/>
  <c r="BE674" s="1"/>
  <c r="BK528"/>
  <c r="K716"/>
  <c r="BE716" s="1"/>
  <c r="BK693"/>
  <c r="BK220"/>
  <c r="R162" i="4"/>
  <c r="R199"/>
  <c r="Q167"/>
  <c r="R211"/>
  <c r="Q199"/>
  <c r="Q153"/>
  <c r="R131"/>
  <c r="R149"/>
  <c r="R128"/>
  <c r="Q173"/>
  <c r="Q196"/>
  <c r="R166"/>
  <c r="K204"/>
  <c r="BE204"/>
  <c r="K148"/>
  <c r="BE148" s="1"/>
  <c r="K166"/>
  <c r="BE166" s="1"/>
  <c r="R452" i="5"/>
  <c r="Q361"/>
  <c r="Q322"/>
  <c r="R284"/>
  <c r="Q157"/>
  <c r="Q429"/>
  <c r="R364"/>
  <c r="Q279"/>
  <c r="Q216"/>
  <c r="Q458"/>
  <c r="Q422"/>
  <c r="R344"/>
  <c r="R265"/>
  <c r="R197"/>
  <c r="Q425"/>
  <c r="R368"/>
  <c r="R327"/>
  <c r="R236"/>
  <c r="Q142"/>
  <c r="R316"/>
  <c r="Q265"/>
  <c r="R422"/>
  <c r="R329"/>
  <c r="R302"/>
  <c r="Q192"/>
  <c r="Q284"/>
  <c r="R288"/>
  <c r="R145"/>
  <c r="K381"/>
  <c r="BE381" s="1"/>
  <c r="K372"/>
  <c r="BE372" s="1"/>
  <c r="BK436"/>
  <c r="K276"/>
  <c r="BE276" s="1"/>
  <c r="BK446"/>
  <c r="K233"/>
  <c r="BE233" s="1"/>
  <c r="BK312"/>
  <c r="K422"/>
  <c r="BE422" s="1"/>
  <c r="K321"/>
  <c r="BE321" s="1"/>
  <c r="K228"/>
  <c r="BE228" s="1"/>
  <c r="BK298"/>
  <c r="K209"/>
  <c r="BE209" s="1"/>
  <c r="Q326" i="6"/>
  <c r="Q314"/>
  <c r="Q283"/>
  <c r="Q167"/>
  <c r="R301"/>
  <c r="Q197"/>
  <c r="R149"/>
  <c r="R277"/>
  <c r="R191"/>
  <c r="R314"/>
  <c r="R262"/>
  <c r="R215"/>
  <c r="R325"/>
  <c r="R218"/>
  <c r="Q134"/>
  <c r="K197"/>
  <c r="BE197" s="1"/>
  <c r="BK191"/>
  <c r="K185"/>
  <c r="BE185" s="1"/>
  <c r="Q122" i="7"/>
  <c r="Q184" i="8"/>
  <c r="R124"/>
  <c r="R190"/>
  <c r="R167"/>
  <c r="R161"/>
  <c r="Q124"/>
  <c r="R149"/>
  <c r="K170"/>
  <c r="BE170" s="1"/>
  <c r="K141"/>
  <c r="BE141" s="1"/>
  <c r="R297" i="9"/>
  <c r="Q263"/>
  <c r="R147"/>
  <c r="R302"/>
  <c r="R283"/>
  <c r="Q231"/>
  <c r="Q164"/>
  <c r="R315"/>
  <c r="R222"/>
  <c r="Q310"/>
  <c r="Q288"/>
  <c r="R221"/>
  <c r="Q158"/>
  <c r="Q161"/>
  <c r="Q147"/>
  <c r="R263"/>
  <c r="Q195"/>
  <c r="R284"/>
  <c r="R227"/>
  <c r="K320"/>
  <c r="BE320" s="1"/>
  <c r="K315"/>
  <c r="BE315" s="1"/>
  <c r="K305"/>
  <c r="BE305" s="1"/>
  <c r="K291"/>
  <c r="BE291"/>
  <c r="K290"/>
  <c r="BE290" s="1"/>
  <c r="K297"/>
  <c r="BE297" s="1"/>
  <c r="K237"/>
  <c r="BE237" s="1"/>
  <c r="K195"/>
  <c r="BE195" s="1"/>
  <c r="BK268"/>
  <c r="BK192"/>
  <c r="BK208"/>
  <c r="R184" i="10"/>
  <c r="Q164"/>
  <c r="Q193"/>
  <c r="Q145"/>
  <c r="R145"/>
  <c r="R197"/>
  <c r="R136"/>
  <c r="Q184"/>
  <c r="R158"/>
  <c r="R170"/>
  <c r="R131"/>
  <c r="K194"/>
  <c r="BE194" s="1"/>
  <c r="K128"/>
  <c r="BE128" s="1"/>
  <c r="BK137"/>
  <c r="BK130"/>
  <c r="K127"/>
  <c r="BE127"/>
  <c r="Q158" i="11"/>
  <c r="Q160"/>
  <c r="R158"/>
  <c r="R160"/>
  <c r="R140" i="12"/>
  <c r="Q184"/>
  <c r="BK265"/>
  <c r="K179"/>
  <c r="BE179" s="1"/>
  <c r="R369" i="13"/>
  <c r="Q318"/>
  <c r="R295"/>
  <c r="R413"/>
  <c r="R311"/>
  <c r="R199"/>
  <c r="Q424"/>
  <c r="R304"/>
  <c r="R228"/>
  <c r="Q397"/>
  <c r="R340"/>
  <c r="R301"/>
  <c r="R234"/>
  <c r="Q447"/>
  <c r="R360"/>
  <c r="Q258"/>
  <c r="Q204"/>
  <c r="Q360"/>
  <c r="R298"/>
  <c r="R146"/>
  <c r="R134"/>
  <c r="R349"/>
  <c r="R281"/>
  <c r="Q135"/>
  <c r="BK420"/>
  <c r="BK300"/>
  <c r="K175"/>
  <c r="BE175" s="1"/>
  <c r="K304"/>
  <c r="BE304" s="1"/>
  <c r="BK326"/>
  <c r="BK204"/>
  <c r="K376"/>
  <c r="BE376" s="1"/>
  <c r="BK234"/>
  <c r="K295"/>
  <c r="BE295" s="1"/>
  <c r="BK349"/>
  <c r="BK271"/>
  <c r="R231" i="14"/>
  <c r="Q201"/>
  <c r="R233"/>
  <c r="Q213"/>
  <c r="R167"/>
  <c r="Q203"/>
  <c r="R222"/>
  <c r="R207"/>
  <c r="Q152"/>
  <c r="Q161"/>
  <c r="R155"/>
  <c r="K222"/>
  <c r="BE222"/>
  <c r="K215"/>
  <c r="BE215" s="1"/>
  <c r="BK188"/>
  <c r="BK175"/>
  <c r="R141" i="15"/>
  <c r="R146"/>
  <c r="Q125"/>
  <c r="K146"/>
  <c r="BE146" s="1"/>
  <c r="R285" i="2"/>
  <c r="Q150"/>
  <c r="Q237"/>
  <c r="Q330"/>
  <c r="Q234"/>
  <c r="R138"/>
  <c r="R342"/>
  <c r="Q288"/>
  <c r="Q369"/>
  <c r="R369"/>
  <c r="R307"/>
  <c r="R268"/>
  <c r="R134"/>
  <c r="R271"/>
  <c r="R154"/>
  <c r="R222"/>
  <c r="BK369"/>
  <c r="BK150"/>
  <c r="K298"/>
  <c r="BE298" s="1"/>
  <c r="BK230"/>
  <c r="BK134"/>
  <c r="Q536" i="3"/>
  <c r="Q459"/>
  <c r="Q291"/>
  <c r="Q183"/>
  <c r="Q734"/>
  <c r="Q705"/>
  <c r="Q700"/>
  <c r="R555"/>
  <c r="Q520"/>
  <c r="Q296"/>
  <c r="R224"/>
  <c r="Q701"/>
  <c r="Q586"/>
  <c r="R413"/>
  <c r="Q209"/>
  <c r="R727"/>
  <c r="R701"/>
  <c r="R301"/>
  <c r="R147"/>
  <c r="Q682"/>
  <c r="Q528"/>
  <c r="R411"/>
  <c r="Q708"/>
  <c r="R690"/>
  <c r="R560"/>
  <c r="R190"/>
  <c r="Q769"/>
  <c r="Q743"/>
  <c r="R520"/>
  <c r="R397"/>
  <c r="R278"/>
  <c r="R150"/>
  <c r="BK723"/>
  <c r="K513"/>
  <c r="BE513" s="1"/>
  <c r="K413"/>
  <c r="BE413" s="1"/>
  <c r="BK586"/>
  <c r="BK727"/>
  <c r="BK707"/>
  <c r="BK510"/>
  <c r="BK484"/>
  <c r="K412"/>
  <c r="BE412" s="1"/>
  <c r="K708"/>
  <c r="BE708" s="1"/>
  <c r="K536"/>
  <c r="BE536"/>
  <c r="BK296"/>
  <c r="R168" i="4"/>
  <c r="R148"/>
  <c r="R150"/>
  <c r="Q176"/>
  <c r="Q125"/>
  <c r="Q131"/>
  <c r="K179"/>
  <c r="BE179" s="1"/>
  <c r="BK144"/>
  <c r="BK154"/>
  <c r="K131"/>
  <c r="BE131" s="1"/>
  <c r="Q432" i="5"/>
  <c r="Q357"/>
  <c r="R319"/>
  <c r="R228"/>
  <c r="Q467"/>
  <c r="Q384"/>
  <c r="Q257"/>
  <c r="Q475"/>
  <c r="Q436"/>
  <c r="R350"/>
  <c r="Q290"/>
  <c r="Q221"/>
  <c r="R402"/>
  <c r="R338"/>
  <c r="R279"/>
  <c r="R180"/>
  <c r="R432"/>
  <c r="Q332"/>
  <c r="Q289"/>
  <c r="Q188"/>
  <c r="Q402"/>
  <c r="R324"/>
  <c r="R221"/>
  <c r="Q138"/>
  <c r="Q267"/>
  <c r="Q282"/>
  <c r="R149"/>
  <c r="BK452"/>
  <c r="K332"/>
  <c r="BE332" s="1"/>
  <c r="BK438"/>
  <c r="BK325"/>
  <c r="K347"/>
  <c r="BE347" s="1"/>
  <c r="BK267"/>
  <c r="BK400"/>
  <c r="K287"/>
  <c r="BE287" s="1"/>
  <c r="BK368"/>
  <c r="K236"/>
  <c r="BE236" s="1"/>
  <c r="BK157"/>
  <c r="BK338"/>
  <c r="BK257"/>
  <c r="BK323"/>
  <c r="K232"/>
  <c r="BE232" s="1"/>
  <c r="R327" i="6"/>
  <c r="Q311"/>
  <c r="R280"/>
  <c r="Q162"/>
  <c r="R317"/>
  <c r="Q246"/>
  <c r="Q169"/>
  <c r="R135"/>
  <c r="Q253"/>
  <c r="Q321"/>
  <c r="R295"/>
  <c r="Q236"/>
  <c r="R142"/>
  <c r="R265"/>
  <c r="Q173"/>
  <c r="R271"/>
  <c r="R225"/>
  <c r="Q301"/>
  <c r="Q228"/>
  <c r="R236"/>
  <c r="Q182"/>
  <c r="R143"/>
  <c r="K311"/>
  <c r="BE311" s="1"/>
  <c r="BK162"/>
  <c r="K286"/>
  <c r="BE286"/>
  <c r="BK225"/>
  <c r="BK165"/>
  <c r="BK228"/>
  <c r="K167"/>
  <c r="BE167" s="1"/>
  <c r="K277"/>
  <c r="BE277" s="1"/>
  <c r="BK135"/>
  <c r="K143"/>
  <c r="BE143" s="1"/>
  <c r="BK235"/>
  <c r="R124" i="7"/>
  <c r="R122"/>
  <c r="Q167" i="8"/>
  <c r="Q194"/>
  <c r="Q131"/>
  <c r="R158"/>
  <c r="Q149"/>
  <c r="R170"/>
  <c r="BK173"/>
  <c r="BK152"/>
  <c r="R321" i="9"/>
  <c r="Q274"/>
  <c r="Q237"/>
  <c r="Q182"/>
  <c r="Q315"/>
  <c r="Q290"/>
  <c r="R257"/>
  <c r="Q198"/>
  <c r="R312"/>
  <c r="R292"/>
  <c r="R236"/>
  <c r="R195"/>
  <c r="Q321"/>
  <c r="R303"/>
  <c r="R277"/>
  <c r="Q313"/>
  <c r="R299"/>
  <c r="Q267"/>
  <c r="Q207"/>
  <c r="R307"/>
  <c r="Q146"/>
  <c r="R239"/>
  <c r="R146"/>
  <c r="R279"/>
  <c r="R237"/>
  <c r="BK319"/>
  <c r="K313"/>
  <c r="BE313" s="1"/>
  <c r="K300"/>
  <c r="BE300" s="1"/>
  <c r="K296"/>
  <c r="BE296" s="1"/>
  <c r="BK260"/>
  <c r="BK207"/>
  <c r="BK298"/>
  <c r="BK204"/>
  <c r="K219"/>
  <c r="BE219" s="1"/>
  <c r="K274"/>
  <c r="BE274" s="1"/>
  <c r="K211"/>
  <c r="BE211" s="1"/>
  <c r="BK223"/>
  <c r="Q196" i="10"/>
  <c r="R177"/>
  <c r="Q170"/>
  <c r="R126"/>
  <c r="R175"/>
  <c r="Q195"/>
  <c r="R128"/>
  <c r="R193"/>
  <c r="R164"/>
  <c r="R130"/>
  <c r="R178"/>
  <c r="Q131"/>
  <c r="Q165"/>
  <c r="BK131"/>
  <c r="BK197"/>
  <c r="BK126"/>
  <c r="BK196"/>
  <c r="K168"/>
  <c r="BE168" s="1"/>
  <c r="BK167"/>
  <c r="R151" i="11"/>
  <c r="R258" i="12"/>
  <c r="Q258"/>
  <c r="Q152"/>
  <c r="Q221"/>
  <c r="R221"/>
  <c r="R270"/>
  <c r="Q162"/>
  <c r="Q210"/>
  <c r="K282"/>
  <c r="BE282" s="1"/>
  <c r="BK249"/>
  <c r="BK140"/>
  <c r="Q316" i="13"/>
  <c r="R243"/>
  <c r="Q340"/>
  <c r="Q281"/>
  <c r="Q455"/>
  <c r="K349"/>
  <c r="R303"/>
  <c r="R209"/>
  <c r="Q344"/>
  <c r="R302"/>
  <c r="R263"/>
  <c r="R455"/>
  <c r="R365"/>
  <c r="R261"/>
  <c r="Q315"/>
  <c r="Q267"/>
  <c r="R143"/>
  <c r="R233"/>
  <c r="Q406"/>
  <c r="Q288"/>
  <c r="R175"/>
  <c r="K440"/>
  <c r="BE440" s="1"/>
  <c r="R149" i="15"/>
  <c r="R147"/>
  <c r="R134"/>
  <c r="R126"/>
  <c r="Q135"/>
  <c r="Q148"/>
  <c r="R125"/>
  <c r="R136"/>
  <c r="K139"/>
  <c r="BE139" s="1"/>
  <c r="R228" i="2"/>
  <c r="Q138"/>
  <c r="R242"/>
  <c r="Q351"/>
  <c r="Q280"/>
  <c r="R198"/>
  <c r="Q316"/>
  <c r="R237"/>
  <c r="Q377"/>
  <c r="R280"/>
  <c r="Q337"/>
  <c r="Q271"/>
  <c r="R310"/>
  <c r="R265"/>
  <c r="R229"/>
  <c r="R142"/>
  <c r="Q214"/>
  <c r="K342"/>
  <c r="BE342" s="1"/>
  <c r="BK285"/>
  <c r="BK288"/>
  <c r="BK138"/>
  <c r="K204"/>
  <c r="BE204" s="1"/>
  <c r="R584" i="3"/>
  <c r="R513"/>
  <c r="R209"/>
  <c r="Q153"/>
  <c r="Q715"/>
  <c r="Q702"/>
  <c r="R624"/>
  <c r="Q546"/>
  <c r="Q215"/>
  <c r="R698"/>
  <c r="R666"/>
  <c r="R499"/>
  <c r="Q476"/>
  <c r="R734"/>
  <c r="Q703"/>
  <c r="Q504"/>
  <c r="Q278"/>
  <c r="Q723"/>
  <c r="R602"/>
  <c r="R373"/>
  <c r="R296"/>
  <c r="Q189"/>
  <c r="R707"/>
  <c r="R594"/>
  <c r="Q360"/>
  <c r="R723"/>
  <c r="Q693"/>
  <c r="R510"/>
  <c r="Q390"/>
  <c r="Q197"/>
  <c r="K555"/>
  <c r="BE555" s="1"/>
  <c r="BK715"/>
  <c r="BK699"/>
  <c r="K215"/>
  <c r="BE215" s="1"/>
  <c r="BK153"/>
  <c r="BK703"/>
  <c r="BK644"/>
  <c r="K177"/>
  <c r="BE177" s="1"/>
  <c r="K701"/>
  <c r="BE701" s="1"/>
  <c r="BK711"/>
  <c r="K476"/>
  <c r="BE476" s="1"/>
  <c r="K301"/>
  <c r="BE301" s="1"/>
  <c r="BK209"/>
  <c r="BK569"/>
  <c r="Q172" i="4"/>
  <c r="R137"/>
  <c r="Q170"/>
  <c r="Q152"/>
  <c r="Q250" i="6"/>
  <c r="R166"/>
  <c r="Q265"/>
  <c r="Q166"/>
  <c r="R308"/>
  <c r="R227"/>
  <c r="Q139"/>
  <c r="Q280"/>
  <c r="R182"/>
  <c r="Q298"/>
  <c r="R242"/>
  <c r="R194"/>
  <c r="R250"/>
  <c r="R240"/>
  <c r="Q215"/>
  <c r="Q168"/>
  <c r="BK327"/>
  <c r="BK242"/>
  <c r="K139"/>
  <c r="BE139" s="1"/>
  <c r="BK142"/>
  <c r="BK241"/>
  <c r="BK169"/>
  <c r="K268"/>
  <c r="BE268" s="1"/>
  <c r="BK301"/>
  <c r="K305"/>
  <c r="BE305" s="1"/>
  <c r="K170"/>
  <c r="BE170"/>
  <c r="BK166"/>
  <c r="Q121" i="7"/>
  <c r="R164" i="8"/>
  <c r="R128"/>
  <c r="R141"/>
  <c r="Q141"/>
  <c r="Q176"/>
  <c r="Q128"/>
  <c r="R155"/>
  <c r="K193"/>
  <c r="BE193" s="1"/>
  <c r="K124"/>
  <c r="BE124" s="1"/>
  <c r="Q309" i="9"/>
  <c r="Q269"/>
  <c r="Q247"/>
  <c r="Q204"/>
  <c r="R319"/>
  <c r="Q307"/>
  <c r="Q278"/>
  <c r="R260"/>
  <c r="R223"/>
  <c r="R134"/>
  <c r="Q299"/>
  <c r="Q282"/>
  <c r="R238"/>
  <c r="Q176"/>
  <c r="R318"/>
  <c r="R296"/>
  <c r="R180"/>
  <c r="R309"/>
  <c r="R289"/>
  <c r="Q256"/>
  <c r="R217"/>
  <c r="Q301"/>
  <c r="Q283"/>
  <c r="R267"/>
  <c r="R253"/>
  <c r="Q238"/>
  <c r="R235"/>
  <c r="R231"/>
  <c r="Q223"/>
  <c r="Q219"/>
  <c r="R207"/>
  <c r="R201"/>
  <c r="R198"/>
  <c r="R189"/>
  <c r="Q180"/>
  <c r="Q152"/>
  <c r="R282"/>
  <c r="R219"/>
  <c r="Q140"/>
  <c r="R274"/>
  <c r="R245"/>
  <c r="Q221"/>
  <c r="BK316"/>
  <c r="K307"/>
  <c r="BE307" s="1"/>
  <c r="BK295"/>
  <c r="BK263"/>
  <c r="K285"/>
  <c r="BE285" s="1"/>
  <c r="BK264"/>
  <c r="BK221"/>
  <c r="BK306"/>
  <c r="BK267"/>
  <c r="K220"/>
  <c r="BE220" s="1"/>
  <c r="F39" i="11" l="1"/>
  <c r="BK234" i="2"/>
  <c r="K128" i="12"/>
  <c r="BE128" s="1"/>
  <c r="K123" i="11"/>
  <c r="BE123" s="1"/>
  <c r="BK155" i="9"/>
  <c r="BK158"/>
  <c r="Q130" i="2"/>
  <c r="T226"/>
  <c r="V264"/>
  <c r="V258" s="1"/>
  <c r="T276"/>
  <c r="T258" s="1"/>
  <c r="T284"/>
  <c r="R289"/>
  <c r="J105" s="1"/>
  <c r="X363"/>
  <c r="X124" i="4"/>
  <c r="T169"/>
  <c r="R198"/>
  <c r="R197" s="1"/>
  <c r="J101" s="1"/>
  <c r="V131" i="5"/>
  <c r="X120" i="8"/>
  <c r="X119"/>
  <c r="X118" s="1"/>
  <c r="R129" i="9"/>
  <c r="Q188"/>
  <c r="I101" s="1"/>
  <c r="T249"/>
  <c r="X275"/>
  <c r="V293"/>
  <c r="R314"/>
  <c r="J107" s="1"/>
  <c r="R129" i="10"/>
  <c r="Q166"/>
  <c r="I100" s="1"/>
  <c r="R166"/>
  <c r="J100" s="1"/>
  <c r="V120" i="11"/>
  <c r="V119"/>
  <c r="V118" s="1"/>
  <c r="T127" i="12"/>
  <c r="T126" s="1"/>
  <c r="T211"/>
  <c r="BK257"/>
  <c r="K257" s="1"/>
  <c r="K103" s="1"/>
  <c r="V236" i="13"/>
  <c r="V247"/>
  <c r="V262"/>
  <c r="R293"/>
  <c r="J105" s="1"/>
  <c r="Q317"/>
  <c r="I107" s="1"/>
  <c r="T419"/>
  <c r="X125" i="14"/>
  <c r="V202"/>
  <c r="R214"/>
  <c r="J101" s="1"/>
  <c r="T130" i="2"/>
  <c r="T129" s="1"/>
  <c r="X226"/>
  <c r="Q264"/>
  <c r="I102"/>
  <c r="V276"/>
  <c r="V284"/>
  <c r="Q289"/>
  <c r="I105"/>
  <c r="R341"/>
  <c r="J106" s="1"/>
  <c r="V363"/>
  <c r="V134" i="3"/>
  <c r="T157"/>
  <c r="V214"/>
  <c r="Q396"/>
  <c r="I102" s="1"/>
  <c r="X475"/>
  <c r="R503"/>
  <c r="J106" s="1"/>
  <c r="Q710"/>
  <c r="I111" s="1"/>
  <c r="T742"/>
  <c r="V179" i="5"/>
  <c r="T266"/>
  <c r="T291"/>
  <c r="X320"/>
  <c r="X331"/>
  <c r="X401"/>
  <c r="Q437"/>
  <c r="I108" s="1"/>
  <c r="Q466"/>
  <c r="I109" s="1"/>
  <c r="T125" i="6"/>
  <c r="T124" s="1"/>
  <c r="V125"/>
  <c r="V124"/>
  <c r="X125"/>
  <c r="X124"/>
  <c r="Q125"/>
  <c r="R125"/>
  <c r="T120" i="7"/>
  <c r="T119" s="1"/>
  <c r="T118" s="1"/>
  <c r="AW100" i="1" s="1"/>
  <c r="V129" i="9"/>
  <c r="V249"/>
  <c r="V275"/>
  <c r="T293"/>
  <c r="V123" i="10"/>
  <c r="V171"/>
  <c r="R120" i="11"/>
  <c r="R119" s="1"/>
  <c r="R211" i="12"/>
  <c r="J99" s="1"/>
  <c r="Q244"/>
  <c r="R257"/>
  <c r="J103" s="1"/>
  <c r="R156" i="13"/>
  <c r="J99" s="1"/>
  <c r="T247"/>
  <c r="R247"/>
  <c r="Q293"/>
  <c r="I105" s="1"/>
  <c r="V317"/>
  <c r="R317"/>
  <c r="J107" s="1"/>
  <c r="R125" i="14"/>
  <c r="V214"/>
  <c r="V226" i="2"/>
  <c r="X276"/>
  <c r="X258" s="1"/>
  <c r="T341"/>
  <c r="Q134" i="3"/>
  <c r="R157"/>
  <c r="J99" s="1"/>
  <c r="T182"/>
  <c r="Q182"/>
  <c r="I100" s="1"/>
  <c r="R214"/>
  <c r="J101" s="1"/>
  <c r="V475"/>
  <c r="X503"/>
  <c r="T554"/>
  <c r="T585"/>
  <c r="V585"/>
  <c r="X585"/>
  <c r="Q585"/>
  <c r="I108" s="1"/>
  <c r="R585"/>
  <c r="J108" s="1"/>
  <c r="T691"/>
  <c r="X710"/>
  <c r="Q742"/>
  <c r="I112" s="1"/>
  <c r="Q169" i="4"/>
  <c r="I99" s="1"/>
  <c r="V198"/>
  <c r="V197" s="1"/>
  <c r="R131" i="5"/>
  <c r="T179"/>
  <c r="X266"/>
  <c r="V291"/>
  <c r="V320"/>
  <c r="V331"/>
  <c r="Q401"/>
  <c r="I107" s="1"/>
  <c r="R437"/>
  <c r="J108" s="1"/>
  <c r="Q324" i="6"/>
  <c r="I103" s="1"/>
  <c r="V120" i="7"/>
  <c r="V119" s="1"/>
  <c r="V118" s="1"/>
  <c r="Q120" i="8"/>
  <c r="Q119" s="1"/>
  <c r="X129" i="9"/>
  <c r="T188"/>
  <c r="T128" s="1"/>
  <c r="T275"/>
  <c r="X293"/>
  <c r="V314"/>
  <c r="V129" i="10"/>
  <c r="V166"/>
  <c r="T171"/>
  <c r="V127" i="12"/>
  <c r="Q211"/>
  <c r="I99" s="1"/>
  <c r="R244"/>
  <c r="V156" i="13"/>
  <c r="T236"/>
  <c r="BK247"/>
  <c r="K247" s="1"/>
  <c r="K103" s="1"/>
  <c r="T262"/>
  <c r="T293"/>
  <c r="X317"/>
  <c r="Q370"/>
  <c r="I108" s="1"/>
  <c r="V419"/>
  <c r="V125" i="14"/>
  <c r="X174"/>
  <c r="Q214"/>
  <c r="I101" s="1"/>
  <c r="T134" i="3"/>
  <c r="Q157"/>
  <c r="I99" s="1"/>
  <c r="T214"/>
  <c r="T396"/>
  <c r="Q503"/>
  <c r="I106" s="1"/>
  <c r="V554"/>
  <c r="X595"/>
  <c r="V691"/>
  <c r="T710"/>
  <c r="R742"/>
  <c r="J112" s="1"/>
  <c r="R124" i="4"/>
  <c r="T198"/>
  <c r="T197" s="1"/>
  <c r="R266" i="5"/>
  <c r="J100" s="1"/>
  <c r="T320"/>
  <c r="Q331"/>
  <c r="I106" s="1"/>
  <c r="R401"/>
  <c r="J107" s="1"/>
  <c r="T164" i="6"/>
  <c r="T163" s="1"/>
  <c r="BK324"/>
  <c r="BK323" s="1"/>
  <c r="K323" s="1"/>
  <c r="K102" s="1"/>
  <c r="X120" i="7"/>
  <c r="X119" s="1"/>
  <c r="X118" s="1"/>
  <c r="Q226" i="2"/>
  <c r="I99"/>
  <c r="X264"/>
  <c r="Q276"/>
  <c r="I103"/>
  <c r="X284"/>
  <c r="Q284"/>
  <c r="I104" s="1"/>
  <c r="R284"/>
  <c r="J104" s="1"/>
  <c r="Q363"/>
  <c r="I108" s="1"/>
  <c r="R134" i="3"/>
  <c r="V396"/>
  <c r="T503"/>
  <c r="Q554"/>
  <c r="I107" s="1"/>
  <c r="Q595"/>
  <c r="I109" s="1"/>
  <c r="X691"/>
  <c r="R710"/>
  <c r="J111" s="1"/>
  <c r="V742"/>
  <c r="Q124" i="4"/>
  <c r="V169"/>
  <c r="V123" s="1"/>
  <c r="Q131" i="5"/>
  <c r="R179"/>
  <c r="J99" s="1"/>
  <c r="X286"/>
  <c r="Q291"/>
  <c r="I104" s="1"/>
  <c r="T401"/>
  <c r="V437"/>
  <c r="R466"/>
  <c r="J109" s="1"/>
  <c r="V164" i="6"/>
  <c r="V163"/>
  <c r="X324"/>
  <c r="X323" s="1"/>
  <c r="Q120" i="7"/>
  <c r="Q119" s="1"/>
  <c r="R120" i="8"/>
  <c r="R119" s="1"/>
  <c r="R188" i="9"/>
  <c r="J101" s="1"/>
  <c r="Q129" i="10"/>
  <c r="I99" s="1"/>
  <c r="Q127" i="12"/>
  <c r="V211"/>
  <c r="V244"/>
  <c r="Q257"/>
  <c r="I103"/>
  <c r="T132" i="13"/>
  <c r="T156"/>
  <c r="Q236"/>
  <c r="I100" s="1"/>
  <c r="Q247"/>
  <c r="R262"/>
  <c r="J104" s="1"/>
  <c r="V370"/>
  <c r="X419"/>
  <c r="Q174" i="14"/>
  <c r="I99" s="1"/>
  <c r="R130" i="2"/>
  <c r="X289"/>
  <c r="Q341"/>
  <c r="I106" s="1"/>
  <c r="R363"/>
  <c r="J108" s="1"/>
  <c r="V182" i="3"/>
  <c r="X182"/>
  <c r="R182"/>
  <c r="J100" s="1"/>
  <c r="X396"/>
  <c r="X554"/>
  <c r="T595"/>
  <c r="R691"/>
  <c r="J110" s="1"/>
  <c r="T131" i="5"/>
  <c r="T130"/>
  <c r="X179"/>
  <c r="Q266"/>
  <c r="I100" s="1"/>
  <c r="Q286"/>
  <c r="X291"/>
  <c r="R331"/>
  <c r="J106" s="1"/>
  <c r="X466"/>
  <c r="R164" i="6"/>
  <c r="R163" s="1"/>
  <c r="J100" s="1"/>
  <c r="R324"/>
  <c r="R323" s="1"/>
  <c r="J102" s="1"/>
  <c r="BK120" i="7"/>
  <c r="K120" s="1"/>
  <c r="K98" s="1"/>
  <c r="T120" i="8"/>
  <c r="T119" s="1"/>
  <c r="T118" s="1"/>
  <c r="AW101" i="1" s="1"/>
  <c r="Q129" i="9"/>
  <c r="Q249"/>
  <c r="R275"/>
  <c r="J105" s="1"/>
  <c r="Q293"/>
  <c r="I106" s="1"/>
  <c r="X314"/>
  <c r="T123" i="10"/>
  <c r="T129"/>
  <c r="X166"/>
  <c r="R171"/>
  <c r="J101" s="1"/>
  <c r="T120" i="11"/>
  <c r="T119" s="1"/>
  <c r="T118" s="1"/>
  <c r="AW104" i="1" s="1"/>
  <c r="X127" i="12"/>
  <c r="X244"/>
  <c r="V257"/>
  <c r="X132" i="13"/>
  <c r="Q132"/>
  <c r="I98" s="1"/>
  <c r="R132"/>
  <c r="X236"/>
  <c r="V306"/>
  <c r="Q306"/>
  <c r="I106" s="1"/>
  <c r="T370"/>
  <c r="R419"/>
  <c r="J109" s="1"/>
  <c r="T125" i="14"/>
  <c r="R174"/>
  <c r="J99" s="1"/>
  <c r="X130" i="2"/>
  <c r="X129"/>
  <c r="R226"/>
  <c r="J99" s="1"/>
  <c r="T264"/>
  <c r="R276"/>
  <c r="J103" s="1"/>
  <c r="T289"/>
  <c r="V341"/>
  <c r="X134" i="3"/>
  <c r="V157"/>
  <c r="Q214"/>
  <c r="I101" s="1"/>
  <c r="Q475"/>
  <c r="I105" s="1"/>
  <c r="R475"/>
  <c r="R595"/>
  <c r="J109" s="1"/>
  <c r="V710"/>
  <c r="T124" i="4"/>
  <c r="T123"/>
  <c r="T122" s="1"/>
  <c r="AW97" i="1" s="1"/>
  <c r="X169" i="4"/>
  <c r="X198"/>
  <c r="X197" s="1"/>
  <c r="T286" i="5"/>
  <c r="R291"/>
  <c r="J104" s="1"/>
  <c r="T331"/>
  <c r="V401"/>
  <c r="X437"/>
  <c r="V466"/>
  <c r="Q164" i="6"/>
  <c r="Q163" s="1"/>
  <c r="I100" s="1"/>
  <c r="V324"/>
  <c r="V323"/>
  <c r="T129" i="9"/>
  <c r="V188"/>
  <c r="X249"/>
  <c r="X248" s="1"/>
  <c r="Q275"/>
  <c r="I105" s="1"/>
  <c r="R293"/>
  <c r="J106" s="1"/>
  <c r="Q314"/>
  <c r="I107" s="1"/>
  <c r="X129" i="10"/>
  <c r="X171"/>
  <c r="X120" i="11"/>
  <c r="X119"/>
  <c r="X118"/>
  <c r="X211" i="12"/>
  <c r="BK244"/>
  <c r="K244" s="1"/>
  <c r="K102" s="1"/>
  <c r="X257"/>
  <c r="V132" i="13"/>
  <c r="V131" s="1"/>
  <c r="Q156"/>
  <c r="I99" s="1"/>
  <c r="R236"/>
  <c r="J100" s="1"/>
  <c r="X247"/>
  <c r="Q262"/>
  <c r="I104" s="1"/>
  <c r="V293"/>
  <c r="T306"/>
  <c r="X306"/>
  <c r="R306"/>
  <c r="J106" s="1"/>
  <c r="X370"/>
  <c r="Q125" i="14"/>
  <c r="V174"/>
  <c r="X202"/>
  <c r="Q202"/>
  <c r="I100" s="1"/>
  <c r="T214"/>
  <c r="V123" i="15"/>
  <c r="Q123"/>
  <c r="BK127"/>
  <c r="K127" s="1"/>
  <c r="K99" s="1"/>
  <c r="T127"/>
  <c r="X127"/>
  <c r="R127"/>
  <c r="J99" s="1"/>
  <c r="V130"/>
  <c r="R130"/>
  <c r="J100" s="1"/>
  <c r="V130" i="2"/>
  <c r="V129"/>
  <c r="R264"/>
  <c r="J102" s="1"/>
  <c r="BK284"/>
  <c r="K284" s="1"/>
  <c r="K104" s="1"/>
  <c r="V289"/>
  <c r="X341"/>
  <c r="T363"/>
  <c r="X157" i="3"/>
  <c r="X214"/>
  <c r="R396"/>
  <c r="J102" s="1"/>
  <c r="T475"/>
  <c r="T474" s="1"/>
  <c r="V503"/>
  <c r="R554"/>
  <c r="J107" s="1"/>
  <c r="V595"/>
  <c r="Q691"/>
  <c r="I110"/>
  <c r="X742"/>
  <c r="V124" i="4"/>
  <c r="R169"/>
  <c r="J99" s="1"/>
  <c r="Q198"/>
  <c r="Q197"/>
  <c r="I101" s="1"/>
  <c r="X131" i="5"/>
  <c r="X130" s="1"/>
  <c r="Q179"/>
  <c r="I99" s="1"/>
  <c r="V266"/>
  <c r="V286"/>
  <c r="V285"/>
  <c r="R286"/>
  <c r="Q320"/>
  <c r="I105" s="1"/>
  <c r="R320"/>
  <c r="J105" s="1"/>
  <c r="T437"/>
  <c r="T466"/>
  <c r="X164" i="6"/>
  <c r="X163" s="1"/>
  <c r="T324"/>
  <c r="T323"/>
  <c r="R120" i="7"/>
  <c r="R119"/>
  <c r="J97" s="1"/>
  <c r="V120" i="8"/>
  <c r="V119" s="1"/>
  <c r="V118" s="1"/>
  <c r="X188" i="9"/>
  <c r="R249"/>
  <c r="T314"/>
  <c r="X123" i="10"/>
  <c r="X122" s="1"/>
  <c r="X121" s="1"/>
  <c r="Q123"/>
  <c r="R123"/>
  <c r="J98" s="1"/>
  <c r="T166"/>
  <c r="Q171"/>
  <c r="I101" s="1"/>
  <c r="Q120" i="11"/>
  <c r="Q119" s="1"/>
  <c r="R127" i="12"/>
  <c r="T244"/>
  <c r="T243" s="1"/>
  <c r="T257"/>
  <c r="X156" i="13"/>
  <c r="X262"/>
  <c r="X293"/>
  <c r="T317"/>
  <c r="R370"/>
  <c r="J108" s="1"/>
  <c r="Q419"/>
  <c r="I109" s="1"/>
  <c r="T174" i="14"/>
  <c r="T202"/>
  <c r="R202"/>
  <c r="J100" s="1"/>
  <c r="X214"/>
  <c r="T123" i="15"/>
  <c r="X123"/>
  <c r="R123"/>
  <c r="V127"/>
  <c r="Q127"/>
  <c r="I99" s="1"/>
  <c r="T130"/>
  <c r="X130"/>
  <c r="Q130"/>
  <c r="I100" s="1"/>
  <c r="T133"/>
  <c r="V133"/>
  <c r="X133"/>
  <c r="Q133"/>
  <c r="I101"/>
  <c r="R133"/>
  <c r="J101" s="1"/>
  <c r="R259" i="2"/>
  <c r="Q179" i="9"/>
  <c r="I99"/>
  <c r="Q241" i="12"/>
  <c r="I100" s="1"/>
  <c r="R241"/>
  <c r="J100" s="1"/>
  <c r="R283" i="5"/>
  <c r="J101" s="1"/>
  <c r="BK161" i="6"/>
  <c r="K161" s="1"/>
  <c r="K99" s="1"/>
  <c r="Q161"/>
  <c r="I99"/>
  <c r="R161"/>
  <c r="J99" s="1"/>
  <c r="Q181" i="9"/>
  <c r="I100" s="1"/>
  <c r="R181"/>
  <c r="J100" s="1"/>
  <c r="BK244" i="13"/>
  <c r="K244" s="1"/>
  <c r="K101" s="1"/>
  <c r="R230" i="14"/>
  <c r="J102" s="1"/>
  <c r="R232"/>
  <c r="J103" s="1"/>
  <c r="Q259" i="2"/>
  <c r="R472" i="3"/>
  <c r="J103" s="1"/>
  <c r="BK195" i="4"/>
  <c r="K195" s="1"/>
  <c r="K100" s="1"/>
  <c r="Q195"/>
  <c r="I100"/>
  <c r="R195"/>
  <c r="J100" s="1"/>
  <c r="BK283" i="5"/>
  <c r="K283" s="1"/>
  <c r="K101" s="1"/>
  <c r="Q281" i="12"/>
  <c r="I105" s="1"/>
  <c r="Q244" i="13"/>
  <c r="I101"/>
  <c r="Q283" i="5"/>
  <c r="I101"/>
  <c r="Q269" i="12"/>
  <c r="I104"/>
  <c r="R244" i="13"/>
  <c r="J101" s="1"/>
  <c r="Q446"/>
  <c r="I110" s="1"/>
  <c r="Q359" i="2"/>
  <c r="I107"/>
  <c r="R359"/>
  <c r="J107" s="1"/>
  <c r="Q472" i="3"/>
  <c r="I103" s="1"/>
  <c r="R179" i="9"/>
  <c r="J99"/>
  <c r="R269" i="12"/>
  <c r="J104" s="1"/>
  <c r="R281"/>
  <c r="J105" s="1"/>
  <c r="Q230" i="14"/>
  <c r="I102" s="1"/>
  <c r="BK232"/>
  <c r="K232" s="1"/>
  <c r="K103" s="1"/>
  <c r="Q246" i="9"/>
  <c r="I102" s="1"/>
  <c r="R246"/>
  <c r="J102" s="1"/>
  <c r="R446" i="13"/>
  <c r="J110" s="1"/>
  <c r="Q232" i="14"/>
  <c r="I103" s="1"/>
  <c r="F91" i="15"/>
  <c r="F118"/>
  <c r="J92"/>
  <c r="J117"/>
  <c r="J89"/>
  <c r="E85"/>
  <c r="J92" i="14"/>
  <c r="F92"/>
  <c r="E85"/>
  <c r="F91"/>
  <c r="J117"/>
  <c r="J119"/>
  <c r="F92" i="13"/>
  <c r="F91"/>
  <c r="J127"/>
  <c r="J124"/>
  <c r="E120"/>
  <c r="J126"/>
  <c r="BE349"/>
  <c r="J121" i="12"/>
  <c r="F121"/>
  <c r="BE213"/>
  <c r="J89"/>
  <c r="J92"/>
  <c r="F122"/>
  <c r="E115"/>
  <c r="J89" i="11"/>
  <c r="E108"/>
  <c r="J91"/>
  <c r="F92"/>
  <c r="J115"/>
  <c r="F91"/>
  <c r="BF104" i="1"/>
  <c r="J91" i="10"/>
  <c r="E111"/>
  <c r="F92"/>
  <c r="F91"/>
  <c r="J118"/>
  <c r="J115"/>
  <c r="BE138"/>
  <c r="F92" i="9"/>
  <c r="E117"/>
  <c r="F123"/>
  <c r="BE155"/>
  <c r="J91"/>
  <c r="J121"/>
  <c r="J124"/>
  <c r="F92" i="8"/>
  <c r="E108"/>
  <c r="F91"/>
  <c r="J89"/>
  <c r="R118" i="7"/>
  <c r="J96" s="1"/>
  <c r="K31" s="1"/>
  <c r="AT100" i="1" s="1"/>
  <c r="J91" i="8"/>
  <c r="J92"/>
  <c r="F91" i="7"/>
  <c r="E108"/>
  <c r="J89"/>
  <c r="J92"/>
  <c r="F92"/>
  <c r="J91"/>
  <c r="F91" i="6"/>
  <c r="F92"/>
  <c r="J117"/>
  <c r="J119"/>
  <c r="BE326"/>
  <c r="J92"/>
  <c r="E85"/>
  <c r="J91" i="5"/>
  <c r="E119"/>
  <c r="J126"/>
  <c r="F92"/>
  <c r="J123"/>
  <c r="F91"/>
  <c r="F119" i="4"/>
  <c r="E112"/>
  <c r="J119"/>
  <c r="J91"/>
  <c r="F118"/>
  <c r="J89"/>
  <c r="E85" i="3"/>
  <c r="F92"/>
  <c r="J91"/>
  <c r="J126"/>
  <c r="F91"/>
  <c r="J129"/>
  <c r="J122" i="2"/>
  <c r="F91"/>
  <c r="E118"/>
  <c r="J125"/>
  <c r="F92"/>
  <c r="BE234"/>
  <c r="J124"/>
  <c r="K154"/>
  <c r="BE154" s="1"/>
  <c r="BK302"/>
  <c r="K242"/>
  <c r="BE242" s="1"/>
  <c r="BK351"/>
  <c r="BK214"/>
  <c r="K150"/>
  <c r="BE150" s="1"/>
  <c r="K134"/>
  <c r="BE134" s="1"/>
  <c r="BK193"/>
  <c r="BK245"/>
  <c r="K288"/>
  <c r="BE288" s="1"/>
  <c r="BK227"/>
  <c r="K290"/>
  <c r="BE290" s="1"/>
  <c r="K373"/>
  <c r="BE373" s="1"/>
  <c r="K200"/>
  <c r="BE200" s="1"/>
  <c r="BK337"/>
  <c r="BK268"/>
  <c r="BK377"/>
  <c r="BK363" s="1"/>
  <c r="K363" s="1"/>
  <c r="K108" s="1"/>
  <c r="K36" i="3"/>
  <c r="AY96" i="1" s="1"/>
  <c r="F38" i="4"/>
  <c r="BE97" i="1" s="1"/>
  <c r="F36" i="5"/>
  <c r="BC98" i="1" s="1"/>
  <c r="K298" i="5"/>
  <c r="BE298" s="1"/>
  <c r="K135" i="6"/>
  <c r="BE135" s="1"/>
  <c r="BK268"/>
  <c r="BK226"/>
  <c r="K325"/>
  <c r="BE325" s="1"/>
  <c r="K215"/>
  <c r="BE215" s="1"/>
  <c r="K240"/>
  <c r="BE240" s="1"/>
  <c r="BK277"/>
  <c r="BK204"/>
  <c r="K250"/>
  <c r="BE250" s="1"/>
  <c r="K229"/>
  <c r="BE229" s="1"/>
  <c r="K191"/>
  <c r="BE191" s="1"/>
  <c r="BK143"/>
  <c r="K211"/>
  <c r="BE211" s="1"/>
  <c r="BK168"/>
  <c r="BK262"/>
  <c r="BK247"/>
  <c r="BK311"/>
  <c r="BK197"/>
  <c r="BK321"/>
  <c r="BK271"/>
  <c r="BK173"/>
  <c r="K308"/>
  <c r="BE308"/>
  <c r="BK185"/>
  <c r="K301"/>
  <c r="BE301" s="1"/>
  <c r="K241"/>
  <c r="BE241" s="1"/>
  <c r="BK256"/>
  <c r="F37" i="7"/>
  <c r="BD100" i="1" s="1"/>
  <c r="K36" i="7"/>
  <c r="AY100" i="1" s="1"/>
  <c r="F39" i="7"/>
  <c r="BF100" i="1" s="1"/>
  <c r="BK167" i="8"/>
  <c r="BK164"/>
  <c r="K187"/>
  <c r="BE187"/>
  <c r="F38"/>
  <c r="BE101" i="1" s="1"/>
  <c r="BK194" i="8"/>
  <c r="F36" i="9"/>
  <c r="BC102" i="1" s="1"/>
  <c r="BK222" i="9"/>
  <c r="K276"/>
  <c r="BE276"/>
  <c r="F36" i="10"/>
  <c r="BC103" i="1" s="1"/>
  <c r="BK177" i="10"/>
  <c r="K36" i="11"/>
  <c r="AY104" i="1" s="1"/>
  <c r="BK156" i="12"/>
  <c r="K214"/>
  <c r="BE214" s="1"/>
  <c r="K230"/>
  <c r="BE230" s="1"/>
  <c r="BK242"/>
  <c r="BK241" s="1"/>
  <c r="K241" s="1"/>
  <c r="K100" s="1"/>
  <c r="K258"/>
  <c r="BE258" s="1"/>
  <c r="K249"/>
  <c r="BE249" s="1"/>
  <c r="BK152"/>
  <c r="BK131"/>
  <c r="K204"/>
  <c r="BE204"/>
  <c r="K234"/>
  <c r="BE234" s="1"/>
  <c r="BK215"/>
  <c r="F36" i="13"/>
  <c r="BC106" i="1" s="1"/>
  <c r="K135" i="14"/>
  <c r="BE135" s="1"/>
  <c r="K149"/>
  <c r="BE149" s="1"/>
  <c r="BK203"/>
  <c r="K233"/>
  <c r="BE233" s="1"/>
  <c r="K131"/>
  <c r="BE131" s="1"/>
  <c r="K142"/>
  <c r="BE142"/>
  <c r="K126"/>
  <c r="BE126" s="1"/>
  <c r="K219"/>
  <c r="BE219"/>
  <c r="BK213"/>
  <c r="BK161"/>
  <c r="K148"/>
  <c r="BE148" s="1"/>
  <c r="K175"/>
  <c r="BE175" s="1"/>
  <c r="BK155"/>
  <c r="BK201"/>
  <c r="K207"/>
  <c r="BE207" s="1"/>
  <c r="BK167"/>
  <c r="BK145" i="15"/>
  <c r="K129"/>
  <c r="BE129"/>
  <c r="BK138"/>
  <c r="K144"/>
  <c r="BE144" s="1"/>
  <c r="BK134"/>
  <c r="K126"/>
  <c r="BE126" s="1"/>
  <c r="K285" i="2"/>
  <c r="BE285"/>
  <c r="BK298"/>
  <c r="BK260"/>
  <c r="BK259" s="1"/>
  <c r="K259" s="1"/>
  <c r="K101" s="1"/>
  <c r="BK330"/>
  <c r="K229"/>
  <c r="BE229"/>
  <c r="K222"/>
  <c r="BE222" s="1"/>
  <c r="BK142"/>
  <c r="BK237"/>
  <c r="K275"/>
  <c r="BE275" s="1"/>
  <c r="BK199"/>
  <c r="K249"/>
  <c r="BE249" s="1"/>
  <c r="BK360"/>
  <c r="BK359" s="1"/>
  <c r="K359" s="1"/>
  <c r="K107" s="1"/>
  <c r="K316"/>
  <c r="BE316" s="1"/>
  <c r="K158"/>
  <c r="BE158" s="1"/>
  <c r="K346"/>
  <c r="BE346" s="1"/>
  <c r="BK131"/>
  <c r="BK265"/>
  <c r="K209" i="3"/>
  <c r="BE209" s="1"/>
  <c r="K228"/>
  <c r="BE228" s="1"/>
  <c r="K510"/>
  <c r="BE510" s="1"/>
  <c r="BK576"/>
  <c r="BK697"/>
  <c r="BK146"/>
  <c r="BK410"/>
  <c r="K553"/>
  <c r="BE553" s="1"/>
  <c r="BK594"/>
  <c r="BK370"/>
  <c r="BK414"/>
  <c r="BK702"/>
  <c r="BK709"/>
  <c r="BK190"/>
  <c r="BK485"/>
  <c r="BK613"/>
  <c r="K640"/>
  <c r="BE640" s="1"/>
  <c r="BK407"/>
  <c r="K644"/>
  <c r="BE644"/>
  <c r="K723"/>
  <c r="BE723"/>
  <c r="BK690"/>
  <c r="BK605"/>
  <c r="F39"/>
  <c r="BF96" i="1" s="1"/>
  <c r="K189" i="4"/>
  <c r="BE189" s="1"/>
  <c r="BK147"/>
  <c r="BK131"/>
  <c r="K128"/>
  <c r="BE128" s="1"/>
  <c r="K157"/>
  <c r="BE157" s="1"/>
  <c r="BK166"/>
  <c r="BK204"/>
  <c r="BK198" s="1"/>
  <c r="K198" s="1"/>
  <c r="K102" s="1"/>
  <c r="BK125"/>
  <c r="F37" i="5"/>
  <c r="BD98" i="1" s="1"/>
  <c r="K357" i="5"/>
  <c r="BE357" s="1"/>
  <c r="F36" i="6"/>
  <c r="BC99" i="1" s="1"/>
  <c r="K122" i="7"/>
  <c r="BE122" s="1"/>
  <c r="F39" i="8"/>
  <c r="BF101" i="1" s="1"/>
  <c r="K161" i="8"/>
  <c r="BE161" s="1"/>
  <c r="K250" i="9"/>
  <c r="BE250" s="1"/>
  <c r="K282"/>
  <c r="BE282" s="1"/>
  <c r="F38"/>
  <c r="BE102" i="1" s="1"/>
  <c r="K264" i="9"/>
  <c r="BE264"/>
  <c r="BK289"/>
  <c r="BK315"/>
  <c r="BK180"/>
  <c r="BK179" s="1"/>
  <c r="K179" s="1"/>
  <c r="K99" s="1"/>
  <c r="BK128" i="10"/>
  <c r="K152"/>
  <c r="BE152" s="1"/>
  <c r="K165"/>
  <c r="BE165" s="1"/>
  <c r="BK194"/>
  <c r="K176"/>
  <c r="BE176" s="1"/>
  <c r="K130"/>
  <c r="BE130" s="1"/>
  <c r="BK173"/>
  <c r="K178"/>
  <c r="BE178" s="1"/>
  <c r="K196"/>
  <c r="BE196" s="1"/>
  <c r="F38"/>
  <c r="BE103" i="1" s="1"/>
  <c r="K158" i="11"/>
  <c r="BE158" s="1"/>
  <c r="K159"/>
  <c r="BE159" s="1"/>
  <c r="BK156"/>
  <c r="BK137"/>
  <c r="K167" i="12"/>
  <c r="BE167" s="1"/>
  <c r="K212"/>
  <c r="BE212" s="1"/>
  <c r="K36"/>
  <c r="AY105" i="1" s="1"/>
  <c r="K403" i="13"/>
  <c r="BE403" s="1"/>
  <c r="K307"/>
  <c r="BE307" s="1"/>
  <c r="BK406"/>
  <c r="K389"/>
  <c r="BE389"/>
  <c r="BK299"/>
  <c r="F39"/>
  <c r="BF106" i="1" s="1"/>
  <c r="BK212" i="14"/>
  <c r="F39"/>
  <c r="BF107" i="1" s="1"/>
  <c r="BK146" i="15"/>
  <c r="K147"/>
  <c r="BE147" s="1"/>
  <c r="K128"/>
  <c r="BE128" s="1"/>
  <c r="BK142"/>
  <c r="K148"/>
  <c r="BE148" s="1"/>
  <c r="K125"/>
  <c r="BE125"/>
  <c r="BK124"/>
  <c r="BK123" s="1"/>
  <c r="K123" s="1"/>
  <c r="K98" s="1"/>
  <c r="F38" i="2"/>
  <c r="BE95" i="1" s="1"/>
  <c r="BK555" i="3"/>
  <c r="K569"/>
  <c r="BE569" s="1"/>
  <c r="K153"/>
  <c r="BE153" s="1"/>
  <c r="BK150"/>
  <c r="K158"/>
  <c r="BE158" s="1"/>
  <c r="BK178"/>
  <c r="K189"/>
  <c r="BE189" s="1"/>
  <c r="BK291"/>
  <c r="K355"/>
  <c r="BE355" s="1"/>
  <c r="K411"/>
  <c r="BE411" s="1"/>
  <c r="K455"/>
  <c r="BE455"/>
  <c r="K463"/>
  <c r="BE463"/>
  <c r="BK476"/>
  <c r="K504"/>
  <c r="BE504"/>
  <c r="BK602"/>
  <c r="BK730"/>
  <c r="K755"/>
  <c r="BE755" s="1"/>
  <c r="BK147"/>
  <c r="BK224"/>
  <c r="BK270"/>
  <c r="K695"/>
  <c r="BE695" s="1"/>
  <c r="K183"/>
  <c r="BE183" s="1"/>
  <c r="K682"/>
  <c r="BE682" s="1"/>
  <c r="K727"/>
  <c r="BE727" s="1"/>
  <c r="BK373"/>
  <c r="K704"/>
  <c r="BE704" s="1"/>
  <c r="K447"/>
  <c r="BE447" s="1"/>
  <c r="BK210"/>
  <c r="K520"/>
  <c r="BE520" s="1"/>
  <c r="K550"/>
  <c r="BE550" s="1"/>
  <c r="K699"/>
  <c r="BE699" s="1"/>
  <c r="BK761"/>
  <c r="BK237"/>
  <c r="BK563"/>
  <c r="K705"/>
  <c r="BE705"/>
  <c r="BK328"/>
  <c r="K584"/>
  <c r="BE584" s="1"/>
  <c r="K451"/>
  <c r="BE451"/>
  <c r="BK536"/>
  <c r="K698"/>
  <c r="BE698" s="1"/>
  <c r="K749"/>
  <c r="BE749" s="1"/>
  <c r="K365"/>
  <c r="BE365" s="1"/>
  <c r="BK666"/>
  <c r="BK716"/>
  <c r="BK513"/>
  <c r="K715"/>
  <c r="BE715" s="1"/>
  <c r="BK397"/>
  <c r="BK708"/>
  <c r="BK473"/>
  <c r="BK472" s="1"/>
  <c r="K472" s="1"/>
  <c r="K103" s="1"/>
  <c r="BK696"/>
  <c r="K703"/>
  <c r="BE703" s="1"/>
  <c r="K36" i="4"/>
  <c r="AY97" i="1" s="1"/>
  <c r="BK179" i="4"/>
  <c r="K152"/>
  <c r="BE152" s="1"/>
  <c r="K144"/>
  <c r="BE144" s="1"/>
  <c r="BK148"/>
  <c r="K279" i="5"/>
  <c r="BE279" s="1"/>
  <c r="BK225"/>
  <c r="K376"/>
  <c r="BE376" s="1"/>
  <c r="BK234"/>
  <c r="K305"/>
  <c r="BE305" s="1"/>
  <c r="K36"/>
  <c r="AY98" i="1" s="1"/>
  <c r="K418" i="5"/>
  <c r="BE418" s="1"/>
  <c r="K452"/>
  <c r="BE452" s="1"/>
  <c r="K158" i="6"/>
  <c r="BE158" s="1"/>
  <c r="K227"/>
  <c r="BE227" s="1"/>
  <c r="BK305"/>
  <c r="F37"/>
  <c r="BD99" i="1" s="1"/>
  <c r="BK149" i="8"/>
  <c r="BK141"/>
  <c r="BK158"/>
  <c r="BK155"/>
  <c r="BK184"/>
  <c r="BK140" i="9"/>
  <c r="BK256"/>
  <c r="F37"/>
  <c r="BD102" i="1" s="1"/>
  <c r="K306" i="9"/>
  <c r="BE306" s="1"/>
  <c r="BK270"/>
  <c r="K299"/>
  <c r="BE299"/>
  <c r="K310"/>
  <c r="BE310" s="1"/>
  <c r="K126" i="10"/>
  <c r="BE126" s="1"/>
  <c r="BK164"/>
  <c r="BK170"/>
  <c r="BK175"/>
  <c r="K137"/>
  <c r="BE137" s="1"/>
  <c r="BK195"/>
  <c r="BK135"/>
  <c r="BK188"/>
  <c r="K145"/>
  <c r="BE145" s="1"/>
  <c r="K169"/>
  <c r="BE169" s="1"/>
  <c r="K184"/>
  <c r="BE184" s="1"/>
  <c r="BK193"/>
  <c r="F38" i="11"/>
  <c r="BE104" i="1" s="1"/>
  <c r="K165" i="11"/>
  <c r="BE165" s="1"/>
  <c r="BK226" i="12"/>
  <c r="K184"/>
  <c r="BE184" s="1"/>
  <c r="K253"/>
  <c r="BE253" s="1"/>
  <c r="BK162"/>
  <c r="BK218"/>
  <c r="BK175"/>
  <c r="BK221"/>
  <c r="BK270"/>
  <c r="BK269" s="1"/>
  <c r="K269" s="1"/>
  <c r="K104" s="1"/>
  <c r="K265"/>
  <c r="BE265"/>
  <c r="K210"/>
  <c r="BE210" s="1"/>
  <c r="K274" i="13"/>
  <c r="BE274" s="1"/>
  <c r="BK297"/>
  <c r="K322"/>
  <c r="BE322" s="1"/>
  <c r="K135"/>
  <c r="BE135" s="1"/>
  <c r="BK228"/>
  <c r="K243"/>
  <c r="BE243" s="1"/>
  <c r="K281"/>
  <c r="BE281" s="1"/>
  <c r="K311"/>
  <c r="BE311" s="1"/>
  <c r="BK337"/>
  <c r="BK365"/>
  <c r="BK296"/>
  <c r="BK440"/>
  <c r="K369"/>
  <c r="BE369" s="1"/>
  <c r="BK455"/>
  <c r="BK446" s="1"/>
  <c r="K446" s="1"/>
  <c r="K110" s="1"/>
  <c r="BK209"/>
  <c r="K234"/>
  <c r="BE234" s="1"/>
  <c r="K248"/>
  <c r="BE248" s="1"/>
  <c r="BK267"/>
  <c r="BK298"/>
  <c r="K204"/>
  <c r="BE204" s="1"/>
  <c r="BK143"/>
  <c r="K318"/>
  <c r="BE318" s="1"/>
  <c r="K146"/>
  <c r="BE146"/>
  <c r="K434"/>
  <c r="BE434"/>
  <c r="K303"/>
  <c r="BE303" s="1"/>
  <c r="K235"/>
  <c r="BE235"/>
  <c r="BK161"/>
  <c r="BK134"/>
  <c r="BK352"/>
  <c r="BK240"/>
  <c r="BK295"/>
  <c r="BK294"/>
  <c r="K381"/>
  <c r="BE381" s="1"/>
  <c r="BK302"/>
  <c r="K258"/>
  <c r="BE258" s="1"/>
  <c r="BK410"/>
  <c r="F36" i="14"/>
  <c r="BC107" i="1" s="1"/>
  <c r="F36" i="15"/>
  <c r="BC108" i="1" s="1"/>
  <c r="K140" i="15"/>
  <c r="BE140" s="1"/>
  <c r="BK131"/>
  <c r="BK130" s="1"/>
  <c r="K130" s="1"/>
  <c r="K100" s="1"/>
  <c r="BK233" i="2"/>
  <c r="K228"/>
  <c r="BE228" s="1"/>
  <c r="K274"/>
  <c r="BE274" s="1"/>
  <c r="K307"/>
  <c r="BE307" s="1"/>
  <c r="K369"/>
  <c r="BE369" s="1"/>
  <c r="F37"/>
  <c r="BD95" i="1" s="1"/>
  <c r="BK215" i="3"/>
  <c r="K720"/>
  <c r="BE720"/>
  <c r="F37"/>
  <c r="BD96" i="1" s="1"/>
  <c r="BK153" i="4"/>
  <c r="K196"/>
  <c r="BE196" s="1"/>
  <c r="BK151"/>
  <c r="BK168"/>
  <c r="K211"/>
  <c r="BE211" s="1"/>
  <c r="BK167"/>
  <c r="K171"/>
  <c r="BE171" s="1"/>
  <c r="K199"/>
  <c r="BE199"/>
  <c r="BK186"/>
  <c r="K170"/>
  <c r="BE170" s="1"/>
  <c r="BK319" i="5"/>
  <c r="K288"/>
  <c r="BE288"/>
  <c r="K410"/>
  <c r="BE410" s="1"/>
  <c r="BK389"/>
  <c r="K415"/>
  <c r="BE415" s="1"/>
  <c r="BK467"/>
  <c r="BK466" s="1"/>
  <c r="K466" s="1"/>
  <c r="K109" s="1"/>
  <c r="BK442"/>
  <c r="F39"/>
  <c r="BF98" i="1" s="1"/>
  <c r="K253" i="6"/>
  <c r="BE253" s="1"/>
  <c r="K162"/>
  <c r="BE162" s="1"/>
  <c r="K194"/>
  <c r="BE194" s="1"/>
  <c r="K242"/>
  <c r="BE242"/>
  <c r="BK167"/>
  <c r="BK126"/>
  <c r="BK134"/>
  <c r="K259"/>
  <c r="BE259" s="1"/>
  <c r="K314"/>
  <c r="BE314" s="1"/>
  <c r="K320"/>
  <c r="BE320" s="1"/>
  <c r="BK286"/>
  <c r="BK208"/>
  <c r="K225"/>
  <c r="BE225" s="1"/>
  <c r="K265"/>
  <c r="BE265" s="1"/>
  <c r="BK218"/>
  <c r="BK201"/>
  <c r="K292"/>
  <c r="BE292" s="1"/>
  <c r="K146"/>
  <c r="BE146" s="1"/>
  <c r="K246"/>
  <c r="BE246" s="1"/>
  <c r="K166"/>
  <c r="BE166" s="1"/>
  <c r="BK149"/>
  <c r="BK154"/>
  <c r="K317"/>
  <c r="BE317" s="1"/>
  <c r="K327"/>
  <c r="BE327" s="1"/>
  <c r="K169"/>
  <c r="BE169" s="1"/>
  <c r="K142"/>
  <c r="BE142" s="1"/>
  <c r="K295"/>
  <c r="BE295" s="1"/>
  <c r="F36" i="7"/>
  <c r="BC100" i="1" s="1"/>
  <c r="F38" i="7"/>
  <c r="BE100" i="1" s="1"/>
  <c r="K121" i="7"/>
  <c r="BE121"/>
  <c r="K124"/>
  <c r="BE124" s="1"/>
  <c r="K128" i="8"/>
  <c r="BE128" s="1"/>
  <c r="K173"/>
  <c r="BE173" s="1"/>
  <c r="BK124"/>
  <c r="BK193"/>
  <c r="BK145"/>
  <c r="F37"/>
  <c r="BD101" i="1" s="1"/>
  <c r="BK309" i="9"/>
  <c r="K221"/>
  <c r="BE221" s="1"/>
  <c r="K316"/>
  <c r="BE316" s="1"/>
  <c r="K319"/>
  <c r="BE319" s="1"/>
  <c r="F39"/>
  <c r="BF102" i="1" s="1"/>
  <c r="K263" i="9"/>
  <c r="BE263" s="1"/>
  <c r="BK227"/>
  <c r="K301"/>
  <c r="BE301" s="1"/>
  <c r="BK277"/>
  <c r="K136" i="10"/>
  <c r="BE136" s="1"/>
  <c r="K158"/>
  <c r="BE158" s="1"/>
  <c r="BK168"/>
  <c r="BK172"/>
  <c r="K125"/>
  <c r="BE125" s="1"/>
  <c r="K179"/>
  <c r="BE179" s="1"/>
  <c r="K197"/>
  <c r="BE197" s="1"/>
  <c r="F39"/>
  <c r="BF103" i="1" s="1"/>
  <c r="BK155" i="11"/>
  <c r="BK164"/>
  <c r="K162"/>
  <c r="BE162" s="1"/>
  <c r="K163"/>
  <c r="BE163" s="1"/>
  <c r="K160"/>
  <c r="BE160" s="1"/>
  <c r="K166"/>
  <c r="BE166" s="1"/>
  <c r="K140" i="12"/>
  <c r="BE140" s="1"/>
  <c r="BK282"/>
  <c r="BK281" s="1"/>
  <c r="K281" s="1"/>
  <c r="K105" s="1"/>
  <c r="F39"/>
  <c r="BF105" i="1" s="1"/>
  <c r="BK371" i="13"/>
  <c r="K447"/>
  <c r="BE447"/>
  <c r="BK175"/>
  <c r="K271"/>
  <c r="BE271" s="1"/>
  <c r="F38"/>
  <c r="BE106" i="1" s="1"/>
  <c r="F37" i="14"/>
  <c r="BD107" i="1" s="1"/>
  <c r="K227" i="14"/>
  <c r="BE227" s="1"/>
  <c r="F37" i="15"/>
  <c r="BD108" i="1" s="1"/>
  <c r="K141" i="15"/>
  <c r="BE141" s="1"/>
  <c r="K230" i="2"/>
  <c r="BE230" s="1"/>
  <c r="K241"/>
  <c r="BE241" s="1"/>
  <c r="K364"/>
  <c r="BE364" s="1"/>
  <c r="F36"/>
  <c r="BC95" i="1" s="1"/>
  <c r="F36" i="3"/>
  <c r="BC96" i="1" s="1"/>
  <c r="F39" i="4"/>
  <c r="BF97" i="1" s="1"/>
  <c r="K429" i="5"/>
  <c r="BE429" s="1"/>
  <c r="BK145"/>
  <c r="K157"/>
  <c r="BE157" s="1"/>
  <c r="K205"/>
  <c r="BE205" s="1"/>
  <c r="BK236"/>
  <c r="K257"/>
  <c r="BE257" s="1"/>
  <c r="BK276"/>
  <c r="BK302"/>
  <c r="K184"/>
  <c r="BE184" s="1"/>
  <c r="BK372"/>
  <c r="K197"/>
  <c r="BE197" s="1"/>
  <c r="K326"/>
  <c r="BE326"/>
  <c r="K438"/>
  <c r="BE438" s="1"/>
  <c r="K325"/>
  <c r="BE325" s="1"/>
  <c r="K436"/>
  <c r="BE436" s="1"/>
  <c r="BK321"/>
  <c r="BK282"/>
  <c r="K152"/>
  <c r="BE152" s="1"/>
  <c r="BK216"/>
  <c r="K323"/>
  <c r="BE323" s="1"/>
  <c r="K361"/>
  <c r="BE361" s="1"/>
  <c r="K400"/>
  <c r="BE400" s="1"/>
  <c r="BK233"/>
  <c r="K322"/>
  <c r="BE322" s="1"/>
  <c r="BK344"/>
  <c r="BK381"/>
  <c r="K192"/>
  <c r="BE192"/>
  <c r="K327"/>
  <c r="BE327" s="1"/>
  <c r="BK458"/>
  <c r="BK132"/>
  <c r="K290"/>
  <c r="BE290" s="1"/>
  <c r="K221"/>
  <c r="BE221" s="1"/>
  <c r="K368"/>
  <c r="BE368" s="1"/>
  <c r="BK209"/>
  <c r="K446"/>
  <c r="BE446" s="1"/>
  <c r="BK170" i="6"/>
  <c r="BK130"/>
  <c r="K235"/>
  <c r="BE235" s="1"/>
  <c r="K36"/>
  <c r="AY99" i="1" s="1"/>
  <c r="F36" i="8"/>
  <c r="BC101" i="1" s="1"/>
  <c r="K176" i="8"/>
  <c r="BE176" s="1"/>
  <c r="BK189" i="9"/>
  <c r="BK164"/>
  <c r="BK152"/>
  <c r="BK296"/>
  <c r="BK285"/>
  <c r="K317"/>
  <c r="BE317" s="1"/>
  <c r="BK146"/>
  <c r="K204"/>
  <c r="BE204" s="1"/>
  <c r="BK284"/>
  <c r="K253"/>
  <c r="BE253"/>
  <c r="K236"/>
  <c r="BE236" s="1"/>
  <c r="BK318"/>
  <c r="BK297"/>
  <c r="K231"/>
  <c r="BE231"/>
  <c r="K267"/>
  <c r="BE267" s="1"/>
  <c r="BK274"/>
  <c r="BK300"/>
  <c r="K214"/>
  <c r="BE214" s="1"/>
  <c r="BK220"/>
  <c r="K239"/>
  <c r="BE239" s="1"/>
  <c r="BK273"/>
  <c r="BK176"/>
  <c r="K223"/>
  <c r="BE223" s="1"/>
  <c r="BK313"/>
  <c r="BK290"/>
  <c r="BK307"/>
  <c r="K292"/>
  <c r="BE292" s="1"/>
  <c r="BK237"/>
  <c r="K217"/>
  <c r="BE217" s="1"/>
  <c r="K294"/>
  <c r="BE294" s="1"/>
  <c r="K311"/>
  <c r="BE311" s="1"/>
  <c r="K201"/>
  <c r="BE201" s="1"/>
  <c r="BK288"/>
  <c r="K36" i="10"/>
  <c r="AY103" i="1" s="1"/>
  <c r="BK198" i="10"/>
  <c r="K121" i="11"/>
  <c r="BE121" s="1"/>
  <c r="K130"/>
  <c r="BE130" s="1"/>
  <c r="K147"/>
  <c r="BE147" s="1"/>
  <c r="K157"/>
  <c r="BE157" s="1"/>
  <c r="K151"/>
  <c r="BE151" s="1"/>
  <c r="K143"/>
  <c r="BE143" s="1"/>
  <c r="K152"/>
  <c r="BE152"/>
  <c r="BK122"/>
  <c r="K161"/>
  <c r="BE161" s="1"/>
  <c r="F36" i="12"/>
  <c r="BC105" i="1" s="1"/>
  <c r="K330" i="13"/>
  <c r="BE330" s="1"/>
  <c r="BK376"/>
  <c r="K292"/>
  <c r="BE292" s="1"/>
  <c r="K326"/>
  <c r="BE326" s="1"/>
  <c r="BK315"/>
  <c r="K357"/>
  <c r="BE357" s="1"/>
  <c r="BK394"/>
  <c r="BK418"/>
  <c r="K233"/>
  <c r="BE233" s="1"/>
  <c r="K245"/>
  <c r="BE245" s="1"/>
  <c r="BK263"/>
  <c r="BK285"/>
  <c r="BK360"/>
  <c r="K386"/>
  <c r="BE386" s="1"/>
  <c r="BK304"/>
  <c r="BK397"/>
  <c r="BK288"/>
  <c r="K261"/>
  <c r="BE261" s="1"/>
  <c r="K157"/>
  <c r="BE157" s="1"/>
  <c r="K305"/>
  <c r="BE305" s="1"/>
  <c r="BK232"/>
  <c r="K300"/>
  <c r="BE300" s="1"/>
  <c r="K316"/>
  <c r="BE316" s="1"/>
  <c r="BK165"/>
  <c r="BK333"/>
  <c r="BK314"/>
  <c r="BK199"/>
  <c r="BK424"/>
  <c r="BK340"/>
  <c r="BK344"/>
  <c r="K36" i="14"/>
  <c r="AY107" i="1" s="1"/>
  <c r="F38" i="15"/>
  <c r="BE108" i="1" s="1"/>
  <c r="K150" i="15"/>
  <c r="BE150" s="1"/>
  <c r="BK137"/>
  <c r="K138" i="2"/>
  <c r="BE138"/>
  <c r="BK204"/>
  <c r="K36"/>
  <c r="AY95" i="1" s="1"/>
  <c r="BK488" i="3"/>
  <c r="BK502"/>
  <c r="K624"/>
  <c r="BE624" s="1"/>
  <c r="BK735"/>
  <c r="BK139"/>
  <c r="K173"/>
  <c r="BE173" s="1"/>
  <c r="BK186"/>
  <c r="BK278"/>
  <c r="K286"/>
  <c r="BE286" s="1"/>
  <c r="BK301"/>
  <c r="BK360"/>
  <c r="BK412"/>
  <c r="BK471"/>
  <c r="K484"/>
  <c r="BE484"/>
  <c r="K528"/>
  <c r="BE528" s="1"/>
  <c r="K546"/>
  <c r="BE546" s="1"/>
  <c r="BK694"/>
  <c r="BK743"/>
  <c r="K769"/>
  <c r="BE769" s="1"/>
  <c r="K197"/>
  <c r="BE197" s="1"/>
  <c r="K517"/>
  <c r="BE517"/>
  <c r="K581"/>
  <c r="BE581" s="1"/>
  <c r="BK706"/>
  <c r="K467"/>
  <c r="BE467" s="1"/>
  <c r="K220"/>
  <c r="BE220" s="1"/>
  <c r="BK674"/>
  <c r="BK741"/>
  <c r="K586"/>
  <c r="BE586" s="1"/>
  <c r="K740"/>
  <c r="BE740" s="1"/>
  <c r="BK413"/>
  <c r="K656"/>
  <c r="BE656" s="1"/>
  <c r="K739"/>
  <c r="BE739" s="1"/>
  <c r="BK165"/>
  <c r="K459"/>
  <c r="BE459" s="1"/>
  <c r="K693"/>
  <c r="BE693" s="1"/>
  <c r="K135"/>
  <c r="BE135" s="1"/>
  <c r="K491"/>
  <c r="BE491" s="1"/>
  <c r="BK701"/>
  <c r="BK499"/>
  <c r="BK692"/>
  <c r="K734"/>
  <c r="BE734" s="1"/>
  <c r="K765"/>
  <c r="BE765" s="1"/>
  <c r="K560"/>
  <c r="BE560" s="1"/>
  <c r="K700"/>
  <c r="BE700" s="1"/>
  <c r="K296"/>
  <c r="BE296" s="1"/>
  <c r="BK590"/>
  <c r="BK232"/>
  <c r="BK572"/>
  <c r="BK143"/>
  <c r="BK596"/>
  <c r="K707"/>
  <c r="BE707" s="1"/>
  <c r="F36" i="4"/>
  <c r="BC97" i="1" s="1"/>
  <c r="K137" i="4"/>
  <c r="BE137" s="1"/>
  <c r="K162"/>
  <c r="BE162" s="1"/>
  <c r="K173"/>
  <c r="BE173"/>
  <c r="K176"/>
  <c r="BE176" s="1"/>
  <c r="BK228" i="5"/>
  <c r="K180"/>
  <c r="BE180" s="1"/>
  <c r="K354"/>
  <c r="BE354" s="1"/>
  <c r="K329"/>
  <c r="BE329" s="1"/>
  <c r="BK232"/>
  <c r="BK402"/>
  <c r="BK432"/>
  <c r="K475"/>
  <c r="BE475" s="1"/>
  <c r="BK347"/>
  <c r="BK324"/>
  <c r="BK406"/>
  <c r="F38"/>
  <c r="BE98" i="1" s="1"/>
  <c r="K309" i="5"/>
  <c r="BE309" s="1"/>
  <c r="K338"/>
  <c r="BE338" s="1"/>
  <c r="K236" i="6"/>
  <c r="BE236"/>
  <c r="BK283"/>
  <c r="K280"/>
  <c r="BE280" s="1"/>
  <c r="BK139"/>
  <c r="K176"/>
  <c r="BE176" s="1"/>
  <c r="BK221"/>
  <c r="K165"/>
  <c r="BE165" s="1"/>
  <c r="K322"/>
  <c r="BE322" s="1"/>
  <c r="F39"/>
  <c r="BF99" i="1" s="1"/>
  <c r="K123" i="7"/>
  <c r="BE123" s="1"/>
  <c r="K36" i="8"/>
  <c r="AY101" i="1" s="1"/>
  <c r="K152" i="8"/>
  <c r="BE152" s="1"/>
  <c r="K36" i="9"/>
  <c r="AY102" i="1" s="1"/>
  <c r="BK211" i="9"/>
  <c r="K295"/>
  <c r="BE295" s="1"/>
  <c r="BK130"/>
  <c r="F37" i="10"/>
  <c r="BD103" i="1" s="1"/>
  <c r="BK127" i="10"/>
  <c r="F36" i="11"/>
  <c r="BC104" i="1" s="1"/>
  <c r="F37" i="12"/>
  <c r="BD105" i="1" s="1"/>
  <c r="BK278" i="13"/>
  <c r="K301"/>
  <c r="BE301" s="1"/>
  <c r="BK133"/>
  <c r="K428"/>
  <c r="BE428" s="1"/>
  <c r="K420"/>
  <c r="BE420" s="1"/>
  <c r="K413"/>
  <c r="BE413" s="1"/>
  <c r="F37"/>
  <c r="BD106" i="1" s="1"/>
  <c r="BK222" i="14"/>
  <c r="BK214" s="1"/>
  <c r="K214" s="1"/>
  <c r="K101" s="1"/>
  <c r="BK231"/>
  <c r="BK230"/>
  <c r="K230" s="1"/>
  <c r="K102" s="1"/>
  <c r="K158"/>
  <c r="BE158" s="1"/>
  <c r="K171"/>
  <c r="BE171" s="1"/>
  <c r="BK152"/>
  <c r="K197"/>
  <c r="BE197" s="1"/>
  <c r="BK139"/>
  <c r="K211"/>
  <c r="BE211" s="1"/>
  <c r="K193"/>
  <c r="BE193" s="1"/>
  <c r="BK210"/>
  <c r="BK145"/>
  <c r="BK181"/>
  <c r="BK192"/>
  <c r="K216"/>
  <c r="BE216" s="1"/>
  <c r="K36" i="15"/>
  <c r="AY108" i="1" s="1"/>
  <c r="K132" i="15"/>
  <c r="BE132" s="1"/>
  <c r="BK143"/>
  <c r="K198" i="2"/>
  <c r="BE198" s="1"/>
  <c r="BK271"/>
  <c r="BK342"/>
  <c r="BK310"/>
  <c r="BK277"/>
  <c r="BK276" s="1"/>
  <c r="K276" s="1"/>
  <c r="K103" s="1"/>
  <c r="K280"/>
  <c r="BE280" s="1"/>
  <c r="F39"/>
  <c r="BF95" i="1" s="1"/>
  <c r="K711" i="3"/>
  <c r="BE711" s="1"/>
  <c r="K390"/>
  <c r="BE390" s="1"/>
  <c r="BK177"/>
  <c r="F38"/>
  <c r="BE96" i="1" s="1"/>
  <c r="K172" i="4"/>
  <c r="BE172" s="1"/>
  <c r="K150"/>
  <c r="BE150" s="1"/>
  <c r="BK149"/>
  <c r="K154"/>
  <c r="BE154" s="1"/>
  <c r="F37"/>
  <c r="BD97" i="1" s="1"/>
  <c r="K171" i="5"/>
  <c r="BE171" s="1"/>
  <c r="BK422"/>
  <c r="K465"/>
  <c r="BE465" s="1"/>
  <c r="K425"/>
  <c r="BE425" s="1"/>
  <c r="K137"/>
  <c r="BE137" s="1"/>
  <c r="BK142"/>
  <c r="BK149"/>
  <c r="BK188"/>
  <c r="BK235"/>
  <c r="BK249"/>
  <c r="K275"/>
  <c r="BE275" s="1"/>
  <c r="BK138"/>
  <c r="BK328"/>
  <c r="BK287"/>
  <c r="BK286" s="1"/>
  <c r="K286" s="1"/>
  <c r="K103" s="1"/>
  <c r="BK384"/>
  <c r="BK292"/>
  <c r="K364"/>
  <c r="BE364" s="1"/>
  <c r="K237"/>
  <c r="BE237"/>
  <c r="K350"/>
  <c r="BE350" s="1"/>
  <c r="BK332"/>
  <c r="BK265"/>
  <c r="BK316"/>
  <c r="K272"/>
  <c r="BE272" s="1"/>
  <c r="K289"/>
  <c r="BE289" s="1"/>
  <c r="BK464"/>
  <c r="K312"/>
  <c r="BE312" s="1"/>
  <c r="K267"/>
  <c r="BE267"/>
  <c r="BK175"/>
  <c r="BK330"/>
  <c r="K394"/>
  <c r="BE394" s="1"/>
  <c r="K284"/>
  <c r="BE284" s="1"/>
  <c r="K182" i="6"/>
  <c r="BE182" s="1"/>
  <c r="K298"/>
  <c r="BE298" s="1"/>
  <c r="K228"/>
  <c r="BE228" s="1"/>
  <c r="F38"/>
  <c r="BE99" i="1" s="1"/>
  <c r="BK131" i="8"/>
  <c r="BK170"/>
  <c r="BK181"/>
  <c r="K121"/>
  <c r="BE121" s="1"/>
  <c r="BK146"/>
  <c r="K190"/>
  <c r="BE190"/>
  <c r="BK161" i="9"/>
  <c r="BK279"/>
  <c r="BK305"/>
  <c r="BK257"/>
  <c r="K207"/>
  <c r="BE207" s="1"/>
  <c r="BK291"/>
  <c r="BK182"/>
  <c r="BK181" s="1"/>
  <c r="K181" s="1"/>
  <c r="K100" s="1"/>
  <c r="BK245"/>
  <c r="BK308"/>
  <c r="BK312"/>
  <c r="K304"/>
  <c r="BE304" s="1"/>
  <c r="K208"/>
  <c r="BE208" s="1"/>
  <c r="BK218"/>
  <c r="BK247"/>
  <c r="BK246" s="1"/>
  <c r="K246" s="1"/>
  <c r="K102" s="1"/>
  <c r="BK269"/>
  <c r="K278"/>
  <c r="BE278" s="1"/>
  <c r="BK170"/>
  <c r="BK198"/>
  <c r="BK219"/>
  <c r="K268"/>
  <c r="BE268" s="1"/>
  <c r="BK303"/>
  <c r="K192"/>
  <c r="BE192" s="1"/>
  <c r="K260"/>
  <c r="BE260"/>
  <c r="K298"/>
  <c r="BE298" s="1"/>
  <c r="BK195"/>
  <c r="K235"/>
  <c r="BE235" s="1"/>
  <c r="BK320"/>
  <c r="K321"/>
  <c r="BE321" s="1"/>
  <c r="BK283"/>
  <c r="BK238"/>
  <c r="BK147"/>
  <c r="BK134"/>
  <c r="K302"/>
  <c r="BE302" s="1"/>
  <c r="K124" i="10"/>
  <c r="BE124" s="1"/>
  <c r="BK161"/>
  <c r="BK174"/>
  <c r="K167"/>
  <c r="BE167" s="1"/>
  <c r="BK192"/>
  <c r="K131"/>
  <c r="BE131" s="1"/>
  <c r="K155"/>
  <c r="BE155" s="1"/>
  <c r="F37" i="11"/>
  <c r="BD104" i="1" s="1"/>
  <c r="BK179" i="12"/>
  <c r="K245"/>
  <c r="BE245" s="1"/>
  <c r="F38"/>
  <c r="BE105" i="1" s="1"/>
  <c r="BK237" i="13"/>
  <c r="K36"/>
  <c r="AY106" i="1" s="1"/>
  <c r="K136" i="14"/>
  <c r="BE136" s="1"/>
  <c r="K188"/>
  <c r="BE188" s="1"/>
  <c r="F38"/>
  <c r="BE107" i="1" s="1"/>
  <c r="K136" i="15"/>
  <c r="BE136" s="1"/>
  <c r="K135"/>
  <c r="BE135" s="1"/>
  <c r="K149"/>
  <c r="BE149" s="1"/>
  <c r="BK139"/>
  <c r="F39"/>
  <c r="BF108" i="1" s="1"/>
  <c r="R118" i="11" l="1"/>
  <c r="J96" s="1"/>
  <c r="K31" s="1"/>
  <c r="AT104" i="1" s="1"/>
  <c r="J97" i="11"/>
  <c r="R248" i="9"/>
  <c r="J103" s="1"/>
  <c r="I97" i="8"/>
  <c r="Q118"/>
  <c r="I96" s="1"/>
  <c r="K30" s="1"/>
  <c r="AS101" i="1" s="1"/>
  <c r="Q118" i="7"/>
  <c r="I96" s="1"/>
  <c r="K30" s="1"/>
  <c r="AS100" i="1" s="1"/>
  <c r="I97" i="7"/>
  <c r="R118" i="8"/>
  <c r="J96" s="1"/>
  <c r="K31" s="1"/>
  <c r="AT101" i="1" s="1"/>
  <c r="J97" i="8"/>
  <c r="Q118" i="11"/>
  <c r="I96" s="1"/>
  <c r="K30" s="1"/>
  <c r="AS104" i="1" s="1"/>
  <c r="I97" i="11"/>
  <c r="V122" i="4"/>
  <c r="X123" i="6"/>
  <c r="K324"/>
  <c r="K103" s="1"/>
  <c r="R122" i="15"/>
  <c r="R121" s="1"/>
  <c r="J96" s="1"/>
  <c r="K31" s="1"/>
  <c r="AT108" i="1" s="1"/>
  <c r="X246" i="13"/>
  <c r="X285" i="5"/>
  <c r="X129" s="1"/>
  <c r="R133" i="3"/>
  <c r="R243" i="12"/>
  <c r="T246" i="13"/>
  <c r="X474" i="3"/>
  <c r="T125" i="12"/>
  <c r="AW105" i="1" s="1"/>
  <c r="R258" i="2"/>
  <c r="J100" s="1"/>
  <c r="T122" i="15"/>
  <c r="T121" s="1"/>
  <c r="AW108" i="1" s="1"/>
  <c r="V128" i="2"/>
  <c r="V123" i="6"/>
  <c r="Q130" i="5"/>
  <c r="R123" i="4"/>
  <c r="J97" s="1"/>
  <c r="T133" i="3"/>
  <c r="T132" s="1"/>
  <c r="AW96" i="1" s="1"/>
  <c r="V126" i="12"/>
  <c r="R130" i="5"/>
  <c r="J97" s="1"/>
  <c r="R246" i="13"/>
  <c r="J102" s="1"/>
  <c r="V128" i="9"/>
  <c r="R122" i="10"/>
  <c r="R121" s="1"/>
  <c r="J96" s="1"/>
  <c r="K31" s="1"/>
  <c r="AT103" i="1" s="1"/>
  <c r="V130" i="5"/>
  <c r="V129" s="1"/>
  <c r="T285"/>
  <c r="T129" s="1"/>
  <c r="AW98" i="1" s="1"/>
  <c r="X133" i="3"/>
  <c r="X132" s="1"/>
  <c r="R129" i="2"/>
  <c r="Q126" i="12"/>
  <c r="I97" s="1"/>
  <c r="Q123" i="4"/>
  <c r="I97" s="1"/>
  <c r="R128" i="9"/>
  <c r="J97" s="1"/>
  <c r="V122" i="15"/>
  <c r="V121" s="1"/>
  <c r="X128" i="2"/>
  <c r="R131" i="13"/>
  <c r="X243" i="12"/>
  <c r="Q285" i="5"/>
  <c r="I102" s="1"/>
  <c r="Q246" i="13"/>
  <c r="I102" s="1"/>
  <c r="V124" i="14"/>
  <c r="V123" s="1"/>
  <c r="Q133" i="3"/>
  <c r="I97" s="1"/>
  <c r="R124" i="6"/>
  <c r="J97" s="1"/>
  <c r="T128" i="2"/>
  <c r="AW95" i="1" s="1"/>
  <c r="V243" i="12"/>
  <c r="T123" i="6"/>
  <c r="AW99" i="1"/>
  <c r="V474" i="3"/>
  <c r="X124" i="14"/>
  <c r="X123" s="1"/>
  <c r="V246" i="13"/>
  <c r="V130" s="1"/>
  <c r="Q129" i="2"/>
  <c r="I97" s="1"/>
  <c r="Q258"/>
  <c r="I100"/>
  <c r="R285" i="5"/>
  <c r="J102" s="1"/>
  <c r="Q122" i="15"/>
  <c r="Q121" s="1"/>
  <c r="I96" s="1"/>
  <c r="K30" s="1"/>
  <c r="AS108" i="1" s="1"/>
  <c r="X126" i="12"/>
  <c r="X125" s="1"/>
  <c r="X128" i="9"/>
  <c r="X127" s="1"/>
  <c r="Q243" i="12"/>
  <c r="I101" s="1"/>
  <c r="V122" i="10"/>
  <c r="V121"/>
  <c r="V133" i="3"/>
  <c r="V132" s="1"/>
  <c r="X122" i="15"/>
  <c r="X121" s="1"/>
  <c r="Q124" i="14"/>
  <c r="Q123" s="1"/>
  <c r="I96" s="1"/>
  <c r="K30" s="1"/>
  <c r="AS107" i="1" s="1"/>
  <c r="X131" i="13"/>
  <c r="X130" s="1"/>
  <c r="Q128" i="9"/>
  <c r="I97" s="1"/>
  <c r="T131" i="13"/>
  <c r="T130" s="1"/>
  <c r="AW106" i="1" s="1"/>
  <c r="V248" i="9"/>
  <c r="Q124" i="6"/>
  <c r="I97" s="1"/>
  <c r="T248" i="9"/>
  <c r="T127" s="1"/>
  <c r="AW102" i="1" s="1"/>
  <c r="R126" i="12"/>
  <c r="Q122" i="10"/>
  <c r="Q121" s="1"/>
  <c r="I96" s="1"/>
  <c r="K30" s="1"/>
  <c r="AS103" i="1" s="1"/>
  <c r="R474" i="3"/>
  <c r="J104" s="1"/>
  <c r="T124" i="14"/>
  <c r="T123" s="1"/>
  <c r="AW107" i="1" s="1"/>
  <c r="T122" i="10"/>
  <c r="T121" s="1"/>
  <c r="AW103" i="1" s="1"/>
  <c r="Q248" i="9"/>
  <c r="I103" s="1"/>
  <c r="R124" i="14"/>
  <c r="R123" s="1"/>
  <c r="J96" s="1"/>
  <c r="K31" s="1"/>
  <c r="AT107" i="1" s="1"/>
  <c r="X123" i="4"/>
  <c r="X122"/>
  <c r="BK197"/>
  <c r="K197" s="1"/>
  <c r="K101" s="1"/>
  <c r="BK243" i="12"/>
  <c r="K243" s="1"/>
  <c r="K101" s="1"/>
  <c r="Q131" i="13"/>
  <c r="I97" s="1"/>
  <c r="J105" i="3"/>
  <c r="I98" i="5"/>
  <c r="I103"/>
  <c r="J103" i="6"/>
  <c r="Q323"/>
  <c r="I102" s="1"/>
  <c r="I98" i="8"/>
  <c r="J98" i="9"/>
  <c r="J98" i="11"/>
  <c r="J98" i="12"/>
  <c r="J102"/>
  <c r="J98" i="2"/>
  <c r="J98" i="3"/>
  <c r="J98" i="5"/>
  <c r="I98" i="10"/>
  <c r="I98" i="11"/>
  <c r="I98" i="12"/>
  <c r="I102"/>
  <c r="J98" i="13"/>
  <c r="I103"/>
  <c r="I101" i="2"/>
  <c r="J98" i="4"/>
  <c r="J102"/>
  <c r="I101" i="6"/>
  <c r="I98" i="15"/>
  <c r="J101" i="2"/>
  <c r="J103" i="5"/>
  <c r="J98" i="6"/>
  <c r="BK119" i="7"/>
  <c r="K119" s="1"/>
  <c r="K97" s="1"/>
  <c r="J104" i="9"/>
  <c r="J99" i="10"/>
  <c r="J103" i="13"/>
  <c r="I98" i="14"/>
  <c r="J98" i="15"/>
  <c r="I98" i="3"/>
  <c r="I98" i="6"/>
  <c r="J101"/>
  <c r="I98" i="7"/>
  <c r="I98" i="9"/>
  <c r="I104"/>
  <c r="Q474" i="3"/>
  <c r="I104" s="1"/>
  <c r="I102" i="4"/>
  <c r="J98" i="8"/>
  <c r="J98" i="14"/>
  <c r="I98" i="2"/>
  <c r="I98" i="4"/>
  <c r="J98" i="7"/>
  <c r="BK123" i="10"/>
  <c r="K123" s="1"/>
  <c r="K98" s="1"/>
  <c r="BK156" i="13"/>
  <c r="K156" s="1"/>
  <c r="K99" s="1"/>
  <c r="BK370"/>
  <c r="K370" s="1"/>
  <c r="K108" s="1"/>
  <c r="BK174" i="14"/>
  <c r="K174" s="1"/>
  <c r="K99" s="1"/>
  <c r="BK595" i="3"/>
  <c r="K595" s="1"/>
  <c r="K109" s="1"/>
  <c r="BK691"/>
  <c r="K691" s="1"/>
  <c r="K110" s="1"/>
  <c r="BK169" i="4"/>
  <c r="K169" s="1"/>
  <c r="K99" s="1"/>
  <c r="BK131" i="5"/>
  <c r="BK120" i="8"/>
  <c r="K120" s="1"/>
  <c r="K98" s="1"/>
  <c r="BK314" i="9"/>
  <c r="K314" s="1"/>
  <c r="K107" s="1"/>
  <c r="BK129" i="10"/>
  <c r="K129" s="1"/>
  <c r="K99" s="1"/>
  <c r="BK166"/>
  <c r="K166" s="1"/>
  <c r="K100" s="1"/>
  <c r="BK202" i="14"/>
  <c r="K202" s="1"/>
  <c r="K100" s="1"/>
  <c r="BK130" i="2"/>
  <c r="K130" s="1"/>
  <c r="K98" s="1"/>
  <c r="BK264"/>
  <c r="K264" s="1"/>
  <c r="K102" s="1"/>
  <c r="BK289"/>
  <c r="K289" s="1"/>
  <c r="K105" s="1"/>
  <c r="BK124" i="4"/>
  <c r="BK125" i="6"/>
  <c r="K125" s="1"/>
  <c r="K98" s="1"/>
  <c r="BK164"/>
  <c r="K164" s="1"/>
  <c r="K101" s="1"/>
  <c r="BK249" i="9"/>
  <c r="K249" s="1"/>
  <c r="K104" s="1"/>
  <c r="BK120" i="11"/>
  <c r="K120" s="1"/>
  <c r="K98" s="1"/>
  <c r="BK475" i="3"/>
  <c r="BK179" i="5"/>
  <c r="K179" s="1"/>
  <c r="K99" s="1"/>
  <c r="BK291"/>
  <c r="K291" s="1"/>
  <c r="K104" s="1"/>
  <c r="BK214" i="3"/>
  <c r="K214" s="1"/>
  <c r="K101" s="1"/>
  <c r="BK266" i="5"/>
  <c r="K266" s="1"/>
  <c r="K100" s="1"/>
  <c r="BK331"/>
  <c r="K331" s="1"/>
  <c r="K106" s="1"/>
  <c r="BK129" i="9"/>
  <c r="K129" s="1"/>
  <c r="K98" s="1"/>
  <c r="BK275"/>
  <c r="K275" s="1"/>
  <c r="K105" s="1"/>
  <c r="BK171" i="10"/>
  <c r="K171" s="1"/>
  <c r="K101" s="1"/>
  <c r="BK317" i="13"/>
  <c r="K317" s="1"/>
  <c r="K107" s="1"/>
  <c r="BK125" i="14"/>
  <c r="BK157" i="3"/>
  <c r="K157" s="1"/>
  <c r="K99" s="1"/>
  <c r="BK182"/>
  <c r="K182" s="1"/>
  <c r="K100" s="1"/>
  <c r="BK503"/>
  <c r="K503" s="1"/>
  <c r="K106" s="1"/>
  <c r="BK437" i="5"/>
  <c r="K437" s="1"/>
  <c r="K108" s="1"/>
  <c r="BK188" i="9"/>
  <c r="K188" s="1"/>
  <c r="K101" s="1"/>
  <c r="BK211" i="12"/>
  <c r="K211" s="1"/>
  <c r="K99" s="1"/>
  <c r="BK262" i="13"/>
  <c r="K262" s="1"/>
  <c r="K104" s="1"/>
  <c r="BK293"/>
  <c r="K293" s="1"/>
  <c r="K105" s="1"/>
  <c r="BK306"/>
  <c r="K306" s="1"/>
  <c r="K106" s="1"/>
  <c r="BK396" i="3"/>
  <c r="K396" s="1"/>
  <c r="K102" s="1"/>
  <c r="BK554"/>
  <c r="K554" s="1"/>
  <c r="K107" s="1"/>
  <c r="BK585"/>
  <c r="K585" s="1"/>
  <c r="K108" s="1"/>
  <c r="BK127" i="12"/>
  <c r="K127" s="1"/>
  <c r="K98" s="1"/>
  <c r="BK226" i="2"/>
  <c r="K226" s="1"/>
  <c r="K99" s="1"/>
  <c r="BK134" i="3"/>
  <c r="K134" s="1"/>
  <c r="K98" s="1"/>
  <c r="BK710"/>
  <c r="K710" s="1"/>
  <c r="K111" s="1"/>
  <c r="BK320" i="5"/>
  <c r="K320" s="1"/>
  <c r="K105" s="1"/>
  <c r="BK401"/>
  <c r="K401" s="1"/>
  <c r="K107" s="1"/>
  <c r="BK293" i="9"/>
  <c r="K293" s="1"/>
  <c r="K106" s="1"/>
  <c r="BK236" i="13"/>
  <c r="K236" s="1"/>
  <c r="K100" s="1"/>
  <c r="BK133" i="15"/>
  <c r="K133" s="1"/>
  <c r="K101" s="1"/>
  <c r="BK341" i="2"/>
  <c r="K341" s="1"/>
  <c r="K106" s="1"/>
  <c r="BK742" i="3"/>
  <c r="K742" s="1"/>
  <c r="K112" s="1"/>
  <c r="BK419" i="13"/>
  <c r="K419" s="1"/>
  <c r="K109" s="1"/>
  <c r="BK132"/>
  <c r="K132" s="1"/>
  <c r="K98" s="1"/>
  <c r="K35" i="2"/>
  <c r="AX95" i="1" s="1"/>
  <c r="AV95" s="1"/>
  <c r="K35" i="7"/>
  <c r="AX100" i="1" s="1"/>
  <c r="AV100" s="1"/>
  <c r="F35" i="7"/>
  <c r="BB100" i="1"/>
  <c r="F35" i="8"/>
  <c r="BB101" i="1" s="1"/>
  <c r="K35" i="9"/>
  <c r="AX102" i="1" s="1"/>
  <c r="AV102" s="1"/>
  <c r="BC94"/>
  <c r="W30" s="1"/>
  <c r="K35" i="4"/>
  <c r="AX97" i="1" s="1"/>
  <c r="AV97" s="1"/>
  <c r="F35" i="6"/>
  <c r="BB99" i="1" s="1"/>
  <c r="K35" i="8"/>
  <c r="AX101" i="1" s="1"/>
  <c r="AV101" s="1"/>
  <c r="K35" i="11"/>
  <c r="AX104" i="1" s="1"/>
  <c r="AV104" s="1"/>
  <c r="F35" i="11"/>
  <c r="BB104" i="1" s="1"/>
  <c r="K35" i="13"/>
  <c r="AX106" i="1" s="1"/>
  <c r="AV106" s="1"/>
  <c r="F35" i="5"/>
  <c r="BB98" i="1" s="1"/>
  <c r="F35" i="10"/>
  <c r="BB103" i="1" s="1"/>
  <c r="K35" i="12"/>
  <c r="AX105" i="1" s="1"/>
  <c r="AV105" s="1"/>
  <c r="K35" i="15"/>
  <c r="AX108" i="1" s="1"/>
  <c r="AV108" s="1"/>
  <c r="F35" i="4"/>
  <c r="BB97" i="1" s="1"/>
  <c r="K35" i="5"/>
  <c r="AX98" i="1" s="1"/>
  <c r="AV98" s="1"/>
  <c r="K35" i="10"/>
  <c r="AX103" i="1" s="1"/>
  <c r="AV103" s="1"/>
  <c r="F35" i="12"/>
  <c r="BB105" i="1" s="1"/>
  <c r="K35" i="14"/>
  <c r="AX107" i="1" s="1"/>
  <c r="AV107" s="1"/>
  <c r="BD94"/>
  <c r="AZ94" s="1"/>
  <c r="K35" i="3"/>
  <c r="AX96" i="1" s="1"/>
  <c r="AV96" s="1"/>
  <c r="F35" i="14"/>
  <c r="BB107" i="1" s="1"/>
  <c r="F35" i="15"/>
  <c r="BB108" i="1" s="1"/>
  <c r="BE94"/>
  <c r="W32" s="1"/>
  <c r="F35" i="3"/>
  <c r="BB96" i="1" s="1"/>
  <c r="F35" i="13"/>
  <c r="BB106" i="1" s="1"/>
  <c r="F35" i="2"/>
  <c r="BB95" i="1" s="1"/>
  <c r="K35" i="6"/>
  <c r="AX99" i="1" s="1"/>
  <c r="AV99" s="1"/>
  <c r="F35" i="9"/>
  <c r="BB102" i="1" s="1"/>
  <c r="BF94"/>
  <c r="W33" s="1"/>
  <c r="BK124" i="14" l="1"/>
  <c r="K124" s="1"/>
  <c r="K97" s="1"/>
  <c r="R130" i="13"/>
  <c r="J96" s="1"/>
  <c r="K31" s="1"/>
  <c r="AT106" i="1" s="1"/>
  <c r="R125" i="12"/>
  <c r="J96" s="1"/>
  <c r="K31" s="1"/>
  <c r="AT105" i="1" s="1"/>
  <c r="BK123" i="4"/>
  <c r="K123" s="1"/>
  <c r="K97" s="1"/>
  <c r="R128" i="2"/>
  <c r="J96" s="1"/>
  <c r="K31" s="1"/>
  <c r="AT95" i="1" s="1"/>
  <c r="J101" i="12"/>
  <c r="V127" i="9"/>
  <c r="Q129" i="5"/>
  <c r="I96" s="1"/>
  <c r="K30" s="1"/>
  <c r="AS98" i="1" s="1"/>
  <c r="V125" i="12"/>
  <c r="BK130" i="5"/>
  <c r="K130" s="1"/>
  <c r="K97" s="1"/>
  <c r="BK474" i="3"/>
  <c r="K474" s="1"/>
  <c r="K104" s="1"/>
  <c r="R132"/>
  <c r="J96" s="1"/>
  <c r="K31" s="1"/>
  <c r="AT96" i="1" s="1"/>
  <c r="BK258" i="2"/>
  <c r="K258" s="1"/>
  <c r="K100" s="1"/>
  <c r="BK285" i="5"/>
  <c r="K285" s="1"/>
  <c r="K102" s="1"/>
  <c r="BK122" i="15"/>
  <c r="K122" s="1"/>
  <c r="K97" s="1"/>
  <c r="K125" i="14"/>
  <c r="K98" s="1"/>
  <c r="J97" i="13"/>
  <c r="I97" i="15"/>
  <c r="I97" i="10"/>
  <c r="J97" i="14"/>
  <c r="J97" i="2"/>
  <c r="BK119" i="8"/>
  <c r="K119" s="1"/>
  <c r="K97" s="1"/>
  <c r="J97" i="3"/>
  <c r="J97" i="15"/>
  <c r="R123" i="6"/>
  <c r="J96" s="1"/>
  <c r="K31" s="1"/>
  <c r="AT99" i="1" s="1"/>
  <c r="Q127" i="9"/>
  <c r="I96" s="1"/>
  <c r="K30" s="1"/>
  <c r="AS102" i="1" s="1"/>
  <c r="BK124" i="6"/>
  <c r="K124" s="1"/>
  <c r="K97" s="1"/>
  <c r="BK122" i="10"/>
  <c r="K122" s="1"/>
  <c r="K97" s="1"/>
  <c r="Q130" i="13"/>
  <c r="I96" s="1"/>
  <c r="K30" s="1"/>
  <c r="AS106" i="1" s="1"/>
  <c r="I97" i="5"/>
  <c r="R129"/>
  <c r="J96" s="1"/>
  <c r="K31" s="1"/>
  <c r="AT98" i="1" s="1"/>
  <c r="BK119" i="11"/>
  <c r="K119" s="1"/>
  <c r="K97" s="1"/>
  <c r="BK129" i="2"/>
  <c r="K129" s="1"/>
  <c r="K97" s="1"/>
  <c r="K475" i="3"/>
  <c r="K105" s="1"/>
  <c r="BK118" i="7"/>
  <c r="K118" s="1"/>
  <c r="K96" s="1"/>
  <c r="BK133" i="3"/>
  <c r="K133" s="1"/>
  <c r="K97" s="1"/>
  <c r="R127" i="9"/>
  <c r="J96" s="1"/>
  <c r="K31" s="1"/>
  <c r="AT102" i="1" s="1"/>
  <c r="BK248" i="9"/>
  <c r="K248" s="1"/>
  <c r="K103" s="1"/>
  <c r="Q125" i="12"/>
  <c r="I96" s="1"/>
  <c r="K30" s="1"/>
  <c r="AS105" i="1" s="1"/>
  <c r="R122" i="4"/>
  <c r="J96" s="1"/>
  <c r="K31" s="1"/>
  <c r="AT97" i="1" s="1"/>
  <c r="K131" i="5"/>
  <c r="K98" s="1"/>
  <c r="I97" i="14"/>
  <c r="J97" i="10"/>
  <c r="K124" i="4"/>
  <c r="K98" s="1"/>
  <c r="BK126" i="12"/>
  <c r="K126" s="1"/>
  <c r="K97" s="1"/>
  <c r="Q123" i="6"/>
  <c r="I96" s="1"/>
  <c r="K30" s="1"/>
  <c r="AS99" i="1" s="1"/>
  <c r="BK163" i="6"/>
  <c r="K163" s="1"/>
  <c r="K100" s="1"/>
  <c r="Q122" i="4"/>
  <c r="I96" s="1"/>
  <c r="K30" s="1"/>
  <c r="AS97" i="1" s="1"/>
  <c r="Q132" i="3"/>
  <c r="I96" s="1"/>
  <c r="K30" s="1"/>
  <c r="AS96" i="1" s="1"/>
  <c r="Q128" i="2"/>
  <c r="I96" s="1"/>
  <c r="K30" s="1"/>
  <c r="AS95" i="1" s="1"/>
  <c r="BK246" i="13"/>
  <c r="K246" s="1"/>
  <c r="K102" s="1"/>
  <c r="J97" i="12"/>
  <c r="BK131" i="13"/>
  <c r="K131" s="1"/>
  <c r="K97" s="1"/>
  <c r="BK128" i="9"/>
  <c r="K128" s="1"/>
  <c r="K97" s="1"/>
  <c r="AW94" i="1"/>
  <c r="AY94"/>
  <c r="AK30" s="1"/>
  <c r="BA94"/>
  <c r="BB94"/>
  <c r="AX94" s="1"/>
  <c r="AK29" s="1"/>
  <c r="W31"/>
  <c r="BK123" i="14" l="1"/>
  <c r="K123" s="1"/>
  <c r="K32" s="1"/>
  <c r="AG107" i="1" s="1"/>
  <c r="AN107" s="1"/>
  <c r="BK122" i="4"/>
  <c r="K122" s="1"/>
  <c r="K96" s="1"/>
  <c r="BK132" i="3"/>
  <c r="K132" s="1"/>
  <c r="K96" s="1"/>
  <c r="BK129" i="5"/>
  <c r="K129" s="1"/>
  <c r="K32" s="1"/>
  <c r="AG98" i="1" s="1"/>
  <c r="BK118" i="8"/>
  <c r="K118" s="1"/>
  <c r="K96" s="1"/>
  <c r="BK123" i="6"/>
  <c r="K123" s="1"/>
  <c r="K96" s="1"/>
  <c r="BK118" i="11"/>
  <c r="K118" s="1"/>
  <c r="K96" s="1"/>
  <c r="BK130" i="13"/>
  <c r="K130" s="1"/>
  <c r="K96" s="1"/>
  <c r="BK125" i="12"/>
  <c r="K125" s="1"/>
  <c r="K96" s="1"/>
  <c r="BK121" i="15"/>
  <c r="K121" s="1"/>
  <c r="K96" s="1"/>
  <c r="BK127" i="9"/>
  <c r="K127" s="1"/>
  <c r="K96" s="1"/>
  <c r="BK121" i="10"/>
  <c r="K121" s="1"/>
  <c r="K96" s="1"/>
  <c r="BK128" i="2"/>
  <c r="K128" s="1"/>
  <c r="K96" s="1"/>
  <c r="AT94" i="1"/>
  <c r="AS94"/>
  <c r="W29"/>
  <c r="AV94"/>
  <c r="K32" i="7"/>
  <c r="AG100" i="1" s="1"/>
  <c r="K41" i="14" l="1"/>
  <c r="K96"/>
  <c r="K32" i="4"/>
  <c r="AG97" i="1" s="1"/>
  <c r="AN97" s="1"/>
  <c r="K41" i="5"/>
  <c r="K41" i="7"/>
  <c r="K96" i="5"/>
  <c r="AN100" i="1"/>
  <c r="AN98"/>
  <c r="K32" i="8"/>
  <c r="AG101" i="1" s="1"/>
  <c r="AN101" s="1"/>
  <c r="K32" i="12"/>
  <c r="AG105" i="1" s="1"/>
  <c r="AN105" s="1"/>
  <c r="K32" i="3"/>
  <c r="AG96" i="1" s="1"/>
  <c r="AN96" s="1"/>
  <c r="K32" i="15"/>
  <c r="AG108" i="1" s="1"/>
  <c r="K32" i="11"/>
  <c r="AG104" i="1" s="1"/>
  <c r="AN104" s="1"/>
  <c r="K32" i="10"/>
  <c r="AG103" i="1" s="1"/>
  <c r="K32" i="6"/>
  <c r="AG99" i="1" s="1"/>
  <c r="AN99" s="1"/>
  <c r="K32" i="13"/>
  <c r="AG106" i="1" s="1"/>
  <c r="AN106" s="1"/>
  <c r="K32" i="9"/>
  <c r="AG102" i="1" s="1"/>
  <c r="AN102" s="1"/>
  <c r="K32" i="2"/>
  <c r="AG95" i="1" s="1"/>
  <c r="AN95" s="1"/>
  <c r="K41" i="4" l="1"/>
  <c r="K41" i="6"/>
  <c r="K41" i="15"/>
  <c r="K41" i="8"/>
  <c r="K41" i="2"/>
  <c r="K41" i="11"/>
  <c r="K41" i="3"/>
  <c r="K41" i="9"/>
  <c r="K41" i="13"/>
  <c r="K41" i="12"/>
  <c r="K41" i="10"/>
  <c r="AN108" i="1"/>
  <c r="AN103"/>
  <c r="AG94"/>
  <c r="AK26" s="1"/>
  <c r="AK35" s="1"/>
  <c r="AN94" l="1"/>
</calcChain>
</file>

<file path=xl/sharedStrings.xml><?xml version="1.0" encoding="utf-8"?>
<sst xmlns="http://schemas.openxmlformats.org/spreadsheetml/2006/main" count="28845" uniqueCount="2364">
  <si>
    <t>Export Komplet</t>
  </si>
  <si>
    <t/>
  </si>
  <si>
    <t>2.0</t>
  </si>
  <si>
    <t>False</t>
  </si>
  <si>
    <t>True</t>
  </si>
  <si>
    <t>{e69a9ec5-2afb-4ef3-8b8b-98f64d2aab21}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</si>
  <si>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</si>
  <si>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</si>
  <si>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</si>
  <si>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</si>
  <si>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</si>
  <si>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</si>
  <si>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</si>
  <si>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</si>
  <si>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IB_01</t>
  </si>
  <si>
    <t>Stavba:</t>
  </si>
  <si>
    <t>Rekonstrukce historické budovy krematoria Nymburk 25.10.2024</t>
  </si>
  <si>
    <t>KSO:</t>
  </si>
  <si>
    <t>CC-CZ:</t>
  </si>
  <si>
    <t>Místo:</t>
  </si>
  <si>
    <t xml:space="preserve"> </t>
  </si>
  <si>
    <t>Datum:</t>
  </si>
  <si>
    <t>6. 12. 2024</t>
  </si>
  <si>
    <t>Zadavatel:</t>
  </si>
  <si>
    <t>IČ:</t>
  </si>
  <si>
    <t>DIČ:</t>
  </si>
  <si>
    <t>Zhotovitel: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</si>
  <si>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</si>
  <si>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</si>
  <si>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</si>
  <si>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</si>
  <si>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</si>
  <si>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</si>
  <si>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</si>
  <si>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</si>
  <si>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</si>
  <si>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</si>
  <si>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</si>
  <si>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</si>
  <si>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</si>
  <si>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</si>
  <si>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</si>
  <si>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</si>
  <si>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</si>
  <si>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</si>
  <si>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</si>
  <si>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</si>
  <si>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</si>
  <si>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</si>
  <si>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</si>
  <si>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</si>
  <si>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</si>
  <si>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</si>
  <si>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</si>
  <si>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</si>
  <si>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</si>
  <si>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</si>
  <si>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</si>
  <si>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</si>
  <si>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</si>
  <si>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</si>
  <si>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</si>
  <si>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</si>
  <si>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</si>
  <si>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</si>
  <si>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</si>
  <si>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</si>
  <si>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</si>
  <si>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</si>
  <si>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</si>
  <si>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</si>
  <si>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</si>
  <si>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</si>
  <si>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</si>
  <si>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</si>
  <si>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</si>
  <si>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</si>
  <si>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</si>
  <si>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Bourací práce</t>
  </si>
  <si>
    <t>STA</t>
  </si>
  <si>
    <t>1</t>
  </si>
  <si>
    <t>{6221c1b1-3fff-4406-aa40-b5dd462c06db}</t>
  </si>
  <si>
    <t>2</t>
  </si>
  <si>
    <t>SO 102</t>
  </si>
  <si>
    <t>Stavební část</t>
  </si>
  <si>
    <t>{714080ec-49b0-4084-aee1-2e6660e2de4e}</t>
  </si>
  <si>
    <t>SO 201</t>
  </si>
  <si>
    <t>{94ac5587-8667-4b11-91a8-eaf404d942a9}</t>
  </si>
  <si>
    <t>SO 202</t>
  </si>
  <si>
    <t>{1810d478-9dcf-44f8-8000-98cbc78bd411}</t>
  </si>
  <si>
    <t>SO 203.a</t>
  </si>
  <si>
    <t>Silnoproud</t>
  </si>
  <si>
    <t>{23f6dcda-b68e-4319-8af1-c2806c98e972}</t>
  </si>
  <si>
    <t>SO 203.b</t>
  </si>
  <si>
    <t>Slaboproud</t>
  </si>
  <si>
    <t>{cea26774-ac35-40ed-8ad2-41c01975e947}</t>
  </si>
  <si>
    <t>SO 203.c</t>
  </si>
  <si>
    <t>Bleskosvod</t>
  </si>
  <si>
    <t>{d25524b1-c1fa-44bd-87c5-d4a1f2323390}</t>
  </si>
  <si>
    <t>SO 204</t>
  </si>
  <si>
    <t>ZTI</t>
  </si>
  <si>
    <t>{d26d0812-4319-4444-8f64-7dd3cb46f403}</t>
  </si>
  <si>
    <t>SO 205</t>
  </si>
  <si>
    <t>Vytápění</t>
  </si>
  <si>
    <t>{023759d8-a34d-41ea-8c2b-35453e75a145}</t>
  </si>
  <si>
    <t>SO 207</t>
  </si>
  <si>
    <t>VZT</t>
  </si>
  <si>
    <t>{c64bb4ba-6535-4591-85f5-82f343a74fe2}</t>
  </si>
  <si>
    <t>SO 301</t>
  </si>
  <si>
    <t>{8f39f787-3ce3-4c8c-949a-0e0f7baba441}</t>
  </si>
  <si>
    <t>SO 302</t>
  </si>
  <si>
    <t>{aabebcae-3ffe-46fb-92b2-57f28a8d31ec}</t>
  </si>
  <si>
    <t>SO 303</t>
  </si>
  <si>
    <t>Zpevněné plochy</t>
  </si>
  <si>
    <t>{d6756165-76c6-4280-a475-3ebf607e886a}</t>
  </si>
  <si>
    <t>VRN</t>
  </si>
  <si>
    <t>Vedlejší rozpočtové...</t>
  </si>
  <si>
    <t>{e57e523b-1e71-4483-8bb7-8d842a246adb}</t>
  </si>
  <si>
    <t>KRYCÍ LIST SOUPISU PRACÍ</t>
  </si>
  <si>
    <t>Objekt:</t>
  </si>
  <si>
    <t>SO 101 - Bourací práce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</si>
  <si>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</si>
  <si>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</si>
  <si>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</si>
  <si>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</si>
  <si>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</si>
  <si>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</si>
  <si>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</si>
  <si>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</si>
  <si>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</si>
  <si>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</si>
  <si>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</si>
  <si>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</si>
  <si>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</si>
  <si>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</si>
  <si>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</si>
  <si>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</si>
  <si>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</si>
  <si>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</si>
  <si>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</si>
  <si>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</si>
  <si>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</si>
  <si>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</si>
  <si>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</si>
  <si>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</si>
  <si>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</si>
  <si>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</si>
  <si>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</si>
  <si>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</si>
  <si>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</si>
  <si>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</si>
  <si>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</si>
  <si>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</si>
  <si>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</si>
  <si>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</si>
  <si>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</si>
  <si>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</si>
  <si>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</si>
  <si>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</si>
  <si>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</si>
  <si>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</si>
  <si>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</si>
  <si>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</si>
  <si>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</si>
  <si>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</si>
  <si>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</si>
  <si>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pracovní pro objekty pozemních staveb pro zatížení do 150 kg/m2, o výšce lešeňové podlahy do 1,9 m</t>
  </si>
  <si>
    <t>m2</t>
  </si>
  <si>
    <t>4</t>
  </si>
  <si>
    <t>VV</t>
  </si>
  <si>
    <t>181,8</t>
  </si>
  <si>
    <t>Součet</t>
  </si>
  <si>
    <t>962032641</t>
  </si>
  <si>
    <t>Bourání zdiva nadzákladového komínového z cihel pálených, šamotových nebo vápenopískových, na maltu cementovou</t>
  </si>
  <si>
    <t>m3</t>
  </si>
  <si>
    <t>1,8*4,2*0,3*2</t>
  </si>
  <si>
    <t>2,3*4,2*0,3*2</t>
  </si>
  <si>
    <t>3</t>
  </si>
  <si>
    <t>963051113</t>
  </si>
  <si>
    <t>Bourání železobetonových stropů deskových, tl. přes 80 mm</t>
  </si>
  <si>
    <t>6</t>
  </si>
  <si>
    <t>stropní deska komínu</t>
  </si>
  <si>
    <t>1,8*2,3*0,15</t>
  </si>
  <si>
    <t>968072455</t>
  </si>
  <si>
    <t>Vybourání kovových rámů oken s křídly, dveřních zárubní, vrat, stěn, ostění nebo obkladů dveřních zárubní, plochy do 2 m2</t>
  </si>
  <si>
    <t>8</t>
  </si>
  <si>
    <t>1 PP</t>
  </si>
  <si>
    <t>0,7*1,97*6</t>
  </si>
  <si>
    <t>0,9*1,97*3</t>
  </si>
  <si>
    <t>1 NP</t>
  </si>
  <si>
    <t>0,9*1,97*10</t>
  </si>
  <si>
    <t>0,8*1,97</t>
  </si>
  <si>
    <t>5</t>
  </si>
  <si>
    <t>968072456</t>
  </si>
  <si>
    <t>Vybourání kovových rámů oken s křídly, dveřních zárubní, vrat, stěn, ostění nebo obkladů dveřních zárubní, plochy přes 2 m2</t>
  </si>
  <si>
    <t>10</t>
  </si>
  <si>
    <t>1,75*1,97</t>
  </si>
  <si>
    <t>978012191</t>
  </si>
  <si>
    <t>Otlučení vápenných nebo vápenocementových omítek vnitřních ploch stropů rákosovaných, v rozsahu přes 50 do 100 %</t>
  </si>
  <si>
    <t>demontáž konstrukce vazníků</t>
  </si>
  <si>
    <t>13,2+13,2+12,7+9,1+5,7+56+11,4+60,5</t>
  </si>
  <si>
    <t>7</t>
  </si>
  <si>
    <t>978015341</t>
  </si>
  <si>
    <t>Otlučení vápenných nebo vápenocementových omítek vnějších ploch s vyškrabáním spar a s očištěním zdiva stupně členitosti 1 a 2, v rozsahu přes 10 do 30 %</t>
  </si>
  <si>
    <t>14</t>
  </si>
  <si>
    <t>historická část</t>
  </si>
  <si>
    <t>75,8*4,5</t>
  </si>
  <si>
    <t>-2,25*1,8</t>
  </si>
  <si>
    <t>-1,75*2,07*3</t>
  </si>
  <si>
    <t>-2,4*1,6</t>
  </si>
  <si>
    <t>-1,18*1,78*2</t>
  </si>
  <si>
    <t>-3,05*1,6*2</t>
  </si>
  <si>
    <t>-2,16*2,58</t>
  </si>
  <si>
    <t>-1,52*2,58*2</t>
  </si>
  <si>
    <t>-1,32*2,36</t>
  </si>
  <si>
    <t>2 NP</t>
  </si>
  <si>
    <t>35,6*5,76</t>
  </si>
  <si>
    <t>-0,85*1,55*8</t>
  </si>
  <si>
    <t>-1,65*1,55*8</t>
  </si>
  <si>
    <t>nová část</t>
  </si>
  <si>
    <t>70,9*4,7</t>
  </si>
  <si>
    <t>-1,2*2,2*11</t>
  </si>
  <si>
    <t>zvonice</t>
  </si>
  <si>
    <t>14,4*8,75</t>
  </si>
  <si>
    <t xml:space="preserve">čela </t>
  </si>
  <si>
    <t>10,95*1*2</t>
  </si>
  <si>
    <t>14,4*1*2</t>
  </si>
  <si>
    <t>18*0,35</t>
  </si>
  <si>
    <t>8,6*0,35</t>
  </si>
  <si>
    <t>19,5*0,35</t>
  </si>
  <si>
    <t>12*0,45*2</t>
  </si>
  <si>
    <t>30*0,45*2</t>
  </si>
  <si>
    <t>sloupy</t>
  </si>
  <si>
    <t>3,2*3,5*11</t>
  </si>
  <si>
    <t>1,9*5,5*4</t>
  </si>
  <si>
    <t>podhledy</t>
  </si>
  <si>
    <t>170+7,75+27,1+14,8+89,9+40</t>
  </si>
  <si>
    <t>978015391</t>
  </si>
  <si>
    <t>Otlučení vápenných nebo vápenocementových omítek vnějších ploch s vyškrabáním spar a s očištěním zdiva stupně členitosti 1 a 2, v rozsahu přes 80 do 100 %</t>
  </si>
  <si>
    <t>16</t>
  </si>
  <si>
    <t>sanace vnějších stěn dle PD</t>
  </si>
  <si>
    <t>(142-52,8)*1,4</t>
  </si>
  <si>
    <t>52,8*0,8</t>
  </si>
  <si>
    <t>R041651</t>
  </si>
  <si>
    <t>M+D Kropení demolovaných konstrukcí proti zvýšené prašnosti, dle potřeby po celou dobu demolice v celé řešené ploše</t>
  </si>
  <si>
    <t>18</t>
  </si>
  <si>
    <t>R41653</t>
  </si>
  <si>
    <t>M+D Provizorní zavětrování svislých nosných konstrukcí</t>
  </si>
  <si>
    <t>20</t>
  </si>
  <si>
    <t>11</t>
  </si>
  <si>
    <t>R62081131</t>
  </si>
  <si>
    <t>Demontáž oken ze skleněných tvárnic, postupným rozebíráním, tvárnice uschovány a očištěny pro další použití</t>
  </si>
  <si>
    <t>22</t>
  </si>
  <si>
    <t>předpoklad 1/3 výměna oken</t>
  </si>
  <si>
    <t>1,25*2,25*11*0,333</t>
  </si>
  <si>
    <t>R9620241</t>
  </si>
  <si>
    <t>Postupné, šetrné odbourání zdiva nadzákladového z cihel pálených plných nebo lícových nebo vápenopískových, na maltu cementovou, objemu přes 1 m3</t>
  </si>
  <si>
    <t>24</t>
  </si>
  <si>
    <t>odbourání střechy a stěn</t>
  </si>
  <si>
    <t>štítové stěny</t>
  </si>
  <si>
    <t>29,2*0,3*2</t>
  </si>
  <si>
    <t>podélné stěny</t>
  </si>
  <si>
    <t>1*18,6*0,3*3</t>
  </si>
  <si>
    <t>1*10,7*0,3</t>
  </si>
  <si>
    <t>1*1,5*0,6</t>
  </si>
  <si>
    <t>1*4,3*0,5</t>
  </si>
  <si>
    <t>13</t>
  </si>
  <si>
    <t>R99141</t>
  </si>
  <si>
    <t>Demontáž stávajících oken, včetně likvidace</t>
  </si>
  <si>
    <t>kus</t>
  </si>
  <si>
    <t>26</t>
  </si>
  <si>
    <t>východní pohled</t>
  </si>
  <si>
    <t>jižní pohled</t>
  </si>
  <si>
    <t>západní pohled</t>
  </si>
  <si>
    <t>R99151</t>
  </si>
  <si>
    <t>Demontáž stávajících dveří, včetně likvidace</t>
  </si>
  <si>
    <t>28</t>
  </si>
  <si>
    <t>997</t>
  </si>
  <si>
    <t>Přesun sutě</t>
  </si>
  <si>
    <t>15</t>
  </si>
  <si>
    <t>997006002</t>
  </si>
  <si>
    <t>Úprava stavebního odpadu třídění strojové</t>
  </si>
  <si>
    <t>t</t>
  </si>
  <si>
    <t>30</t>
  </si>
  <si>
    <t>997013114</t>
  </si>
  <si>
    <t>Vnitrostaveništní doprava suti a vybouraných hmot vodorovně do 50 m s naložením základní pro budovy a haly výšky přes 12 do 15 m</t>
  </si>
  <si>
    <t>32</t>
  </si>
  <si>
    <t>17</t>
  </si>
  <si>
    <t>997013501</t>
  </si>
  <si>
    <t>Odvoz suti a vybouraných hmot na skládku nebo meziskládku se složením, na vzdálenost do 1 km</t>
  </si>
  <si>
    <t>34</t>
  </si>
  <si>
    <t>997013509</t>
  </si>
  <si>
    <t>Odvoz suti a vybouraných hmot na skládku nebo meziskládku se složením, na vzdálenost Příplatek k ceně za každý další započatý 1 km přes 1 km</t>
  </si>
  <si>
    <t>36</t>
  </si>
  <si>
    <t>186,916*19</t>
  </si>
  <si>
    <t>19</t>
  </si>
  <si>
    <t>997013645</t>
  </si>
  <si>
    <t>Poplatek za uložení stavebního odpadu na skládce (skládkovné) asfaltového bez obsahu dehtu zatříděného do Katalogu odpadů pod kódem 17 03 02</t>
  </si>
  <si>
    <t>38</t>
  </si>
  <si>
    <t>997013804</t>
  </si>
  <si>
    <t>Poplatek za uložení stavebního odpadu na skládce (skládkovné) ze skla zatříděného do Katalogu odpadů pod kódem 17 02 02</t>
  </si>
  <si>
    <t>40</t>
  </si>
  <si>
    <t>1,03</t>
  </si>
  <si>
    <t>997013811</t>
  </si>
  <si>
    <t>Poplatek za uložení stavebního odpadu na skládce (skládkovné) dřevěného zatříděného do Katalogu odpadů pod kódem 17 02 01</t>
  </si>
  <si>
    <t>42</t>
  </si>
  <si>
    <t>11,006</t>
  </si>
  <si>
    <t>3,38</t>
  </si>
  <si>
    <t>997013843</t>
  </si>
  <si>
    <t>Poplatek za uložení stavebního odpadu na skládce (skládkovné) odpadního materiálu po otryskávání s obsahem nebezpečných látek zatříděného do katalogu odpadů pod kódem 12 01 16</t>
  </si>
  <si>
    <t>44</t>
  </si>
  <si>
    <t>23</t>
  </si>
  <si>
    <t>997013862</t>
  </si>
  <si>
    <t>Poplatek za uložení stavebního odpadu na recyklační skládce (skládkovné) z armovaného betonu zatříděného do Katalogu odpadů pod kódem 17 01 01</t>
  </si>
  <si>
    <t>46</t>
  </si>
  <si>
    <t>1,49</t>
  </si>
  <si>
    <t>997013863</t>
  </si>
  <si>
    <t>Poplatek za uložení stavebního odpadu na recyklační skládce (skládkovné) cihelného zatříděného do Katalogu odpadů pod kódem 17 01 02</t>
  </si>
  <si>
    <t>48</t>
  </si>
  <si>
    <t>79,014</t>
  </si>
  <si>
    <t>17,265</t>
  </si>
  <si>
    <t>25</t>
  </si>
  <si>
    <t>997013871</t>
  </si>
  <si>
    <t>Poplatek za uložení stavebního odpadu na recyklační skládce (skládkovné) směsného stavebního a demoličního zatříděného do Katalogu odpadů pod kódem 17 09 04</t>
  </si>
  <si>
    <t>50</t>
  </si>
  <si>
    <t>168,916</t>
  </si>
  <si>
    <t>-1,803</t>
  </si>
  <si>
    <t>-1,03</t>
  </si>
  <si>
    <t>-14,386</t>
  </si>
  <si>
    <t>-4,235</t>
  </si>
  <si>
    <t>-1,49</t>
  </si>
  <si>
    <t>-96,279</t>
  </si>
  <si>
    <t>PSV</t>
  </si>
  <si>
    <t>Práce a dodávky PSV</t>
  </si>
  <si>
    <t>712</t>
  </si>
  <si>
    <t>Povlakové krytiny</t>
  </si>
  <si>
    <t>712361803</t>
  </si>
  <si>
    <t>Odstranění povlakové krytiny střech plochých do 10° z fólií přilepenou v plné ploše</t>
  </si>
  <si>
    <t>52</t>
  </si>
  <si>
    <t>konstrukce střechy</t>
  </si>
  <si>
    <t>563,3</t>
  </si>
  <si>
    <t>741</t>
  </si>
  <si>
    <t>Elektroinstalace - silnoproud</t>
  </si>
  <si>
    <t>27</t>
  </si>
  <si>
    <t>741421813</t>
  </si>
  <si>
    <t>Demontáž hromosvodného vedení bez zachování funkčnosti svodových drátů nebo lan kolmého svodu, průměru přes 8 mm</t>
  </si>
  <si>
    <t>m</t>
  </si>
  <si>
    <t>54</t>
  </si>
  <si>
    <t>24+24+8</t>
  </si>
  <si>
    <t>741421821</t>
  </si>
  <si>
    <t>Demontáž hromosvodného vedení bez zachování funkčnosti svodových drátů nebo lan na rovné střeše, průměru do 8 mm</t>
  </si>
  <si>
    <t>56</t>
  </si>
  <si>
    <t>350-46,4-56</t>
  </si>
  <si>
    <t>29</t>
  </si>
  <si>
    <t>741421831</t>
  </si>
  <si>
    <t>Demontáž hromosvodného vedení bez zachování funkčnosti svodových drátů nebo lan na šikmé střeše, průměru do 8 mm</t>
  </si>
  <si>
    <t>58</t>
  </si>
  <si>
    <t>13,7+13,7+19</t>
  </si>
  <si>
    <t>741421855</t>
  </si>
  <si>
    <t>Demontáž hromosvodného vedení podpěr střešního vedení pro plochou střechu</t>
  </si>
  <si>
    <t>60</t>
  </si>
  <si>
    <t>31</t>
  </si>
  <si>
    <t>741421873</t>
  </si>
  <si>
    <t>Demontáž hromosvodného vedení doplňků ochranných úhelníků, délky přes 1,4 m</t>
  </si>
  <si>
    <t>62</t>
  </si>
  <si>
    <t>762</t>
  </si>
  <si>
    <t>Konstrukce tesařské</t>
  </si>
  <si>
    <t>762341811</t>
  </si>
  <si>
    <t>Demontáž bednění a laťování bednění střech rovných, obloukových, sklonu do 60° se všemi nadstřešními konstrukcemi z prken hrubých, hoblovaných tl. do 32 mm</t>
  </si>
  <si>
    <t>64</t>
  </si>
  <si>
    <t>6,75*18,44*2</t>
  </si>
  <si>
    <t>33</t>
  </si>
  <si>
    <t>762841812</t>
  </si>
  <si>
    <t>Demontáž podbíjení obkladů stropů a střech sklonu do 60° z hrubých prken tl. do 35 mm s omítkou</t>
  </si>
  <si>
    <t>66</t>
  </si>
  <si>
    <t>763</t>
  </si>
  <si>
    <t>Konstrukce suché výstavby</t>
  </si>
  <si>
    <t>763732813</t>
  </si>
  <si>
    <t>Demontáž střešní konstrukce vazníků příhradových, konstrukční délky přes 12,5 do 15,0 m</t>
  </si>
  <si>
    <t>68</t>
  </si>
  <si>
    <t>20*13</t>
  </si>
  <si>
    <t>35</t>
  </si>
  <si>
    <t>R763991</t>
  </si>
  <si>
    <t>Rozřezání vazníků před odvozem na skládku</t>
  </si>
  <si>
    <t>70</t>
  </si>
  <si>
    <t>764</t>
  </si>
  <si>
    <t>Konstrukce klempířské</t>
  </si>
  <si>
    <t>764001821</t>
  </si>
  <si>
    <t>Demontáž klempířských konstrukcí krytiny ze svitků nebo tabulí do suti</t>
  </si>
  <si>
    <t>72</t>
  </si>
  <si>
    <t>střecha komínu</t>
  </si>
  <si>
    <t>1,8*2,3</t>
  </si>
  <si>
    <t>střecha původní části krematoria</t>
  </si>
  <si>
    <t>16,2*11,3</t>
  </si>
  <si>
    <t>-1,7*4,55</t>
  </si>
  <si>
    <t>4,6*2,6</t>
  </si>
  <si>
    <t>37</t>
  </si>
  <si>
    <t>764001861</t>
  </si>
  <si>
    <t>Demontáž klempířských konstrukcí oplechování hřebene z hřebenáčů do suti</t>
  </si>
  <si>
    <t>74</t>
  </si>
  <si>
    <t>10*4</t>
  </si>
  <si>
    <t>2,6*4</t>
  </si>
  <si>
    <t>764002812</t>
  </si>
  <si>
    <t>Demontáž klempířských konstrukcí okapového plechu do suti, v krytině skládané</t>
  </si>
  <si>
    <t>76</t>
  </si>
  <si>
    <t>1,8+1,8+2,3+2,3</t>
  </si>
  <si>
    <t>18,6+18,6</t>
  </si>
  <si>
    <t>68,4</t>
  </si>
  <si>
    <t>39</t>
  </si>
  <si>
    <t>764002841</t>
  </si>
  <si>
    <t>Demontáž klempířských konstrukcí oplechování horních ploch zdí a nadezdívek do suti</t>
  </si>
  <si>
    <t>78</t>
  </si>
  <si>
    <t>7*4</t>
  </si>
  <si>
    <t>764002851</t>
  </si>
  <si>
    <t>Demontáž klempířských konstrukcí oplechování parapetů do suti</t>
  </si>
  <si>
    <t>80</t>
  </si>
  <si>
    <t>bourané okna</t>
  </si>
  <si>
    <t>1,3*41</t>
  </si>
  <si>
    <t>repasovaná okna</t>
  </si>
  <si>
    <t>38,5+5,55</t>
  </si>
  <si>
    <t>41</t>
  </si>
  <si>
    <t>764002871</t>
  </si>
  <si>
    <t>Demontáž klempířských konstrukcí lemování zdí do suti</t>
  </si>
  <si>
    <t>82</t>
  </si>
  <si>
    <t>oplechování atiky</t>
  </si>
  <si>
    <t>oplechování komínu</t>
  </si>
  <si>
    <t>2,4+2,4+1,8+1,8</t>
  </si>
  <si>
    <t>oplechováni zvonice</t>
  </si>
  <si>
    <t>4,6+4,6+2,6+2,6</t>
  </si>
  <si>
    <t xml:space="preserve">oplechování dostavby </t>
  </si>
  <si>
    <t>18,44+13+13</t>
  </si>
  <si>
    <t>oplechování původní střechy</t>
  </si>
  <si>
    <t>16,3+16,3+11,3+11,3</t>
  </si>
  <si>
    <t>oplecchování stříšky zadního vchodu</t>
  </si>
  <si>
    <t>10,3</t>
  </si>
  <si>
    <t>764004801</t>
  </si>
  <si>
    <t>Demontáž klempířských konstrukcí žlabu podokapního do suti</t>
  </si>
  <si>
    <t>84</t>
  </si>
  <si>
    <t>147</t>
  </si>
  <si>
    <t>49,8</t>
  </si>
  <si>
    <t>18,5</t>
  </si>
  <si>
    <t>15,2</t>
  </si>
  <si>
    <t>51</t>
  </si>
  <si>
    <t>43</t>
  </si>
  <si>
    <t>764004861</t>
  </si>
  <si>
    <t>Demontáž klempířských konstrukcí svodu do suti</t>
  </si>
  <si>
    <t>86</t>
  </si>
  <si>
    <t>4*8</t>
  </si>
  <si>
    <t>765</t>
  </si>
  <si>
    <t>Krytina skládaná</t>
  </si>
  <si>
    <t>765131857</t>
  </si>
  <si>
    <t>Demontáž azbestocementové krytiny vlnité sklonu do 30° do suti</t>
  </si>
  <si>
    <t>88</t>
  </si>
  <si>
    <t>střecha dostavby</t>
  </si>
  <si>
    <t>45</t>
  </si>
  <si>
    <t>765131877</t>
  </si>
  <si>
    <t>Demontáž azbestocementové krytiny vlnité sklonu do 30° hřebene nebo nároží do suti</t>
  </si>
  <si>
    <t>90</t>
  </si>
  <si>
    <t>6,75*4</t>
  </si>
  <si>
    <t>18,44</t>
  </si>
  <si>
    <t>765191901</t>
  </si>
  <si>
    <t>Demontáž pojistné hydroizolační fólie kladené ve sklonu do 30°</t>
  </si>
  <si>
    <t>92</t>
  </si>
  <si>
    <t>766</t>
  </si>
  <si>
    <t>Konstrukce truhlářské</t>
  </si>
  <si>
    <t>47</t>
  </si>
  <si>
    <t>766691811</t>
  </si>
  <si>
    <t>Demontáž parapetních desek šířky do 300 mm</t>
  </si>
  <si>
    <t>94</t>
  </si>
  <si>
    <t>767</t>
  </si>
  <si>
    <t>Konstrukce zámečnické</t>
  </si>
  <si>
    <t>767161813</t>
  </si>
  <si>
    <t>Demontáž zábradlí do suti rovného nerozebíratelný spoj hmotnosti 1 m zábradlí do 20 kg</t>
  </si>
  <si>
    <t>96</t>
  </si>
  <si>
    <t xml:space="preserve">1 NP </t>
  </si>
  <si>
    <t xml:space="preserve">rampa </t>
  </si>
  <si>
    <t>49</t>
  </si>
  <si>
    <t>767581801</t>
  </si>
  <si>
    <t>Demontáž podhledů kazet</t>
  </si>
  <si>
    <t>98</t>
  </si>
  <si>
    <t>m.č. 1.24</t>
  </si>
  <si>
    <t>22,1</t>
  </si>
  <si>
    <t>767582800</t>
  </si>
  <si>
    <t>Demontáž podhledů roštů</t>
  </si>
  <si>
    <t>100</t>
  </si>
  <si>
    <t>767996801R00</t>
  </si>
  <si>
    <t>Demontáž ostatních zámečnických konstrukcí rozebráním o hmotnosti jednotlivých dílů do 50 kg, pro zpětnou montáž</t>
  </si>
  <si>
    <t>102</t>
  </si>
  <si>
    <t>větrací mříže komínu</t>
  </si>
  <si>
    <t>SO 102 - Stavební část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</si>
  <si>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</si>
  <si>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</si>
  <si>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</si>
  <si>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</si>
  <si>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</si>
  <si>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</si>
  <si>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713 - Izolace tepelné</t>
  </si>
  <si>
    <t xml:space="preserve">    761 - Konstrukce prosvětlovací</t>
  </si>
  <si>
    <t xml:space="preserve">    783 - Dokončovací práce - nátěry</t>
  </si>
  <si>
    <t>Zemní práce</t>
  </si>
  <si>
    <t>132212131</t>
  </si>
  <si>
    <t>Hloubení nezapažených rýh šířky do 800 mm ručně s urovnáním dna do předepsaného profilu a spádu v hornině třídy těžitelnosti I skupiny 3 soudržných</t>
  </si>
  <si>
    <t>odkop objektu pro injektáž</t>
  </si>
  <si>
    <t>142*0,5*0,8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</si>
  <si>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</si>
  <si>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</si>
  <si>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předpoklad přebytečné zeminy po odkpu objektu - 20%</t>
  </si>
  <si>
    <t>56,8*0,2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</si>
  <si>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</si>
  <si>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</si>
  <si>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11,36*10</t>
  </si>
  <si>
    <t>167151101</t>
  </si>
  <si>
    <t>Nakládání, skládání a překládání neulehlého výkopku nebo sypaniny strojně nakládání, množství do 100 m3, z horniny třídy těžitelnosti I, skupiny 1 až 3</t>
  </si>
  <si>
    <t>171201231</t>
  </si>
  <si>
    <t>Poplatek za uložení stavebního odpadu na recyklační skládce (skládkovné) zeminy a kamení zatříděného do Katalogu odpadů pod kódem 17 05 04</t>
  </si>
  <si>
    <t>11,36*1,8</t>
  </si>
  <si>
    <t>171251201</t>
  </si>
  <si>
    <t>Uložení sypaniny na skládky nebo meziskládky bez hutnění s upravením uložené sypaniny do předepsaného tvaru</t>
  </si>
  <si>
    <t>11,36</t>
  </si>
  <si>
    <t>174111101</t>
  </si>
  <si>
    <t>Zásyp sypaninou z jakékoliv horniny ručně s uložením výkopku ve vrstvách se zhutněním jam, šachet, rýh nebo kolem objektů v těchto vykopávkách</t>
  </si>
  <si>
    <t>zpětný zásyp objektu po injektáži</t>
  </si>
  <si>
    <t>Svislé a kompletní konstrukce</t>
  </si>
  <si>
    <t>310231051</t>
  </si>
  <si>
    <t>Zazdívka otvorů ve zdivu nadzákladovém děrovanými cihlami plochy do 1 m2 přes P10 do P15, tl. zdiva 300 mm</t>
  </si>
  <si>
    <t>zazdění oken</t>
  </si>
  <si>
    <t>1,25*0,4*7</t>
  </si>
  <si>
    <t>1,25*0,4*14</t>
  </si>
  <si>
    <t>311231117</t>
  </si>
  <si>
    <t>Zdivo z cihel pálených nosné z cihel plných dl. 290 mm P 7 až 15, na maltu ze suché směsi 10 MPa</t>
  </si>
  <si>
    <t>dozdění bouraných stěn pod věnec</t>
  </si>
  <si>
    <t>11,5*0,15*0,3*2</t>
  </si>
  <si>
    <t>18,3*0,15*0,3*3</t>
  </si>
  <si>
    <t>0,15*10,7*0,3</t>
  </si>
  <si>
    <t>0,15*1,5*0,6</t>
  </si>
  <si>
    <t>0,15*4,3*0,5</t>
  </si>
  <si>
    <t>314231127</t>
  </si>
  <si>
    <t>Zdivo komínů a ventilací volně stojících z cihel pálených plných dl. 290 mm P 20 až P 25, na maltu ze suché směsi 10 MPa</t>
  </si>
  <si>
    <t>doplnění komínového zdiva po odbourání</t>
  </si>
  <si>
    <t>(1,8+1,8++1,8+2,3+2,3)*0,3*0,3</t>
  </si>
  <si>
    <t>314238448</t>
  </si>
  <si>
    <t>Ukončení dvouprůduchového cihelného komínu komínovým návlekem dvouprůduchovým imitace omítnutí, výšky 200 cm</t>
  </si>
  <si>
    <t>R9202114</t>
  </si>
  <si>
    <t>Dodatečná izolace zdiva injektáží tlakou metodou dvousložkovou polyuretanovou pryskyřicí, tloušťka zdiva přes 450 do 600 mm, včetně vrtání</t>
  </si>
  <si>
    <t>Dle PD "WEBAC 1401" - rozteč mezi vrty 125-150 mm</t>
  </si>
  <si>
    <t>142</t>
  </si>
  <si>
    <t>Vodorovné konstrukce</t>
  </si>
  <si>
    <t>411121127</t>
  </si>
  <si>
    <t>Montáž prefabrikovaných železobetonových stropů se zalitím spár, včetně podpěrné konstrukce, na cementovou maltu ze stropních panelů šířky do 1200 mm a délky přes 7000 mm</t>
  </si>
  <si>
    <t>M</t>
  </si>
  <si>
    <t>PFB.4415</t>
  </si>
  <si>
    <t>PPD.../254</t>
  </si>
  <si>
    <t>15*11,2</t>
  </si>
  <si>
    <t>R4173215R00</t>
  </si>
  <si>
    <t>Zmonolitnění železobetonového prefabrikovaného stropu betonem C20/25, včetně dodání výztuže, kompletní provedení</t>
  </si>
  <si>
    <t>417321515</t>
  </si>
  <si>
    <t>Ztužující pásy a věnce z betonu železového (bez výztuže) tř. C 25/30</t>
  </si>
  <si>
    <t>0,2*0,3*11,5*2</t>
  </si>
  <si>
    <t>0,2*0,3*18,3*3</t>
  </si>
  <si>
    <t>0,2*0,3*10,7</t>
  </si>
  <si>
    <t>0,2*1,5*0,6</t>
  </si>
  <si>
    <t>0,2*0,5*4,3</t>
  </si>
  <si>
    <t>417351115</t>
  </si>
  <si>
    <t>Bednění bočnic ztužujících pásů a věnců včetně vzpěr zřízení</t>
  </si>
  <si>
    <t>bednění věnce</t>
  </si>
  <si>
    <t>0,4*11,5*2*2</t>
  </si>
  <si>
    <t>0,4*18,3*3*2</t>
  </si>
  <si>
    <t>0,4*10,7*2</t>
  </si>
  <si>
    <t>0,4*1,5*2</t>
  </si>
  <si>
    <t>0,4*0,6*2</t>
  </si>
  <si>
    <t>0,4*4,3*2</t>
  </si>
  <si>
    <t>bednění stropu pro zmonolitnění konstrukce</t>
  </si>
  <si>
    <t>0,5*11,5*2</t>
  </si>
  <si>
    <t>0,5*18,3*2</t>
  </si>
  <si>
    <t>417351116</t>
  </si>
  <si>
    <t>Bednění bočnic ztužujících pásů a věnců včetně vzpěr odstranění</t>
  </si>
  <si>
    <t>417361821</t>
  </si>
  <si>
    <t>Výztuž ztužujících pásů a věnců z betonářské oceli 10 505 (R) nebo BSt 500</t>
  </si>
  <si>
    <t>předpoklad 130 kg/m3</t>
  </si>
  <si>
    <t>5,926*0,13</t>
  </si>
  <si>
    <t>Úpravy povrchů, podlahy a osazování výplní</t>
  </si>
  <si>
    <t>612121100</t>
  </si>
  <si>
    <t>Zatření spár vnitřních povrchů vápennou maltou, ploch z cihel stěn</t>
  </si>
  <si>
    <t>příprava podkladu pro sanaci stěn dle PD</t>
  </si>
  <si>
    <t>42,7*2,1</t>
  </si>
  <si>
    <t>38,6*2,41</t>
  </si>
  <si>
    <t>621131101</t>
  </si>
  <si>
    <t>Podkladní a spojovací vrstva vnějších omítaných ploch cementový postřik nanášený ručně celoplošně podhledů</t>
  </si>
  <si>
    <t>621331111</t>
  </si>
  <si>
    <t>Omítka cementová vnějších ploch nanášená ručně jednovrstvá, tloušťky do 15 mm hrubá zatřená podhledů</t>
  </si>
  <si>
    <t>621331391</t>
  </si>
  <si>
    <t>Omítka cementová vnějších ploch nanášená strojně Příplatek k cenám za každých dalších i započatých 5 mm tloušťky omítky přes 15 mm podhledů</t>
  </si>
  <si>
    <t>622121100</t>
  </si>
  <si>
    <t>Zatření spár vnějších povrchů vápennou maltou, ploch z cihel stěn</t>
  </si>
  <si>
    <t>622131101</t>
  </si>
  <si>
    <t>Podkladní a spojovací vrstva vnějších omítaných ploch cementový postřik nanášený ručně celoplošně stěn</t>
  </si>
  <si>
    <t>622321341</t>
  </si>
  <si>
    <t>Omítka vápenocementová vnějších ploch nanášená strojně dvouvrstvá, tloušťky jádrové omítky do 15 mm a tloušťky štuku do 3 mm štuková stěn</t>
  </si>
  <si>
    <t>622321391</t>
  </si>
  <si>
    <t>Omítka vápenocementová vnějších ploch nanášená strojně Příplatek k cenám za každých dalších i započatých 5 mm tloušťky omítky přes 15 mm stěn</t>
  </si>
  <si>
    <t>622325121</t>
  </si>
  <si>
    <t>Omítka sanační vnějších ploch jádrová tloušťky do 15 mm nanášená ručně stěn</t>
  </si>
  <si>
    <t>622325312</t>
  </si>
  <si>
    <t>Oprava vápenocementové omítky vnějších ploch stupně členitosti 2 štukové, dvouvrstvé, v rozsahu opravované plochy přes 20 do 30%</t>
  </si>
  <si>
    <t>74,7*4,7</t>
  </si>
  <si>
    <t>622328231</t>
  </si>
  <si>
    <t>Sanační štuk vnějších ploch tloušťky do 3 mm stěn</t>
  </si>
  <si>
    <t>R2331111</t>
  </si>
  <si>
    <t>Omítka cementová vnějších ploch nanášená ručně jednovrstvá, tloušťky do 15 mm hrubá zatřená stěn, cementovou fasádní omítku po zatuhnutí ručně strhnout škrabkou krouživými pohyby</t>
  </si>
  <si>
    <t>622331191</t>
  </si>
  <si>
    <t>Omítka cementová vnějších ploch nanášená ručně Příplatek k cenám za každých dalších i započatých 5 mm tloušťky omítky přes 15 mm stěn</t>
  </si>
  <si>
    <t>623131101</t>
  </si>
  <si>
    <t>Podkladní a spojovací vrstva vnějších omítaných ploch cementový postřik nanášený ručně celoplošně pilířů nebo sloupů</t>
  </si>
  <si>
    <t>623331111</t>
  </si>
  <si>
    <t>Omítka cementová vnějších ploch nanášená ručně jednovrstvá, tloušťky do 15 mm hrubá zatřená pilířů nebo sloupů</t>
  </si>
  <si>
    <t>623331391</t>
  </si>
  <si>
    <t>Omítka cementová vnějších ploch nanášená strojně Příplatek k cenám za každých dalších i započatých 5 mm tloušťky omítky přes 15 mm pilířů nebo sloupů</t>
  </si>
  <si>
    <t>629991001</t>
  </si>
  <si>
    <t>Zakrytí vnějších ploch před znečištěním včetně pozdějšího odkrytí ploch podélných rovných (např. chodníků) fólií položenou volně</t>
  </si>
  <si>
    <t>242*4</t>
  </si>
  <si>
    <t>629991011</t>
  </si>
  <si>
    <t>Zakrytí vnějších ploch před znečištěním včetně pozdějšího odkrytí výplní otvorů a svislých ploch fólií přilepenou lepící páskou</t>
  </si>
  <si>
    <t>okna</t>
  </si>
  <si>
    <t>1,65*1,55*8</t>
  </si>
  <si>
    <t>0,85*1,55*8</t>
  </si>
  <si>
    <t>1,85*2,07*3</t>
  </si>
  <si>
    <t>2,25*1,8</t>
  </si>
  <si>
    <t>1,75*2,07*3</t>
  </si>
  <si>
    <t>2,4*1,6</t>
  </si>
  <si>
    <t>1,18*1,78*2</t>
  </si>
  <si>
    <t>3,05*1,6</t>
  </si>
  <si>
    <t>1,2*2,2*11</t>
  </si>
  <si>
    <t>dveře</t>
  </si>
  <si>
    <t>2,16*2,58</t>
  </si>
  <si>
    <t>1,52*2,58*2</t>
  </si>
  <si>
    <t>1,32*2,36</t>
  </si>
  <si>
    <t>1,1*2,77*2</t>
  </si>
  <si>
    <t>629995101</t>
  </si>
  <si>
    <t>Očištění vnějších ploch tlakovou vodou omytím tlakovou vodou</t>
  </si>
  <si>
    <t>viz. pol. č. 621325203 + 622325312</t>
  </si>
  <si>
    <t>1165,731+349,55</t>
  </si>
  <si>
    <t>remodelace betonových prvků u hlavního průčelí</t>
  </si>
  <si>
    <t>160</t>
  </si>
  <si>
    <t>941211111</t>
  </si>
  <si>
    <t>Lešení řadové rámové lehké pracovní s podlahami s provozním zatížením tř. 3 do 200 kg/m2 šířky tř. SW06 od 0,6 do 0,9 m výšky do 10 m montáž</t>
  </si>
  <si>
    <t>historická část 1 NP</t>
  </si>
  <si>
    <t>120*6</t>
  </si>
  <si>
    <t>historická část 2 NP</t>
  </si>
  <si>
    <t>45*6,5</t>
  </si>
  <si>
    <t xml:space="preserve">nová část </t>
  </si>
  <si>
    <t>80*5,5</t>
  </si>
  <si>
    <t>10*10</t>
  </si>
  <si>
    <t>941211211</t>
  </si>
  <si>
    <t>Lešení řadové rámové lehké pracovní s podlahami s provozním zatížením tř. 3 do 200 kg/m2 šířky tř. SW06 od 0,6 do 0,9 m výšky do 10 m příplatek za každý den použití</t>
  </si>
  <si>
    <t>1552,500*150</t>
  </si>
  <si>
    <t>941211811</t>
  </si>
  <si>
    <t>Lešení řadové rámové lehké pracovní s podlahami s provozním zatížením tř. 3 do 200 kg/m2 šířky tř. SW06 od 0,6 do 0,9 m výšky do 10 m demontáž</t>
  </si>
  <si>
    <t>944511111</t>
  </si>
  <si>
    <t>Síť ochranná zavěšená na konstrukci lešení z textilie z umělých vláken montáž</t>
  </si>
  <si>
    <t>944511211</t>
  </si>
  <si>
    <t>Síť ochranná zavěšená na konstrukci lešení z textilie z umělých vláken příplatek k ceně za každý den použití</t>
  </si>
  <si>
    <t>944511811</t>
  </si>
  <si>
    <t>Síť ochranná zavěšená na konstrukci lešení z textilie z umělých vláken demontáž</t>
  </si>
  <si>
    <t>978036191</t>
  </si>
  <si>
    <t>Otlučení cementových omítek vnějších ploch s vyškrabáním spar zdiva a s očištěním povrchu, v rozsahu přes 80 do 100 %</t>
  </si>
  <si>
    <t>stěny</t>
  </si>
  <si>
    <t>985131311</t>
  </si>
  <si>
    <t>Očištění ploch stěn, rubu kleneb a podlah ruční dočištění ocelovými kartáči</t>
  </si>
  <si>
    <t>985311112</t>
  </si>
  <si>
    <t>Reprofilace betonu sanačními maltami na cementové bázi ručně stěn, tloušťky přes 10 do 20 mm</t>
  </si>
  <si>
    <t>985312111</t>
  </si>
  <si>
    <t>Stěrka k vyrovnání ploch reprofilovaného betonu stěn, tloušťky do 2 mm</t>
  </si>
  <si>
    <t>985321111</t>
  </si>
  <si>
    <t>Ochranný nátěr betonářské výztuže 1 vrstva tloušťky 1 mm na cementové bázi stěn, líce kleneb a podhledů</t>
  </si>
  <si>
    <t>160*0,1</t>
  </si>
  <si>
    <t>985323111</t>
  </si>
  <si>
    <t>Spojovací můstek reprofilovaného betonu na cementové bázi, tloušťky 1 mm</t>
  </si>
  <si>
    <t>R23111</t>
  </si>
  <si>
    <t>R999151</t>
  </si>
  <si>
    <t>104</t>
  </si>
  <si>
    <t>998</t>
  </si>
  <si>
    <t>Přesun hmot</t>
  </si>
  <si>
    <t>53</t>
  </si>
  <si>
    <t>998011002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</si>
  <si>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</si>
  <si>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106</t>
  </si>
  <si>
    <t>711</t>
  </si>
  <si>
    <t>Izolace proti vodě, vlhkosti a plynům</t>
  </si>
  <si>
    <t>711121002R00</t>
  </si>
  <si>
    <t>Provedení izolace stavebních konstrukcí natěradly a tmely za studena nátěrem zednickou štětkou tmelem dvouvrstvým s ometením a namočením ploch svislých</t>
  </si>
  <si>
    <t>108</t>
  </si>
  <si>
    <t>sanace vnitřních stěn dle PD</t>
  </si>
  <si>
    <t>55</t>
  </si>
  <si>
    <t>711129201R00</t>
  </si>
  <si>
    <t>Provedení izolace stavebních konstrukcí natěradly a tmely za studena nátěrem zednickou štětkou tmelem dvouvrstvým Příplatek k cenám za každou další vrstvu tmelení ploch svislých</t>
  </si>
  <si>
    <t>110</t>
  </si>
  <si>
    <t>M38020</t>
  </si>
  <si>
    <t>bitumen akrylátová pryskyřice</t>
  </si>
  <si>
    <t>kg</t>
  </si>
  <si>
    <t>112</t>
  </si>
  <si>
    <t>349,816*3,5 "Přepočtené koeficientem množství</t>
  </si>
  <si>
    <t>57</t>
  </si>
  <si>
    <t>58522150</t>
  </si>
  <si>
    <t>cement portlandský směsný CEM II 32,5MPa</t>
  </si>
  <si>
    <t>114</t>
  </si>
  <si>
    <t>349,816*0,002</t>
  </si>
  <si>
    <t>711491271</t>
  </si>
  <si>
    <t>Provedení doplňků izolace proti vodě textilií na ploše svislé S vrstva podkladní</t>
  </si>
  <si>
    <t>116</t>
  </si>
  <si>
    <t>59</t>
  </si>
  <si>
    <t>69311226</t>
  </si>
  <si>
    <t>geotextilie netkaná separační, ochranná, filtrační, drenážní PES 150g/m2</t>
  </si>
  <si>
    <t>118</t>
  </si>
  <si>
    <t>349,816*1,25 "Přepočtené koeficientem množství</t>
  </si>
  <si>
    <t>998711102</t>
  </si>
  <si>
    <t>Přesun hmot pro izolace proti vodě, vlhkosti a plynům stanovený z hmotnosti přesunovaného materiálu vodorovná dopravní vzdálenost do 50 m základní v objektech výšky přes 6 do 12 m</t>
  </si>
  <si>
    <t>120</t>
  </si>
  <si>
    <t>61</t>
  </si>
  <si>
    <t>712311101</t>
  </si>
  <si>
    <t>Provedení povlakové krytiny střech plochých do 10° natěradly a tmely za studena nátěrem lakem penetračním nebo asfaltovým</t>
  </si>
  <si>
    <t>122</t>
  </si>
  <si>
    <t>skladba S6</t>
  </si>
  <si>
    <t>18,9*11,8</t>
  </si>
  <si>
    <t>skladba S4</t>
  </si>
  <si>
    <t>11163150</t>
  </si>
  <si>
    <t>lak penetrační asfaltový</t>
  </si>
  <si>
    <t>124</t>
  </si>
  <si>
    <t>786,32*0,00032 "Přepočtené koeficientem množství</t>
  </si>
  <si>
    <t>63</t>
  </si>
  <si>
    <t>712331111</t>
  </si>
  <si>
    <t>Provedení povlakové krytiny střech plochých do 10° pásy na sucho podkladní samolepící asfaltový pás</t>
  </si>
  <si>
    <t>126</t>
  </si>
  <si>
    <t>62866281</t>
  </si>
  <si>
    <t>pás asfaltový samolepicí modifikovaný SBS s vložkou ze skleněné tkaniny se spalitelnou fólií nebo jemnozrnným minerálním posypem nebo textilií na horním povrchu tl 3,0mm</t>
  </si>
  <si>
    <t>128</t>
  </si>
  <si>
    <t>223,02*1,1655 "Přepočtené koeficientem množství</t>
  </si>
  <si>
    <t>65</t>
  </si>
  <si>
    <t>712341559</t>
  </si>
  <si>
    <t>Provedení povlakové krytiny střech plochých do 10° pásy přitavením NAIP v plné ploše</t>
  </si>
  <si>
    <t>130</t>
  </si>
  <si>
    <t>18,9*11,8*2</t>
  </si>
  <si>
    <t>563,3*2</t>
  </si>
  <si>
    <t>(43,9+41,7+10,4)*1</t>
  </si>
  <si>
    <t>62856011</t>
  </si>
  <si>
    <t>pás asfaltový natavitelný modifikovaný SBS s vložkou z hliníkové fólie s textilií a spalitelnou PE fólií nebo jemnozrnným minerálním posypem na horním povrchu tl 4,0mm</t>
  </si>
  <si>
    <t>132</t>
  </si>
  <si>
    <t>786,32*1,1655 "Přepočtené koeficientem množství</t>
  </si>
  <si>
    <t>67</t>
  </si>
  <si>
    <t>62855007</t>
  </si>
  <si>
    <t>pás asfaltový natavitelný modifikovaný SBS s vložkou z polyesterové vyztužené rohože a hrubozrnným břidličným posypem na horním povrchu tl 4,5mm</t>
  </si>
  <si>
    <t>134</t>
  </si>
  <si>
    <t>882,32*1,1655 "Přepočtené koeficientem množství</t>
  </si>
  <si>
    <t>712391171</t>
  </si>
  <si>
    <t>Provedení povlakové krytiny střech plochých do 10° -ostatní práce provedení vrstvy textilní podkladní</t>
  </si>
  <si>
    <t>136</t>
  </si>
  <si>
    <t>69</t>
  </si>
  <si>
    <t>69311196</t>
  </si>
  <si>
    <t>geotextilie netkaná separační, ochranná, filtrační, drenážní PES(70%)+PP(30%) 150g/m2</t>
  </si>
  <si>
    <t>138</t>
  </si>
  <si>
    <t>223,02*1,155 "Přepočtené koeficientem množství</t>
  </si>
  <si>
    <t>998712102</t>
  </si>
  <si>
    <t>Přesun hmot pro povlakové krytiny stanovený z hmotnosti přesunovaného materiálu vodorovná dopravní vzdálenost do 50 m základní v objektech výšky přes 6 do 12 m</t>
  </si>
  <si>
    <t>140</t>
  </si>
  <si>
    <t>713</t>
  </si>
  <si>
    <t>Izolace tepelné</t>
  </si>
  <si>
    <t>71</t>
  </si>
  <si>
    <t>713141151</t>
  </si>
  <si>
    <t>Montáž tepelné izolace střech plochých rohožemi, pásy, deskami, dílci, bloky (izolační materiál ve specifikaci) kladenými volně jednovrstvá</t>
  </si>
  <si>
    <t>průměr izolace celkem 260 mm</t>
  </si>
  <si>
    <t>28375033</t>
  </si>
  <si>
    <t>deska EPS 150 pro konstrukce s vysokým zatížením λ=0,035 tl 150mm</t>
  </si>
  <si>
    <t>144</t>
  </si>
  <si>
    <t>223,02*1,05 "Přepočtené koeficientem množství</t>
  </si>
  <si>
    <t>73</t>
  </si>
  <si>
    <t>713141212</t>
  </si>
  <si>
    <t>Montáž tepelné izolace střech plochých atikovými klíny přilepenými za studena nízkoexpanzní (PUR) pěnou</t>
  </si>
  <si>
    <t>146</t>
  </si>
  <si>
    <t xml:space="preserve">komín </t>
  </si>
  <si>
    <t>2,3+2,3+1,8+1,8</t>
  </si>
  <si>
    <t>43,9+41,7+10,4</t>
  </si>
  <si>
    <t>63152005</t>
  </si>
  <si>
    <t>klín atikový přechodný minerální plochých střech tl 50x50mm</t>
  </si>
  <si>
    <t>148</t>
  </si>
  <si>
    <t>104,2*1,05 "Přepočtené koeficientem množství</t>
  </si>
  <si>
    <t>75</t>
  </si>
  <si>
    <t>713141263</t>
  </si>
  <si>
    <t>Montáž tepelné izolace střech plochých mechanické přikotvení šrouby včetně dodávky šroubů, bez položení tepelné izolace tl. izolace přes 240 mm do betonu</t>
  </si>
  <si>
    <t>150</t>
  </si>
  <si>
    <t>713141336</t>
  </si>
  <si>
    <t>Montáž tepelné izolace střech plochých spádovými klíny v ploše přilepenými za studena nízkoexpanzní (PUR) pěnou</t>
  </si>
  <si>
    <t>152</t>
  </si>
  <si>
    <t>77</t>
  </si>
  <si>
    <t>28376142</t>
  </si>
  <si>
    <t>klín izolační spád do 5% EPS 150</t>
  </si>
  <si>
    <t>154</t>
  </si>
  <si>
    <t>223,02*0,11</t>
  </si>
  <si>
    <t>998713102</t>
  </si>
  <si>
    <t>Přesun hmot pro izolace tepelné stanovený z hmotnosti přesunovaného materiálu vodorovná dopravní vzdálenost do 50 m s užitím mechanizace v objektech výšky přes 6 m do 12 m</t>
  </si>
  <si>
    <t>156</t>
  </si>
  <si>
    <t>761</t>
  </si>
  <si>
    <t>Konstrukce prosvětlovací</t>
  </si>
  <si>
    <t>79</t>
  </si>
  <si>
    <t>761611114</t>
  </si>
  <si>
    <t>Okna ze skleněných tvárnic zděné rozměr 190 x 190 x 80 mm bezbarvé lesklé dezén struktura</t>
  </si>
  <si>
    <t>158</t>
  </si>
  <si>
    <t>761990001</t>
  </si>
  <si>
    <t>Příplatek k cenám konstrukce ze skleněných tvárnic za ztíženou montáž za plochu do 10 m2</t>
  </si>
  <si>
    <t>81</t>
  </si>
  <si>
    <t>998761102</t>
  </si>
  <si>
    <t>Přesun hmot pro konstrukce prosvětlovací stanovený z hmotnosti přesunovaného materiálu vodorovná dopravní vzdálenost do 50 m základní v objektech výšky přes 6 do 12 m</t>
  </si>
  <si>
    <t>162</t>
  </si>
  <si>
    <t>764002414</t>
  </si>
  <si>
    <t>Montáž strukturované oddělovací rohože jakékoli rš</t>
  </si>
  <si>
    <t>164</t>
  </si>
  <si>
    <t>skladba S5</t>
  </si>
  <si>
    <t>83</t>
  </si>
  <si>
    <t>28329223</t>
  </si>
  <si>
    <t>fólie difuzně propustné s nakašírovanou strukturovanou rohoží pod hladkou plechovou krytinu</t>
  </si>
  <si>
    <t>166</t>
  </si>
  <si>
    <t>187,285*1,15 "Přepočtené koeficientem množství</t>
  </si>
  <si>
    <t>764141411</t>
  </si>
  <si>
    <t>Krytina ze svitků nebo tabulí z titanzinkového předzvětralého plechu s úpravou u okapů, prostupů a výčnělků střechy rovné drážkováním ze svitků rš 670 mm, sklon střechy do 30°</t>
  </si>
  <si>
    <t>168</t>
  </si>
  <si>
    <t>oplechování komínových těles</t>
  </si>
  <si>
    <t>85</t>
  </si>
  <si>
    <t>764242433</t>
  </si>
  <si>
    <t>Oplechování střešních prvků z titanzinkového předzvětralého plechu okapu okapovým plechem střechy rovné rš 250 mm</t>
  </si>
  <si>
    <t>170</t>
  </si>
  <si>
    <t>nová konstrukce střechy</t>
  </si>
  <si>
    <t>18,3*2</t>
  </si>
  <si>
    <t>11,8*2</t>
  </si>
  <si>
    <t>1,8*2</t>
  </si>
  <si>
    <t>2,3*2</t>
  </si>
  <si>
    <t xml:space="preserve">obvod střechy </t>
  </si>
  <si>
    <t>98,1+30,1+15,6</t>
  </si>
  <si>
    <t>plechová střecha</t>
  </si>
  <si>
    <t>15,9+10,95+3,2+3,2+2,6+2,6+4,6+4,6</t>
  </si>
  <si>
    <t>764246444</t>
  </si>
  <si>
    <t>Oplechování parapetů z titanzinkového předzvětralého plechu rovných celoplošně lepené, bez rohů rš 330 mm</t>
  </si>
  <si>
    <t>172</t>
  </si>
  <si>
    <t>O01</t>
  </si>
  <si>
    <t>1,65*8</t>
  </si>
  <si>
    <t>O02</t>
  </si>
  <si>
    <t>0,85*8</t>
  </si>
  <si>
    <t>O04</t>
  </si>
  <si>
    <t>2,25</t>
  </si>
  <si>
    <t>O05</t>
  </si>
  <si>
    <t>1,75*3</t>
  </si>
  <si>
    <t>O06</t>
  </si>
  <si>
    <t>2,4</t>
  </si>
  <si>
    <t>O07</t>
  </si>
  <si>
    <t>1,2*2</t>
  </si>
  <si>
    <t>O08</t>
  </si>
  <si>
    <t>3,1*2</t>
  </si>
  <si>
    <t>87</t>
  </si>
  <si>
    <t>764247444</t>
  </si>
  <si>
    <t>Oplechování parapetů z titanzinkového předzvětralého plechu oblých nebo ze segmentů, včetně rohů celoplošně lepené rš 330 mm</t>
  </si>
  <si>
    <t>174</t>
  </si>
  <si>
    <t>O03</t>
  </si>
  <si>
    <t>6,5</t>
  </si>
  <si>
    <t>7643116R00</t>
  </si>
  <si>
    <t>Lemování zdí z titanzinkového předzvětralého plechu, ochranná lišta střešní krytiny rš 150 mm</t>
  </si>
  <si>
    <t>176</t>
  </si>
  <si>
    <t>89</t>
  </si>
  <si>
    <t>764541415</t>
  </si>
  <si>
    <t>Žlab podokapní z titanzinkového předzvětralého plechu včetně háků a čel hranatý rš 400 mm</t>
  </si>
  <si>
    <t>178</t>
  </si>
  <si>
    <t xml:space="preserve">obvod objektu </t>
  </si>
  <si>
    <t>98,1+30,1+15,6+30</t>
  </si>
  <si>
    <t>16,3*2</t>
  </si>
  <si>
    <t>11,3+3,4+3,4</t>
  </si>
  <si>
    <t>764541425</t>
  </si>
  <si>
    <t>Žlab podokapní z titanzinkového předzvětralého plechu roh nebo kout, žlabu půlkruhového rš 330 mm</t>
  </si>
  <si>
    <t>180</t>
  </si>
  <si>
    <t>obvod objektu</t>
  </si>
  <si>
    <t>91</t>
  </si>
  <si>
    <t>7645414R00</t>
  </si>
  <si>
    <t>Žlab podokapní z titanzinkového předzvětralého plechu včetně háků a čel kotlík hranatý/svod kulatý (trychtýřový), rš žlabu/průměr svodu 400/100 mm</t>
  </si>
  <si>
    <t>182</t>
  </si>
  <si>
    <t>obvod střechy</t>
  </si>
  <si>
    <t>764548423</t>
  </si>
  <si>
    <t>Svod z titanzinkového předzvětralého plechu včetně objímek, kolen a odskoků kruhový, průměru 100 mm</t>
  </si>
  <si>
    <t>184</t>
  </si>
  <si>
    <t>4+6</t>
  </si>
  <si>
    <t>9*5</t>
  </si>
  <si>
    <t>4*6,2</t>
  </si>
  <si>
    <t>93</t>
  </si>
  <si>
    <t>998764102</t>
  </si>
  <si>
    <t>Přesun hmot pro konstrukce klempířské stanovený z hmotnosti přesunovaného materiálu vodorovná dopravní vzdálenost do 50 m základní v objektech výšky přes 6 do 12 m</t>
  </si>
  <si>
    <t>186</t>
  </si>
  <si>
    <t>E01</t>
  </si>
  <si>
    <t>Vstupní dveře do smuteční síně 2160x2580 mm, bude provedena repase restaurátorským způsobem, tj. odstranění barvy , nový nátěr, repase kování a dalších prvků, kompletní zhotovení, Dle PD - tabulka dveří</t>
  </si>
  <si>
    <t>188</t>
  </si>
  <si>
    <t>95</t>
  </si>
  <si>
    <t>E02</t>
  </si>
  <si>
    <t>Dveře do výstavní místnosti a dveře pro smuteční hosty 1520x2580 mm, bude provedena repase restaurátorským způsobem, tj. odstranění barvy , nový nátěr, repase kování a dalších prvků, kompletní zhotovení, Dle PD - tabulka dveří</t>
  </si>
  <si>
    <t>190</t>
  </si>
  <si>
    <t>E03</t>
  </si>
  <si>
    <t>Boční dveře do smuteční síně 1320x2380 mm, bude provedena repase restaurátorským způsobem, tj. odstranění barvy , nový nátěr, repase kování a dalších prvků, kompletní zhotovení, Dle PD - tabulka dveří</t>
  </si>
  <si>
    <t>192</t>
  </si>
  <si>
    <t>97</t>
  </si>
  <si>
    <t>E04</t>
  </si>
  <si>
    <t>Služební vchod na východní straně 1100x2770 mm, bude provedena běžná repase, tj. odstranění barvy , nový nátěr, repase kování a dalších prvků, kompletní zhotovení, Dle PD - tabulka dveří</t>
  </si>
  <si>
    <t>194</t>
  </si>
  <si>
    <t>E05</t>
  </si>
  <si>
    <t>Vchod pro pohřební služby 1700x2600 mm, bude provedena běžná repase, tj. odstranění barvy , nový nátěr, repase kování a dalších prvků, kompletní zhotovení, Dle PD - tabulka dveří</t>
  </si>
  <si>
    <t>196</t>
  </si>
  <si>
    <t>99</t>
  </si>
  <si>
    <t>E06</t>
  </si>
  <si>
    <t>M+D Dveře dřevěné 2400x2200 mm, dvoukřídlé otočné, včetně dřevěné zárubně, kování a příslušentsví, dle PD - tabulka dveří</t>
  </si>
  <si>
    <t>198</t>
  </si>
  <si>
    <t>E07</t>
  </si>
  <si>
    <t>Dveře do výstavní místnosti a dveře pro smuteční hosty 1360x2580 mm, bude provedena repase restaurátorským způsobem, tj. odstranění barvy , nový nátěr, repase kování a dalších prvků, kompletní zhotovení, Dle PD - tabulka dveří</t>
  </si>
  <si>
    <t>200</t>
  </si>
  <si>
    <t>101</t>
  </si>
  <si>
    <t>Boční okna tambunu 1650x1550 mm, bude provedena repase restaurátorským způsobem, tj. odstranění barvy, nový nátěr, eventuelně přesklení, kompletní zhotovení, Dle PD - tabulka oken</t>
  </si>
  <si>
    <t>202</t>
  </si>
  <si>
    <t>Čelní okna tamburu 850x1550 mm, bude provedena repase restaurátorským způsobem, tj. odstranění barvy, nový nátěr, eventuelně přesklení, kompletní zhotovení, Dle PD - tabulka oken</t>
  </si>
  <si>
    <t>204</t>
  </si>
  <si>
    <t>103</t>
  </si>
  <si>
    <t>Okna čekárny se zakřivenými skly 1850x2070 mm, bude provedena repase restaurátorským způsobem, tj. odstranění barvy , nový nátěr, výměna prasklých a nepůvodních skel za skla s rádiusem 2,65m, kompletní zhotovení, Dle PD - tabulka oken</t>
  </si>
  <si>
    <t>206</t>
  </si>
  <si>
    <t>Okno ve výstavní místnosti 2250x1800 mm, bude provedena repase restaurátorským způsobem, tj. odstranění barvy , nový nátěr, eventuelně přesklení, kompletní zhotovení, Dle PD - tabulka oken</t>
  </si>
  <si>
    <t>208</t>
  </si>
  <si>
    <t>105</t>
  </si>
  <si>
    <t>Okno přístavby 1750x2070 mm, bude provedena repase restaurátorským způsobem, tj. odstranění barvy , nový nátěr, eventuelně přesklení, kompletní zhotovení, Dle PD - tabulka oken</t>
  </si>
  <si>
    <t>210</t>
  </si>
  <si>
    <t>Okno přístavby 2400x1600 mm, bude provedena repase restaurátorským způsobem, tj. odstranění barvy , nový nátěr, eventuelně přesklení, kompletní zhotovení, Dle PD - tabulka oken</t>
  </si>
  <si>
    <t>212</t>
  </si>
  <si>
    <t>107</t>
  </si>
  <si>
    <t>Okno přístavby 1180x1780 mm, bude provedena repase restaurátorským způsobem, tj. odstranění barvy , nový nátěr, eventuelně přesklení, kompletní zhotovení, Dle PD - tabulka oken</t>
  </si>
  <si>
    <t>214</t>
  </si>
  <si>
    <t>Okno přístavby 3050x1600 mm, bude provedena repase restaurátorským způsobem, tj. odstranění barvy , nový nátěr, eventuelně přesklení, kompletní zhotovení, Dle PD - tabulka oken</t>
  </si>
  <si>
    <t>216</t>
  </si>
  <si>
    <t>109</t>
  </si>
  <si>
    <t>O09</t>
  </si>
  <si>
    <t>Okno přístavby 1210x1600 mm, bude provedena repase restaurátorským způsobem, tj. odstranění barvy , nový nátěr, eventuelně přesklení, kompletní zhotovení, Dle PD - tabulka oken</t>
  </si>
  <si>
    <t>218</t>
  </si>
  <si>
    <t>R76615</t>
  </si>
  <si>
    <t>Rekonstrukce bočních dveří, Obroušení dveří jemným smirkem 2x, základní penetrační nátěr + 2 vrstvy fládrového nátěru</t>
  </si>
  <si>
    <t>220</t>
  </si>
  <si>
    <t>111</t>
  </si>
  <si>
    <t>998766102</t>
  </si>
  <si>
    <t>Přesun hmot pro konstrukce truhlářské stanovený z hmotnosti přesunovaného materiálu vodorovná dopravní vzdálenost do 50 m základní v objektech výšky přes 6 do 12 m</t>
  </si>
  <si>
    <t>222</t>
  </si>
  <si>
    <t>767163121</t>
  </si>
  <si>
    <t>Montáž zábradlí přímého v interiéru v rovině (na rovné ploše) kotveného do betonu</t>
  </si>
  <si>
    <t>224</t>
  </si>
  <si>
    <t>Z01</t>
  </si>
  <si>
    <t>113</t>
  </si>
  <si>
    <t>M42283</t>
  </si>
  <si>
    <t>zábradlí v. 1100 mm, sloupky pásovina 80/10, madlo trubka pr. 50x4, provedení ocel+zinek, kompletní dodání dle PD</t>
  </si>
  <si>
    <t>226</t>
  </si>
  <si>
    <t>767531121</t>
  </si>
  <si>
    <t>Montáž vstupních čisticích zón z rohoží osazení rámu mosazného nebo hliníkového zapuštěného z L profilů</t>
  </si>
  <si>
    <t>228</t>
  </si>
  <si>
    <t>Z03</t>
  </si>
  <si>
    <t>(2,2+2,2+0,45+0,45)*4</t>
  </si>
  <si>
    <t>115</t>
  </si>
  <si>
    <t>M52160</t>
  </si>
  <si>
    <t>rám pro zapuštění profil L-40x40x3, ocel+zinek</t>
  </si>
  <si>
    <t>230</t>
  </si>
  <si>
    <t>21,2*1,1 "Přepočtené koeficientem množství</t>
  </si>
  <si>
    <t>767531212</t>
  </si>
  <si>
    <t>Montáž vstupních čisticích zón z rohoží kovových nebo plastových plochy přes 0,5 do 1 m2</t>
  </si>
  <si>
    <t>232</t>
  </si>
  <si>
    <t>117</t>
  </si>
  <si>
    <t>M52003</t>
  </si>
  <si>
    <t>rohož vstupní provedení ocel+zinek 40 mm</t>
  </si>
  <si>
    <t>234</t>
  </si>
  <si>
    <t>4*1,1 "Přepočtené koeficientem množství</t>
  </si>
  <si>
    <t>767531232</t>
  </si>
  <si>
    <t>Montáž vstupních čisticích zón z rohoží osazení záchytné vany plochy přes 0,5 do 1 m2</t>
  </si>
  <si>
    <t>236</t>
  </si>
  <si>
    <t>119</t>
  </si>
  <si>
    <t>69752164</t>
  </si>
  <si>
    <t>vana záchytná čistících zón z nerezového plechu včetně rámu přes 0,5 do 1,0m2</t>
  </si>
  <si>
    <t>238</t>
  </si>
  <si>
    <t>767832101</t>
  </si>
  <si>
    <t>Montáž venkovních požárních žebříků do zdiva se suchovodem</t>
  </si>
  <si>
    <t>240</t>
  </si>
  <si>
    <t>Z02</t>
  </si>
  <si>
    <t>121</t>
  </si>
  <si>
    <t>44983001</t>
  </si>
  <si>
    <t>žebřík venkovní se suchovodem v provedení žárový Zn</t>
  </si>
  <si>
    <t>242</t>
  </si>
  <si>
    <t>R767156</t>
  </si>
  <si>
    <t>244</t>
  </si>
  <si>
    <t>123</t>
  </si>
  <si>
    <t>998767102</t>
  </si>
  <si>
    <t>Přesun hmot pro zámečnické konstrukce stanovený z hmotnosti přesunovaného materiálu vodorovná dopravní vzdálenost do 50 m základní v objektech výšky přes 6 do 12 m</t>
  </si>
  <si>
    <t>246</t>
  </si>
  <si>
    <t>783</t>
  </si>
  <si>
    <t>Dokončovací práce - nátěry</t>
  </si>
  <si>
    <t>783201201</t>
  </si>
  <si>
    <t>Příprava podkladu tesařských konstrukcí před provedením nátěru broušení</t>
  </si>
  <si>
    <t>248</t>
  </si>
  <si>
    <t>125</t>
  </si>
  <si>
    <t>783201401</t>
  </si>
  <si>
    <t>Příprava podkladu tesařských konstrukcí před provedením nátěru ometení</t>
  </si>
  <si>
    <t>250</t>
  </si>
  <si>
    <t>783213121</t>
  </si>
  <si>
    <t>Preventivní napouštěcí nátěr tesařských prvků proti dřevokazným houbám, hmyzu a plísním zabudovaných do konstrukce dvojnásobný syntetický</t>
  </si>
  <si>
    <t>252</t>
  </si>
  <si>
    <t>127</t>
  </si>
  <si>
    <t>783823137</t>
  </si>
  <si>
    <t>Penetrační nátěr omítek hladkých omítek hladkých, zrnitých tenkovrstvých nebo štukových stupně členitosti 1 a 2 vápenný</t>
  </si>
  <si>
    <t>254</t>
  </si>
  <si>
    <t>viz. pol. č. 621331111 + 622325203 + 622331111 + 623331111</t>
  </si>
  <si>
    <t>349,55+322,05+696,514+165</t>
  </si>
  <si>
    <t>783827427</t>
  </si>
  <si>
    <t>Krycí (ochranný ) nátěr omítek dvojnásobný hladkých omítek hladkých, zrnitých tenkovrstvých nebo štukových stupně členitosti 1 a 2 vápenný</t>
  </si>
  <si>
    <t>256</t>
  </si>
  <si>
    <t>129</t>
  </si>
  <si>
    <t>783897611</t>
  </si>
  <si>
    <t>Krycí (ochranný ) nátěr omítek Příplatek k cenám za provádění barevného nátěru v odstínu středně sytém dvojnásobného</t>
  </si>
  <si>
    <t>258</t>
  </si>
  <si>
    <t>SO 201 - Bourací práce</t>
  </si>
  <si>
    <t xml:space="preserve">    771 - Podlahy z dlaždic</t>
  </si>
  <si>
    <t>80,9</t>
  </si>
  <si>
    <t>949101112</t>
  </si>
  <si>
    <t>Lešení pomocné pracovní pro objekty pozemních staveb pro zatížení do 150 kg/m2, o výšce lešeňové podlahy přes 1,9 do 3,5 m</t>
  </si>
  <si>
    <t>189,4</t>
  </si>
  <si>
    <t>962031133</t>
  </si>
  <si>
    <t>Bourání příček nebo přizdívek z cihel pálených plných nebo dutých, tl. přes 100 do 150 mm</t>
  </si>
  <si>
    <t>6,6*3,3*2</t>
  </si>
  <si>
    <t>3,45*3,3*2</t>
  </si>
  <si>
    <t>-0,9*1,97*3</t>
  </si>
  <si>
    <t>965042241</t>
  </si>
  <si>
    <t>Bourání mazanin betonových nebo z litého asfaltu tl. přes 100 mm, plochy přes 4 m2</t>
  </si>
  <si>
    <t>m.č. 1.26</t>
  </si>
  <si>
    <t>13*0,3</t>
  </si>
  <si>
    <t>m.č. 1.02 - 1.05</t>
  </si>
  <si>
    <t>(55,2+5,9+3,9+3,3)*0,2</t>
  </si>
  <si>
    <t>973032616</t>
  </si>
  <si>
    <t>Vysekání kapes ve zdivu z dutých cihel nebo tvárnic pro špalíky a krabice, velikosti do 100x100x50 mm</t>
  </si>
  <si>
    <t>60+20+10+2+8</t>
  </si>
  <si>
    <t>974031121</t>
  </si>
  <si>
    <t>Vysekání rýh ve zdivu cihelném na maltu vápennou nebo vápenocementovou do hl. 30 mm a šířky do 30 mm</t>
  </si>
  <si>
    <t>974031132</t>
  </si>
  <si>
    <t>Vysekání rýh ve zdivu cihelném na maltu vápennou nebo vápenocementovou do hl. 50 mm a šířky do 70 mm</t>
  </si>
  <si>
    <t>974031133</t>
  </si>
  <si>
    <t>Vysekání rýh ve zdivu cihelném na maltu vápennou nebo vápenocementovou do hl. 50 mm a šířky do 100 mm</t>
  </si>
  <si>
    <t>974042543</t>
  </si>
  <si>
    <t>Vysekání rýh v betonové nebo jiné monolitické dlažbě s betonovým podkladem do hl.70 mm a šířky do 100 mm</t>
  </si>
  <si>
    <t>977151114</t>
  </si>
  <si>
    <t>Jádrové vrty diamantovými korunkami do stavebních materiálů (železobetonu, betonu, cihel, obkladů, dlažeb, kamene) průměru přes 50 do 60 mm</t>
  </si>
  <si>
    <t>977151118</t>
  </si>
  <si>
    <t>Jádrové vrty diamantovými korunkami do stavebních materiálů (železobetonu, betonu, cihel, obkladů, dlažeb, kamene) průměru přes 90 do 100 mm</t>
  </si>
  <si>
    <t>977151125</t>
  </si>
  <si>
    <t>Jádrové vrty diamantovými korunkami do stavebních materiálů (železobetonu, betonu, cihel, obkladů, dlažeb, kamene) průměru přes 180 do 200 mm</t>
  </si>
  <si>
    <t>977332211</t>
  </si>
  <si>
    <t>Frézování drážek pro vodiče ve stěnách z dutých cihel nebo tvárnic, rozměru do 30x30 mm</t>
  </si>
  <si>
    <t>550</t>
  </si>
  <si>
    <t>978013161</t>
  </si>
  <si>
    <t>Otlučení vápenných nebo vápenocementových omítek vnitřních ploch stěn s vyškrabáním spar, s očištěním zdiva, v rozsahu přes 30 do 50 %</t>
  </si>
  <si>
    <t>oprava stávajících omítek 1 NP</t>
  </si>
  <si>
    <t>m.č. 1.02, 1.31</t>
  </si>
  <si>
    <t>49,5*3,5</t>
  </si>
  <si>
    <t>R999151.1</t>
  </si>
  <si>
    <t>Vybouráni stávajících rozvodů elektro (silnoproud+slaboproud), včetně koncových prvků, likvidace odpadu</t>
  </si>
  <si>
    <t>R999152</t>
  </si>
  <si>
    <t>Vybouráni stávajících rozvodů ZTI (vodovod, kanalizace), včetně koncových prvků, likvidace odpadu</t>
  </si>
  <si>
    <t>R999153</t>
  </si>
  <si>
    <t>Vybouráni stávajících rozvodů vytápění, včetně koncových prvků, likvidace odpadu</t>
  </si>
  <si>
    <t>75,25*19</t>
  </si>
  <si>
    <t>38,632</t>
  </si>
  <si>
    <t>15,924</t>
  </si>
  <si>
    <t>2,7</t>
  </si>
  <si>
    <t>1,98</t>
  </si>
  <si>
    <t>1,6</t>
  </si>
  <si>
    <t>997013867</t>
  </si>
  <si>
    <t>Poplatek za uložení stavebního odpadu na recyklační skládce (skládkovné) z tašek a keramických výrobků zatříděného do Katalogu odpadů pod kódem 17 01 03</t>
  </si>
  <si>
    <t>8,972</t>
  </si>
  <si>
    <t>75,25</t>
  </si>
  <si>
    <t>-38,632</t>
  </si>
  <si>
    <t>-23,204</t>
  </si>
  <si>
    <t>-8,972</t>
  </si>
  <si>
    <t>771</t>
  </si>
  <si>
    <t>Podlahy z dlaždic</t>
  </si>
  <si>
    <t>771471810</t>
  </si>
  <si>
    <t>Demontáž soklíků z dlaždic keramických kladených do malty rovných</t>
  </si>
  <si>
    <t>ostatní místnosti do suti</t>
  </si>
  <si>
    <t>50,85</t>
  </si>
  <si>
    <t>771571810</t>
  </si>
  <si>
    <t>Demontáž podlah z dlaždic keramických kladených do malty</t>
  </si>
  <si>
    <t>m.č. 1.26 - podlahu demontovat k dalšímu použití</t>
  </si>
  <si>
    <t>11,4</t>
  </si>
  <si>
    <t xml:space="preserve">ostatní místnosti do suti </t>
  </si>
  <si>
    <t>55,2+32,4</t>
  </si>
  <si>
    <t>R71596810</t>
  </si>
  <si>
    <t>Demontáž podlah z dlaždic keramických kladených do malty k dalšímu použití</t>
  </si>
  <si>
    <t>m.č. 1.01 - podlahu demontovat k dalšímu použití</t>
  </si>
  <si>
    <t>108,5</t>
  </si>
  <si>
    <t>SO 202 - Stavební část</t>
  </si>
  <si>
    <t xml:space="preserve">    781 - Dokončovací práce - obklady</t>
  </si>
  <si>
    <t xml:space="preserve">    784 - Dokončovací práce - malby a tapety</t>
  </si>
  <si>
    <t>310231055</t>
  </si>
  <si>
    <t>Zazdívka otvorů ve zdivu nadzákladovém děrovanými cihlami plochy přes 1 do 4 m2 přes P10 do P15, tl. zdiva 300 mm</t>
  </si>
  <si>
    <t>zazdění dveří</t>
  </si>
  <si>
    <t>1,1*1,97</t>
  </si>
  <si>
    <t>317168012</t>
  </si>
  <si>
    <t>Překlady keramické ploché osazené do maltového lože, výšky překladu 71 mm šířky 115 mm, délky 1250 mm</t>
  </si>
  <si>
    <t>317941121</t>
  </si>
  <si>
    <t>Osazování ocelových válcovaných nosníků na zdivu I nebo IE nebo U nebo UE nebo L do č. 12 nebo výšky do 120 mm</t>
  </si>
  <si>
    <t>I 100 ... 8,34 kg/m</t>
  </si>
  <si>
    <t>1,3*4*0,00834</t>
  </si>
  <si>
    <t>13010712</t>
  </si>
  <si>
    <t>ocel profilová jakost S235JR (11 375) průřez I (IPN) 100</t>
  </si>
  <si>
    <t>0,043*1,15 "Přepočtené koeficientem množství</t>
  </si>
  <si>
    <t>317941123</t>
  </si>
  <si>
    <t>Osazování ocelových válcovaných nosníků na zdivu I nebo IE nebo U nebo UE nebo L č. 14 až 22 nebo výšky do 220 mm</t>
  </si>
  <si>
    <t>I 160 ... 17,9 kg/m</t>
  </si>
  <si>
    <t>2,9*2*0,0179</t>
  </si>
  <si>
    <t>13010718</t>
  </si>
  <si>
    <t>ocel profilová jakost S235JR (11 375) průřez I (IPN) 160</t>
  </si>
  <si>
    <t>0,104*1,15 "Přepočtené koeficientem množství</t>
  </si>
  <si>
    <t>340231035</t>
  </si>
  <si>
    <t>Zazdívka otvorů v příčkách nebo stěnách děrovanými cihlami plochy přes 1 do 4 m2 , tloušťka příčky 140 mm</t>
  </si>
  <si>
    <t>zazdění otvoru v m.č. 1.04</t>
  </si>
  <si>
    <t>1,1*2</t>
  </si>
  <si>
    <t>1,5*3,5</t>
  </si>
  <si>
    <t>342244201</t>
  </si>
  <si>
    <t>Příčky jednoduché z cihel děrovaných broušených, na tenkovrstvou maltu, pevnost cihel do P15, tl. příčky 80 mm</t>
  </si>
  <si>
    <t>m.č. 1.03 - 1.07</t>
  </si>
  <si>
    <t>3,4*3,7</t>
  </si>
  <si>
    <t>-0,9*1,97</t>
  </si>
  <si>
    <t>-0,8*1,97</t>
  </si>
  <si>
    <t>2,5*3,7</t>
  </si>
  <si>
    <t>1,2*3,7</t>
  </si>
  <si>
    <t>1,1*3,7</t>
  </si>
  <si>
    <t>4,1*3,7</t>
  </si>
  <si>
    <t>-1*1,97</t>
  </si>
  <si>
    <t>2,2*3,7</t>
  </si>
  <si>
    <t>346244381</t>
  </si>
  <si>
    <t>Plentování ocelových válcovaných nosníků jednostranné cihlami na maltu, výška stojiny do 200 mm</t>
  </si>
  <si>
    <t>1,3*0,3*2</t>
  </si>
  <si>
    <t>2,9*0,3</t>
  </si>
  <si>
    <t>346481111</t>
  </si>
  <si>
    <t>Zaplentování rýh, potrubí, válcovaných nosníků, výklenků nebo nik jakéhokoliv tvaru, na maltu ve stěnách nebo před stěnami rabicovým pletivem</t>
  </si>
  <si>
    <t>1,3*0,6*2</t>
  </si>
  <si>
    <t>2,9*0,8</t>
  </si>
  <si>
    <t>611315417</t>
  </si>
  <si>
    <t>Oprava vápenné omítky vnitřních ploch hladké, tl. do 20 mm, s celoplošným přeštukováním, tl. štuku do 3 mm stropů, v rozsahu opravované plochy přes 10 do 30%</t>
  </si>
  <si>
    <t>m.č. 1.26, 1.28, 1.30</t>
  </si>
  <si>
    <t>23,5</t>
  </si>
  <si>
    <t>612131101</t>
  </si>
  <si>
    <t>Podkladní a spojovací vrstva vnitřních omítaných ploch cementový postřik nanášený ručně celoplošně stěn</t>
  </si>
  <si>
    <t>viz. položka č. 612321121</t>
  </si>
  <si>
    <t>108,41</t>
  </si>
  <si>
    <t>612135101</t>
  </si>
  <si>
    <t>Hrubá výplň rýh maltou jakékoli šířky rýhy ve stěnách</t>
  </si>
  <si>
    <t>950*0,07</t>
  </si>
  <si>
    <t>220*0,1</t>
  </si>
  <si>
    <t>612311131</t>
  </si>
  <si>
    <t>Vápenný štuk vnitřních ploch tloušťky do 3 mm svislých konstrukcí stěn</t>
  </si>
  <si>
    <t>nové stěny</t>
  </si>
  <si>
    <t>příčky</t>
  </si>
  <si>
    <t>(46,755+7,45)*2</t>
  </si>
  <si>
    <t>612315412</t>
  </si>
  <si>
    <t>Oprava vápenné omítky vnitřních ploch hladké, tl. do 20 mm stěn, v rozsahu opravované plochy přes 10 do 30%</t>
  </si>
  <si>
    <t>m.č. 1.01</t>
  </si>
  <si>
    <t>48,7*9</t>
  </si>
  <si>
    <t>m.č. 1.31</t>
  </si>
  <si>
    <t>20,3*3,5</t>
  </si>
  <si>
    <t>25,7</t>
  </si>
  <si>
    <t>612315413</t>
  </si>
  <si>
    <t>Oprava vápenné omítky vnitřních ploch hladké, tl. do 20 mm stěn, v rozsahu opravované plochy přes 30 do 50%</t>
  </si>
  <si>
    <t>oprava omítky pod obklady</t>
  </si>
  <si>
    <t>612315418</t>
  </si>
  <si>
    <t>Oprava vápenné omítky vnitřních ploch hladké, tl. do 20 mm, s celoplošným přeštukováním, tl. štuku do 3 mm stěn, v rozsahu opravované plochy přes 30 do 50%</t>
  </si>
  <si>
    <t>m.č. 1.03 - 1.07, 1.26, 1.28, 1.30</t>
  </si>
  <si>
    <t>84,85*3,5</t>
  </si>
  <si>
    <t>-16</t>
  </si>
  <si>
    <t>612321121</t>
  </si>
  <si>
    <t>Omítka vápenocementová vnitřních ploch nanášená ručně jednovrstvá, tloušťky do 10 mm hladká svislých konstrukcí stěn</t>
  </si>
  <si>
    <t>612321191</t>
  </si>
  <si>
    <t>Omítka vápenocementová vnitřních ploch nanášená ručně Příplatek k cenám za každých dalších i započatých 5 mm tloušťky omítky přes 10 mm stěn</t>
  </si>
  <si>
    <t>631312141</t>
  </si>
  <si>
    <t>Doplnění dosavadních mazanin prostým betonem s dodáním hmot, bez potěru, plochy jednotlivě rýh v dosavadních mazaninách</t>
  </si>
  <si>
    <t>100*0,1*0,1</t>
  </si>
  <si>
    <t>632441114</t>
  </si>
  <si>
    <t>Potěr anhydritový samonivelační ze suchých směsí tlouštky přes 40 do 50 mm</t>
  </si>
  <si>
    <t>55,2+5,9+3,9+3,3</t>
  </si>
  <si>
    <t>642942111</t>
  </si>
  <si>
    <t>Osazování zárubní nebo rámů kovových dveřních lisovaných nebo z úhelníků bez dveřních křídel na cementovou maltu, plochy otvoru do 2,5 m2</t>
  </si>
  <si>
    <t>55331483</t>
  </si>
  <si>
    <t>zárubeň jednokřídlá ocelová pro zdění tl stěny 75-100mm rozměru 900/1970, 2100mm</t>
  </si>
  <si>
    <t>55331482</t>
  </si>
  <si>
    <t>zárubeň jednokřídlá ocelová pro zdění tl stěny 75-100mm rozměru 800/1970, 2100mm</t>
  </si>
  <si>
    <t>642946112</t>
  </si>
  <si>
    <t>Osazení stavebního pouzdra posuvných dveří do zděné příčky s jednou kapsou pro jedno dveřní křídlo průchozí šířky přes 800 do 1200 mm</t>
  </si>
  <si>
    <t>55331614</t>
  </si>
  <si>
    <t>pouzdro stavební do zdiva pro 1 křídlo posuvných dveří š 1000mm v do 2100mm</t>
  </si>
  <si>
    <t>R661801</t>
  </si>
  <si>
    <t>Postupné odstranění novodobých povrchových úprav pod dohledem restaurátora</t>
  </si>
  <si>
    <t>R661815</t>
  </si>
  <si>
    <t>Vyhodnocení a návrh nových povrchových úprav pod dohledem restaurátora</t>
  </si>
  <si>
    <t>m.č. 1.01 + m.č. 1.31</t>
  </si>
  <si>
    <t>R661841</t>
  </si>
  <si>
    <t>Povrstvení povrchu vápenným kletem</t>
  </si>
  <si>
    <t>R661853</t>
  </si>
  <si>
    <t>Rekonstrukce původních povrchových úprav</t>
  </si>
  <si>
    <t>R661891</t>
  </si>
  <si>
    <t>Odstranění novodobých vrstev + hnědé fládrování schodů před katafalkem, restaurátorské práce, postup v souladu s NPU</t>
  </si>
  <si>
    <t>943211111</t>
  </si>
  <si>
    <t>Lešení prostorové rámové lehké pracovní s podlahami s provozním zatížením tř. 3 do 200 kg/m2 výšky do 10 m montáž</t>
  </si>
  <si>
    <t>II. Etapa</t>
  </si>
  <si>
    <t>108,5*8,971</t>
  </si>
  <si>
    <t>943211211</t>
  </si>
  <si>
    <t>Lešení prostorové rámové lehké pracovní s podlahami s provozním zatížením tř. 3 do 200 kg/m2 výšky do 10 m příplatek k ceně za každý den použití</t>
  </si>
  <si>
    <t>973,354*90</t>
  </si>
  <si>
    <t>943211811</t>
  </si>
  <si>
    <t>Lešení prostorové rámové lehké pracovní s podlahami s provozním zatížením tř. 3 do 200 kg/m2 výšky do 10 m demontáž</t>
  </si>
  <si>
    <t>245,3</t>
  </si>
  <si>
    <t>952901111</t>
  </si>
  <si>
    <t>Vyčištění budov nebo objektů před předáním do užívání budov bytové nebo občanské výstavby, světlé výšky podlaží do 4 m</t>
  </si>
  <si>
    <t>R318448</t>
  </si>
  <si>
    <t>M+D Požární ucpávky pro včechny profese</t>
  </si>
  <si>
    <t>R761115</t>
  </si>
  <si>
    <t>R761116</t>
  </si>
  <si>
    <t>R761117</t>
  </si>
  <si>
    <t>763131411</t>
  </si>
  <si>
    <t>Podhled ze sádrokartonových desek dvouvrstvá zavěšená spodní konstrukce z ocelových profilů CD, UD jednoduše opláštěná deskou standardní A, tl. 12,5 mm, bez izolace</t>
  </si>
  <si>
    <t>m.č. 1.03, 1.05</t>
  </si>
  <si>
    <t>11,6</t>
  </si>
  <si>
    <t>763131451</t>
  </si>
  <si>
    <t>Podhled ze sádrokartonových desek dvouvrstvá zavěšená spodní konstrukce z ocelových profilů CD, UD jednoduše opláštěná deskou impregnovanou H2, tl. 12,5 mm, bez izolace</t>
  </si>
  <si>
    <t>m.č. 1.04</t>
  </si>
  <si>
    <t>3,9</t>
  </si>
  <si>
    <t>763131714</t>
  </si>
  <si>
    <t>Podhled ze sádrokartonových desek ostatní práce a konstrukce na podhledech ze sádrokartonových desek základní penetrační nátěr</t>
  </si>
  <si>
    <t>92,5+3,9</t>
  </si>
  <si>
    <t>763131751</t>
  </si>
  <si>
    <t>Podhled ze sádrokartonových desek ostatní práce a konstrukce na podhledech ze sádrokartonových desek montáž parotěsné zábrany</t>
  </si>
  <si>
    <t>28329274</t>
  </si>
  <si>
    <t>fólie PE vyztužená pro parotěsnou vrstvu (reakce na oheň - třída E) 110g/m2</t>
  </si>
  <si>
    <t>80,9*1,1235 "Přepočtené koeficientem množství</t>
  </si>
  <si>
    <t>763131752</t>
  </si>
  <si>
    <t>Podhled ze sádrokartonových desek ostatní práce a konstrukce na podhledech ze sádrokartonových desek montáž jedné vrstvy tepelné izolace</t>
  </si>
  <si>
    <t>63152104</t>
  </si>
  <si>
    <t>pás tepelně izolační univerzální λ=0,032-0,033 tl 160mm</t>
  </si>
  <si>
    <t>80,9*1,02 "Přepočtené koeficientem množství</t>
  </si>
  <si>
    <t>998763302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</si>
  <si>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</si>
  <si>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N36</t>
  </si>
  <si>
    <t>restaurovaný katafalk s pojezdem, obsahující fládry tmavě hnědá barva</t>
  </si>
  <si>
    <t>D01</t>
  </si>
  <si>
    <t>Původní dveře ve smuteční síni 900x1970 mm, bude provedena repase restaurátorským způsobem, tj. odstranění barvy , nový nátěr, repase kování a dalších prvků vč. ocelové zárubně, kompletní zhotovení, Dle PD - tabulka dveří</t>
  </si>
  <si>
    <t>D02</t>
  </si>
  <si>
    <t>D03</t>
  </si>
  <si>
    <t>Původní dveře ve výstavní místnosti 1200x1970 mm, bude provedena repase restaurátorským způsobem, tj. odstranění barvy , nový nátěr, repase kování a dalších prvků vč. ocelové zárubně, kompletní zhotovení, Dle PD - tabulka dveří</t>
  </si>
  <si>
    <t>D12</t>
  </si>
  <si>
    <t>M+D Dveře dřevěné 900x1970 mm, otočné, včetně kování a příslušenství, dle PD - tabulka dveří</t>
  </si>
  <si>
    <t>D13</t>
  </si>
  <si>
    <t>M+D Dveře dřevěné 800x1970 mm, otočné, včetně kování a příslušenství, dle PD - tabulka dveří</t>
  </si>
  <si>
    <t>D14</t>
  </si>
  <si>
    <t>D17</t>
  </si>
  <si>
    <t>M+D Dveře dřevěné 1000x1970 mm, plné, posuvné, do pouzdra, včetně příslušenství dle PD - tabulka dveří</t>
  </si>
  <si>
    <t>D18</t>
  </si>
  <si>
    <t>M+D Dveře dřevěné 1000x1970 mm, plné, posuvné, po liště, včetně pojezdové lišty a příslušenství dle PD - tabulka dveří</t>
  </si>
  <si>
    <t>771111011</t>
  </si>
  <si>
    <t>Příprava podkladu před provedením dlažby vysátí podlah</t>
  </si>
  <si>
    <t>m.č. 1.03 - 1.07, 1.11, 1.26, 1.28, 1.30</t>
  </si>
  <si>
    <t>55,9</t>
  </si>
  <si>
    <t>m.č. 1.02</t>
  </si>
  <si>
    <t>55,2</t>
  </si>
  <si>
    <t>771121011</t>
  </si>
  <si>
    <t>Příprava podkladu před provedením dlažby nátěr penetrační na podlahu</t>
  </si>
  <si>
    <t>771474111</t>
  </si>
  <si>
    <t>Montáž soklů z dlaždic keramických lepených cementovým flexibilním lepidlem rovných, výšky do 65 mm</t>
  </si>
  <si>
    <t>106,5</t>
  </si>
  <si>
    <t>M61184</t>
  </si>
  <si>
    <t>sokl keramický mrazuvzdorný povrch hladký/matný tl do 10mm výšky do 60mm</t>
  </si>
  <si>
    <t>106,5*1,1 "Přepočtené koeficientem množství</t>
  </si>
  <si>
    <t>771574412</t>
  </si>
  <si>
    <t>Montáž podlah z dlaždic keramických lepených cementovým flexibilním lepidlem hladkých, tloušťky do 10 mm přes 0,5 do 2 ks/m2</t>
  </si>
  <si>
    <t>59761141</t>
  </si>
  <si>
    <t>dlažba keramická slinutá mrazuvzdorná R9/A povrch hladký/matný tl do 10mm přes 0,5 do 2ks/m2</t>
  </si>
  <si>
    <t>55,2*1,15 "Přepočtené koeficientem množství</t>
  </si>
  <si>
    <t>771574413</t>
  </si>
  <si>
    <t>Montáž podlah z dlaždic keramických lepených cementovým flexibilním lepidlem hladkých, tloušťky do 10 mm přes 2 do 4 ks/m2</t>
  </si>
  <si>
    <t>55,9-11,4</t>
  </si>
  <si>
    <t>59761136</t>
  </si>
  <si>
    <t>dlažba keramická slinutá mrazuvzdorná povrch hladký/lesklý tl do 10mm přes 2 do 4ks/m2</t>
  </si>
  <si>
    <t>44,5*1,15 "Přepočtené koeficientem množství</t>
  </si>
  <si>
    <t>R71574915</t>
  </si>
  <si>
    <t>Oprava podlah z dlaždic keramických včetně doplnění dlažby - replikou stávající dlažby</t>
  </si>
  <si>
    <t>m.č. 1.01, 1.02 ,1.31</t>
  </si>
  <si>
    <t>108,5+55,2+25,7</t>
  </si>
  <si>
    <t>R77115434</t>
  </si>
  <si>
    <t>Zpětná montáž podlah z dlaždic keramických historických lepených cementovým flexibilním lepidlem</t>
  </si>
  <si>
    <t>11,5</t>
  </si>
  <si>
    <t>771577211</t>
  </si>
  <si>
    <t>Montáž podlah z dlaždic keramických lepených cementovým flexibilním lepidlem Příplatek k cenám za plochu do 5 m2 jednotlivě</t>
  </si>
  <si>
    <t>771591112</t>
  </si>
  <si>
    <t>Izolace podlahy pod dlažbu nátěrem nebo stěrkou ve dvou vrstvách</t>
  </si>
  <si>
    <t>pouze do vlhkých prostor</t>
  </si>
  <si>
    <t>771591115</t>
  </si>
  <si>
    <t>Podlahy - dokončovací práce spárování silikonem</t>
  </si>
  <si>
    <t>84,85+29,2</t>
  </si>
  <si>
    <t>771591241</t>
  </si>
  <si>
    <t>Izolace podlahy pod dlažbu těsnícími izolačními pásy vnitřní kout</t>
  </si>
  <si>
    <t>771591264</t>
  </si>
  <si>
    <t>Izolace podlahy pod dlažbu těsnícími izolačními pásy mezi podlahou a stěnu</t>
  </si>
  <si>
    <t>771592011</t>
  </si>
  <si>
    <t>Čištění vnitřních ploch po položení dlažby podlah nebo schodišť chemickými prostředky</t>
  </si>
  <si>
    <t>998771102</t>
  </si>
  <si>
    <t>Přesun hmot pro podlahy z dlaždic stanovený z hmotnosti přesunovaného materiálu vodorovná dopravní vzdálenost do 50 m základní v objektech výšky přes 6 do 12 m</t>
  </si>
  <si>
    <t>781</t>
  </si>
  <si>
    <t>Dokončovací práce - obklady</t>
  </si>
  <si>
    <t>781111011</t>
  </si>
  <si>
    <t>Příprava podkladu před provedením obkladu oprášení (ometení) stěny</t>
  </si>
  <si>
    <t>8*2</t>
  </si>
  <si>
    <t>781121011</t>
  </si>
  <si>
    <t>Příprava podkladu před provedením obkladu nátěr penetrační na stěnu</t>
  </si>
  <si>
    <t>781131112</t>
  </si>
  <si>
    <t>Izolace stěny pod obklad izolace nátěrem nebo stěrkou ve dvou vrstvách</t>
  </si>
  <si>
    <t>781131232</t>
  </si>
  <si>
    <t>Izolace stěny pod obklad izolace těsnícími izolačními pásy pro styčné nebo dilatační spáry</t>
  </si>
  <si>
    <t>4*2</t>
  </si>
  <si>
    <t>781472212</t>
  </si>
  <si>
    <t>Montáž keramických obkladů stěn lepených cementovým flexibilním lepidlem hladkých přes 0,5 do 2 ks/m2</t>
  </si>
  <si>
    <t>M61703</t>
  </si>
  <si>
    <t>obklad keramický nemrazuvzdorný povrch hladký/lesklý tl do 10mm přes do 2ks/m2</t>
  </si>
  <si>
    <t>16*1,15 "Přepočtené koeficientem množství</t>
  </si>
  <si>
    <t>781495115</t>
  </si>
  <si>
    <t>Obklad - dokončující práce ostatní práce spárování silikonem</t>
  </si>
  <si>
    <t>781495142</t>
  </si>
  <si>
    <t>Obklad - dokončující práce průnik obkladem kruhový, bez izolace přes DN 30 do DN 90</t>
  </si>
  <si>
    <t>3*2</t>
  </si>
  <si>
    <t>781495211</t>
  </si>
  <si>
    <t>Čištění vnitřních ploch po provedení obkladu stěn chemickými prostředky</t>
  </si>
  <si>
    <t>998781102</t>
  </si>
  <si>
    <t>Přesun hmot pro obklady keramické stanovený z hmotnosti přesunovaného materiálu vodorovná dopravní vzdálenost do 50 m základní v objektech výšky přes 6 do 12 m</t>
  </si>
  <si>
    <t>783301303</t>
  </si>
  <si>
    <t>Příprava podkladu zámečnických konstrukcí před provedením nátěru odrezivění odrezovačem bezoplachovým</t>
  </si>
  <si>
    <t>stávající futra vnitřních dveří</t>
  </si>
  <si>
    <t>2,5*3</t>
  </si>
  <si>
    <t>783301313</t>
  </si>
  <si>
    <t>Příprava podkladu zámečnických konstrukcí před provedením nátěru odmaštění odmašťovačem ředidlovým</t>
  </si>
  <si>
    <t>nové futra</t>
  </si>
  <si>
    <t>2,5*4</t>
  </si>
  <si>
    <t>783314101</t>
  </si>
  <si>
    <t>Základní nátěr zámečnických konstrukcí jednonásobný syntetický</t>
  </si>
  <si>
    <t>783315101</t>
  </si>
  <si>
    <t>Mezinátěr zámečnických konstrukcí jednonásobný syntetický standardní</t>
  </si>
  <si>
    <t>783317101</t>
  </si>
  <si>
    <t>Krycí nátěr (email) zámečnických konstrukcí jednonásobný syntetický standardní</t>
  </si>
  <si>
    <t>R7831857</t>
  </si>
  <si>
    <t>Zlacení nápisu nad katafalkem, restaurátorské práce, postup v souladu s NPU</t>
  </si>
  <si>
    <t>R7831892</t>
  </si>
  <si>
    <t>Obnova hnědého nátěru katafalku, svícnů a schodiště na kůr, restaurátorské práce, postup v souladu s NPU</t>
  </si>
  <si>
    <t>784</t>
  </si>
  <si>
    <t>Dokončovací práce - malby a tapety</t>
  </si>
  <si>
    <t>784181101</t>
  </si>
  <si>
    <t>Penetrace podkladu jednonásobná základní akrylátová bezbarvá v místnostech výšky do 3,80 m</t>
  </si>
  <si>
    <t>Stropy</t>
  </si>
  <si>
    <t>96,4+23,5</t>
  </si>
  <si>
    <t>183,05*3,5</t>
  </si>
  <si>
    <t>-obklad</t>
  </si>
  <si>
    <t>784211101</t>
  </si>
  <si>
    <t>Malby z malířských směsí oděruvzdorných za mokra dvojnásobné, bílé za mokra oděruvzdorné výborně v místnostech výšky do 3,80 m</t>
  </si>
  <si>
    <t>viz položka č. 784181101</t>
  </si>
  <si>
    <t>744,575</t>
  </si>
  <si>
    <t>SO 203.a - Silnoproud</t>
  </si>
  <si>
    <t>M - Práce a dodávky M</t>
  </si>
  <si>
    <t xml:space="preserve">    46-M - Zemní práce při extr.mont.pracích</t>
  </si>
  <si>
    <t>132254103</t>
  </si>
  <si>
    <t>Hloubení zapažených rýh šířky do 800 mm strojně s urovnáním dna do předepsaného profilu a spádu v hornině třídy těžitelnosti I skupiny 3 přes 50 do 100 m3</t>
  </si>
  <si>
    <t xml:space="preserve">přívod </t>
  </si>
  <si>
    <t>75*0,8*1</t>
  </si>
  <si>
    <t>151811131</t>
  </si>
  <si>
    <t>Zřízení pažicích boxů pro pažení a rozepření stěn rýh podzemního vedení hloubka výkopu do 4 m, šířka do 1,2 m</t>
  </si>
  <si>
    <t>75*2*1</t>
  </si>
  <si>
    <t>151811231</t>
  </si>
  <si>
    <t>Odstranění pažicích boxů pro pažení a rozepření stěn rýh podzemního vedení hloubka výkopu do 4 m, šířka do 1,2 m</t>
  </si>
  <si>
    <t>-36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</si>
  <si>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</t>
  </si>
  <si>
    <t>24*10</t>
  </si>
  <si>
    <t>24*1,8</t>
  </si>
  <si>
    <t>174101101</t>
  </si>
  <si>
    <t>Zásyp sypaninou z jakékoliv horniny strojně s uložením výkopku ve vrstvách se zhutněním jam, šachet, rýh nebo kolem objektů v těchto vykopávkách</t>
  </si>
  <si>
    <t>zásyp rýh (zemina použita z výkopku)</t>
  </si>
  <si>
    <t>-24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</si>
  <si>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</si>
  <si>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</si>
  <si>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75*0,8*0,4</t>
  </si>
  <si>
    <t>58331200</t>
  </si>
  <si>
    <t>štěrkopísek netříděný</t>
  </si>
  <si>
    <t>24*2 "Přepočtené koeficientem množství</t>
  </si>
  <si>
    <t>R741151</t>
  </si>
  <si>
    <t>M+D Svítidlo závěsné, kulaté, průměr 3 m, 3000K, bílé, downlight 8238 lm, kompletní dodání</t>
  </si>
  <si>
    <t>R741152</t>
  </si>
  <si>
    <t>M+D Svítidlo závěsné, kulaté, průměr 5 m, 3000K, bílé, downlight 27695 lm, kompletní dodání</t>
  </si>
  <si>
    <t>R741153</t>
  </si>
  <si>
    <t>M+D Svítidlo závěsné, kulaté, průměr 3 m, 3000K, bílé, downlight 16476 lm, kompletní dodání</t>
  </si>
  <si>
    <t>R741154</t>
  </si>
  <si>
    <t>M+D Svítidlo závěsné, kulaté, průměr 2 m, 3000K, bílé, downlight 6254 lm, kompletní dodání</t>
  </si>
  <si>
    <t>R741155</t>
  </si>
  <si>
    <t>Repase původních dřevěných svící s vertikální pohledovou žárovkou</t>
  </si>
  <si>
    <t>741112061</t>
  </si>
  <si>
    <t>Montáž krabic elektroinstalačních bez napojení na trubky a lišty, demontáže a montáže víčka a přístroje přístrojových zapuštěných plastových kruhových do zdiva</t>
  </si>
  <si>
    <t>19+26+14+60+20+10+6+2</t>
  </si>
  <si>
    <t>34571450</t>
  </si>
  <si>
    <t>krabice pod omítku PVC přístrojová kruhová D 70mm</t>
  </si>
  <si>
    <t>157</t>
  </si>
  <si>
    <t>741122015</t>
  </si>
  <si>
    <t>Montáž kabelů měděných bez ukončení uložených pod omítku plných kulatých (např. CYKY), počtu a průřezu žil 3x1,5 mm2</t>
  </si>
  <si>
    <t xml:space="preserve">kabel CYKY 3 x 1,5 (C) </t>
  </si>
  <si>
    <t>700</t>
  </si>
  <si>
    <t xml:space="preserve">kabel CYKY 3 x 1,5 (O) </t>
  </si>
  <si>
    <t>34111030</t>
  </si>
  <si>
    <t>kabel instalační jádro Cu plné izolace PVC plášť PVC 450/750V (CYKY) 3x1,5mm2</t>
  </si>
  <si>
    <t>900*1.15</t>
  </si>
  <si>
    <t>741122016</t>
  </si>
  <si>
    <t>Montáž kabelů měděných bez ukončení uložených pod omítku plných kulatých (např. CYKY), počtu a průřezu žil 3x2,5 až 6 mm2</t>
  </si>
  <si>
    <t xml:space="preserve">kabel CYKY 3 x 2,5 (C) </t>
  </si>
  <si>
    <t>900</t>
  </si>
  <si>
    <t xml:space="preserve">kabel CYKY 3 x 4 (C) </t>
  </si>
  <si>
    <t>34111036</t>
  </si>
  <si>
    <t>kabel instalační jádro Cu plné izolace PVC plášť PVC 450/750V (CYKY) 3x2,5mm2</t>
  </si>
  <si>
    <t>34111042</t>
  </si>
  <si>
    <t>kabel instalační jádro Cu plné izolace PVC plášť PVC 450/750V (CYKY) 3x4mm2</t>
  </si>
  <si>
    <t>50*1,15</t>
  </si>
  <si>
    <t>741122023</t>
  </si>
  <si>
    <t>Montáž kabelů měděných bez ukončení uložených pod omítku plných kulatých (např. CYKY), počtu a průřezu žil 4x6 mm2</t>
  </si>
  <si>
    <t xml:space="preserve">kabel CYKY 4 x 6 (C) </t>
  </si>
  <si>
    <t>34111072</t>
  </si>
  <si>
    <t>kabel instalační jádro Cu plné izolace PVC plášť PVC 450/750V (CYKY) 4x6mm2</t>
  </si>
  <si>
    <t>50*1,15 "Přepočtené koeficientem množství</t>
  </si>
  <si>
    <t>741122024</t>
  </si>
  <si>
    <t>Montáž kabelů měděných bez ukončení uložených pod omítku plných kulatých (např. CYKY), počtu a průřezu žil 4x10 mm2</t>
  </si>
  <si>
    <t xml:space="preserve">kabel CYKY 4 x 10 (C) </t>
  </si>
  <si>
    <t>34111076</t>
  </si>
  <si>
    <t>kabel instalační jádro Cu plné izolace PVC plášť PVC 450/750V (CYKY) 4x10mm2</t>
  </si>
  <si>
    <t>741122025</t>
  </si>
  <si>
    <t>Montáž kabelů měděných bez ukončení uložených pod omítku plných kulatých (např. CYKY), počtu a průřezu žil 4x16 až 25 mm2</t>
  </si>
  <si>
    <t>kabel CYKY 4 x 16 (C) (v zemi)</t>
  </si>
  <si>
    <t>34111080</t>
  </si>
  <si>
    <t>kabel instalační jádro Cu plné izolace PVC plášť PVC 450/750V (CYKY) 4x16mm2</t>
  </si>
  <si>
    <t>75*1,15 "Přepočtené koeficientem množství</t>
  </si>
  <si>
    <t>741130001</t>
  </si>
  <si>
    <t>Ukončení vodičů izolovaných s označením a zapojením v rozváděči nebo na přístroji, průřezu žíly do 2,5 mm2</t>
  </si>
  <si>
    <t>741372021</t>
  </si>
  <si>
    <t>Montáž svítidel s integrovaným zdrojem LED se zapojením vodičů interiérových přisazených nástěnných hranatých nebo kruhových, plochy do 0,09 m2</t>
  </si>
  <si>
    <t>34825001</t>
  </si>
  <si>
    <t>svítidlo interiérové stropní přisazené kruhové D 200-300mm 1300-2000lm</t>
  </si>
  <si>
    <t>741372053</t>
  </si>
  <si>
    <t>Montáž svítidel s integrovaným zdrojem LED se zapojením vodičů interiérových přisazených stropních reflektorových lištový systém</t>
  </si>
  <si>
    <t>M13415</t>
  </si>
  <si>
    <t>M3148</t>
  </si>
  <si>
    <t>bodové světla Ø45, beam 31°, 682lm, 3000K</t>
  </si>
  <si>
    <t>741372061</t>
  </si>
  <si>
    <t>Montáž svítidel s integrovaným zdrojem LED se zapojením vodičů interiérových přisazených stropních hranatých nebo kruhových, plochy do 0,09 m2</t>
  </si>
  <si>
    <t xml:space="preserve">sklep </t>
  </si>
  <si>
    <t>741372101</t>
  </si>
  <si>
    <t>Montáž svítidel s integrovaným zdrojem LED se zapojením vodičů interiérových vestavných stropních bodových</t>
  </si>
  <si>
    <t>M825008</t>
  </si>
  <si>
    <t>bodové svítidlo ZÁPUSTNÉ SVÍTIDLO, 7W 3000K</t>
  </si>
  <si>
    <t>M25008</t>
  </si>
  <si>
    <t>bodové svítidlo, W ZÁPUSTNÉ SVÍTIDLO, BÍLÁ 10-20W 3000K, stmívatelné</t>
  </si>
  <si>
    <t>741372154</t>
  </si>
  <si>
    <t>Montáž svítidel s integrovaným zdrojem LED se zapojením vodičů průmyslových přisazených stropních</t>
  </si>
  <si>
    <t>34835002</t>
  </si>
  <si>
    <t>svítidlo průmyslové přisazené podlouhlé kryt z PH 4500-6000lm</t>
  </si>
  <si>
    <t>R13130088</t>
  </si>
  <si>
    <t>R13140088</t>
  </si>
  <si>
    <t>R13140089</t>
  </si>
  <si>
    <t>R13140090</t>
  </si>
  <si>
    <t>R13140100</t>
  </si>
  <si>
    <t>R741210</t>
  </si>
  <si>
    <t>M+D Rozvodnice podomítková 200 x DIN, vystrojená, kompletní dodání dle PD</t>
  </si>
  <si>
    <t>R741211</t>
  </si>
  <si>
    <t>M+D Rozvodnice podomítková 100 x DIN, vystrojená, kompletní dodání dle PD</t>
  </si>
  <si>
    <t>R741212</t>
  </si>
  <si>
    <t>M+D Rozvodnice podomítková 40 x DIN, vystrojená, kompletní dodání dle PD</t>
  </si>
  <si>
    <t>741310101</t>
  </si>
  <si>
    <t>Montáž spínačů jedno nebo dvoupólových polozapuštěných nebo zapuštěných se zapojením vodičů bezšroubové připojení spínačů, řazení 1-jednopólových</t>
  </si>
  <si>
    <t>sklep</t>
  </si>
  <si>
    <t>1 Np</t>
  </si>
  <si>
    <t>34539010</t>
  </si>
  <si>
    <t>přístroj spínače jednopólového, řazení 1, 1So bezšroubové svorky</t>
  </si>
  <si>
    <t>34539049</t>
  </si>
  <si>
    <t>kryt spínače jednoduchý</t>
  </si>
  <si>
    <t>34539059</t>
  </si>
  <si>
    <t>rámeček jednonásobný</t>
  </si>
  <si>
    <t>741310122</t>
  </si>
  <si>
    <t>Montáž spínačů jedno nebo dvoupólových polozapuštěných nebo zapuštěných se zapojením vodičů bezšroubové připojení přepínačů, řazení 6-střídavých</t>
  </si>
  <si>
    <t>34539016</t>
  </si>
  <si>
    <t>přístroj přepínače střídavého, řazení 6, 6So, 6S bezšroubové svorky</t>
  </si>
  <si>
    <t>741313001</t>
  </si>
  <si>
    <t>Montáž zásuvek domovních se zapojením vodičů bezšroubové připojení polozapuštěných nebo zapuštěných 10/16 A, provedení 2P + PE</t>
  </si>
  <si>
    <t>34555241</t>
  </si>
  <si>
    <t>přístroj zásuvky zápustné jednonásobné, krytka s clonkami, bezšroubové svorky</t>
  </si>
  <si>
    <t>R41370002</t>
  </si>
  <si>
    <t>M+D Pohybové čidlo PIR</t>
  </si>
  <si>
    <t>R741372061</t>
  </si>
  <si>
    <t>Montáž svítidel s integrovaným zdrojem LED se zapojením vodičů exteriérových přisazených stropních hranatých nebo kruhových, plochy do 0,09 m2</t>
  </si>
  <si>
    <t>M34821275</t>
  </si>
  <si>
    <t>741810003</t>
  </si>
  <si>
    <t>Zkoušky a prohlídky elektrických rozvodů a zařízení celková prohlídka a vyhotovení revizní zprávy pro objem montážních prací přes 500 do 1000 tis. Kč</t>
  </si>
  <si>
    <t>741810011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</si>
  <si>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</si>
  <si>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998741102</t>
  </si>
  <si>
    <t>Přesun hmot pro silnoproud stanovený z hmotnosti přesunovaného materiálu vodorovná dopravní vzdálenost do 50 m základní v objektech výšky přes 6 do 12 m</t>
  </si>
  <si>
    <t>Práce a dodávky M</t>
  </si>
  <si>
    <t>46-M</t>
  </si>
  <si>
    <t>Zemní práce při extr.mont.pracích</t>
  </si>
  <si>
    <t>460671112</t>
  </si>
  <si>
    <t>Výstražné prvky pro krytí kabelů včetně vyrovnání povrchu rýhy, rozvinutí a uložení fólie, šířky přes 20 do 25 cm</t>
  </si>
  <si>
    <t>460791212</t>
  </si>
  <si>
    <t>Montáž trubek ochranných uložených volně do rýhy plastových ohebných, vnitřního průměru přes 32 do 50 mm</t>
  </si>
  <si>
    <t>34571351</t>
  </si>
  <si>
    <t>trubka elektroinstalační ohebná dvouplášťová korugovaná HDPE+LDPE (chránička) D 40/50mm</t>
  </si>
  <si>
    <t>75*1,05 "Přepočtené koeficientem množství</t>
  </si>
  <si>
    <t>SO 203.b - Slaboproud</t>
  </si>
  <si>
    <t xml:space="preserve">    742 - Elektroinstalace - slaboproud</t>
  </si>
  <si>
    <t>742</t>
  </si>
  <si>
    <t>Elektroinstalace - slaboproud</t>
  </si>
  <si>
    <t>R742119</t>
  </si>
  <si>
    <t>M+D Programovatelné ovládání zvonu, dle PD</t>
  </si>
  <si>
    <t>R742120</t>
  </si>
  <si>
    <t>M+D intercom služební vstup - kanceář, dle PD</t>
  </si>
  <si>
    <t>R742121</t>
  </si>
  <si>
    <t>M+D Alarm, včetně kabeláže, čidel, kompletní dodání, dle PD</t>
  </si>
  <si>
    <t>R742123</t>
  </si>
  <si>
    <t>M+D Hlásič požáru, GSM brána, napojení na PCO, kompletní dodání dle PD</t>
  </si>
  <si>
    <t>SO 203.c - Bleskosvod</t>
  </si>
  <si>
    <t>741410041</t>
  </si>
  <si>
    <t>Montáž uzemňovacího vedení s upevněním, propojením a připojením pomocí svorek v zemi s izolací spojů drátu nebo lana Ø do 10 mm v městské zástavbě</t>
  </si>
  <si>
    <t>6*2</t>
  </si>
  <si>
    <t>35441073</t>
  </si>
  <si>
    <t>drát D 10mm FeZn</t>
  </si>
  <si>
    <t>12*koeficient přepočtu m/kg</t>
  </si>
  <si>
    <t>12*0.62</t>
  </si>
  <si>
    <t>35442235</t>
  </si>
  <si>
    <t>antikorozní páska petrolátová</t>
  </si>
  <si>
    <t>741420001</t>
  </si>
  <si>
    <t>Montáž hromosvodného vedení svodových drátů nebo lan s podpěrami, Ø do 10 mm</t>
  </si>
  <si>
    <t>145</t>
  </si>
  <si>
    <t>střecha</t>
  </si>
  <si>
    <t>48+15+5+95,3+5,2+5</t>
  </si>
  <si>
    <t>vodorovné vedení</t>
  </si>
  <si>
    <t>4*6</t>
  </si>
  <si>
    <t>3*8</t>
  </si>
  <si>
    <t>2*4</t>
  </si>
  <si>
    <t>35441077</t>
  </si>
  <si>
    <t>drát D 8mm AlMgSi</t>
  </si>
  <si>
    <t>374,5*koeficient přepočtu m/kg</t>
  </si>
  <si>
    <t>374,5*0.135</t>
  </si>
  <si>
    <t>35442270</t>
  </si>
  <si>
    <t>podpěra vedení na ploché střechy pr. 140mm, plastový zámek, výška vedení 100mm, plast s betonem, 1 kg</t>
  </si>
  <si>
    <t>741420021</t>
  </si>
  <si>
    <t>Montáž hromosvodného vedení svorek se 2 šrouby</t>
  </si>
  <si>
    <t>35441885</t>
  </si>
  <si>
    <t>svorka spojovací pro lano D 8-10mm</t>
  </si>
  <si>
    <t>741420022</t>
  </si>
  <si>
    <t>Montáž hromosvodného vedení svorek se 3 a více šrouby</t>
  </si>
  <si>
    <t>35431015</t>
  </si>
  <si>
    <t>svorka uzemnění FeZn zkušební, spoj hromosvod/uzemnění</t>
  </si>
  <si>
    <t>35441860</t>
  </si>
  <si>
    <t>svorka FeZn k jímací tyči - 4 šrouby</t>
  </si>
  <si>
    <t>741420051</t>
  </si>
  <si>
    <t>Montáž hromosvodného vedení ochranných prvků úhelníků nebo trubek s držáky do zdiva</t>
  </si>
  <si>
    <t>35441832</t>
  </si>
  <si>
    <t>trubka ochranná na ochranu svodu - 1700mm, FeZn</t>
  </si>
  <si>
    <t>35441849</t>
  </si>
  <si>
    <t>držák jímače a ochranné trubky - 200mm, FeZn</t>
  </si>
  <si>
    <t>741420083</t>
  </si>
  <si>
    <t>Montáž hromosvodného vedení doplňků štítků k označení svodů</t>
  </si>
  <si>
    <t>35442110</t>
  </si>
  <si>
    <t>štítek plastový - čísla svodů</t>
  </si>
  <si>
    <t>741420101</t>
  </si>
  <si>
    <t>Montáž oddáleného vedení držáků do zdiva</t>
  </si>
  <si>
    <t>35442255</t>
  </si>
  <si>
    <t>držák vedení univerzální, plast 55mm</t>
  </si>
  <si>
    <t>741430005</t>
  </si>
  <si>
    <t>Montáž jímacích tyčí délky do 3 m, na stojan</t>
  </si>
  <si>
    <t>35442151</t>
  </si>
  <si>
    <t>tyč jímací s rovným koncem 16/10 1500 (500/1000)mm AlMgSi</t>
  </si>
  <si>
    <t>35442182</t>
  </si>
  <si>
    <t>stojan pro jímací tyč s rovným koncem, FeZn, s plastbetonovými podpěrami, pro jímač do 4000mm - rozpětí podpěr 700mm</t>
  </si>
  <si>
    <t>741810002</t>
  </si>
  <si>
    <t>Zkoušky a prohlídky elektrických rozvodů a zařízení celková prohlídka a vyhotovení revizní zprávy pro objem montážních prací přes 100 do 500 tis. Kč</t>
  </si>
  <si>
    <t>741820013</t>
  </si>
  <si>
    <t>Měření zemních odporů zemnicí sítě délky pásku přes 200 do 500 m</t>
  </si>
  <si>
    <t>SO 204 - ZTI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</si>
  <si>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</si>
  <si>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</si>
  <si>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</si>
  <si>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</si>
  <si>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</si>
  <si>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131251100</t>
  </si>
  <si>
    <t>Hloubení nezapažených jam a zářezů strojně s urovnáním dna do předepsaného profilu a spádu v hornině třídy těžitelnosti I skupiny 3 do 20 m3</t>
  </si>
  <si>
    <t>šachty</t>
  </si>
  <si>
    <t>2*2*2</t>
  </si>
  <si>
    <t>132254104</t>
  </si>
  <si>
    <t>Hloubení zapažených rýh šířky do 800 mm strojně s urovnáním dna do předepsaného profilu a spádu v hornině třídy těžitelnosti I skupiny 3 přes 100 m3</t>
  </si>
  <si>
    <t>vodovod</t>
  </si>
  <si>
    <t>111,4*1,5*0,8</t>
  </si>
  <si>
    <t>kanalizace</t>
  </si>
  <si>
    <t>(13,8+53,9+110,2)*1,2*0,8</t>
  </si>
  <si>
    <t>111,4*1,5*2</t>
  </si>
  <si>
    <t>(13,8+53,9+110,2)*1,2*2</t>
  </si>
  <si>
    <t>304,464</t>
  </si>
  <si>
    <t>-177,172</t>
  </si>
  <si>
    <t>135,292*10</t>
  </si>
  <si>
    <t>167151111</t>
  </si>
  <si>
    <t>Nakládání, skládání a překládání neulehlého výkopku nebo sypaniny strojně nakládání, množství přes 100 m3, z hornin třídy těžitelnosti I, skupiny 1 až 3</t>
  </si>
  <si>
    <t>135,292</t>
  </si>
  <si>
    <t>135,292*1,8</t>
  </si>
  <si>
    <t>-92,576</t>
  </si>
  <si>
    <t>-34,716</t>
  </si>
  <si>
    <t>111,4*0,4*0,8</t>
  </si>
  <si>
    <t>(13,8+53,9+110,2)*0,4*0,8</t>
  </si>
  <si>
    <t>92,576*2 "Přepočtené koeficientem množství</t>
  </si>
  <si>
    <t>359901212</t>
  </si>
  <si>
    <t>Monitoring stok (kamerový systém) jakékoli výšky stávající kanalizace</t>
  </si>
  <si>
    <t>451572111</t>
  </si>
  <si>
    <t>Lože pod potrubí, stoky a drobné objekty v otevřeném výkopu z kameniva drobného těženého 0 až 4 mm</t>
  </si>
  <si>
    <t>111,4*0,15*0,8</t>
  </si>
  <si>
    <t>(13,8+53,9+110,2)*0,15*0,8</t>
  </si>
  <si>
    <t>Trubní vedení</t>
  </si>
  <si>
    <t>871171141</t>
  </si>
  <si>
    <t>Montáž vodovodního potrubí z polyetylenu PE100 RC v otevřeném výkopu svařovaných na tupo SDR 11/PN16 d 40 x 3,7 mm</t>
  </si>
  <si>
    <t>50+12,5+42+1,5+5,4</t>
  </si>
  <si>
    <t>28613171</t>
  </si>
  <si>
    <t>potrubí vodovodní dvouvrstvé PE100 RC SDR11 40x3,7mm</t>
  </si>
  <si>
    <t>111,4*1,015 "Přepočtené koeficientem množství</t>
  </si>
  <si>
    <t>871260310</t>
  </si>
  <si>
    <t>Montáž kanalizačního potrubí z polypropylenu PP hladkého plnostěnného SN 10 DN 100</t>
  </si>
  <si>
    <t>5,8+3+2+3</t>
  </si>
  <si>
    <t>28614209</t>
  </si>
  <si>
    <t>trubka kanalizační PP plnostěnná jednovrstvá DN 110x2000mm SN10</t>
  </si>
  <si>
    <t>13,8*1,015 "Přepočtené koeficientem množství</t>
  </si>
  <si>
    <t>871270310</t>
  </si>
  <si>
    <t>Montáž kanalizačního potrubí z polypropylenu PP hladkého plnostěnného SN 10 DN 125</t>
  </si>
  <si>
    <t>2,5+5+6,1+6,1+6,5+10+5+3,5+3,5+5,7</t>
  </si>
  <si>
    <t>28614210</t>
  </si>
  <si>
    <t>trubka kanalizační PP plnostěnná jednovrstvá DN 125x2000mm SN10</t>
  </si>
  <si>
    <t>53,9*1,015 "Přepočtené koeficientem množství</t>
  </si>
  <si>
    <t>871310310</t>
  </si>
  <si>
    <t>Montáž kanalizačního potrubí z polypropylenu PP hladkého plnostěnného SN 10 DN 150</t>
  </si>
  <si>
    <t>28614217</t>
  </si>
  <si>
    <t>trubka kanalizační PP plnostěnná jednovrstvá DN 160x5000mm SN10</t>
  </si>
  <si>
    <t>110,2*1,015 "Přepočtené koeficientem množství</t>
  </si>
  <si>
    <t>877265211</t>
  </si>
  <si>
    <t>Montáž tvarovek na kanalizačním plastovém potrubí z PP nebo PVC-U hladkého plnostěnného kolen, víček nebo hrdlových uzávěrů DN 100</t>
  </si>
  <si>
    <t>28611351</t>
  </si>
  <si>
    <t>koleno kanalizační PVC KG 110x45°</t>
  </si>
  <si>
    <t>877270310</t>
  </si>
  <si>
    <t>Montáž tvarovek na kanalizačním plastovém potrubí z PP nebo PVC-U hladkého plnostěnného kolen, víček nebo hrdlových uzávěrů DN 125</t>
  </si>
  <si>
    <t>28611356</t>
  </si>
  <si>
    <t>koleno kanalizační PVC KG 125x45°</t>
  </si>
  <si>
    <t>877310310</t>
  </si>
  <si>
    <t>Montáž tvarovek na kanalizačním plastovém potrubí z PP nebo PVC-U hladkého plnostěnného kolen, víček nebo hrdlových uzávěrů DN 150</t>
  </si>
  <si>
    <t>28611361</t>
  </si>
  <si>
    <t>koleno kanalizační PVC KG 160x45°</t>
  </si>
  <si>
    <t>28611360</t>
  </si>
  <si>
    <t>koleno kanalizační PVC KG 160x30°</t>
  </si>
  <si>
    <t>892241111</t>
  </si>
  <si>
    <t>Tlakové zkoušky vodou na potrubí DN do 80</t>
  </si>
  <si>
    <t>892271111</t>
  </si>
  <si>
    <t>Tlakové zkoušky vodou na potrubí DN 100 nebo 125</t>
  </si>
  <si>
    <t>13,8+53,9</t>
  </si>
  <si>
    <t>892351111</t>
  </si>
  <si>
    <t>Tlakové zkoušky vodou na potrubí DN 150 nebo 200</t>
  </si>
  <si>
    <t>110,2</t>
  </si>
  <si>
    <t>892353122X</t>
  </si>
  <si>
    <t>Proplach a dezinfekce vodovodního potrubí do DN 150</t>
  </si>
  <si>
    <t>111,4</t>
  </si>
  <si>
    <t>893811163</t>
  </si>
  <si>
    <t>Osazení vodoměrné šachty z polypropylenu PP samonosné pro běžné zatížení kruhové, průměru D do 1,2 m, světlé hloubky přes 1,4 m do 1,6 m</t>
  </si>
  <si>
    <t>56230595</t>
  </si>
  <si>
    <t>šachta plastová vodoměrná samonosná kruhová 1,2/1,6m</t>
  </si>
  <si>
    <t>894811133</t>
  </si>
  <si>
    <t>Revizní šachta z tvrdého PVC v otevřeném výkopu typ přímý (DN šachty/DN trubního vedení) DN 400/160, odolnost vnějšímu tlaku 12,5 t, hloubka od 1360 do 1730 mm</t>
  </si>
  <si>
    <t>894811253</t>
  </si>
  <si>
    <t>Revizní šachta z tvrdého PVC v otevřeném výkopu typ pravý/přímý/levý (DN šachty/DN trubního vedení) DN 400/200, odolnost vnějšímu tlaku 12,5 t, hloubka od 1410 do 1780 mm</t>
  </si>
  <si>
    <t>899722112</t>
  </si>
  <si>
    <t>Krytí potrubí z plastů výstražnou fólií z PVC šířky přes 20 do 25 cm</t>
  </si>
  <si>
    <t>(13,8+53,9+110,2)</t>
  </si>
  <si>
    <t>K033</t>
  </si>
  <si>
    <t>vodoměrová sestava, dle PD</t>
  </si>
  <si>
    <t>721</t>
  </si>
  <si>
    <t>Zdravotechnika - vnitřní kanalizace</t>
  </si>
  <si>
    <t>721174004</t>
  </si>
  <si>
    <t>Potrubí z trub polypropylenových svodné (ležaté) DN 75</t>
  </si>
  <si>
    <t>4,5+21,6</t>
  </si>
  <si>
    <t>721174005</t>
  </si>
  <si>
    <t>Potrubí z trub polypropylenových svodné (ležaté) DN 110</t>
  </si>
  <si>
    <t>5,1+5,1</t>
  </si>
  <si>
    <t>721174006</t>
  </si>
  <si>
    <t>Potrubí z trub polypropylenových svodné (ležaté) DN 125</t>
  </si>
  <si>
    <t>721174007</t>
  </si>
  <si>
    <t>Potrubí z trub polypropylenových svodné (ležaté) DN 160</t>
  </si>
  <si>
    <t>721174025</t>
  </si>
  <si>
    <t>Potrubí z trub polypropylenových odpadní (svislé) DN 110</t>
  </si>
  <si>
    <t>3*6</t>
  </si>
  <si>
    <t>721174043</t>
  </si>
  <si>
    <t>Potrubí z trub polypropylenových připojovací DN 50</t>
  </si>
  <si>
    <t>721174045</t>
  </si>
  <si>
    <t>Potrubí z trub polypropylenových připojovací DN 110</t>
  </si>
  <si>
    <t>721212127</t>
  </si>
  <si>
    <t>Odtokové sprchové žlaby se zápachovou uzávěrkou a krycím roštem délky 1000 mm</t>
  </si>
  <si>
    <t>721241102</t>
  </si>
  <si>
    <t>Lapače střešních splavenin litinové DN 125</t>
  </si>
  <si>
    <t>721273153</t>
  </si>
  <si>
    <t>Ventilační hlavice z polypropylenu (PP) DN 110</t>
  </si>
  <si>
    <t>721290111</t>
  </si>
  <si>
    <t>Zkouška těsnosti kanalizace v objektech vodou do DN 125</t>
  </si>
  <si>
    <t>26,1+10,2+5,5+18+15+18</t>
  </si>
  <si>
    <t>721290112</t>
  </si>
  <si>
    <t>Zkouška těsnosti kanalizace v objektech vodou DN 150 nebo DN 200</t>
  </si>
  <si>
    <t>998721102</t>
  </si>
  <si>
    <t>Přesun hmot pro vnitřní kanalizaci stanovený z hmotnosti přesunovaného materiálu vodorovná dopravní vzdálenost do 50 m základní v objektech výšky přes 6 do 12 m</t>
  </si>
  <si>
    <t>722</t>
  </si>
  <si>
    <t>Zdravotechnika - vnitřní vodovod</t>
  </si>
  <si>
    <t>722174022</t>
  </si>
  <si>
    <t>Potrubí z plastových trubek z polypropylenu PPR svařovaných polyfúzně PN 20 (SDR 6) D 20 x 3,4</t>
  </si>
  <si>
    <t>722174023</t>
  </si>
  <si>
    <t>Potrubí z plastových trubek z polypropylenu PPR svařovaných polyfúzně PN 20 (SDR 6) D 25 x 4,2</t>
  </si>
  <si>
    <t>722174024</t>
  </si>
  <si>
    <t>Potrubí z plastových trubek z polypropylenu PPR svařovaných polyfúzně PN 20 (SDR 6) D 32 x 5,4</t>
  </si>
  <si>
    <t>722174025</t>
  </si>
  <si>
    <t>Potrubí z plastových trubek z polypropylenu PPR svařovaných polyfúzně PN 20 (SDR 6) D 40 x 6,7</t>
  </si>
  <si>
    <t>5,5+2,4</t>
  </si>
  <si>
    <t>722181251</t>
  </si>
  <si>
    <t>Ochrana potrubí termoizolačními trubicemi z pěnového polyetylenu PE přilepenými v příčných a podélných spojích, tloušťky izolace přes 20 do 25 mm, vnitřního průměru izolace DN do 22 mm</t>
  </si>
  <si>
    <t>722181252</t>
  </si>
  <si>
    <t>Ochrana potrubí termoizolačními trubicemi z pěnového polyetylenu PE přilepenými v příčných a podélných spojích, tloušťky izolace přes 20 do 25 mm, vnitřního průměru izolace DN přes 22 do 45 mm</t>
  </si>
  <si>
    <t>722290234</t>
  </si>
  <si>
    <t>Zkoušky, proplach a desinfekce vodovodního potrubí proplach a desinfekce vodovodního potrubí do DN 80</t>
  </si>
  <si>
    <t>722290246</t>
  </si>
  <si>
    <t>Zkoušky, proplach a desinfekce vodovodního potrubí zkoušky těsnosti vodovodního potrubí plastového do DN 40</t>
  </si>
  <si>
    <t>80+150+20</t>
  </si>
  <si>
    <t>722290249</t>
  </si>
  <si>
    <t>Zkoušky, proplach a desinfekce vodovodního potrubí zkoušky těsnosti vodovodního potrubí plastového přes DN 40 do DN 90</t>
  </si>
  <si>
    <t>M22231140</t>
  </si>
  <si>
    <t>D+M filtrační set nástěnný</t>
  </si>
  <si>
    <t>M22231141</t>
  </si>
  <si>
    <t>D+M podružná vodoměrná sestava</t>
  </si>
  <si>
    <t>M2224152</t>
  </si>
  <si>
    <t>Kulový kohout PPR DN 25</t>
  </si>
  <si>
    <t>998722102</t>
  </si>
  <si>
    <t>Přesun hmot pro vnitřní vodovod stanovený z hmotnosti přesunovaného materiálu vodorovná dopravní vzdálenost do 50 m základní v objektech výšky přes 6 do 12 m</t>
  </si>
  <si>
    <t>725</t>
  </si>
  <si>
    <t>Zdravotechnika - zařizovací předměty</t>
  </si>
  <si>
    <t>725112022</t>
  </si>
  <si>
    <t>Zařízení záchodů klozety keramické závěsné na nosné stěny s hlubokým splachováním odpad vodorovný</t>
  </si>
  <si>
    <t>soubor</t>
  </si>
  <si>
    <t>725244905</t>
  </si>
  <si>
    <t>Sprchové dveře a zástěny montáž sprchové zástěny bezdveřové (pevná stěna)</t>
  </si>
  <si>
    <t>55495085</t>
  </si>
  <si>
    <t>zástěna sprchová pevná skleněná tl 8mm samostatně stojící na vaničku š 1200mm</t>
  </si>
  <si>
    <t>725532122</t>
  </si>
  <si>
    <t>Elektrické ohřívače zásobníkové beztlakové přepadové akumulační s pojistným ventilem závěsné svislé objem nádrže (příkon) 150 l (3,0 kW) rychloohřev 220 V</t>
  </si>
  <si>
    <t>R25112173</t>
  </si>
  <si>
    <t>725119131</t>
  </si>
  <si>
    <t>Zařízení záchodů montáž klozetových sedátek standardních</t>
  </si>
  <si>
    <t>55167381</t>
  </si>
  <si>
    <t>sedátko klozetové duroplastové bílé s poklopem</t>
  </si>
  <si>
    <t>725211604</t>
  </si>
  <si>
    <t>Umyvadla keramická bílá bez výtokových armatur připevněná na stěnu šrouby bez sloupu nebo krytu na sifon, šířka umyvadla 650 mm</t>
  </si>
  <si>
    <t>R25822611</t>
  </si>
  <si>
    <t>R5211618</t>
  </si>
  <si>
    <t>725311121</t>
  </si>
  <si>
    <t>Dřezy bez výtokových armatur jednoduché se zápachovou uzávěrkou nerezové s odkapávací plochou 560x480 mm a miskou</t>
  </si>
  <si>
    <t>725331111</t>
  </si>
  <si>
    <t>Výlevky bez výtokových armatur a splachovací nádrže keramické se sklopnou plastovou mřížkou stojící, výšky 460 mm</t>
  </si>
  <si>
    <t>725821329</t>
  </si>
  <si>
    <t>Baterie dřezové stojánkové pákové s otáčivým ústím a délkou ramínka s vytahovací sprškou</t>
  </si>
  <si>
    <t>725822613</t>
  </si>
  <si>
    <t>Baterie umyvadlové stojánkové pákové s výpustí</t>
  </si>
  <si>
    <t>725831311</t>
  </si>
  <si>
    <t>Baterie vanové nástěnné pákové bez příslušenství</t>
  </si>
  <si>
    <t>725841333</t>
  </si>
  <si>
    <t>Baterie sprchové podomítkové (zápustné) s přepínačem a pevnou sprchou</t>
  </si>
  <si>
    <t>725862103</t>
  </si>
  <si>
    <t>Zápachové uzávěrky zařizovacích předmětů pro dřezy DN 40/50</t>
  </si>
  <si>
    <t>725869101</t>
  </si>
  <si>
    <t>Zápachové uzávěrky zařizovacích předmětů montáž zápachových uzávěrek umyvadlových do DN 40</t>
  </si>
  <si>
    <t>M61322</t>
  </si>
  <si>
    <t>uzávěrka zápachová umyvadlová s krycí růžicí odtoku DN 40, chrom</t>
  </si>
  <si>
    <t>998725102</t>
  </si>
  <si>
    <t>Přesun hmot pro zařizovací předměty stanovený z hmotnosti přesunovaného materiálu vodorovná dopravní vzdálenost do 50 m základní v objektech výšky přes 6 do 12 m</t>
  </si>
  <si>
    <t>726</t>
  </si>
  <si>
    <t>Zdravotechnika - předstěnové instalace</t>
  </si>
  <si>
    <t>726111031</t>
  </si>
  <si>
    <t>Předstěnové instalační systémy pro zazdění do masivních zděných konstrukcí pro závěsné klozety ovládání zepředu, stavební výška 1080 mm</t>
  </si>
  <si>
    <t>726191001</t>
  </si>
  <si>
    <t>Ostatní příslušenství instalačních systémů zvukoizolační souprava pro WC a bidet</t>
  </si>
  <si>
    <t>726191002</t>
  </si>
  <si>
    <t>Ostatní příslušenství instalačních systémů souprava pro předstěnovou montáž</t>
  </si>
  <si>
    <t>726191011</t>
  </si>
  <si>
    <t>Ostatní příslušenství instalačních systémů montáž ovládacích tlačítek k WC</t>
  </si>
  <si>
    <t>55281792</t>
  </si>
  <si>
    <t>tlačítko pro ovládání WC zepředu, chrom, Stop splachování, 246x164mm</t>
  </si>
  <si>
    <t>M81792</t>
  </si>
  <si>
    <t>designové retro tlačítko WC</t>
  </si>
  <si>
    <t>998726112</t>
  </si>
  <si>
    <t>Přesun hmot pro instalační prefabrikáty stanovený z hmotnosti přesunovaného materiálu vodorovná dopravní vzdálenost do 50 m základní v objektech výšky přes 6 m do 12 m</t>
  </si>
  <si>
    <t>SO 205 - Vytápění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</si>
  <si>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</si>
  <si>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</si>
  <si>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</si>
  <si>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</si>
  <si>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731</t>
  </si>
  <si>
    <t>Ústřední vytápění - kotelny</t>
  </si>
  <si>
    <t>731244131</t>
  </si>
  <si>
    <t>Kotle ocelové teplovodní plynové závěsné kondenzační pro vytápění s možností připojení zásobníku TV 2,65-24,9 kW</t>
  </si>
  <si>
    <t>731810322</t>
  </si>
  <si>
    <t>Nucené odtahy spalin od kondenzačních kotlů soustředným potrubím vedeným svisle plochou střechou, průměru 80/125 mm</t>
  </si>
  <si>
    <t>731810342</t>
  </si>
  <si>
    <t>Nucené odtahy spalin od kondenzačních kotlů prodloužení soustředného potrubí, průměru 80/125 mm</t>
  </si>
  <si>
    <t>R731158</t>
  </si>
  <si>
    <t>M+D Dopojení kotle včetně armatur</t>
  </si>
  <si>
    <t>998731102</t>
  </si>
  <si>
    <t>Přesun hmot pro kotelny stanovený z hmotnosti přesunovaného materiálu vodorovná dopravní vzdálenost do 50 m základní v objektech výšky přes 6 do 12 m</t>
  </si>
  <si>
    <t>733</t>
  </si>
  <si>
    <t>Ústřední vytápění - rozvodné potrubí</t>
  </si>
  <si>
    <t>733111506</t>
  </si>
  <si>
    <t>Potrubí z trubek ocelových závitových černých spojovaných lisováním bezešvých PN 16 do 110°C DN 32</t>
  </si>
  <si>
    <t>733111508</t>
  </si>
  <si>
    <t>Potrubí z trubek ocelových závitových černých spojovaných lisováním bezešvých PN 16 do 110°C DN 50</t>
  </si>
  <si>
    <t>příprava pro novou pec</t>
  </si>
  <si>
    <t>733190107</t>
  </si>
  <si>
    <t>Zkoušky těsnosti potrubí, manžety prostupové z trubek ocelových zkoušky těsnosti potrubí (za provozu) z trubek ocelových závitových DN do 40</t>
  </si>
  <si>
    <t>733190108</t>
  </si>
  <si>
    <t>Zkoušky těsnosti potrubí, manžety prostupové z trubek ocelových zkoušky těsnosti potrubí (za provozu) z trubek ocelových závitových DN 40 do 50</t>
  </si>
  <si>
    <t>733222302</t>
  </si>
  <si>
    <t>Potrubí z trubek měděných polotvrdých spojovaných lisováním PN 16, T= +110°C Ø 15/1</t>
  </si>
  <si>
    <t>733222303</t>
  </si>
  <si>
    <t>Potrubí z trubek měděných polotvrdých spojovaných lisováním PN 16, T= +110°C Ø 18/1</t>
  </si>
  <si>
    <t>6,5*2</t>
  </si>
  <si>
    <t>16,5*2</t>
  </si>
  <si>
    <t>15*2</t>
  </si>
  <si>
    <t>733222304</t>
  </si>
  <si>
    <t>Potrubí z trubek měděných polotvrdých spojovaných lisováním PN 16, T= +110°C Ø 22/1</t>
  </si>
  <si>
    <t>16*2</t>
  </si>
  <si>
    <t>5*2</t>
  </si>
  <si>
    <t>733223305</t>
  </si>
  <si>
    <t>Potrubí z trubek měděných tvrdých spojovaných lisováním PN 16, T= +110°C Ø 35/1,5</t>
  </si>
  <si>
    <t>20*2</t>
  </si>
  <si>
    <t>733291101</t>
  </si>
  <si>
    <t>Zkoušky těsnosti potrubí z trubek měděných Ø do 35/1,5</t>
  </si>
  <si>
    <t>30+98+92+40</t>
  </si>
  <si>
    <t>733811231</t>
  </si>
  <si>
    <t>Ochrana potrubí termoizolačními trubicemi z pěnového polyetylenu PE přilepenými v příčných a podélných spojích, tloušťky izolace přes 9 do 13 mm, vnitřního průměru izolace DN do 22 mm</t>
  </si>
  <si>
    <t>30+98+92</t>
  </si>
  <si>
    <t>733811232</t>
  </si>
  <si>
    <t>Ochrana potrubí termoizolačními trubicemi z pěnového polyetylenu PE přilepenými v příčných a podélných spojích, tloušťky izolace přes 9 do 13 mm, vnitřního průměru izolace DN přes 22 do 45 mm</t>
  </si>
  <si>
    <t>18+40</t>
  </si>
  <si>
    <t>733811233</t>
  </si>
  <si>
    <t>Ochrana potrubí termoizolačními trubicemi z pěnového polyetylenu PE přilepenými v příčných a podélných spojích, tloušťky izolace přes 9 do 13 mm, vnitřního průměru izolace DN přes 45 do 63 mm</t>
  </si>
  <si>
    <t>998733102</t>
  </si>
  <si>
    <t>Přesun hmot pro rozvody potrubí stanovený z hmotnosti přesunovaného materiálu vodorovná dopravní vzdálenost do 50 m základní v objektech výšky přes 6 do 12 m</t>
  </si>
  <si>
    <t>734</t>
  </si>
  <si>
    <t>Ústřední vytápění - armatury</t>
  </si>
  <si>
    <t>734163426</t>
  </si>
  <si>
    <t>Filtry z uhlíkové oceli s čístícím víkem nebo vypouštěcí zátkou PN 16 do 300°C DN 50</t>
  </si>
  <si>
    <t>734222803</t>
  </si>
  <si>
    <t>Ventily regulační závitové termostatické s hlavicí ručního ovládání PN 16 do 110°C rohové chromované G 3/4</t>
  </si>
  <si>
    <t>734261334</t>
  </si>
  <si>
    <t>Šroubení topenářské PN 16 do 120°C rohové G 3/4</t>
  </si>
  <si>
    <t>998734102</t>
  </si>
  <si>
    <t>Přesun hmot pro armatury stanovený z hmotnosti přesunovaného materiálu vodorovná dopravní vzdálenost do 50 m základní v objektech výšky přes 6 do 12 m</t>
  </si>
  <si>
    <t>735</t>
  </si>
  <si>
    <t>Ústřední vytápění - otopná tělesa</t>
  </si>
  <si>
    <t>735152352R</t>
  </si>
  <si>
    <t>Otopná tělesa panelová designová hladká VK plan dvoudesková PN 1,0 MPa, T do 110°C bez přídavné přestupní plochy výšky tělesa 500 mm stavební délky / výkonu 500 mm / 419 W</t>
  </si>
  <si>
    <t>735152355R</t>
  </si>
  <si>
    <t>Otopná tělesa panelová designová hladká VK plan dvoudesková PN 1,0 MPa, T do 110°C bez přídavné přestupní plochy výšky tělesa 500 mm stavební délky / výkonu 800 mm / 670 W</t>
  </si>
  <si>
    <t>735152357R</t>
  </si>
  <si>
    <t>Otopná tělesa panelová designová hladká VK plan dvoudesková PN 1,0 MPa, T do 110°C bez přídavné přestupní plochy výšky tělesa 500 mm stavební délky / výkonu 1000 mm / 838 W</t>
  </si>
  <si>
    <t>735152361R</t>
  </si>
  <si>
    <t>Otopná tělesa panelová designová hladká VK plan dvoudesková PN 1,0 MPa, T do 110°C bez přídavné přestupní plochy výšky tělesa 500 mm stavební délky / výkonu 1600 mm / 1341 W</t>
  </si>
  <si>
    <t>735152363R</t>
  </si>
  <si>
    <t>Otopná tělesa panelová designová hladká VK plan dvoudesková PN 1,0 MPa, T do 110°C bez přídavné přestupní plochy výšky tělesa 500 mm stavební délky / výkonu 2000 mm / 1676 W</t>
  </si>
  <si>
    <t>735160133</t>
  </si>
  <si>
    <t>Otopná tělesa trubková teplovodní na stěnu výšky tělesa 1 500 mm, délky 600 mm</t>
  </si>
  <si>
    <t>7351601R0</t>
  </si>
  <si>
    <t>Otopná tělesa trubková teplovodní na stěnu výšky tělesa 1 500 mm, délky 600 mm, designový retro</t>
  </si>
  <si>
    <t>735511010</t>
  </si>
  <si>
    <t>Trubkové teplovodní podlahové vytápění rozvod v systémové desce potrubí polyethylen PE-Xa nebo PE-Xb (s kyslíkovou bariérou) rozvodné potrubí 17x2 mm, rozteč 150 mm</t>
  </si>
  <si>
    <t>6,6 m/m2</t>
  </si>
  <si>
    <t>(55,2+5,9+3,9+3,3)*6,6</t>
  </si>
  <si>
    <t>735511026</t>
  </si>
  <si>
    <t>Trubkové teplovodní podlahové vytápění rozvod v systémové desce systémová deska s tepelnou izolací, výšky 30 až 31 mm</t>
  </si>
  <si>
    <t>735511062</t>
  </si>
  <si>
    <t>Trubkové teplovodní podlahové vytápění doplňkové prvky okrajový izolační pruh</t>
  </si>
  <si>
    <t>29,2+26,1</t>
  </si>
  <si>
    <t>735511063</t>
  </si>
  <si>
    <t>Trubkové teplovodní podlahové vytápění doplňkové prvky ochranná trubka</t>
  </si>
  <si>
    <t>735511083</t>
  </si>
  <si>
    <t>Trubkové teplovodní podlahové vytápění rozdělovače mosazné s průtokoměry čtyřokruhové</t>
  </si>
  <si>
    <t>735511102</t>
  </si>
  <si>
    <t>Trubkové teplovodní podlahové vytápění skříně rozdělovače pod omítku, pro rozdělovač s počtem okruhů 4-7</t>
  </si>
  <si>
    <t>735511136</t>
  </si>
  <si>
    <t>Trubkové teplovodní podlahové vytápění sada pro připojení měřiče tepla</t>
  </si>
  <si>
    <t>735511137</t>
  </si>
  <si>
    <t>Trubkové teplovodní podlahové vytápění připojovací šroubení rozdělovače, potrubí 16x2,0 mm</t>
  </si>
  <si>
    <t>735511143</t>
  </si>
  <si>
    <t>Trubkové teplovodní podlahové vytápění regulační zařízení elektrotermická hlavice</t>
  </si>
  <si>
    <t>998735102</t>
  </si>
  <si>
    <t>Přesun hmot pro otopná tělesa stanovený z hmotnosti přesunovaného materiálu vodorovná dopravní vzdálenost do 50 m základní v objektech výšky přes 6 do 12 m</t>
  </si>
  <si>
    <t>SO 207 - VZT</t>
  </si>
  <si>
    <t xml:space="preserve">    751 - Vzduchotechnika</t>
  </si>
  <si>
    <t>751</t>
  </si>
  <si>
    <t>Vzduchotechnika</t>
  </si>
  <si>
    <t>751322011</t>
  </si>
  <si>
    <t>Montáž talířových ventilů, anemostatů, dýz talířového ventilu, průměru do 100 mm</t>
  </si>
  <si>
    <t>42972206</t>
  </si>
  <si>
    <t>ventil talířový pro přívod vzduchu kovový D 100mm</t>
  </si>
  <si>
    <t>R751510042</t>
  </si>
  <si>
    <t>Vzduchotechnické potrubí z pozinkovaného plechu kruhové, trouba spirálně vinutá bez příruby, průměru přes 100 do 200 mm, včetně kolen, tlumičů hluku, výustků apod.</t>
  </si>
  <si>
    <t>6,2+1,2+5,2+3,6+3,9+12,4</t>
  </si>
  <si>
    <t>5+12,3+1,1+5,5+7+5,4+6,6+8,4+8,2</t>
  </si>
  <si>
    <t>6,5+2,3+1,8+3,8+7,6+6,5+1,8+1+4,5</t>
  </si>
  <si>
    <t>R751510043</t>
  </si>
  <si>
    <t>Vzduchotechnické potrubí z pozinkovaného plechu kruhové, trouba spirálně vinutá bez příruby, průměru přes 200 do 300 mm, včetně kolen, tlumičů hluku, výustků apod.</t>
  </si>
  <si>
    <t>19,5+11,1</t>
  </si>
  <si>
    <t>9,7+10</t>
  </si>
  <si>
    <t>6,9+9,2+5,5</t>
  </si>
  <si>
    <t>R751510044</t>
  </si>
  <si>
    <t>Vzduchotechnické potrubí z pozinkovaného plechu kruhové, trouba spirálně vinutá bez příruby, průměru přes 300 do 400 mm, včetně kolen, tlumičů hluku, výustků apod.</t>
  </si>
  <si>
    <t>3+5,1</t>
  </si>
  <si>
    <t>15,5+18,1+7,2</t>
  </si>
  <si>
    <t>R751510045</t>
  </si>
  <si>
    <t>Vzduchotechnické potrubí z pozinkovaného plechu kruhové, trouba spirálně vinutá bez příruby, průměru přes 400 do 500 mm, včetně kolen, tlumičů hluku, výustků apod.</t>
  </si>
  <si>
    <t>7+8</t>
  </si>
  <si>
    <t>R751510046</t>
  </si>
  <si>
    <t>Vzduchotechnické potrubí z pozinkovaného plechu kruhové, trouba spirálně vinutá bez příruby, průměru přes 500 do 600 mm, včetně kolen, tlumičů hluku, výustků apod.</t>
  </si>
  <si>
    <t>751537071</t>
  </si>
  <si>
    <t>Montáž potrubí ohebného kruhového neizolovaného z Al folie, průměru do 100 mm</t>
  </si>
  <si>
    <t>42981795</t>
  </si>
  <si>
    <t>hadice ohebná neizolovaná z Al folie s vícenásobným zámkem D 100mm</t>
  </si>
  <si>
    <t>40*1,2 "Přepočtené koeficientem množství</t>
  </si>
  <si>
    <t>751572102</t>
  </si>
  <si>
    <t>Závěs kruhového potrubí pomocí objímky, kotvené do betonu průměru potrubí přes 100 do 200 mm</t>
  </si>
  <si>
    <t>751572103</t>
  </si>
  <si>
    <t>Závěs kruhového potrubí pomocí objímky, kotvené do betonu průměru potrubí přes 200 do 300 mm</t>
  </si>
  <si>
    <t>751572104</t>
  </si>
  <si>
    <t>Závěs kruhového potrubí pomocí objímky, kotvené do betonu průměru potrubí přes 300 do 400 mm</t>
  </si>
  <si>
    <t>751572105</t>
  </si>
  <si>
    <t>Závěs kruhového potrubí pomocí objímky, kotvené do betonu průměru potrubí přes 400 do 500 mm</t>
  </si>
  <si>
    <t>751572106</t>
  </si>
  <si>
    <t>Závěs kruhového potrubí pomocí objímky, kotvené do betonu průměru potrubí přes 500 do 600 mm</t>
  </si>
  <si>
    <t>751612122</t>
  </si>
  <si>
    <t>Montáž vzduchotechnické jednotky s rekuperací tepla a vlhkosti centrální podstropní s výměnou vzduchu přes 1000 do 4500 m3/h</t>
  </si>
  <si>
    <t>42944119</t>
  </si>
  <si>
    <t>jednotka VZT podstropní s rekuperací tepla a vlhkosti a ovládací jednotkou do 1300m3/hod</t>
  </si>
  <si>
    <t>R751115</t>
  </si>
  <si>
    <t>M+D výústek stěrbinový 200/50</t>
  </si>
  <si>
    <t>R751116</t>
  </si>
  <si>
    <t>M+D Střešní hlavice, včetně manžety</t>
  </si>
  <si>
    <t>R751117</t>
  </si>
  <si>
    <t>M+D Digestoř bezodtahová</t>
  </si>
  <si>
    <t>751691111</t>
  </si>
  <si>
    <t>Zaregulování systému vzduchotechnického zařízení</t>
  </si>
  <si>
    <t>998751102</t>
  </si>
  <si>
    <t>Přesun hmot pro vzduchotechniku stanovený z hmotnosti přesunovaného materiálu vodorovná dopravní vzdálenost do 100 m základní v objektech výšky přes 12 do 24 m</t>
  </si>
  <si>
    <t>SO 301 - Bourací práce</t>
  </si>
  <si>
    <t>280,55</t>
  </si>
  <si>
    <t>962031132</t>
  </si>
  <si>
    <t>Bourání příček nebo přizdívek z cihel pálených plných nebo dutých, tl. do 100 mm</t>
  </si>
  <si>
    <t>2,5*2,45</t>
  </si>
  <si>
    <t>1,45*2,45*5</t>
  </si>
  <si>
    <t>3,16*2,45</t>
  </si>
  <si>
    <t>-0,6*1,97*6</t>
  </si>
  <si>
    <t>1,538*3,3*2</t>
  </si>
  <si>
    <t>2,5*2,45*2</t>
  </si>
  <si>
    <t>5,3*2,45</t>
  </si>
  <si>
    <t>0,5*2,45</t>
  </si>
  <si>
    <t>1*2</t>
  </si>
  <si>
    <t>-1,76*1,97</t>
  </si>
  <si>
    <t>4,6*3,3</t>
  </si>
  <si>
    <t>962032240</t>
  </si>
  <si>
    <t>Bourání zdiva nadzákladového z cihel pálených plných nebo lícových nebo vápenopískových, na maltu cementovou, objemu do 1 m3</t>
  </si>
  <si>
    <t>1*0,3*2,25</t>
  </si>
  <si>
    <t>962032241</t>
  </si>
  <si>
    <t>Bourání zdiva nadzákladového z cihel pálených plných nebo lícových nebo vápenopískových, na maltu cementovou, objemu přes 1 m3</t>
  </si>
  <si>
    <t>2,6*2,7*0,3</t>
  </si>
  <si>
    <t>odbourání nosných stěn kremačního sálu z plných cihel o výšku 950 mm</t>
  </si>
  <si>
    <t>965042141</t>
  </si>
  <si>
    <t>Bourání mazanin betonových nebo z litého asfaltu tl. do 100 mm, plochy přes 4 m2</t>
  </si>
  <si>
    <t>bouraní poškozených podlah, srovnání podlah</t>
  </si>
  <si>
    <t>předpoklad 30-50%</t>
  </si>
  <si>
    <t>361,45*0,1*0,4</t>
  </si>
  <si>
    <t>966080103</t>
  </si>
  <si>
    <t>Bourání kontaktního zateplení včetně povrchové úpravy omítkou nebo nátěrem z polystyrénových desek, tloušťky přes 60 do 120 mm</t>
  </si>
  <si>
    <t>m.č. 1.10</t>
  </si>
  <si>
    <t>18,5*3,5</t>
  </si>
  <si>
    <t>19,9</t>
  </si>
  <si>
    <t>m.č. 1.13</t>
  </si>
  <si>
    <t>13,6*3,5</t>
  </si>
  <si>
    <t>7,5</t>
  </si>
  <si>
    <t>978011141</t>
  </si>
  <si>
    <t>Otlučení vápenných nebo vápenocementových omítek vnitřních ploch stropů, v rozsahu přes 10 do 30 %</t>
  </si>
  <si>
    <t>oprava stávajícíh omítek stropů</t>
  </si>
  <si>
    <t>13,7+17,3+4+17,3+19,8+16,5+9,5+7,5+18,2+12+2,2+1,6+2</t>
  </si>
  <si>
    <t>m.č. 1.03 - 1.30</t>
  </si>
  <si>
    <t>388,4*3,5</t>
  </si>
  <si>
    <t>978013191</t>
  </si>
  <si>
    <t>Otlučení vápenných nebo vápenocementových omítek vnitřních ploch stěn s vyškrabáním spar, s očištěním zdiva, v rozsahu přes 50 do 100 %</t>
  </si>
  <si>
    <t>otlučení omítek v 1PP</t>
  </si>
  <si>
    <t>m.č. 0.10</t>
  </si>
  <si>
    <t>60,4*2,1</t>
  </si>
  <si>
    <t>3,9*2,1</t>
  </si>
  <si>
    <t>11,4*2,1</t>
  </si>
  <si>
    <t>33,1*2,1</t>
  </si>
  <si>
    <t>m.č. 0.04</t>
  </si>
  <si>
    <t>17*2,4</t>
  </si>
  <si>
    <t>m.č. 0.03</t>
  </si>
  <si>
    <t>14,6*2,4</t>
  </si>
  <si>
    <t>m.č. 0.01</t>
  </si>
  <si>
    <t>24,2*2,4</t>
  </si>
  <si>
    <t>m.č. 0.05</t>
  </si>
  <si>
    <t>16,65*2,4</t>
  </si>
  <si>
    <t>m.č. 0.02</t>
  </si>
  <si>
    <t>15,2*2,4</t>
  </si>
  <si>
    <t>m.č. 0.07</t>
  </si>
  <si>
    <t>28,7*2,4</t>
  </si>
  <si>
    <t>R9991511</t>
  </si>
  <si>
    <t>Vybourání staré pece, včetně likvidace odpadu</t>
  </si>
  <si>
    <t>201,963*19</t>
  </si>
  <si>
    <t>31,808</t>
  </si>
  <si>
    <t>1,316</t>
  </si>
  <si>
    <t>11,511</t>
  </si>
  <si>
    <t>6,279</t>
  </si>
  <si>
    <t>25,156</t>
  </si>
  <si>
    <t>12,975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</si>
  <si>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</si>
  <si>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</si>
  <si>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27,188</t>
  </si>
  <si>
    <t>23,355</t>
  </si>
  <si>
    <t>201,963</t>
  </si>
  <si>
    <t>-31,808</t>
  </si>
  <si>
    <t>-19,106</t>
  </si>
  <si>
    <t>-38,131</t>
  </si>
  <si>
    <t>-50,543</t>
  </si>
  <si>
    <t>725110814</t>
  </si>
  <si>
    <t>Demontáž klozetů kombi</t>
  </si>
  <si>
    <t>725122813</t>
  </si>
  <si>
    <t>Demontáž pisoárů s nádrží a 1 záchodkem</t>
  </si>
  <si>
    <t>725210821</t>
  </si>
  <si>
    <t>Demontáž umyvadel bez výtokových armatur umyvadel</t>
  </si>
  <si>
    <t>m.č. 1.26 demontáž k dalšímu použití</t>
  </si>
  <si>
    <t>288,5</t>
  </si>
  <si>
    <t>260,05</t>
  </si>
  <si>
    <t>781471810</t>
  </si>
  <si>
    <t>Demontáž obkladů z dlaždic keramických kladených do malty</t>
  </si>
  <si>
    <t>15,7*2</t>
  </si>
  <si>
    <t>4,4*2*3</t>
  </si>
  <si>
    <t>10,5*2</t>
  </si>
  <si>
    <t>4,9*2*3</t>
  </si>
  <si>
    <t>5,2*2</t>
  </si>
  <si>
    <t>5,8*2</t>
  </si>
  <si>
    <t>14,5*2</t>
  </si>
  <si>
    <t>783306805</t>
  </si>
  <si>
    <t>Odstranění nátěrů ze zámečnických konstrukcí opálením s obroušením</t>
  </si>
  <si>
    <t>2,5*17</t>
  </si>
  <si>
    <t>SO 302 - Stavební část</t>
  </si>
  <si>
    <t>317168011</t>
  </si>
  <si>
    <t>Překlady keramické ploché osazené do maltového lože, výšky překladu 71 mm šířky 115 mm, délky 1000 mm</t>
  </si>
  <si>
    <t>R3421511</t>
  </si>
  <si>
    <t>Montáž opláštění stěn, stropů ze sendvičových panelů</t>
  </si>
  <si>
    <t>19,8</t>
  </si>
  <si>
    <t>M24702</t>
  </si>
  <si>
    <t>panel sendvičový stěnový i stropní, izolace PIR, do mrazících a chladících boxů, tl. 150 mm</t>
  </si>
  <si>
    <t>139,65*1,1 "Přepočtené koeficientem množství</t>
  </si>
  <si>
    <t>m.č. 1.15 - 1.18</t>
  </si>
  <si>
    <t>2,75*4,15</t>
  </si>
  <si>
    <t>-0,6*1,97</t>
  </si>
  <si>
    <t>1,3*4,15*2</t>
  </si>
  <si>
    <t>1,6*4,15</t>
  </si>
  <si>
    <t>m.č. 1.19 - 1.21, 1.23 - 1.25, 1.27, 1.29</t>
  </si>
  <si>
    <t>188,8</t>
  </si>
  <si>
    <t>93,748</t>
  </si>
  <si>
    <t>612142001</t>
  </si>
  <si>
    <t>Pletivo vnitřních ploch v ploše nebo pruzích, na plném podkladu sklovláknité vtlačené do tmelu včetně tmelu stěn</t>
  </si>
  <si>
    <t>m.č. 1.09</t>
  </si>
  <si>
    <t>16,75*3,5</t>
  </si>
  <si>
    <t>m.č. 1.15</t>
  </si>
  <si>
    <t>5,9*3,5</t>
  </si>
  <si>
    <t>m.č. 1.17</t>
  </si>
  <si>
    <t>(1,55+1)*3,5</t>
  </si>
  <si>
    <t>m.č. 1.19</t>
  </si>
  <si>
    <t>7,3*3,5</t>
  </si>
  <si>
    <t>dozdění stěn pod stropní panely</t>
  </si>
  <si>
    <t>11,5*0,15*2*2</t>
  </si>
  <si>
    <t>18,3*0,15*3*2</t>
  </si>
  <si>
    <t>0,15*10,7*2</t>
  </si>
  <si>
    <t>0,15*1,5*2</t>
  </si>
  <si>
    <t>0,15*4,3*2</t>
  </si>
  <si>
    <t>1,1*1,97*2</t>
  </si>
  <si>
    <t>25,297*2</t>
  </si>
  <si>
    <t>nová izolace PIR</t>
  </si>
  <si>
    <t>117,2*2</t>
  </si>
  <si>
    <t>14*3,5</t>
  </si>
  <si>
    <t>m.č. 1.08 - 1.25, 1.27, 1.29</t>
  </si>
  <si>
    <t>303,55*3,5</t>
  </si>
  <si>
    <t>-283,4</t>
  </si>
  <si>
    <t>55331553</t>
  </si>
  <si>
    <t>zárubeň jednokřídlá ocelová pro zdění tl stěny 260-300mm rozměru 900/1970, 2100mm</t>
  </si>
  <si>
    <t>55331480</t>
  </si>
  <si>
    <t>zárubeň jednokřídlá ocelová pro zdění tl stěny 75-100mm rozměru 600/1970, 2100mm</t>
  </si>
  <si>
    <t>296,05</t>
  </si>
  <si>
    <t>R991058</t>
  </si>
  <si>
    <t>Oprava stávajícího plechu podlahy v m.č. 1.12</t>
  </si>
  <si>
    <t>713131241</t>
  </si>
  <si>
    <t>Montáž tepelné izolace stěn rohožemi, pásy, deskami, dílci, bloky (izolační materiál ve specifikaci) lepením celoplošně s mechanickým kotvením, tloušťky izolace do 100 mm</t>
  </si>
  <si>
    <t>28376501</t>
  </si>
  <si>
    <t>deska izolační PIR s oboustranným textilním rounem λ=0,026 tl 100mm</t>
  </si>
  <si>
    <t>113,75*1,05 "Přepočtené koeficientem množství</t>
  </si>
  <si>
    <t>m.č. 1.06 - 1.09, 1.11, 1.16</t>
  </si>
  <si>
    <t>63,55</t>
  </si>
  <si>
    <t>m.č. 1.17, 1.18</t>
  </si>
  <si>
    <t>4,75</t>
  </si>
  <si>
    <t>63,55+4,75</t>
  </si>
  <si>
    <t>m.č. 1.09, m.č. 1.15 - 1.19</t>
  </si>
  <si>
    <t>44,55</t>
  </si>
  <si>
    <t>44,55*1,1235 "Přepočtené koeficientem množství</t>
  </si>
  <si>
    <t>44,55*1,02 "Přepočtené koeficientem množství</t>
  </si>
  <si>
    <t>763131761</t>
  </si>
  <si>
    <t>Podhled ze sádrokartonových desek Příplatek k cenám za plochu do 3 m2 jednotlivě</t>
  </si>
  <si>
    <t>m.č. 1.16, 1.17, 1.18</t>
  </si>
  <si>
    <t>1,8+2,85+1,9</t>
  </si>
  <si>
    <t>D04</t>
  </si>
  <si>
    <t>Původní dveře ve skladu 1200x1970 mm, bude provedena repase restaurátorským způsobem, tj. odstranění barvy , nový nátěr, repase kování a dalších prvků vč. ocelové zárubně, kompletní zhotovení, Dle PD - tabulka dveří</t>
  </si>
  <si>
    <t>D05</t>
  </si>
  <si>
    <t>M+D Dveře dřevěné 1500x1970 mm, otočné, dvoukřídlé, do stávající zárubně, včetně kování a příslušenství, dle PD - tabulka dveří</t>
  </si>
  <si>
    <t>D06</t>
  </si>
  <si>
    <t>M+D Dveře dřevěné 1600x1970 mm, otočné, dvoukřídlé, do stávající zárubně, včetně kování a příslušenství, dle PD - tabulka dveří</t>
  </si>
  <si>
    <t>D07</t>
  </si>
  <si>
    <t>M+D Dveře dřevěné 900x1970 mm, otočné, do stávající zárubně, včetně kování a příslušenství, dle PD - tabulka dveří</t>
  </si>
  <si>
    <t>D08</t>
  </si>
  <si>
    <t>D09</t>
  </si>
  <si>
    <t>M+D Dveře dřevěné 800x1970 mm, otočné, do stávající zárubně, včetně kování a příslušenství, dle PD - tabulka dveří</t>
  </si>
  <si>
    <t>D10</t>
  </si>
  <si>
    <t>D11</t>
  </si>
  <si>
    <t>D15</t>
  </si>
  <si>
    <t>M+D Dveře dřevěné 600x1970 mm, otočné, včetně kování a příslušenství, dle PD - tabulka dveří</t>
  </si>
  <si>
    <t>D16</t>
  </si>
  <si>
    <t>R767115</t>
  </si>
  <si>
    <t>Montáž podlahy z nerezového slzičkového plechu, včetně kotvení, kompletní dodání</t>
  </si>
  <si>
    <t>m.č. 1.10, 1.13</t>
  </si>
  <si>
    <t>19,8+7,5</t>
  </si>
  <si>
    <t>M7671</t>
  </si>
  <si>
    <t>Nerezový slzičkový (protiskluzový) plech - 1.4301: 3,0x1000x2000 mm</t>
  </si>
  <si>
    <t>27,3*1,05 "Přepočtené koeficientem množství</t>
  </si>
  <si>
    <t>R7671541</t>
  </si>
  <si>
    <t>M+D Dveře ocelové 1000x1970 mm, vyhřívané, dodávka k chladícímu boxu, kompletní dodání</t>
  </si>
  <si>
    <t>R7671535</t>
  </si>
  <si>
    <t>M+D Dveře ocelové 850x1970 mm, vyhřívané, dodávka k chladícímu boxu, kompletní dodání</t>
  </si>
  <si>
    <t>m.č. 1.08, 1.09, 1.11, 1.14 - 1.25, 1.27, 1.29</t>
  </si>
  <si>
    <t>268,75</t>
  </si>
  <si>
    <t>140,25</t>
  </si>
  <si>
    <t>140,25*1,1 "Přepočtené koeficientem množství</t>
  </si>
  <si>
    <t>268,75*1,15 "Přepočtené koeficientem množství</t>
  </si>
  <si>
    <t>m.č. 1.06, 1.08, 1.16 -1.18</t>
  </si>
  <si>
    <t>17,85</t>
  </si>
  <si>
    <t>2,85+1,9</t>
  </si>
  <si>
    <t>271,45</t>
  </si>
  <si>
    <t>m.č. 1.04, 1.17, 1.18</t>
  </si>
  <si>
    <t>771591251</t>
  </si>
  <si>
    <t>Izolace podlahy pod dlažbu těsnícími izolačními pásy z manžety pro prostupy potrubí</t>
  </si>
  <si>
    <t>m.č. 1.14, 1.17 - 1.21, 1.24, 1.25</t>
  </si>
  <si>
    <t>12*3,5</t>
  </si>
  <si>
    <t>283,4*1,15 "Přepočtené koeficientem množství</t>
  </si>
  <si>
    <t>781492211</t>
  </si>
  <si>
    <t>Obklad - dokončující práce montáž profilu lepeného flexibilním cementovým lepidlem rohového</t>
  </si>
  <si>
    <t>m.č. 1.04, 1.14, 1.17 - 1.21, 1.24, 1.25</t>
  </si>
  <si>
    <t>10*2</t>
  </si>
  <si>
    <t>13*2*3</t>
  </si>
  <si>
    <t>19416011</t>
  </si>
  <si>
    <t>lišta ukončovací hliníková vysoký lesk 10mm</t>
  </si>
  <si>
    <t>110*1,05 "Přepočtené koeficientem množství</t>
  </si>
  <si>
    <t>50*2</t>
  </si>
  <si>
    <t>15*3</t>
  </si>
  <si>
    <t>2,5*14</t>
  </si>
  <si>
    <t>2,5*6</t>
  </si>
  <si>
    <t>68,3+188,8</t>
  </si>
  <si>
    <t>317,3*3,5</t>
  </si>
  <si>
    <t>1084,25</t>
  </si>
  <si>
    <t>SO 303 - Zpevněné plochy</t>
  </si>
  <si>
    <t xml:space="preserve">    5 - Komunikace pozemní</t>
  </si>
  <si>
    <t>HZS - Hodinové zúčtovací sazby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</si>
  <si>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</si>
  <si>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</si>
  <si>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571</t>
  </si>
  <si>
    <t>dlažba na rampě pro vozíčkáře</t>
  </si>
  <si>
    <t>30,5</t>
  </si>
  <si>
    <t>113107130</t>
  </si>
  <si>
    <t>Odstranění podkladů nebo krytů ručně s přemístěním hmot na skládku na vzdálenost do 3 m nebo s naložením na dopravní prostředek z betonu prostého, o tl. vrstvy do 100 mm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</si>
  <si>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</si>
  <si>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</si>
  <si>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113201111</t>
  </si>
  <si>
    <t>Vytrhání obrub s vybouráním lože, s přemístěním hmot na skládku na vzdálenost do 3 m nebo s naložením na dopravní prostředek chodníkových ležatých</t>
  </si>
  <si>
    <t>299,9+43,9</t>
  </si>
  <si>
    <t>122251102</t>
  </si>
  <si>
    <t>Odkopávky a prokopávky nezapažené strojně v hornině třídy těžitelnosti I skupiny 3 přes 20 do 50 m3</t>
  </si>
  <si>
    <t>(28+111,5+10,5)*0,2</t>
  </si>
  <si>
    <t>30*10</t>
  </si>
  <si>
    <t>30*1,8</t>
  </si>
  <si>
    <t>181411131</t>
  </si>
  <si>
    <t>Založení trávníku na půdě předem připravené plochy do 1000 m2 výsevem včetně utažení parkového v rovině nebo na svahu do 1:5</t>
  </si>
  <si>
    <t>28+111,5+10,5</t>
  </si>
  <si>
    <t>00572410</t>
  </si>
  <si>
    <t>osivo směs travní parková</t>
  </si>
  <si>
    <t>150*0,02 "Přepočtené koeficientem množství</t>
  </si>
  <si>
    <t>181951112</t>
  </si>
  <si>
    <t>Úprava pláně vyrovnáním výškových rozdílů strojně v hornině třídy těžitelnosti I, skupiny 1 až 3 se zhutněním</t>
  </si>
  <si>
    <t>skladba S9</t>
  </si>
  <si>
    <t>venkovní betonová plošná dlžba okapového chodníčku kolem krematoria</t>
  </si>
  <si>
    <t>182303111</t>
  </si>
  <si>
    <t>Doplnění zeminy nebo substrátu na travnatých plochách tloušťky do 50 mm v rovině nebo na svahu do 1:5</t>
  </si>
  <si>
    <t>tl.200mm (50mm x 4)</t>
  </si>
  <si>
    <t>150*4</t>
  </si>
  <si>
    <t>10364101</t>
  </si>
  <si>
    <t>zemina pro terénní úpravy - ornice</t>
  </si>
  <si>
    <t>150*0,2*1,6</t>
  </si>
  <si>
    <t>Komunikace pozemní</t>
  </si>
  <si>
    <t>564750111</t>
  </si>
  <si>
    <t>Podklad nebo kryt z kameniva hrubého drceného vel. 16-32 mm s rozprostřením a zhutněním plochy přes 100 m2, po zhutnění tl. 150 mm</t>
  </si>
  <si>
    <t>564851111</t>
  </si>
  <si>
    <t>Podklad ze štěrkodrti ŠD s rozprostřením a zhutněním plochy přes 100 m2, po zhutnění tl. 150 mm</t>
  </si>
  <si>
    <t>ŠD 0/64</t>
  </si>
  <si>
    <t>596811311</t>
  </si>
  <si>
    <t>Kladení velkoformátové dlažby pozemních komunikací a komunikací pro pěší s ložem z kameniva tl. 40 mm, s vyplněním spár, s hutněním, vibrováním a se smetením přebytečného materiálu tl. do 100 mm, velikosti dlaždic do 0,5 m2, pro plochy do 300 m2</t>
  </si>
  <si>
    <t>venkovní betonová plošná dlažba okapového chodníčku kolem krematoria</t>
  </si>
  <si>
    <t>M46007</t>
  </si>
  <si>
    <t>596811321</t>
  </si>
  <si>
    <t>Kladení velkoformátové dlažby pozemních komunikací a komunikací pro pěší s ložem z kameniva tl. 40 mm, s vyplněním spár, s hutněním, vibrováním a se smetením přebytečného materiálu tl. do 100 mm, velikosti dlaždic přes 0,5 m2, pro plochy do 300 m2</t>
  </si>
  <si>
    <t>5968113R00</t>
  </si>
  <si>
    <t>Kladení velkoformátové dlažby pozemních komunikací a komunikací pro pěší do betonu tl. 50 mm, s vyplněním spár, se smetením přebytečného materiálu tl. do 100 mm, velikosti dlaždic přes 0,5 m2, pro plochy do 300 m2</t>
  </si>
  <si>
    <t>M46019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</si>
  <si>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</si>
  <si>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</si>
  <si>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BO 5/25</t>
  </si>
  <si>
    <t>59217036</t>
  </si>
  <si>
    <t>obrubník parkový betonový 500x80x250mm přírodní</t>
  </si>
  <si>
    <t>343,8*1,02 "Přepočtené koeficientem množství</t>
  </si>
  <si>
    <t>935113111</t>
  </si>
  <si>
    <t>Osazení odvodňovacího žlabu s krycím roštem polymerbetonového šířky do 200 mm</t>
  </si>
  <si>
    <t>59227102</t>
  </si>
  <si>
    <t>žlab odvodňovací z polymerbetonu bez spádu dna pozinkovaná hrana š 150mm</t>
  </si>
  <si>
    <t>56241023</t>
  </si>
  <si>
    <t>rošt mřížkový B125 Pz pro žlab š 150mm</t>
  </si>
  <si>
    <t>59227123</t>
  </si>
  <si>
    <t>čelo plné na začátek a konec odvodňovacího žlabu monolitického z polymerbetonu š 150mm</t>
  </si>
  <si>
    <t>997221571</t>
  </si>
  <si>
    <t>Vodorovná doprava vybouraných hmot bez naložení, ale se složením a s hrubým urovnáním na vzdálenost do 1 km</t>
  </si>
  <si>
    <t>997221579</t>
  </si>
  <si>
    <t>Vodorovná doprava vybouraných hmot bez naložení, ale se složením a s hrubým urovnáním na vzdálenost Příplatek k ceně za každý další započatý 1 km přes 1 km</t>
  </si>
  <si>
    <t>494,024*19</t>
  </si>
  <si>
    <t>997221612</t>
  </si>
  <si>
    <t>Nakládání na dopravní prostředky pro vodorovnou dopravu vybouraných hmot</t>
  </si>
  <si>
    <t>494,024</t>
  </si>
  <si>
    <t>997221861</t>
  </si>
  <si>
    <t>Poplatek za uložení stavebního odpadu na recyklační skládce (skládkovné) z prostého betonu zatříděného do Katalogu odpadů pod kódem 17 01 01</t>
  </si>
  <si>
    <t>156,39</t>
  </si>
  <si>
    <t>7,32</t>
  </si>
  <si>
    <t>79,074</t>
  </si>
  <si>
    <t>997221873</t>
  </si>
  <si>
    <t>251,24</t>
  </si>
  <si>
    <t>998225111</t>
  </si>
  <si>
    <t>Přesun hmot pro komunikace s krytem z kameniva, monolitickým betonovým nebo živičným dopravní vzdálenost do 200 m jakékoliv délky objektu</t>
  </si>
  <si>
    <t>HZS</t>
  </si>
  <si>
    <t>Hodinové zúčtovací sazby</t>
  </si>
  <si>
    <t>HZS1292</t>
  </si>
  <si>
    <t>Hodinové zúčtovací sazby profesí HSV zemní a pomocné práce stavební dělník</t>
  </si>
  <si>
    <t>hod</t>
  </si>
  <si>
    <t>262144</t>
  </si>
  <si>
    <t>VRN - Vedlejší rozpočtové...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</si>
  <si>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</si>
  <si>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</si>
  <si>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</si>
  <si>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</si>
  <si>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</si>
  <si>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Vedlejší rozpočtové náklady</t>
  </si>
  <si>
    <t>VRN1</t>
  </si>
  <si>
    <t>Průzkumné, geodetické a projektové práce</t>
  </si>
  <si>
    <t>012002000</t>
  </si>
  <si>
    <t>Vytyčení, zameření stavby</t>
  </si>
  <si>
    <t>013254000</t>
  </si>
  <si>
    <t>Průzkumné, geodetické a projektové práce projektové práce dokumentace stavby (výkresová a textová) skutečného provedení stavby</t>
  </si>
  <si>
    <t>R13844558</t>
  </si>
  <si>
    <t>Dílenská dokumentace objektu</t>
  </si>
  <si>
    <t>VRN3</t>
  </si>
  <si>
    <t>Zařízení staveniště</t>
  </si>
  <si>
    <t>030001000.1</t>
  </si>
  <si>
    <t>Zařízení staveniště (Zajištění vody, elektro, vytápění objektu po dobu stavby, ostraha, oplocení staveniště, dopravní značení, stavební buňky, zdvihací prostředky, informační cedule stavby, staveništní přípojky vody kanalizace elektřiny, a pod.)</t>
  </si>
  <si>
    <t>034503000</t>
  </si>
  <si>
    <t>Informační tabule na staveništi</t>
  </si>
  <si>
    <t>VRN4</t>
  </si>
  <si>
    <t>Inženýrská činnost</t>
  </si>
  <si>
    <t>043134000</t>
  </si>
  <si>
    <t>Zkoušky zatěžovací</t>
  </si>
  <si>
    <t>045002000</t>
  </si>
  <si>
    <t>Hlavní tituly průvodních činností a nákladů inženýrská činnost kompletační a koordinační činnost</t>
  </si>
  <si>
    <t>VRN9</t>
  </si>
  <si>
    <t>Ostatní náklady</t>
  </si>
  <si>
    <t>090001000.1</t>
  </si>
  <si>
    <t>Posudky, měření, kontrolní a revizní zkoušky stávajících a nově vybudovaných konstrukcí a objektů</t>
  </si>
  <si>
    <t>900-10</t>
  </si>
  <si>
    <t>Projektová dokumentace UT - skutečného provedení - součástí předávací dokumentace</t>
  </si>
  <si>
    <t>900-14</t>
  </si>
  <si>
    <t>Vyvažení soustavy ÚT včetně nastavení vyvažovacích ventilů a protokol o hydraulickém zaregulování soustavy</t>
  </si>
  <si>
    <t>900-2</t>
  </si>
  <si>
    <t>Základní nastavení systému Vytápění</t>
  </si>
  <si>
    <t>900-9</t>
  </si>
  <si>
    <t>Dodavatelská projektová dokumentace UT - součástí předávací dokumentace</t>
  </si>
  <si>
    <t>999.901</t>
  </si>
  <si>
    <t>Zaregulování průtoků vzduchu VZT</t>
  </si>
  <si>
    <t>999.902</t>
  </si>
  <si>
    <t>Oživení zařízení s vlastním ovládáním včetně základního nastavení VZT</t>
  </si>
  <si>
    <t>999.903</t>
  </si>
  <si>
    <t>Zprovoznění VZT, vyregulování a zaškolení obsluhy</t>
  </si>
  <si>
    <t>999.905</t>
  </si>
  <si>
    <t>Funkční zkoušky, provozní, zkoušky, tlakové zkoušky chladících okruhů</t>
  </si>
  <si>
    <t>999.913</t>
  </si>
  <si>
    <t>Měření hluku včetně protokolu</t>
  </si>
  <si>
    <t>999.916</t>
  </si>
  <si>
    <t>Koordinační opatření na stavbě, účast na koordinačních jednáních</t>
  </si>
  <si>
    <t>999.919</t>
  </si>
  <si>
    <t>Zajištění provozního řádu</t>
  </si>
  <si>
    <t>ks</t>
  </si>
  <si>
    <t>KHS.01</t>
  </si>
  <si>
    <t>Rozbor pitné vody, dle podmínek krajské hygienické stanice</t>
  </si>
  <si>
    <t>Pol143</t>
  </si>
  <si>
    <t>Výchozí revize ELEKTRO</t>
  </si>
  <si>
    <t>Pol148</t>
  </si>
  <si>
    <t>Zkoušky, oživení systému ELEKTRO</t>
  </si>
  <si>
    <t>R67798</t>
  </si>
  <si>
    <t>Fakturační vodoměr</t>
  </si>
  <si>
    <t>R67799</t>
  </si>
  <si>
    <t>Zajištěni montáže fakturačních elektroměrů</t>
  </si>
  <si>
    <t>M+D Konstrukce pro zavěšení zvonu mezi komínová tělesa, profil HEA 100 + 2x P6-150/150, provedení ocel+žárový ziněk+nátěr, kompletní dodání dle PD -položka Z04, zámečnické výrobky</t>
  </si>
  <si>
    <t>sestava</t>
  </si>
  <si>
    <t>M+D skleněná příčka v prostoru posledního rozloučení, dle PD , vizualizace interieru a výkres D2.14</t>
  </si>
  <si>
    <t>M+D zrcadlo na invalidním WC, dle vizualizace interieru a avýkresu D1.3</t>
  </si>
  <si>
    <t>M+D dekorativní reliéfní skleněná předstěna v čekárně smutečních hostů, dle vizualizace interieru a výkresu D2.12</t>
  </si>
  <si>
    <t>Remodelace betonových prvků u hlavního průčelí, dle  vizualizace exterieru, konzultace s investorem</t>
  </si>
  <si>
    <t>M+D Zvonu , včetně kotvení a elektro připojení, kompletní dodání dle výkresu vizualizace exterieru, konzultace s investorem (ocelová konstrukce pro uchycení - viz zámečnické výrobky)</t>
  </si>
  <si>
    <t xml:space="preserve">svítidlo exteriérové </t>
  </si>
  <si>
    <t>Lištový systém</t>
  </si>
  <si>
    <t>M+D zásuvka porcelánová, kulatá, kompletní dodání, dle vizualizace interieru, konzultace s investorem</t>
  </si>
  <si>
    <t>M+D vypínač porcelánový, typ 1, kulatý, kompletní dodání, dle vizualizace interieru, konzultace s investorem</t>
  </si>
  <si>
    <t>M+D vypínač porcelánový, typ 6, kulatý,kompletní dodání, dle vizualizace interieru, konzultace s investorem</t>
  </si>
  <si>
    <t>M+D vypínač porcelánový, typ 7, kulatý, kompletní dodání, dle vizualizace interieru, konzultace s investorem</t>
  </si>
  <si>
    <t>M+D vypínač zvonkový porcelánový, kulatý, kompletní dodání, dle vizualizace interieru, konzultace s investorem</t>
  </si>
  <si>
    <t>D+M designová retro záchodová WC mísa závěsná, včetně retro prkénka, kompletní dodání, dle vizualizace interieru, konzultace s investorem</t>
  </si>
  <si>
    <t>D+M designová retro umyvadlová baterie stojánková, kompletní dodání, dle vizualizace interieru, konzultace s investorem</t>
  </si>
  <si>
    <t>D+M designové retro umyvadlo 80 cm, vč. sifonu, kompletní dodání, dle vizualizace interieru, konzultace s investorem</t>
  </si>
  <si>
    <t>dlažba velkoformátová kamenná 400x400 mm, tl. 50 mm, dle vizualizace exterieru, konzultace s investorem</t>
  </si>
  <si>
    <t>dlažba velkoformátová kamenná 1000x1000 mm, tl. 50 mm, dle vizualizace exterieru, konzultace s investorem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</si>
  <si>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</si>
  <si>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 xml:space="preserve">  Jaroslav Kudláček</t>
  </si>
  <si>
    <t xml:space="preserve">  Ing. Ivan Blažek</t>
  </si>
  <si>
    <t xml:space="preserve">  Město Nymburk</t>
  </si>
  <si>
    <t>Nymburk</t>
  </si>
  <si>
    <t>vyplň údaj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</si>
</sst>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horizontal="right"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4" borderId="0" xfId="0" applyFont="1" applyFill="1" applyAlignment="1">
      <alignment vertical="center"/>
    </xf>
    <xf numFmtId="0" fontId="0" fillId="4" borderId="8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31" fillId="0" borderId="12" xfId="0" applyNumberFormat="1" applyFont="1" applyBorder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4" fontId="21" fillId="0" borderId="20" xfId="0" applyNumberFormat="1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4" fontId="34" fillId="5" borderId="22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5" borderId="0" xfId="0" applyFill="1" applyProtection="1"/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4" fontId="1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4" fontId="4" fillId="4" borderId="7" xfId="0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4" fontId="22" fillId="0" borderId="0" xfId="0" applyNumberFormat="1" applyFont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0" borderId="22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5" fontId="2" fillId="5" borderId="0" xfId="0" applyNumberFormat="1" applyFont="1" applyFill="1" applyAlignment="1" applyProtection="1">
      <alignment horizontal="left" vertical="center"/>
      <protection locked="0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4" fontId="34" fillId="0" borderId="22" xfId="0" applyNumberFormat="1" applyFont="1" applyBorder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4" borderId="7" xfId="0" applyFont="1" applyFill="1" applyBorder="1" applyAlignment="1" applyProtection="1">
      <alignment horizontal="righ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0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2" fillId="5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0"/>
  <sheetViews>
    <sheetView showGridLines="0" tabSelected="1" workbookViewId="0">
      <selection activeCell="E14" sqref="E1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4</v>
      </c>
      <c r="BV1" s="16" t="s">
        <v>5</v>
      </c>
    </row>
    <row r="2" spans="1:74" s="1" customFormat="1" ht="36.950000000000003" customHeight="1">
      <c r="AR2" s="249" t="s">
        <v>6</v>
      </c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S2" s="17" t="s">
        <v>7</v>
      </c>
      <c r="BT2" s="17" t="s">
        <v>8</v>
      </c>
    </row>
    <row r="3" spans="1:74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8"/>
      <c r="AR3" s="19"/>
      <c r="BS3" s="17" t="s">
        <v>7</v>
      </c>
      <c r="BT3" s="17" t="s">
        <v>9</v>
      </c>
    </row>
    <row r="4" spans="1:74" s="1" customFormat="1" ht="24.95" customHeight="1">
      <c r="B4" s="129"/>
      <c r="C4" s="65"/>
      <c r="D4" s="130" t="s">
        <v>10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R4" s="19"/>
      <c r="AS4" s="20" t="s">
        <v>11</v>
      </c>
      <c r="BS4" s="17" t="s">
        <v>12</v>
      </c>
    </row>
    <row r="5" spans="1:74" s="1" customFormat="1" ht="12" customHeight="1">
      <c r="B5" s="129"/>
      <c r="C5" s="65"/>
      <c r="D5" s="131" t="s">
        <v>13</v>
      </c>
      <c r="E5" s="65"/>
      <c r="F5" s="65"/>
      <c r="G5" s="65"/>
      <c r="H5" s="65"/>
      <c r="I5" s="65"/>
      <c r="J5" s="65"/>
      <c r="K5" s="269" t="s">
        <v>14</v>
      </c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65"/>
      <c r="AL5" s="65"/>
      <c r="AM5" s="65"/>
      <c r="AN5" s="65"/>
      <c r="AO5" s="65"/>
      <c r="AP5" s="65"/>
      <c r="AR5" s="19"/>
      <c r="BS5" s="17" t="s">
        <v>7</v>
      </c>
    </row>
    <row r="6" spans="1:74" s="1" customFormat="1" ht="36.950000000000003" customHeight="1">
      <c r="B6" s="129"/>
      <c r="C6" s="65"/>
      <c r="D6" s="132" t="s">
        <v>15</v>
      </c>
      <c r="E6" s="65"/>
      <c r="F6" s="65"/>
      <c r="G6" s="65"/>
      <c r="H6" s="65"/>
      <c r="I6" s="65"/>
      <c r="J6" s="65"/>
      <c r="K6" s="271" t="s">
        <v>16</v>
      </c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65"/>
      <c r="AL6" s="65"/>
      <c r="AM6" s="65"/>
      <c r="AN6" s="65"/>
      <c r="AO6" s="65"/>
      <c r="AP6" s="65"/>
      <c r="AR6" s="19"/>
      <c r="BS6" s="17" t="s">
        <v>7</v>
      </c>
    </row>
    <row r="7" spans="1:74" s="1" customFormat="1" ht="12" customHeight="1">
      <c r="B7" s="129"/>
      <c r="C7" s="65"/>
      <c r="D7" s="133" t="s">
        <v>17</v>
      </c>
      <c r="E7" s="65"/>
      <c r="F7" s="65"/>
      <c r="G7" s="65"/>
      <c r="H7" s="65"/>
      <c r="I7" s="65"/>
      <c r="J7" s="65"/>
      <c r="K7" s="134" t="s">
        <v>1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33" t="s">
        <v>18</v>
      </c>
      <c r="AL7" s="65"/>
      <c r="AM7" s="65"/>
      <c r="AN7" s="134" t="s">
        <v>1</v>
      </c>
      <c r="AO7" s="65"/>
      <c r="AP7" s="65"/>
      <c r="AR7" s="19"/>
      <c r="BS7" s="17" t="s">
        <v>7</v>
      </c>
    </row>
    <row r="8" spans="1:74" s="1" customFormat="1" ht="12" customHeight="1">
      <c r="B8" s="129"/>
      <c r="C8" s="65"/>
      <c r="D8" s="133" t="s">
        <v>19</v>
      </c>
      <c r="E8" s="65"/>
      <c r="F8" s="65"/>
      <c r="G8" s="65"/>
      <c r="H8" s="65"/>
      <c r="I8" s="65"/>
      <c r="J8" s="65"/>
      <c r="K8" s="134" t="s">
        <v>20</v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133" t="s">
        <v>21</v>
      </c>
      <c r="AL8" s="65"/>
      <c r="AM8" s="65"/>
      <c r="AN8" s="125" t="s">
        <v>22</v>
      </c>
      <c r="AO8" s="65"/>
      <c r="AP8" s="65"/>
      <c r="AR8" s="19"/>
      <c r="BS8" s="17" t="s">
        <v>7</v>
      </c>
    </row>
    <row r="9" spans="1:74" s="1" customFormat="1" ht="14.45" customHeight="1">
      <c r="B9" s="129"/>
      <c r="C9" s="65"/>
      <c r="D9" s="65"/>
      <c r="E9" s="65" t="s">
        <v>2362</v>
      </c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R9" s="19"/>
      <c r="BS9" s="17" t="s">
        <v>7</v>
      </c>
    </row>
    <row r="10" spans="1:74" s="1" customFormat="1" ht="12" customHeight="1">
      <c r="B10" s="129"/>
      <c r="C10" s="65"/>
      <c r="D10" s="133" t="s">
        <v>23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133" t="s">
        <v>24</v>
      </c>
      <c r="AL10" s="65"/>
      <c r="AM10" s="65"/>
      <c r="AN10" s="134">
        <v>239500</v>
      </c>
      <c r="AO10" s="65"/>
      <c r="AP10" s="65"/>
      <c r="AR10" s="19"/>
      <c r="BS10" s="17" t="s">
        <v>7</v>
      </c>
    </row>
    <row r="11" spans="1:74" s="1" customFormat="1" ht="18.399999999999999" customHeight="1">
      <c r="B11" s="129"/>
      <c r="C11" s="65"/>
      <c r="D11" s="65"/>
      <c r="E11" s="134" t="s">
        <v>2361</v>
      </c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133" t="s">
        <v>25</v>
      </c>
      <c r="AL11" s="65"/>
      <c r="AM11" s="65"/>
      <c r="AN11" s="134" t="s">
        <v>1</v>
      </c>
      <c r="AO11" s="65"/>
      <c r="AP11" s="65"/>
      <c r="AR11" s="19"/>
      <c r="BS11" s="17" t="s">
        <v>7</v>
      </c>
    </row>
    <row r="12" spans="1:74" s="1" customFormat="1" ht="6.95" customHeight="1">
      <c r="B12" s="129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R12" s="19"/>
      <c r="BS12" s="17" t="s">
        <v>7</v>
      </c>
    </row>
    <row r="13" spans="1:74" s="1" customFormat="1" ht="12" customHeight="1">
      <c r="B13" s="129"/>
      <c r="C13" s="65"/>
      <c r="D13" s="133" t="s">
        <v>26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133" t="s">
        <v>24</v>
      </c>
      <c r="AL13" s="65"/>
      <c r="AM13" s="65"/>
      <c r="AN13" s="125" t="s">
        <v>1</v>
      </c>
      <c r="AO13" s="65"/>
      <c r="AP13" s="65"/>
      <c r="AR13" s="19"/>
      <c r="BS13" s="17" t="s">
        <v>7</v>
      </c>
    </row>
    <row r="14" spans="1:74" ht="12.75">
      <c r="B14" s="129"/>
      <c r="C14" s="65"/>
      <c r="D14" s="65"/>
      <c r="E14" s="125" t="s">
        <v>2363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65"/>
      <c r="AK14" s="133" t="s">
        <v>25</v>
      </c>
      <c r="AL14" s="65"/>
      <c r="AM14" s="65"/>
      <c r="AN14" s="125" t="s">
        <v>1</v>
      </c>
      <c r="AO14" s="65"/>
      <c r="AP14" s="65"/>
      <c r="AR14" s="19"/>
      <c r="BS14" s="17" t="s">
        <v>7</v>
      </c>
    </row>
    <row r="15" spans="1:74" s="1" customFormat="1" ht="6.95" customHeight="1">
      <c r="B15" s="129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R15" s="19"/>
      <c r="BS15" s="17" t="s">
        <v>3</v>
      </c>
    </row>
    <row r="16" spans="1:74" s="1" customFormat="1" ht="12" customHeight="1">
      <c r="B16" s="129"/>
      <c r="C16" s="65"/>
      <c r="D16" s="133" t="s">
        <v>27</v>
      </c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133" t="s">
        <v>24</v>
      </c>
      <c r="AL16" s="65"/>
      <c r="AM16" s="65"/>
      <c r="AN16" s="134" t="s">
        <v>1</v>
      </c>
      <c r="AO16" s="65"/>
      <c r="AP16" s="65"/>
      <c r="AR16" s="19"/>
      <c r="BS16" s="17" t="s">
        <v>3</v>
      </c>
    </row>
    <row r="17" spans="1:71" s="1" customFormat="1" ht="18.399999999999999" customHeight="1">
      <c r="B17" s="129"/>
      <c r="C17" s="65"/>
      <c r="D17" s="65"/>
      <c r="E17" s="134" t="s">
        <v>2360</v>
      </c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133" t="s">
        <v>25</v>
      </c>
      <c r="AL17" s="65"/>
      <c r="AM17" s="65"/>
      <c r="AN17" s="134" t="s">
        <v>1</v>
      </c>
      <c r="AO17" s="65"/>
      <c r="AP17" s="65"/>
      <c r="AR17" s="19"/>
      <c r="BS17" s="17" t="s">
        <v>4</v>
      </c>
    </row>
    <row r="18" spans="1:71" s="1" customFormat="1" ht="6.95" customHeight="1">
      <c r="B18" s="129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R18" s="19"/>
      <c r="BS18" s="17" t="s">
        <v>7</v>
      </c>
    </row>
    <row r="19" spans="1:71" s="1" customFormat="1" ht="12" customHeight="1">
      <c r="B19" s="129"/>
      <c r="C19" s="65"/>
      <c r="D19" s="133" t="s">
        <v>28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133" t="s">
        <v>24</v>
      </c>
      <c r="AL19" s="65"/>
      <c r="AM19" s="65"/>
      <c r="AN19" s="134" t="s">
        <v>1</v>
      </c>
      <c r="AO19" s="65"/>
      <c r="AP19" s="65"/>
      <c r="AR19" s="19"/>
      <c r="BS19" s="17" t="s">
        <v>7</v>
      </c>
    </row>
    <row r="20" spans="1:71" s="1" customFormat="1" ht="18.399999999999999" customHeight="1">
      <c r="B20" s="129"/>
      <c r="C20" s="65"/>
      <c r="D20" s="65"/>
      <c r="E20" s="134" t="s">
        <v>2359</v>
      </c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133" t="s">
        <v>25</v>
      </c>
      <c r="AL20" s="65"/>
      <c r="AM20" s="65"/>
      <c r="AN20" s="134" t="s">
        <v>1</v>
      </c>
      <c r="AO20" s="65"/>
      <c r="AP20" s="65"/>
      <c r="AR20" s="19"/>
      <c r="BS20" s="17" t="s">
        <v>4</v>
      </c>
    </row>
    <row r="21" spans="1:71" s="1" customFormat="1" ht="6.95" customHeight="1">
      <c r="B21" s="129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R21" s="19"/>
    </row>
    <row r="22" spans="1:71" s="1" customFormat="1" ht="12" customHeight="1">
      <c r="B22" s="129"/>
      <c r="C22" s="65"/>
      <c r="D22" s="133" t="s">
        <v>29</v>
      </c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R22" s="19"/>
    </row>
    <row r="23" spans="1:71" s="1" customFormat="1" ht="44.25" customHeight="1">
      <c r="B23" s="129"/>
      <c r="C23" s="65"/>
      <c r="D23" s="65"/>
      <c r="E23" s="272" t="s">
        <v>2358</v>
      </c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72"/>
      <c r="AO23" s="65"/>
      <c r="AP23" s="65"/>
      <c r="AR23" s="19"/>
    </row>
    <row r="24" spans="1:71" s="1" customFormat="1" ht="6.95" customHeight="1">
      <c r="B24" s="129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R24" s="19"/>
    </row>
    <row r="25" spans="1:71" s="1" customFormat="1" ht="6.95" customHeight="1">
      <c r="B25" s="129"/>
      <c r="C25" s="65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65"/>
      <c r="AR25" s="19"/>
    </row>
    <row r="26" spans="1:71" s="2" customFormat="1" ht="25.9" customHeight="1">
      <c r="A26" s="21"/>
      <c r="B26" s="137"/>
      <c r="C26" s="138"/>
      <c r="D26" s="139" t="s">
        <v>30</v>
      </c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273">
        <f>ROUND(AG94,2)</f>
        <v>0</v>
      </c>
      <c r="AL26" s="274"/>
      <c r="AM26" s="274"/>
      <c r="AN26" s="274"/>
      <c r="AO26" s="274"/>
      <c r="AP26" s="138"/>
      <c r="AQ26" s="21"/>
      <c r="AR26" s="22"/>
      <c r="BG26" s="21"/>
    </row>
    <row r="27" spans="1:71" s="2" customFormat="1" ht="6.95" customHeight="1">
      <c r="A27" s="21"/>
      <c r="B27" s="137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21"/>
      <c r="AR27" s="22"/>
      <c r="BG27" s="21"/>
    </row>
    <row r="28" spans="1:71" s="2" customFormat="1" ht="12.75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75" t="s">
        <v>31</v>
      </c>
      <c r="M28" s="275"/>
      <c r="N28" s="275"/>
      <c r="O28" s="275"/>
      <c r="P28" s="275"/>
      <c r="Q28" s="138"/>
      <c r="R28" s="138"/>
      <c r="S28" s="138"/>
      <c r="T28" s="138"/>
      <c r="U28" s="138"/>
      <c r="V28" s="138"/>
      <c r="W28" s="275" t="s">
        <v>32</v>
      </c>
      <c r="X28" s="275"/>
      <c r="Y28" s="275"/>
      <c r="Z28" s="275"/>
      <c r="AA28" s="275"/>
      <c r="AB28" s="275"/>
      <c r="AC28" s="275"/>
      <c r="AD28" s="275"/>
      <c r="AE28" s="275"/>
      <c r="AF28" s="138"/>
      <c r="AG28" s="138"/>
      <c r="AH28" s="138"/>
      <c r="AI28" s="138"/>
      <c r="AJ28" s="138"/>
      <c r="AK28" s="275" t="s">
        <v>33</v>
      </c>
      <c r="AL28" s="275"/>
      <c r="AM28" s="275"/>
      <c r="AN28" s="275"/>
      <c r="AO28" s="275"/>
      <c r="AP28" s="138"/>
      <c r="AQ28" s="21"/>
      <c r="AR28" s="22"/>
      <c r="BG28" s="21"/>
    </row>
    <row r="29" spans="1:71" s="3" customFormat="1" ht="14.45" customHeight="1">
      <c r="B29" s="141"/>
      <c r="C29" s="142"/>
      <c r="D29" s="133" t="s">
        <v>34</v>
      </c>
      <c r="E29" s="142"/>
      <c r="F29" s="133" t="s">
        <v>35</v>
      </c>
      <c r="G29" s="142"/>
      <c r="H29" s="142"/>
      <c r="I29" s="142"/>
      <c r="J29" s="142"/>
      <c r="K29" s="142"/>
      <c r="L29" s="261">
        <v>0.21</v>
      </c>
      <c r="M29" s="262"/>
      <c r="N29" s="262"/>
      <c r="O29" s="262"/>
      <c r="P29" s="262"/>
      <c r="Q29" s="142"/>
      <c r="R29" s="142"/>
      <c r="S29" s="142"/>
      <c r="T29" s="142"/>
      <c r="U29" s="142"/>
      <c r="V29" s="142"/>
      <c r="W29" s="263">
        <f>ROUND(BB94, 2)</f>
        <v>0</v>
      </c>
      <c r="X29" s="262"/>
      <c r="Y29" s="262"/>
      <c r="Z29" s="262"/>
      <c r="AA29" s="262"/>
      <c r="AB29" s="262"/>
      <c r="AC29" s="262"/>
      <c r="AD29" s="262"/>
      <c r="AE29" s="262"/>
      <c r="AF29" s="142"/>
      <c r="AG29" s="142"/>
      <c r="AH29" s="142"/>
      <c r="AI29" s="142"/>
      <c r="AJ29" s="142"/>
      <c r="AK29" s="263">
        <f>ROUND(AX94, 2)</f>
        <v>0</v>
      </c>
      <c r="AL29" s="262"/>
      <c r="AM29" s="262"/>
      <c r="AN29" s="262"/>
      <c r="AO29" s="262"/>
      <c r="AP29" s="142"/>
      <c r="AR29" s="24"/>
    </row>
    <row r="30" spans="1:71" s="3" customFormat="1" ht="14.45" customHeight="1">
      <c r="B30" s="141"/>
      <c r="C30" s="142"/>
      <c r="D30" s="142"/>
      <c r="E30" s="142"/>
      <c r="F30" s="133" t="s">
        <v>36</v>
      </c>
      <c r="G30" s="142"/>
      <c r="H30" s="142"/>
      <c r="I30" s="142"/>
      <c r="J30" s="142"/>
      <c r="K30" s="142"/>
      <c r="L30" s="261">
        <v>0.12</v>
      </c>
      <c r="M30" s="262"/>
      <c r="N30" s="262"/>
      <c r="O30" s="262"/>
      <c r="P30" s="262"/>
      <c r="Q30" s="142"/>
      <c r="R30" s="142"/>
      <c r="S30" s="142"/>
      <c r="T30" s="142"/>
      <c r="U30" s="142"/>
      <c r="V30" s="142"/>
      <c r="W30" s="263">
        <f>ROUND(BC94, 2)</f>
        <v>0</v>
      </c>
      <c r="X30" s="262"/>
      <c r="Y30" s="262"/>
      <c r="Z30" s="262"/>
      <c r="AA30" s="262"/>
      <c r="AB30" s="262"/>
      <c r="AC30" s="262"/>
      <c r="AD30" s="262"/>
      <c r="AE30" s="262"/>
      <c r="AF30" s="142"/>
      <c r="AG30" s="142"/>
      <c r="AH30" s="142"/>
      <c r="AI30" s="142"/>
      <c r="AJ30" s="142"/>
      <c r="AK30" s="263">
        <f>ROUND(AY94, 2)</f>
        <v>0</v>
      </c>
      <c r="AL30" s="262"/>
      <c r="AM30" s="262"/>
      <c r="AN30" s="262"/>
      <c r="AO30" s="262"/>
      <c r="AP30" s="142"/>
      <c r="AR30" s="24"/>
    </row>
    <row r="31" spans="1:71" s="3" customFormat="1" ht="14.45" hidden="1" customHeight="1">
      <c r="B31" s="141"/>
      <c r="C31" s="142"/>
      <c r="D31" s="142"/>
      <c r="E31" s="142"/>
      <c r="F31" s="133" t="s">
        <v>37</v>
      </c>
      <c r="G31" s="142"/>
      <c r="H31" s="142"/>
      <c r="I31" s="142"/>
      <c r="J31" s="142"/>
      <c r="K31" s="142"/>
      <c r="L31" s="261">
        <v>0.21</v>
      </c>
      <c r="M31" s="262"/>
      <c r="N31" s="262"/>
      <c r="O31" s="262"/>
      <c r="P31" s="262"/>
      <c r="Q31" s="142"/>
      <c r="R31" s="142"/>
      <c r="S31" s="142"/>
      <c r="T31" s="142"/>
      <c r="U31" s="142"/>
      <c r="V31" s="142"/>
      <c r="W31" s="263">
        <f>ROUND(BD94, 2)</f>
        <v>0</v>
      </c>
      <c r="X31" s="262"/>
      <c r="Y31" s="262"/>
      <c r="Z31" s="262"/>
      <c r="AA31" s="262"/>
      <c r="AB31" s="262"/>
      <c r="AC31" s="262"/>
      <c r="AD31" s="262"/>
      <c r="AE31" s="262"/>
      <c r="AF31" s="142"/>
      <c r="AG31" s="142"/>
      <c r="AH31" s="142"/>
      <c r="AI31" s="142"/>
      <c r="AJ31" s="142"/>
      <c r="AK31" s="263">
        <v>0</v>
      </c>
      <c r="AL31" s="262"/>
      <c r="AM31" s="262"/>
      <c r="AN31" s="262"/>
      <c r="AO31" s="262"/>
      <c r="AP31" s="142"/>
      <c r="AR31" s="24"/>
    </row>
    <row r="32" spans="1:71" s="3" customFormat="1" ht="14.45" hidden="1" customHeight="1">
      <c r="B32" s="141"/>
      <c r="C32" s="142"/>
      <c r="D32" s="142"/>
      <c r="E32" s="142"/>
      <c r="F32" s="133" t="s">
        <v>38</v>
      </c>
      <c r="G32" s="142"/>
      <c r="H32" s="142"/>
      <c r="I32" s="142"/>
      <c r="J32" s="142"/>
      <c r="K32" s="142"/>
      <c r="L32" s="261">
        <v>0.12</v>
      </c>
      <c r="M32" s="262"/>
      <c r="N32" s="262"/>
      <c r="O32" s="262"/>
      <c r="P32" s="262"/>
      <c r="Q32" s="142"/>
      <c r="R32" s="142"/>
      <c r="S32" s="142"/>
      <c r="T32" s="142"/>
      <c r="U32" s="142"/>
      <c r="V32" s="142"/>
      <c r="W32" s="263">
        <f>ROUND(BE94, 2)</f>
        <v>0</v>
      </c>
      <c r="X32" s="262"/>
      <c r="Y32" s="262"/>
      <c r="Z32" s="262"/>
      <c r="AA32" s="262"/>
      <c r="AB32" s="262"/>
      <c r="AC32" s="262"/>
      <c r="AD32" s="262"/>
      <c r="AE32" s="262"/>
      <c r="AF32" s="142"/>
      <c r="AG32" s="142"/>
      <c r="AH32" s="142"/>
      <c r="AI32" s="142"/>
      <c r="AJ32" s="142"/>
      <c r="AK32" s="263">
        <v>0</v>
      </c>
      <c r="AL32" s="262"/>
      <c r="AM32" s="262"/>
      <c r="AN32" s="262"/>
      <c r="AO32" s="262"/>
      <c r="AP32" s="142"/>
      <c r="AR32" s="24"/>
    </row>
    <row r="33" spans="1:59" s="3" customFormat="1" ht="14.45" hidden="1" customHeight="1">
      <c r="B33" s="141"/>
      <c r="C33" s="142"/>
      <c r="D33" s="142"/>
      <c r="E33" s="142"/>
      <c r="F33" s="133" t="s">
        <v>39</v>
      </c>
      <c r="G33" s="142"/>
      <c r="H33" s="142"/>
      <c r="I33" s="142"/>
      <c r="J33" s="142"/>
      <c r="K33" s="142"/>
      <c r="L33" s="261">
        <v>0</v>
      </c>
      <c r="M33" s="262"/>
      <c r="N33" s="262"/>
      <c r="O33" s="262"/>
      <c r="P33" s="262"/>
      <c r="Q33" s="142"/>
      <c r="R33" s="142"/>
      <c r="S33" s="142"/>
      <c r="T33" s="142"/>
      <c r="U33" s="142"/>
      <c r="V33" s="142"/>
      <c r="W33" s="263">
        <f>ROUND(BF94, 2)</f>
        <v>0</v>
      </c>
      <c r="X33" s="262"/>
      <c r="Y33" s="262"/>
      <c r="Z33" s="262"/>
      <c r="AA33" s="262"/>
      <c r="AB33" s="262"/>
      <c r="AC33" s="262"/>
      <c r="AD33" s="262"/>
      <c r="AE33" s="262"/>
      <c r="AF33" s="142"/>
      <c r="AG33" s="142"/>
      <c r="AH33" s="142"/>
      <c r="AI33" s="142"/>
      <c r="AJ33" s="142"/>
      <c r="AK33" s="263">
        <v>0</v>
      </c>
      <c r="AL33" s="262"/>
      <c r="AM33" s="262"/>
      <c r="AN33" s="262"/>
      <c r="AO33" s="262"/>
      <c r="AP33" s="142"/>
      <c r="AR33" s="24"/>
    </row>
    <row r="34" spans="1:59" s="2" customFormat="1" ht="6.95" customHeight="1">
      <c r="A34" s="21"/>
      <c r="B34" s="137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21"/>
      <c r="AR34" s="22"/>
      <c r="BG34" s="21"/>
    </row>
    <row r="35" spans="1:59" s="2" customFormat="1" ht="25.9" customHeight="1">
      <c r="A35" s="21"/>
      <c r="B35" s="137"/>
      <c r="C35" s="143"/>
      <c r="D35" s="144" t="s">
        <v>40</v>
      </c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6" t="s">
        <v>41</v>
      </c>
      <c r="U35" s="145"/>
      <c r="V35" s="145"/>
      <c r="W35" s="145"/>
      <c r="X35" s="267" t="s">
        <v>42</v>
      </c>
      <c r="Y35" s="265"/>
      <c r="Z35" s="265"/>
      <c r="AA35" s="265"/>
      <c r="AB35" s="265"/>
      <c r="AC35" s="145"/>
      <c r="AD35" s="145"/>
      <c r="AE35" s="145"/>
      <c r="AF35" s="145"/>
      <c r="AG35" s="145"/>
      <c r="AH35" s="145"/>
      <c r="AI35" s="145"/>
      <c r="AJ35" s="145"/>
      <c r="AK35" s="264">
        <f>SUM(AK26:AK33)</f>
        <v>0</v>
      </c>
      <c r="AL35" s="265"/>
      <c r="AM35" s="265"/>
      <c r="AN35" s="265"/>
      <c r="AO35" s="266"/>
      <c r="AP35" s="143"/>
      <c r="AQ35" s="25"/>
      <c r="AR35" s="22"/>
      <c r="BG35" s="21"/>
    </row>
    <row r="36" spans="1:59" s="2" customFormat="1" ht="6.95" customHeight="1">
      <c r="A36" s="21"/>
      <c r="B36" s="137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21"/>
      <c r="AR36" s="22"/>
      <c r="BG36" s="21"/>
    </row>
    <row r="37" spans="1:59" s="2" customFormat="1" ht="14.45" customHeight="1">
      <c r="A37" s="21"/>
      <c r="B37" s="137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21"/>
      <c r="AR37" s="22"/>
      <c r="BG37" s="21"/>
    </row>
    <row r="38" spans="1:59" s="1" customFormat="1" ht="14.45" customHeight="1">
      <c r="B38" s="129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R38" s="19"/>
    </row>
    <row r="39" spans="1:59" s="1" customFormat="1" ht="14.45" customHeight="1">
      <c r="B39" s="129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R39" s="19"/>
    </row>
    <row r="40" spans="1:59" s="1" customFormat="1" ht="14.45" customHeight="1">
      <c r="B40" s="129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R40" s="19"/>
    </row>
    <row r="41" spans="1:59" s="1" customFormat="1" ht="14.45" customHeight="1">
      <c r="B41" s="129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R41" s="19"/>
    </row>
    <row r="42" spans="1:59" s="1" customFormat="1" ht="14.45" customHeight="1">
      <c r="B42" s="129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R42" s="19"/>
    </row>
    <row r="43" spans="1:59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R43" s="19"/>
    </row>
    <row r="44" spans="1:59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R44" s="19"/>
    </row>
    <row r="45" spans="1:59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R45" s="19"/>
    </row>
    <row r="46" spans="1:59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R46" s="19"/>
    </row>
    <row r="47" spans="1:59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R47" s="19"/>
    </row>
    <row r="48" spans="1:59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R48" s="19"/>
    </row>
    <row r="49" spans="1:59" s="2" customFormat="1" ht="14.45" customHeight="1">
      <c r="B49" s="147"/>
      <c r="C49" s="148"/>
      <c r="D49" s="149" t="s">
        <v>43</v>
      </c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49" t="s">
        <v>44</v>
      </c>
      <c r="AI49" s="150"/>
      <c r="AJ49" s="150"/>
      <c r="AK49" s="150"/>
      <c r="AL49" s="150"/>
      <c r="AM49" s="150"/>
      <c r="AN49" s="150"/>
      <c r="AO49" s="150"/>
      <c r="AP49" s="148"/>
      <c r="AR49" s="26"/>
    </row>
    <row r="50" spans="1:59">
      <c r="B50" s="129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R50" s="19"/>
    </row>
    <row r="51" spans="1:59">
      <c r="B51" s="129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R51" s="19"/>
    </row>
    <row r="52" spans="1:59">
      <c r="B52" s="129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R52" s="19"/>
    </row>
    <row r="53" spans="1:59">
      <c r="B53" s="129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R53" s="19"/>
    </row>
    <row r="54" spans="1:59">
      <c r="B54" s="129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R54" s="19"/>
    </row>
    <row r="55" spans="1:59">
      <c r="B55" s="129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R55" s="19"/>
    </row>
    <row r="56" spans="1:59">
      <c r="B56" s="129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R56" s="19"/>
    </row>
    <row r="57" spans="1:59">
      <c r="B57" s="129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R57" s="19"/>
    </row>
    <row r="58" spans="1:59">
      <c r="B58" s="129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R58" s="19"/>
    </row>
    <row r="59" spans="1:59">
      <c r="B59" s="129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R59" s="19"/>
    </row>
    <row r="60" spans="1:59" s="2" customFormat="1" ht="12.75">
      <c r="A60" s="21"/>
      <c r="B60" s="137"/>
      <c r="C60" s="138"/>
      <c r="D60" s="151" t="s">
        <v>45</v>
      </c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51" t="s">
        <v>46</v>
      </c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51" t="s">
        <v>45</v>
      </c>
      <c r="AI60" s="140"/>
      <c r="AJ60" s="140"/>
      <c r="AK60" s="140"/>
      <c r="AL60" s="140"/>
      <c r="AM60" s="151" t="s">
        <v>46</v>
      </c>
      <c r="AN60" s="140"/>
      <c r="AO60" s="140"/>
      <c r="AP60" s="138"/>
      <c r="AQ60" s="21"/>
      <c r="AR60" s="22"/>
      <c r="BG60" s="21"/>
    </row>
    <row r="61" spans="1:59">
      <c r="B61" s="129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R61" s="19"/>
    </row>
    <row r="62" spans="1:59">
      <c r="B62" s="129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R62" s="19"/>
    </row>
    <row r="63" spans="1:59">
      <c r="B63" s="129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R63" s="19"/>
    </row>
    <row r="64" spans="1:59" s="2" customFormat="1" ht="12.75">
      <c r="A64" s="21"/>
      <c r="B64" s="137"/>
      <c r="C64" s="138"/>
      <c r="D64" s="149" t="s">
        <v>47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49" t="s">
        <v>48</v>
      </c>
      <c r="AI64" s="152"/>
      <c r="AJ64" s="152"/>
      <c r="AK64" s="152"/>
      <c r="AL64" s="152"/>
      <c r="AM64" s="152"/>
      <c r="AN64" s="152"/>
      <c r="AO64" s="152"/>
      <c r="AP64" s="138"/>
      <c r="AQ64" s="21"/>
      <c r="AR64" s="22"/>
      <c r="BG64" s="21"/>
    </row>
    <row r="65" spans="1:59">
      <c r="B65" s="129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R65" s="19"/>
    </row>
    <row r="66" spans="1:59">
      <c r="B66" s="129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R66" s="19"/>
    </row>
    <row r="67" spans="1:59">
      <c r="B67" s="129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R67" s="19"/>
    </row>
    <row r="68" spans="1:59">
      <c r="B68" s="129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R68" s="19"/>
    </row>
    <row r="69" spans="1:59">
      <c r="B69" s="129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R69" s="19"/>
    </row>
    <row r="70" spans="1:59">
      <c r="B70" s="129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R70" s="19"/>
    </row>
    <row r="71" spans="1:59">
      <c r="B71" s="129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R71" s="19"/>
    </row>
    <row r="72" spans="1:59">
      <c r="B72" s="129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R72" s="19"/>
    </row>
    <row r="73" spans="1:59">
      <c r="B73" s="129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R73" s="19"/>
    </row>
    <row r="74" spans="1:59">
      <c r="B74" s="129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R74" s="19"/>
    </row>
    <row r="75" spans="1:59" s="2" customFormat="1" ht="12.75">
      <c r="A75" s="21"/>
      <c r="B75" s="137"/>
      <c r="C75" s="138"/>
      <c r="D75" s="151" t="s">
        <v>45</v>
      </c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51" t="s">
        <v>46</v>
      </c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51" t="s">
        <v>45</v>
      </c>
      <c r="AI75" s="140"/>
      <c r="AJ75" s="140"/>
      <c r="AK75" s="140"/>
      <c r="AL75" s="140"/>
      <c r="AM75" s="151" t="s">
        <v>46</v>
      </c>
      <c r="AN75" s="140"/>
      <c r="AO75" s="140"/>
      <c r="AP75" s="138"/>
      <c r="AQ75" s="21"/>
      <c r="AR75" s="22"/>
      <c r="BG75" s="21"/>
    </row>
    <row r="76" spans="1:59" s="2" customFormat="1">
      <c r="A76" s="21"/>
      <c r="B76" s="137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21"/>
      <c r="AR76" s="22"/>
      <c r="BG76" s="21"/>
    </row>
    <row r="77" spans="1:59" s="2" customFormat="1" ht="6.9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29"/>
      <c r="AR77" s="22"/>
      <c r="BG77" s="21"/>
    </row>
    <row r="78" spans="1:59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</row>
    <row r="79" spans="1:59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</row>
    <row r="80" spans="1:59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</row>
    <row r="81" spans="1:91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30"/>
      <c r="AR81" s="22"/>
      <c r="BG81" s="21"/>
    </row>
    <row r="82" spans="1:91" s="2" customFormat="1" ht="24.95" customHeight="1">
      <c r="A82" s="21"/>
      <c r="B82" s="137"/>
      <c r="C82" s="130" t="s">
        <v>49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21"/>
      <c r="AR82" s="22"/>
      <c r="BG82" s="21"/>
    </row>
    <row r="83" spans="1:91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21"/>
      <c r="AR83" s="22"/>
      <c r="BG83" s="21"/>
    </row>
    <row r="84" spans="1:91" s="4" customFormat="1" ht="12" customHeight="1">
      <c r="B84" s="157"/>
      <c r="C84" s="133" t="s">
        <v>13</v>
      </c>
      <c r="D84" s="158"/>
      <c r="E84" s="158"/>
      <c r="F84" s="158"/>
      <c r="G84" s="158"/>
      <c r="H84" s="158"/>
      <c r="I84" s="158"/>
      <c r="J84" s="158"/>
      <c r="K84" s="158"/>
      <c r="L84" s="158" t="str">
        <f>K5</f>
        <v>IB_01</v>
      </c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R84" s="31"/>
    </row>
    <row r="85" spans="1:91" s="5" customFormat="1" ht="36.950000000000003" customHeight="1">
      <c r="B85" s="159"/>
      <c r="C85" s="160" t="s">
        <v>15</v>
      </c>
      <c r="D85" s="161"/>
      <c r="E85" s="161"/>
      <c r="F85" s="161"/>
      <c r="G85" s="161"/>
      <c r="H85" s="161"/>
      <c r="I85" s="161"/>
      <c r="J85" s="161"/>
      <c r="K85" s="161"/>
      <c r="L85" s="259" t="str">
        <f>K6</f>
        <v>Rekonstrukce historické budovy krematoria Nymburk 25.10.2024</v>
      </c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161"/>
      <c r="AL85" s="161"/>
      <c r="AM85" s="161"/>
      <c r="AN85" s="161"/>
      <c r="AO85" s="161"/>
      <c r="AP85" s="161"/>
      <c r="AR85" s="32"/>
    </row>
    <row r="86" spans="1:91" s="2" customFormat="1" ht="6.95" customHeight="1">
      <c r="A86" s="21"/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21"/>
      <c r="AR86" s="22"/>
      <c r="BG86" s="21"/>
    </row>
    <row r="87" spans="1:91" s="2" customFormat="1" ht="12" customHeight="1">
      <c r="A87" s="21"/>
      <c r="B87" s="137"/>
      <c r="C87" s="133" t="s">
        <v>19</v>
      </c>
      <c r="D87" s="138"/>
      <c r="E87" s="138"/>
      <c r="F87" s="138"/>
      <c r="G87" s="138"/>
      <c r="H87" s="138"/>
      <c r="I87" s="138"/>
      <c r="J87" s="138"/>
      <c r="K87" s="138"/>
      <c r="L87" s="162" t="str">
        <f>IF(K8="","",K8)</f>
        <v xml:space="preserve"> </v>
      </c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3" t="s">
        <v>21</v>
      </c>
      <c r="AJ87" s="138"/>
      <c r="AK87" s="138"/>
      <c r="AL87" s="138"/>
      <c r="AM87" s="252" t="str">
        <f>IF(AN8= "","",AN8)</f>
        <v>6. 12. 2024</v>
      </c>
      <c r="AN87" s="252"/>
      <c r="AO87" s="138"/>
      <c r="AP87" s="138"/>
      <c r="AQ87" s="21"/>
      <c r="AR87" s="22"/>
      <c r="BG87" s="21"/>
    </row>
    <row r="88" spans="1:91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21"/>
      <c r="AR88" s="22"/>
      <c r="BG88" s="21"/>
    </row>
    <row r="89" spans="1:91" s="2" customFormat="1" ht="15.2" customHeight="1">
      <c r="A89" s="21"/>
      <c r="B89" s="137"/>
      <c r="C89" s="133" t="s">
        <v>23</v>
      </c>
      <c r="D89" s="138"/>
      <c r="E89" s="138"/>
      <c r="F89" s="138"/>
      <c r="G89" s="138"/>
      <c r="H89" s="138"/>
      <c r="I89" s="138"/>
      <c r="J89" s="138"/>
      <c r="K89" s="138"/>
      <c r="L89" s="158" t="str">
        <f>IF(E11= "","",E11)</f>
        <v xml:space="preserve">  Město Nymburk</v>
      </c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3" t="s">
        <v>27</v>
      </c>
      <c r="AJ89" s="138"/>
      <c r="AK89" s="138"/>
      <c r="AL89" s="138"/>
      <c r="AM89" s="253" t="str">
        <f>IF(E17="","",E17)</f>
        <v xml:space="preserve">  Ing. Ivan Blažek</v>
      </c>
      <c r="AN89" s="254"/>
      <c r="AO89" s="254"/>
      <c r="AP89" s="254"/>
      <c r="AQ89" s="21"/>
      <c r="AR89" s="22"/>
      <c r="AS89" s="255" t="s">
        <v>50</v>
      </c>
      <c r="AT89" s="256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4"/>
      <c r="BG89" s="21"/>
    </row>
    <row r="90" spans="1:91" s="2" customFormat="1" ht="15.2" customHeight="1">
      <c r="A90" s="21"/>
      <c r="B90" s="137"/>
      <c r="C90" s="133" t="s">
        <v>26</v>
      </c>
      <c r="D90" s="138"/>
      <c r="E90" s="138"/>
      <c r="F90" s="138"/>
      <c r="G90" s="138"/>
      <c r="H90" s="138"/>
      <c r="I90" s="138"/>
      <c r="J90" s="138"/>
      <c r="K90" s="138"/>
      <c r="L90" s="158" t="str">
        <f>IF(E14="","",E14)</f>
        <v>vyplň údaj</v>
      </c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3" t="s">
        <v>28</v>
      </c>
      <c r="AJ90" s="138"/>
      <c r="AK90" s="138"/>
      <c r="AL90" s="138"/>
      <c r="AM90" s="253" t="str">
        <f>IF(E20="","",E20)</f>
        <v xml:space="preserve">  Jaroslav Kudláček</v>
      </c>
      <c r="AN90" s="254"/>
      <c r="AO90" s="254"/>
      <c r="AP90" s="254"/>
      <c r="AQ90" s="21"/>
      <c r="AR90" s="22"/>
      <c r="AS90" s="257"/>
      <c r="AT90" s="258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6"/>
      <c r="BG90" s="21"/>
    </row>
    <row r="91" spans="1:91" s="2" customFormat="1" ht="10.9" customHeight="1">
      <c r="A91" s="21"/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21"/>
      <c r="AR91" s="22"/>
      <c r="AS91" s="257"/>
      <c r="AT91" s="258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6"/>
      <c r="BG91" s="21"/>
    </row>
    <row r="92" spans="1:91" s="2" customFormat="1" ht="29.25" customHeight="1">
      <c r="A92" s="21"/>
      <c r="B92" s="137"/>
      <c r="C92" s="276" t="s">
        <v>51</v>
      </c>
      <c r="D92" s="247"/>
      <c r="E92" s="247"/>
      <c r="F92" s="247"/>
      <c r="G92" s="247"/>
      <c r="H92" s="163"/>
      <c r="I92" s="246" t="s">
        <v>52</v>
      </c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51" t="s">
        <v>53</v>
      </c>
      <c r="AH92" s="247"/>
      <c r="AI92" s="247"/>
      <c r="AJ92" s="247"/>
      <c r="AK92" s="247"/>
      <c r="AL92" s="247"/>
      <c r="AM92" s="247"/>
      <c r="AN92" s="246" t="s">
        <v>54</v>
      </c>
      <c r="AO92" s="247"/>
      <c r="AP92" s="248"/>
      <c r="AQ92" s="37" t="s">
        <v>55</v>
      </c>
      <c r="AR92" s="22"/>
      <c r="AS92" s="38" t="s">
        <v>56</v>
      </c>
      <c r="AT92" s="39" t="s">
        <v>57</v>
      </c>
      <c r="AU92" s="39" t="s">
        <v>58</v>
      </c>
      <c r="AV92" s="39" t="s">
        <v>59</v>
      </c>
      <c r="AW92" s="39" t="s">
        <v>60</v>
      </c>
      <c r="AX92" s="39" t="s">
        <v>61</v>
      </c>
      <c r="AY92" s="39" t="s">
        <v>62</v>
      </c>
      <c r="AZ92" s="39" t="s">
        <v>63</v>
      </c>
      <c r="BA92" s="39" t="s">
        <v>64</v>
      </c>
      <c r="BB92" s="39" t="s">
        <v>65</v>
      </c>
      <c r="BC92" s="39" t="s">
        <v>66</v>
      </c>
      <c r="BD92" s="39" t="s">
        <v>67</v>
      </c>
      <c r="BE92" s="39" t="s">
        <v>68</v>
      </c>
      <c r="BF92" s="40" t="s">
        <v>69</v>
      </c>
      <c r="BG92" s="21"/>
    </row>
    <row r="93" spans="1:91" s="2" customFormat="1" ht="10.9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21"/>
      <c r="AR93" s="22"/>
      <c r="AS93" s="41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3"/>
      <c r="BG93" s="21"/>
    </row>
    <row r="94" spans="1:91" s="6" customFormat="1" ht="32.450000000000003" customHeight="1">
      <c r="B94" s="164"/>
      <c r="C94" s="165" t="s">
        <v>70</v>
      </c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244">
        <f>ROUND(SUM(AG95:AG108),2)</f>
        <v>0</v>
      </c>
      <c r="AH94" s="244"/>
      <c r="AI94" s="244"/>
      <c r="AJ94" s="244"/>
      <c r="AK94" s="244"/>
      <c r="AL94" s="244"/>
      <c r="AM94" s="244"/>
      <c r="AN94" s="245">
        <f t="shared" ref="AN94:AN108" si="0">SUM(AG94,AV94)</f>
        <v>0</v>
      </c>
      <c r="AO94" s="245"/>
      <c r="AP94" s="245"/>
      <c r="AQ94" s="45" t="s">
        <v>1</v>
      </c>
      <c r="AR94" s="44"/>
      <c r="AS94" s="46">
        <f>ROUND(SUM(AS95:AS108),2)</f>
        <v>0</v>
      </c>
      <c r="AT94" s="47">
        <f>ROUND(SUM(AT95:AT108),2)</f>
        <v>0</v>
      </c>
      <c r="AU94" s="48">
        <f>ROUND(SUM(AU95:AU108),2)</f>
        <v>0</v>
      </c>
      <c r="AV94" s="48">
        <f t="shared" ref="AV94:AV108" si="1">ROUND(SUM(AX94:AY94),2)</f>
        <v>0</v>
      </c>
      <c r="AW94" s="49">
        <f>ROUND(SUM(AW95:AW108),5)</f>
        <v>0</v>
      </c>
      <c r="AX94" s="48">
        <f>ROUND(BB94*L29,2)</f>
        <v>0</v>
      </c>
      <c r="AY94" s="48">
        <f>ROUND(BC94*L30,2)</f>
        <v>0</v>
      </c>
      <c r="AZ94" s="48">
        <f>ROUND(BD94*L29,2)</f>
        <v>0</v>
      </c>
      <c r="BA94" s="48">
        <f>ROUND(BE94*L30,2)</f>
        <v>0</v>
      </c>
      <c r="BB94" s="48">
        <f>ROUND(SUM(BB95:BB108),2)</f>
        <v>0</v>
      </c>
      <c r="BC94" s="48">
        <f>ROUND(SUM(BC95:BC108),2)</f>
        <v>0</v>
      </c>
      <c r="BD94" s="48">
        <f>ROUND(SUM(BD95:BD108),2)</f>
        <v>0</v>
      </c>
      <c r="BE94" s="48">
        <f>ROUND(SUM(BE95:BE108),2)</f>
        <v>0</v>
      </c>
      <c r="BF94" s="50">
        <f>ROUND(SUM(BF95:BF108),2)</f>
        <v>0</v>
      </c>
      <c r="BS94" s="51" t="s">
        <v>71</v>
      </c>
      <c r="BT94" s="51" t="s">
        <v>72</v>
      </c>
      <c r="BU94" s="52" t="s">
        <v>73</v>
      </c>
      <c r="BV94" s="51" t="s">
        <v>74</v>
      </c>
      <c r="BW94" s="51" t="s">
        <v>5</v>
      </c>
      <c r="BX94" s="51" t="s">
        <v>75</v>
      </c>
      <c r="CL94" s="51" t="s">
        <v>1</v>
      </c>
    </row>
    <row r="95" spans="1:91" s="7" customFormat="1" ht="16.5" customHeight="1">
      <c r="A95" s="53" t="s">
        <v>76</v>
      </c>
      <c r="B95" s="167"/>
      <c r="C95" s="168"/>
      <c r="D95" s="268" t="s">
        <v>77</v>
      </c>
      <c r="E95" s="268"/>
      <c r="F95" s="268"/>
      <c r="G95" s="268"/>
      <c r="H95" s="268"/>
      <c r="I95" s="169"/>
      <c r="J95" s="268" t="s">
        <v>78</v>
      </c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42">
        <f>'SO 101 - Bourací práce'!K32</f>
        <v>0</v>
      </c>
      <c r="AH95" s="243"/>
      <c r="AI95" s="243"/>
      <c r="AJ95" s="243"/>
      <c r="AK95" s="243"/>
      <c r="AL95" s="243"/>
      <c r="AM95" s="243"/>
      <c r="AN95" s="242">
        <f t="shared" si="0"/>
        <v>0</v>
      </c>
      <c r="AO95" s="243"/>
      <c r="AP95" s="243"/>
      <c r="AQ95" s="55" t="s">
        <v>79</v>
      </c>
      <c r="AR95" s="54"/>
      <c r="AS95" s="56">
        <f>'SO 101 - Bourací práce'!K30</f>
        <v>0</v>
      </c>
      <c r="AT95" s="57">
        <f>'SO 101 - Bourací práce'!K31</f>
        <v>0</v>
      </c>
      <c r="AU95" s="57">
        <v>0</v>
      </c>
      <c r="AV95" s="57">
        <f t="shared" si="1"/>
        <v>0</v>
      </c>
      <c r="AW95" s="58">
        <f>'SO 101 - Bourací práce'!T128</f>
        <v>0</v>
      </c>
      <c r="AX95" s="57">
        <f>'SO 101 - Bourací práce'!K35</f>
        <v>0</v>
      </c>
      <c r="AY95" s="57">
        <f>'SO 101 - Bourací práce'!K36</f>
        <v>0</v>
      </c>
      <c r="AZ95" s="57">
        <f>'SO 101 - Bourací práce'!K37</f>
        <v>0</v>
      </c>
      <c r="BA95" s="57">
        <f>'SO 101 - Bourací práce'!K38</f>
        <v>0</v>
      </c>
      <c r="BB95" s="57">
        <f>'SO 101 - Bourací práce'!F35</f>
        <v>0</v>
      </c>
      <c r="BC95" s="57">
        <f>'SO 101 - Bourací práce'!F36</f>
        <v>0</v>
      </c>
      <c r="BD95" s="57">
        <f>'SO 101 - Bourací práce'!F37</f>
        <v>0</v>
      </c>
      <c r="BE95" s="57">
        <f>'SO 101 - Bourací práce'!F38</f>
        <v>0</v>
      </c>
      <c r="BF95" s="59">
        <f>'SO 101 - Bourací práce'!F39</f>
        <v>0</v>
      </c>
      <c r="BT95" s="60" t="s">
        <v>80</v>
      </c>
      <c r="BV95" s="60" t="s">
        <v>74</v>
      </c>
      <c r="BW95" s="60" t="s">
        <v>81</v>
      </c>
      <c r="BX95" s="60" t="s">
        <v>5</v>
      </c>
      <c r="CL95" s="60" t="s">
        <v>1</v>
      </c>
      <c r="CM95" s="60" t="s">
        <v>82</v>
      </c>
    </row>
    <row r="96" spans="1:91" s="7" customFormat="1" ht="16.5" customHeight="1">
      <c r="A96" s="53" t="s">
        <v>76</v>
      </c>
      <c r="B96" s="167"/>
      <c r="C96" s="168"/>
      <c r="D96" s="268" t="s">
        <v>83</v>
      </c>
      <c r="E96" s="268"/>
      <c r="F96" s="268"/>
      <c r="G96" s="268"/>
      <c r="H96" s="268"/>
      <c r="I96" s="169"/>
      <c r="J96" s="268" t="s">
        <v>84</v>
      </c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42">
        <f>'SO 102 - Stavební část'!K32</f>
        <v>0</v>
      </c>
      <c r="AH96" s="243"/>
      <c r="AI96" s="243"/>
      <c r="AJ96" s="243"/>
      <c r="AK96" s="243"/>
      <c r="AL96" s="243"/>
      <c r="AM96" s="243"/>
      <c r="AN96" s="242">
        <f t="shared" si="0"/>
        <v>0</v>
      </c>
      <c r="AO96" s="243"/>
      <c r="AP96" s="243"/>
      <c r="AQ96" s="55" t="s">
        <v>79</v>
      </c>
      <c r="AR96" s="54"/>
      <c r="AS96" s="56">
        <f>'SO 102 - Stavební část'!K30</f>
        <v>0</v>
      </c>
      <c r="AT96" s="57">
        <f>'SO 102 - Stavební část'!K31</f>
        <v>0</v>
      </c>
      <c r="AU96" s="57">
        <v>0</v>
      </c>
      <c r="AV96" s="57">
        <f t="shared" si="1"/>
        <v>0</v>
      </c>
      <c r="AW96" s="58">
        <f>'SO 102 - Stavební část'!T132</f>
        <v>0</v>
      </c>
      <c r="AX96" s="57">
        <f>'SO 102 - Stavební část'!K35</f>
        <v>0</v>
      </c>
      <c r="AY96" s="57">
        <f>'SO 102 - Stavební část'!K36</f>
        <v>0</v>
      </c>
      <c r="AZ96" s="57">
        <f>'SO 102 - Stavební část'!K37</f>
        <v>0</v>
      </c>
      <c r="BA96" s="57">
        <f>'SO 102 - Stavební část'!K38</f>
        <v>0</v>
      </c>
      <c r="BB96" s="57">
        <f>'SO 102 - Stavební část'!F35</f>
        <v>0</v>
      </c>
      <c r="BC96" s="57">
        <f>'SO 102 - Stavební část'!F36</f>
        <v>0</v>
      </c>
      <c r="BD96" s="57">
        <f>'SO 102 - Stavební část'!F37</f>
        <v>0</v>
      </c>
      <c r="BE96" s="57">
        <f>'SO 102 - Stavební část'!F38</f>
        <v>0</v>
      </c>
      <c r="BF96" s="59">
        <f>'SO 102 - Stavební část'!F39</f>
        <v>0</v>
      </c>
      <c r="BT96" s="60" t="s">
        <v>80</v>
      </c>
      <c r="BV96" s="60" t="s">
        <v>74</v>
      </c>
      <c r="BW96" s="60" t="s">
        <v>85</v>
      </c>
      <c r="BX96" s="60" t="s">
        <v>5</v>
      </c>
      <c r="CL96" s="60" t="s">
        <v>1</v>
      </c>
      <c r="CM96" s="60" t="s">
        <v>82</v>
      </c>
    </row>
    <row r="97" spans="1:91" s="7" customFormat="1" ht="16.5" customHeight="1">
      <c r="A97" s="53" t="s">
        <v>76</v>
      </c>
      <c r="B97" s="167"/>
      <c r="C97" s="168"/>
      <c r="D97" s="268" t="s">
        <v>86</v>
      </c>
      <c r="E97" s="268"/>
      <c r="F97" s="268"/>
      <c r="G97" s="268"/>
      <c r="H97" s="268"/>
      <c r="I97" s="169"/>
      <c r="J97" s="268" t="s">
        <v>78</v>
      </c>
      <c r="K97" s="268"/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42">
        <f>'SO 201 - Bourací práce'!K32</f>
        <v>0</v>
      </c>
      <c r="AH97" s="243"/>
      <c r="AI97" s="243"/>
      <c r="AJ97" s="243"/>
      <c r="AK97" s="243"/>
      <c r="AL97" s="243"/>
      <c r="AM97" s="243"/>
      <c r="AN97" s="242">
        <f t="shared" si="0"/>
        <v>0</v>
      </c>
      <c r="AO97" s="243"/>
      <c r="AP97" s="243"/>
      <c r="AQ97" s="55" t="s">
        <v>79</v>
      </c>
      <c r="AR97" s="54"/>
      <c r="AS97" s="56">
        <f>'SO 201 - Bourací práce'!K30</f>
        <v>0</v>
      </c>
      <c r="AT97" s="57">
        <f>'SO 201 - Bourací práce'!K31</f>
        <v>0</v>
      </c>
      <c r="AU97" s="57">
        <v>0</v>
      </c>
      <c r="AV97" s="57">
        <f t="shared" si="1"/>
        <v>0</v>
      </c>
      <c r="AW97" s="58">
        <f>'SO 201 - Bourací práce'!T122</f>
        <v>0</v>
      </c>
      <c r="AX97" s="57">
        <f>'SO 201 - Bourací práce'!K35</f>
        <v>0</v>
      </c>
      <c r="AY97" s="57">
        <f>'SO 201 - Bourací práce'!K36</f>
        <v>0</v>
      </c>
      <c r="AZ97" s="57">
        <f>'SO 201 - Bourací práce'!K37</f>
        <v>0</v>
      </c>
      <c r="BA97" s="57">
        <f>'SO 201 - Bourací práce'!K38</f>
        <v>0</v>
      </c>
      <c r="BB97" s="57">
        <f>'SO 201 - Bourací práce'!F35</f>
        <v>0</v>
      </c>
      <c r="BC97" s="57">
        <f>'SO 201 - Bourací práce'!F36</f>
        <v>0</v>
      </c>
      <c r="BD97" s="57">
        <f>'SO 201 - Bourací práce'!F37</f>
        <v>0</v>
      </c>
      <c r="BE97" s="57">
        <f>'SO 201 - Bourací práce'!F38</f>
        <v>0</v>
      </c>
      <c r="BF97" s="59">
        <f>'SO 201 - Bourací práce'!F39</f>
        <v>0</v>
      </c>
      <c r="BT97" s="60" t="s">
        <v>80</v>
      </c>
      <c r="BV97" s="60" t="s">
        <v>74</v>
      </c>
      <c r="BW97" s="60" t="s">
        <v>87</v>
      </c>
      <c r="BX97" s="60" t="s">
        <v>5</v>
      </c>
      <c r="CL97" s="60" t="s">
        <v>1</v>
      </c>
      <c r="CM97" s="60" t="s">
        <v>82</v>
      </c>
    </row>
    <row r="98" spans="1:91" s="7" customFormat="1" ht="16.5" customHeight="1">
      <c r="A98" s="53" t="s">
        <v>76</v>
      </c>
      <c r="B98" s="167"/>
      <c r="C98" s="168"/>
      <c r="D98" s="268" t="s">
        <v>88</v>
      </c>
      <c r="E98" s="268"/>
      <c r="F98" s="268"/>
      <c r="G98" s="268"/>
      <c r="H98" s="268"/>
      <c r="I98" s="169"/>
      <c r="J98" s="268" t="s">
        <v>84</v>
      </c>
      <c r="K98" s="268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42">
        <f>'SO 202 - Stavební část'!K32</f>
        <v>0</v>
      </c>
      <c r="AH98" s="243"/>
      <c r="AI98" s="243"/>
      <c r="AJ98" s="243"/>
      <c r="AK98" s="243"/>
      <c r="AL98" s="243"/>
      <c r="AM98" s="243"/>
      <c r="AN98" s="242">
        <f t="shared" si="0"/>
        <v>0</v>
      </c>
      <c r="AO98" s="243"/>
      <c r="AP98" s="243"/>
      <c r="AQ98" s="55" t="s">
        <v>79</v>
      </c>
      <c r="AR98" s="54"/>
      <c r="AS98" s="56">
        <f>'SO 202 - Stavební část'!K30</f>
        <v>0</v>
      </c>
      <c r="AT98" s="57">
        <f>'SO 202 - Stavební část'!K31</f>
        <v>0</v>
      </c>
      <c r="AU98" s="57">
        <v>0</v>
      </c>
      <c r="AV98" s="57">
        <f t="shared" si="1"/>
        <v>0</v>
      </c>
      <c r="AW98" s="58">
        <f>'SO 202 - Stavební část'!T129</f>
        <v>0</v>
      </c>
      <c r="AX98" s="57">
        <f>'SO 202 - Stavební část'!K35</f>
        <v>0</v>
      </c>
      <c r="AY98" s="57">
        <f>'SO 202 - Stavební část'!K36</f>
        <v>0</v>
      </c>
      <c r="AZ98" s="57">
        <f>'SO 202 - Stavební část'!K37</f>
        <v>0</v>
      </c>
      <c r="BA98" s="57">
        <f>'SO 202 - Stavební část'!K38</f>
        <v>0</v>
      </c>
      <c r="BB98" s="57">
        <f>'SO 202 - Stavební část'!F35</f>
        <v>0</v>
      </c>
      <c r="BC98" s="57">
        <f>'SO 202 - Stavební část'!F36</f>
        <v>0</v>
      </c>
      <c r="BD98" s="57">
        <f>'SO 202 - Stavební část'!F37</f>
        <v>0</v>
      </c>
      <c r="BE98" s="57">
        <f>'SO 202 - Stavební část'!F38</f>
        <v>0</v>
      </c>
      <c r="BF98" s="59">
        <f>'SO 202 - Stavební část'!F39</f>
        <v>0</v>
      </c>
      <c r="BT98" s="60" t="s">
        <v>80</v>
      </c>
      <c r="BV98" s="60" t="s">
        <v>74</v>
      </c>
      <c r="BW98" s="60" t="s">
        <v>89</v>
      </c>
      <c r="BX98" s="60" t="s">
        <v>5</v>
      </c>
      <c r="CL98" s="60" t="s">
        <v>1</v>
      </c>
      <c r="CM98" s="60" t="s">
        <v>82</v>
      </c>
    </row>
    <row r="99" spans="1:91" s="7" customFormat="1" ht="24.75" customHeight="1">
      <c r="A99" s="53" t="s">
        <v>76</v>
      </c>
      <c r="B99" s="167"/>
      <c r="C99" s="168"/>
      <c r="D99" s="268" t="s">
        <v>90</v>
      </c>
      <c r="E99" s="268"/>
      <c r="F99" s="268"/>
      <c r="G99" s="268"/>
      <c r="H99" s="268"/>
      <c r="I99" s="169"/>
      <c r="J99" s="268" t="s">
        <v>91</v>
      </c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42">
        <f>'SO 203.a - Silnoproud'!K32</f>
        <v>0</v>
      </c>
      <c r="AH99" s="243"/>
      <c r="AI99" s="243"/>
      <c r="AJ99" s="243"/>
      <c r="AK99" s="243"/>
      <c r="AL99" s="243"/>
      <c r="AM99" s="243"/>
      <c r="AN99" s="242">
        <f t="shared" si="0"/>
        <v>0</v>
      </c>
      <c r="AO99" s="243"/>
      <c r="AP99" s="243"/>
      <c r="AQ99" s="55" t="s">
        <v>79</v>
      </c>
      <c r="AR99" s="54"/>
      <c r="AS99" s="56">
        <f>'SO 203.a - Silnoproud'!K30</f>
        <v>0</v>
      </c>
      <c r="AT99" s="57">
        <f>'SO 203.a - Silnoproud'!K31</f>
        <v>0</v>
      </c>
      <c r="AU99" s="57">
        <v>0</v>
      </c>
      <c r="AV99" s="57">
        <f t="shared" si="1"/>
        <v>0</v>
      </c>
      <c r="AW99" s="58">
        <f>'SO 203.a - Silnoproud'!T123</f>
        <v>0</v>
      </c>
      <c r="AX99" s="57">
        <f>'SO 203.a - Silnoproud'!K35</f>
        <v>0</v>
      </c>
      <c r="AY99" s="57">
        <f>'SO 203.a - Silnoproud'!K36</f>
        <v>0</v>
      </c>
      <c r="AZ99" s="57">
        <f>'SO 203.a - Silnoproud'!K37</f>
        <v>0</v>
      </c>
      <c r="BA99" s="57">
        <f>'SO 203.a - Silnoproud'!K38</f>
        <v>0</v>
      </c>
      <c r="BB99" s="57">
        <f>'SO 203.a - Silnoproud'!F35</f>
        <v>0</v>
      </c>
      <c r="BC99" s="57">
        <f>'SO 203.a - Silnoproud'!F36</f>
        <v>0</v>
      </c>
      <c r="BD99" s="57">
        <f>'SO 203.a - Silnoproud'!F37</f>
        <v>0</v>
      </c>
      <c r="BE99" s="57">
        <f>'SO 203.a - Silnoproud'!F38</f>
        <v>0</v>
      </c>
      <c r="BF99" s="59">
        <f>'SO 203.a - Silnoproud'!F39</f>
        <v>0</v>
      </c>
      <c r="BT99" s="60" t="s">
        <v>80</v>
      </c>
      <c r="BV99" s="60" t="s">
        <v>74</v>
      </c>
      <c r="BW99" s="60" t="s">
        <v>92</v>
      </c>
      <c r="BX99" s="60" t="s">
        <v>5</v>
      </c>
      <c r="CL99" s="60" t="s">
        <v>1</v>
      </c>
      <c r="CM99" s="60" t="s">
        <v>82</v>
      </c>
    </row>
    <row r="100" spans="1:91" s="7" customFormat="1" ht="24.75" customHeight="1">
      <c r="A100" s="53" t="s">
        <v>76</v>
      </c>
      <c r="B100" s="167"/>
      <c r="C100" s="168"/>
      <c r="D100" s="268" t="s">
        <v>93</v>
      </c>
      <c r="E100" s="268"/>
      <c r="F100" s="268"/>
      <c r="G100" s="268"/>
      <c r="H100" s="268"/>
      <c r="I100" s="169"/>
      <c r="J100" s="268" t="s">
        <v>94</v>
      </c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42">
        <f>'SO 203.b - Slaboproud'!K32</f>
        <v>0</v>
      </c>
      <c r="AH100" s="243"/>
      <c r="AI100" s="243"/>
      <c r="AJ100" s="243"/>
      <c r="AK100" s="243"/>
      <c r="AL100" s="243"/>
      <c r="AM100" s="243"/>
      <c r="AN100" s="242">
        <f t="shared" si="0"/>
        <v>0</v>
      </c>
      <c r="AO100" s="243"/>
      <c r="AP100" s="243"/>
      <c r="AQ100" s="55" t="s">
        <v>79</v>
      </c>
      <c r="AR100" s="54"/>
      <c r="AS100" s="56">
        <f>'SO 203.b - Slaboproud'!K30</f>
        <v>0</v>
      </c>
      <c r="AT100" s="57">
        <f>'SO 203.b - Slaboproud'!K31</f>
        <v>0</v>
      </c>
      <c r="AU100" s="57">
        <v>0</v>
      </c>
      <c r="AV100" s="57">
        <f t="shared" si="1"/>
        <v>0</v>
      </c>
      <c r="AW100" s="58">
        <f>'SO 203.b - Slaboproud'!T118</f>
        <v>0</v>
      </c>
      <c r="AX100" s="57">
        <f>'SO 203.b - Slaboproud'!K35</f>
        <v>0</v>
      </c>
      <c r="AY100" s="57">
        <f>'SO 203.b - Slaboproud'!K36</f>
        <v>0</v>
      </c>
      <c r="AZ100" s="57">
        <f>'SO 203.b - Slaboproud'!K37</f>
        <v>0</v>
      </c>
      <c r="BA100" s="57">
        <f>'SO 203.b - Slaboproud'!K38</f>
        <v>0</v>
      </c>
      <c r="BB100" s="57">
        <f>'SO 203.b - Slaboproud'!F35</f>
        <v>0</v>
      </c>
      <c r="BC100" s="57">
        <f>'SO 203.b - Slaboproud'!F36</f>
        <v>0</v>
      </c>
      <c r="BD100" s="57">
        <f>'SO 203.b - Slaboproud'!F37</f>
        <v>0</v>
      </c>
      <c r="BE100" s="57">
        <f>'SO 203.b - Slaboproud'!F38</f>
        <v>0</v>
      </c>
      <c r="BF100" s="59">
        <f>'SO 203.b - Slaboproud'!F39</f>
        <v>0</v>
      </c>
      <c r="BT100" s="60" t="s">
        <v>80</v>
      </c>
      <c r="BV100" s="60" t="s">
        <v>74</v>
      </c>
      <c r="BW100" s="60" t="s">
        <v>95</v>
      </c>
      <c r="BX100" s="60" t="s">
        <v>5</v>
      </c>
      <c r="CL100" s="60" t="s">
        <v>1</v>
      </c>
      <c r="CM100" s="60" t="s">
        <v>82</v>
      </c>
    </row>
    <row r="101" spans="1:91" s="7" customFormat="1" ht="24.75" customHeight="1">
      <c r="A101" s="53" t="s">
        <v>76</v>
      </c>
      <c r="B101" s="167"/>
      <c r="C101" s="168"/>
      <c r="D101" s="268" t="s">
        <v>96</v>
      </c>
      <c r="E101" s="268"/>
      <c r="F101" s="268"/>
      <c r="G101" s="268"/>
      <c r="H101" s="268"/>
      <c r="I101" s="169"/>
      <c r="J101" s="268" t="s">
        <v>97</v>
      </c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42">
        <f>'SO 203.c - Bleskosvod'!K32</f>
        <v>0</v>
      </c>
      <c r="AH101" s="243"/>
      <c r="AI101" s="243"/>
      <c r="AJ101" s="243"/>
      <c r="AK101" s="243"/>
      <c r="AL101" s="243"/>
      <c r="AM101" s="243"/>
      <c r="AN101" s="242">
        <f t="shared" si="0"/>
        <v>0</v>
      </c>
      <c r="AO101" s="243"/>
      <c r="AP101" s="243"/>
      <c r="AQ101" s="55" t="s">
        <v>79</v>
      </c>
      <c r="AR101" s="54"/>
      <c r="AS101" s="56">
        <f>'SO 203.c - Bleskosvod'!K30</f>
        <v>0</v>
      </c>
      <c r="AT101" s="57">
        <f>'SO 203.c - Bleskosvod'!K31</f>
        <v>0</v>
      </c>
      <c r="AU101" s="57">
        <v>0</v>
      </c>
      <c r="AV101" s="57">
        <f t="shared" si="1"/>
        <v>0</v>
      </c>
      <c r="AW101" s="58">
        <f>'SO 203.c - Bleskosvod'!T118</f>
        <v>0</v>
      </c>
      <c r="AX101" s="57">
        <f>'SO 203.c - Bleskosvod'!K35</f>
        <v>0</v>
      </c>
      <c r="AY101" s="57">
        <f>'SO 203.c - Bleskosvod'!K36</f>
        <v>0</v>
      </c>
      <c r="AZ101" s="57">
        <f>'SO 203.c - Bleskosvod'!K37</f>
        <v>0</v>
      </c>
      <c r="BA101" s="57">
        <f>'SO 203.c - Bleskosvod'!K38</f>
        <v>0</v>
      </c>
      <c r="BB101" s="57">
        <f>'SO 203.c - Bleskosvod'!F35</f>
        <v>0</v>
      </c>
      <c r="BC101" s="57">
        <f>'SO 203.c - Bleskosvod'!F36</f>
        <v>0</v>
      </c>
      <c r="BD101" s="57">
        <f>'SO 203.c - Bleskosvod'!F37</f>
        <v>0</v>
      </c>
      <c r="BE101" s="57">
        <f>'SO 203.c - Bleskosvod'!F38</f>
        <v>0</v>
      </c>
      <c r="BF101" s="59">
        <f>'SO 203.c - Bleskosvod'!F39</f>
        <v>0</v>
      </c>
      <c r="BT101" s="60" t="s">
        <v>80</v>
      </c>
      <c r="BV101" s="60" t="s">
        <v>74</v>
      </c>
      <c r="BW101" s="60" t="s">
        <v>98</v>
      </c>
      <c r="BX101" s="60" t="s">
        <v>5</v>
      </c>
      <c r="CL101" s="60" t="s">
        <v>1</v>
      </c>
      <c r="CM101" s="60" t="s">
        <v>82</v>
      </c>
    </row>
    <row r="102" spans="1:91" s="7" customFormat="1" ht="16.5" customHeight="1">
      <c r="A102" s="53" t="s">
        <v>76</v>
      </c>
      <c r="B102" s="167"/>
      <c r="C102" s="168"/>
      <c r="D102" s="268" t="s">
        <v>99</v>
      </c>
      <c r="E102" s="268"/>
      <c r="F102" s="268"/>
      <c r="G102" s="268"/>
      <c r="H102" s="268"/>
      <c r="I102" s="169"/>
      <c r="J102" s="268" t="s">
        <v>100</v>
      </c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42">
        <f>'SO 204 - ZTI'!K32</f>
        <v>0</v>
      </c>
      <c r="AH102" s="243"/>
      <c r="AI102" s="243"/>
      <c r="AJ102" s="243"/>
      <c r="AK102" s="243"/>
      <c r="AL102" s="243"/>
      <c r="AM102" s="243"/>
      <c r="AN102" s="242">
        <f t="shared" si="0"/>
        <v>0</v>
      </c>
      <c r="AO102" s="243"/>
      <c r="AP102" s="243"/>
      <c r="AQ102" s="55" t="s">
        <v>79</v>
      </c>
      <c r="AR102" s="54"/>
      <c r="AS102" s="56">
        <f>'SO 204 - ZTI'!K30</f>
        <v>0</v>
      </c>
      <c r="AT102" s="57">
        <f>'SO 204 - ZTI'!K31</f>
        <v>0</v>
      </c>
      <c r="AU102" s="57">
        <v>0</v>
      </c>
      <c r="AV102" s="57">
        <f t="shared" si="1"/>
        <v>0</v>
      </c>
      <c r="AW102" s="58">
        <f>'SO 204 - ZTI'!T127</f>
        <v>0</v>
      </c>
      <c r="AX102" s="57">
        <f>'SO 204 - ZTI'!K35</f>
        <v>0</v>
      </c>
      <c r="AY102" s="57">
        <f>'SO 204 - ZTI'!K36</f>
        <v>0</v>
      </c>
      <c r="AZ102" s="57">
        <f>'SO 204 - ZTI'!K37</f>
        <v>0</v>
      </c>
      <c r="BA102" s="57">
        <f>'SO 204 - ZTI'!K38</f>
        <v>0</v>
      </c>
      <c r="BB102" s="57">
        <f>'SO 204 - ZTI'!F35</f>
        <v>0</v>
      </c>
      <c r="BC102" s="57">
        <f>'SO 204 - ZTI'!F36</f>
        <v>0</v>
      </c>
      <c r="BD102" s="57">
        <f>'SO 204 - ZTI'!F37</f>
        <v>0</v>
      </c>
      <c r="BE102" s="57">
        <f>'SO 204 - ZTI'!F38</f>
        <v>0</v>
      </c>
      <c r="BF102" s="59">
        <f>'SO 204 - ZTI'!F39</f>
        <v>0</v>
      </c>
      <c r="BT102" s="60" t="s">
        <v>80</v>
      </c>
      <c r="BV102" s="60" t="s">
        <v>74</v>
      </c>
      <c r="BW102" s="60" t="s">
        <v>101</v>
      </c>
      <c r="BX102" s="60" t="s">
        <v>5</v>
      </c>
      <c r="CL102" s="60" t="s">
        <v>1</v>
      </c>
      <c r="CM102" s="60" t="s">
        <v>82</v>
      </c>
    </row>
    <row r="103" spans="1:91" s="7" customFormat="1" ht="16.5" customHeight="1">
      <c r="A103" s="53" t="s">
        <v>76</v>
      </c>
      <c r="B103" s="167"/>
      <c r="C103" s="168"/>
      <c r="D103" s="268" t="s">
        <v>102</v>
      </c>
      <c r="E103" s="268"/>
      <c r="F103" s="268"/>
      <c r="G103" s="268"/>
      <c r="H103" s="268"/>
      <c r="I103" s="169"/>
      <c r="J103" s="268" t="s">
        <v>103</v>
      </c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42">
        <f>'SO 205 - Vytápění'!K32</f>
        <v>0</v>
      </c>
      <c r="AH103" s="243"/>
      <c r="AI103" s="243"/>
      <c r="AJ103" s="243"/>
      <c r="AK103" s="243"/>
      <c r="AL103" s="243"/>
      <c r="AM103" s="243"/>
      <c r="AN103" s="242">
        <f t="shared" si="0"/>
        <v>0</v>
      </c>
      <c r="AO103" s="243"/>
      <c r="AP103" s="243"/>
      <c r="AQ103" s="55" t="s">
        <v>79</v>
      </c>
      <c r="AR103" s="54"/>
      <c r="AS103" s="56">
        <f>'SO 205 - Vytápění'!K30</f>
        <v>0</v>
      </c>
      <c r="AT103" s="57">
        <f>'SO 205 - Vytápění'!K31</f>
        <v>0</v>
      </c>
      <c r="AU103" s="57">
        <v>0</v>
      </c>
      <c r="AV103" s="57">
        <f t="shared" si="1"/>
        <v>0</v>
      </c>
      <c r="AW103" s="58">
        <f>'SO 205 - Vytápění'!T121</f>
        <v>0</v>
      </c>
      <c r="AX103" s="57">
        <f>'SO 205 - Vytápění'!K35</f>
        <v>0</v>
      </c>
      <c r="AY103" s="57">
        <f>'SO 205 - Vytápění'!K36</f>
        <v>0</v>
      </c>
      <c r="AZ103" s="57">
        <f>'SO 205 - Vytápění'!K37</f>
        <v>0</v>
      </c>
      <c r="BA103" s="57">
        <f>'SO 205 - Vytápění'!K38</f>
        <v>0</v>
      </c>
      <c r="BB103" s="57">
        <f>'SO 205 - Vytápění'!F35</f>
        <v>0</v>
      </c>
      <c r="BC103" s="57">
        <f>'SO 205 - Vytápění'!F36</f>
        <v>0</v>
      </c>
      <c r="BD103" s="57">
        <f>'SO 205 - Vytápění'!F37</f>
        <v>0</v>
      </c>
      <c r="BE103" s="57">
        <f>'SO 205 - Vytápění'!F38</f>
        <v>0</v>
      </c>
      <c r="BF103" s="59">
        <f>'SO 205 - Vytápění'!F39</f>
        <v>0</v>
      </c>
      <c r="BT103" s="60" t="s">
        <v>80</v>
      </c>
      <c r="BV103" s="60" t="s">
        <v>74</v>
      </c>
      <c r="BW103" s="60" t="s">
        <v>104</v>
      </c>
      <c r="BX103" s="60" t="s">
        <v>5</v>
      </c>
      <c r="CL103" s="60" t="s">
        <v>1</v>
      </c>
      <c r="CM103" s="60" t="s">
        <v>82</v>
      </c>
    </row>
    <row r="104" spans="1:91" s="7" customFormat="1" ht="16.5" customHeight="1">
      <c r="A104" s="53" t="s">
        <v>76</v>
      </c>
      <c r="B104" s="167"/>
      <c r="C104" s="168"/>
      <c r="D104" s="268" t="s">
        <v>105</v>
      </c>
      <c r="E104" s="268"/>
      <c r="F104" s="268"/>
      <c r="G104" s="268"/>
      <c r="H104" s="268"/>
      <c r="I104" s="169"/>
      <c r="J104" s="268" t="s">
        <v>106</v>
      </c>
      <c r="K104" s="268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42">
        <f>'SO 207 - VZT'!K32</f>
        <v>0</v>
      </c>
      <c r="AH104" s="243"/>
      <c r="AI104" s="243"/>
      <c r="AJ104" s="243"/>
      <c r="AK104" s="243"/>
      <c r="AL104" s="243"/>
      <c r="AM104" s="243"/>
      <c r="AN104" s="242">
        <f t="shared" si="0"/>
        <v>0</v>
      </c>
      <c r="AO104" s="243"/>
      <c r="AP104" s="243"/>
      <c r="AQ104" s="55" t="s">
        <v>79</v>
      </c>
      <c r="AR104" s="54"/>
      <c r="AS104" s="56">
        <f>'SO 207 - VZT'!K30</f>
        <v>0</v>
      </c>
      <c r="AT104" s="57">
        <f>'SO 207 - VZT'!K31</f>
        <v>0</v>
      </c>
      <c r="AU104" s="57">
        <v>0</v>
      </c>
      <c r="AV104" s="57">
        <f t="shared" si="1"/>
        <v>0</v>
      </c>
      <c r="AW104" s="58">
        <f>'SO 207 - VZT'!T118</f>
        <v>0</v>
      </c>
      <c r="AX104" s="57">
        <f>'SO 207 - VZT'!K35</f>
        <v>0</v>
      </c>
      <c r="AY104" s="57">
        <f>'SO 207 - VZT'!K36</f>
        <v>0</v>
      </c>
      <c r="AZ104" s="57">
        <f>'SO 207 - VZT'!K37</f>
        <v>0</v>
      </c>
      <c r="BA104" s="57">
        <f>'SO 207 - VZT'!K38</f>
        <v>0</v>
      </c>
      <c r="BB104" s="57">
        <f>'SO 207 - VZT'!F35</f>
        <v>0</v>
      </c>
      <c r="BC104" s="57">
        <f>'SO 207 - VZT'!F36</f>
        <v>0</v>
      </c>
      <c r="BD104" s="57">
        <f>'SO 207 - VZT'!F37</f>
        <v>0</v>
      </c>
      <c r="BE104" s="57">
        <f>'SO 207 - VZT'!F38</f>
        <v>0</v>
      </c>
      <c r="BF104" s="59">
        <f>'SO 207 - VZT'!F39</f>
        <v>0</v>
      </c>
      <c r="BT104" s="60" t="s">
        <v>80</v>
      </c>
      <c r="BV104" s="60" t="s">
        <v>74</v>
      </c>
      <c r="BW104" s="60" t="s">
        <v>107</v>
      </c>
      <c r="BX104" s="60" t="s">
        <v>5</v>
      </c>
      <c r="CL104" s="60" t="s">
        <v>1</v>
      </c>
      <c r="CM104" s="60" t="s">
        <v>82</v>
      </c>
    </row>
    <row r="105" spans="1:91" s="7" customFormat="1" ht="16.5" customHeight="1">
      <c r="A105" s="53" t="s">
        <v>76</v>
      </c>
      <c r="B105" s="167"/>
      <c r="C105" s="168"/>
      <c r="D105" s="268" t="s">
        <v>108</v>
      </c>
      <c r="E105" s="268"/>
      <c r="F105" s="268"/>
      <c r="G105" s="268"/>
      <c r="H105" s="268"/>
      <c r="I105" s="169"/>
      <c r="J105" s="268" t="s">
        <v>78</v>
      </c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42">
        <f>'SO 301 - Bourací práce'!K32</f>
        <v>0</v>
      </c>
      <c r="AH105" s="243"/>
      <c r="AI105" s="243"/>
      <c r="AJ105" s="243"/>
      <c r="AK105" s="243"/>
      <c r="AL105" s="243"/>
      <c r="AM105" s="243"/>
      <c r="AN105" s="242">
        <f t="shared" si="0"/>
        <v>0</v>
      </c>
      <c r="AO105" s="243"/>
      <c r="AP105" s="243"/>
      <c r="AQ105" s="55" t="s">
        <v>79</v>
      </c>
      <c r="AR105" s="54"/>
      <c r="AS105" s="56">
        <f>'SO 301 - Bourací práce'!K30</f>
        <v>0</v>
      </c>
      <c r="AT105" s="57">
        <f>'SO 301 - Bourací práce'!K31</f>
        <v>0</v>
      </c>
      <c r="AU105" s="57">
        <v>0</v>
      </c>
      <c r="AV105" s="57">
        <f t="shared" si="1"/>
        <v>0</v>
      </c>
      <c r="AW105" s="58">
        <f>'SO 301 - Bourací práce'!T125</f>
        <v>0</v>
      </c>
      <c r="AX105" s="57">
        <f>'SO 301 - Bourací práce'!K35</f>
        <v>0</v>
      </c>
      <c r="AY105" s="57">
        <f>'SO 301 - Bourací práce'!K36</f>
        <v>0</v>
      </c>
      <c r="AZ105" s="57">
        <f>'SO 301 - Bourací práce'!K37</f>
        <v>0</v>
      </c>
      <c r="BA105" s="57">
        <f>'SO 301 - Bourací práce'!K38</f>
        <v>0</v>
      </c>
      <c r="BB105" s="57">
        <f>'SO 301 - Bourací práce'!F35</f>
        <v>0</v>
      </c>
      <c r="BC105" s="57">
        <f>'SO 301 - Bourací práce'!F36</f>
        <v>0</v>
      </c>
      <c r="BD105" s="57">
        <f>'SO 301 - Bourací práce'!F37</f>
        <v>0</v>
      </c>
      <c r="BE105" s="57">
        <f>'SO 301 - Bourací práce'!F38</f>
        <v>0</v>
      </c>
      <c r="BF105" s="59">
        <f>'SO 301 - Bourací práce'!F39</f>
        <v>0</v>
      </c>
      <c r="BT105" s="60" t="s">
        <v>80</v>
      </c>
      <c r="BV105" s="60" t="s">
        <v>74</v>
      </c>
      <c r="BW105" s="60" t="s">
        <v>109</v>
      </c>
      <c r="BX105" s="60" t="s">
        <v>5</v>
      </c>
      <c r="CL105" s="60" t="s">
        <v>1</v>
      </c>
      <c r="CM105" s="60" t="s">
        <v>82</v>
      </c>
    </row>
    <row r="106" spans="1:91" s="7" customFormat="1" ht="16.5" customHeight="1">
      <c r="A106" s="53" t="s">
        <v>76</v>
      </c>
      <c r="B106" s="167"/>
      <c r="C106" s="168"/>
      <c r="D106" s="268" t="s">
        <v>110</v>
      </c>
      <c r="E106" s="268"/>
      <c r="F106" s="268"/>
      <c r="G106" s="268"/>
      <c r="H106" s="268"/>
      <c r="I106" s="169"/>
      <c r="J106" s="268" t="s">
        <v>84</v>
      </c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42">
        <f>'SO 302 - Stavební část'!K32</f>
        <v>0</v>
      </c>
      <c r="AH106" s="243"/>
      <c r="AI106" s="243"/>
      <c r="AJ106" s="243"/>
      <c r="AK106" s="243"/>
      <c r="AL106" s="243"/>
      <c r="AM106" s="243"/>
      <c r="AN106" s="242">
        <f t="shared" si="0"/>
        <v>0</v>
      </c>
      <c r="AO106" s="243"/>
      <c r="AP106" s="243"/>
      <c r="AQ106" s="55" t="s">
        <v>79</v>
      </c>
      <c r="AR106" s="54"/>
      <c r="AS106" s="56">
        <f>'SO 302 - Stavební část'!K30</f>
        <v>0</v>
      </c>
      <c r="AT106" s="57">
        <f>'SO 302 - Stavební část'!K31</f>
        <v>0</v>
      </c>
      <c r="AU106" s="57">
        <v>0</v>
      </c>
      <c r="AV106" s="57">
        <f t="shared" si="1"/>
        <v>0</v>
      </c>
      <c r="AW106" s="58">
        <f>'SO 302 - Stavební část'!T130</f>
        <v>0</v>
      </c>
      <c r="AX106" s="57">
        <f>'SO 302 - Stavební část'!K35</f>
        <v>0</v>
      </c>
      <c r="AY106" s="57">
        <f>'SO 302 - Stavební část'!K36</f>
        <v>0</v>
      </c>
      <c r="AZ106" s="57">
        <f>'SO 302 - Stavební část'!K37</f>
        <v>0</v>
      </c>
      <c r="BA106" s="57">
        <f>'SO 302 - Stavební část'!K38</f>
        <v>0</v>
      </c>
      <c r="BB106" s="57">
        <f>'SO 302 - Stavební část'!F35</f>
        <v>0</v>
      </c>
      <c r="BC106" s="57">
        <f>'SO 302 - Stavební část'!F36</f>
        <v>0</v>
      </c>
      <c r="BD106" s="57">
        <f>'SO 302 - Stavební část'!F37</f>
        <v>0</v>
      </c>
      <c r="BE106" s="57">
        <f>'SO 302 - Stavební část'!F38</f>
        <v>0</v>
      </c>
      <c r="BF106" s="59">
        <f>'SO 302 - Stavební část'!F39</f>
        <v>0</v>
      </c>
      <c r="BT106" s="60" t="s">
        <v>80</v>
      </c>
      <c r="BV106" s="60" t="s">
        <v>74</v>
      </c>
      <c r="BW106" s="60" t="s">
        <v>111</v>
      </c>
      <c r="BX106" s="60" t="s">
        <v>5</v>
      </c>
      <c r="CL106" s="60" t="s">
        <v>1</v>
      </c>
      <c r="CM106" s="60" t="s">
        <v>82</v>
      </c>
    </row>
    <row r="107" spans="1:91" s="7" customFormat="1" ht="16.5" customHeight="1">
      <c r="A107" s="53" t="s">
        <v>76</v>
      </c>
      <c r="B107" s="167"/>
      <c r="C107" s="168"/>
      <c r="D107" s="268" t="s">
        <v>112</v>
      </c>
      <c r="E107" s="268"/>
      <c r="F107" s="268"/>
      <c r="G107" s="268"/>
      <c r="H107" s="268"/>
      <c r="I107" s="169"/>
      <c r="J107" s="268" t="s">
        <v>113</v>
      </c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42">
        <f>'SO 303 - Zpevněné plochy'!K32</f>
        <v>0</v>
      </c>
      <c r="AH107" s="243"/>
      <c r="AI107" s="243"/>
      <c r="AJ107" s="243"/>
      <c r="AK107" s="243"/>
      <c r="AL107" s="243"/>
      <c r="AM107" s="243"/>
      <c r="AN107" s="242">
        <f t="shared" si="0"/>
        <v>0</v>
      </c>
      <c r="AO107" s="243"/>
      <c r="AP107" s="243"/>
      <c r="AQ107" s="55" t="s">
        <v>79</v>
      </c>
      <c r="AR107" s="54"/>
      <c r="AS107" s="56">
        <f>'SO 303 - Zpevněné plochy'!K30</f>
        <v>0</v>
      </c>
      <c r="AT107" s="57">
        <f>'SO 303 - Zpevněné plochy'!K31</f>
        <v>0</v>
      </c>
      <c r="AU107" s="57">
        <v>0</v>
      </c>
      <c r="AV107" s="57">
        <f t="shared" si="1"/>
        <v>0</v>
      </c>
      <c r="AW107" s="58">
        <f>'SO 303 - Zpevněné plochy'!T123</f>
        <v>0</v>
      </c>
      <c r="AX107" s="57">
        <f>'SO 303 - Zpevněné plochy'!K35</f>
        <v>0</v>
      </c>
      <c r="AY107" s="57">
        <f>'SO 303 - Zpevněné plochy'!K36</f>
        <v>0</v>
      </c>
      <c r="AZ107" s="57">
        <f>'SO 303 - Zpevněné plochy'!K37</f>
        <v>0</v>
      </c>
      <c r="BA107" s="57">
        <f>'SO 303 - Zpevněné plochy'!K38</f>
        <v>0</v>
      </c>
      <c r="BB107" s="57">
        <f>'SO 303 - Zpevněné plochy'!F35</f>
        <v>0</v>
      </c>
      <c r="BC107" s="57">
        <f>'SO 303 - Zpevněné plochy'!F36</f>
        <v>0</v>
      </c>
      <c r="BD107" s="57">
        <f>'SO 303 - Zpevněné plochy'!F37</f>
        <v>0</v>
      </c>
      <c r="BE107" s="57">
        <f>'SO 303 - Zpevněné plochy'!F38</f>
        <v>0</v>
      </c>
      <c r="BF107" s="59">
        <f>'SO 303 - Zpevněné plochy'!F39</f>
        <v>0</v>
      </c>
      <c r="BT107" s="60" t="s">
        <v>80</v>
      </c>
      <c r="BV107" s="60" t="s">
        <v>74</v>
      </c>
      <c r="BW107" s="60" t="s">
        <v>114</v>
      </c>
      <c r="BX107" s="60" t="s">
        <v>5</v>
      </c>
      <c r="CL107" s="60" t="s">
        <v>1</v>
      </c>
      <c r="CM107" s="60" t="s">
        <v>82</v>
      </c>
    </row>
    <row r="108" spans="1:91" s="7" customFormat="1" ht="16.5" customHeight="1">
      <c r="A108" s="53" t="s">
        <v>76</v>
      </c>
      <c r="B108" s="167"/>
      <c r="C108" s="168"/>
      <c r="D108" s="268" t="s">
        <v>115</v>
      </c>
      <c r="E108" s="268"/>
      <c r="F108" s="268"/>
      <c r="G108" s="268"/>
      <c r="H108" s="268"/>
      <c r="I108" s="169"/>
      <c r="J108" s="268" t="s">
        <v>116</v>
      </c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42">
        <f>'VRN - Vedlejší rozpočtové...'!K32</f>
        <v>0</v>
      </c>
      <c r="AH108" s="243"/>
      <c r="AI108" s="243"/>
      <c r="AJ108" s="243"/>
      <c r="AK108" s="243"/>
      <c r="AL108" s="243"/>
      <c r="AM108" s="243"/>
      <c r="AN108" s="242">
        <f t="shared" si="0"/>
        <v>0</v>
      </c>
      <c r="AO108" s="243"/>
      <c r="AP108" s="243"/>
      <c r="AQ108" s="55" t="s">
        <v>79</v>
      </c>
      <c r="AR108" s="54"/>
      <c r="AS108" s="61">
        <f>'VRN - Vedlejší rozpočtové...'!K30</f>
        <v>0</v>
      </c>
      <c r="AT108" s="62">
        <f>'VRN - Vedlejší rozpočtové...'!K31</f>
        <v>0</v>
      </c>
      <c r="AU108" s="62">
        <v>0</v>
      </c>
      <c r="AV108" s="62">
        <f t="shared" si="1"/>
        <v>0</v>
      </c>
      <c r="AW108" s="63">
        <f>'VRN - Vedlejší rozpočtové...'!T121</f>
        <v>0</v>
      </c>
      <c r="AX108" s="62">
        <f>'VRN - Vedlejší rozpočtové...'!K35</f>
        <v>0</v>
      </c>
      <c r="AY108" s="62">
        <f>'VRN - Vedlejší rozpočtové...'!K36</f>
        <v>0</v>
      </c>
      <c r="AZ108" s="62">
        <f>'VRN - Vedlejší rozpočtové...'!K37</f>
        <v>0</v>
      </c>
      <c r="BA108" s="62">
        <f>'VRN - Vedlejší rozpočtové...'!K38</f>
        <v>0</v>
      </c>
      <c r="BB108" s="62">
        <f>'VRN - Vedlejší rozpočtové...'!F35</f>
        <v>0</v>
      </c>
      <c r="BC108" s="62">
        <f>'VRN - Vedlejší rozpočtové...'!F36</f>
        <v>0</v>
      </c>
      <c r="BD108" s="62">
        <f>'VRN - Vedlejší rozpočtové...'!F37</f>
        <v>0</v>
      </c>
      <c r="BE108" s="62">
        <f>'VRN - Vedlejší rozpočtové...'!F38</f>
        <v>0</v>
      </c>
      <c r="BF108" s="64">
        <f>'VRN - Vedlejší rozpočtové...'!F39</f>
        <v>0</v>
      </c>
      <c r="BT108" s="60" t="s">
        <v>80</v>
      </c>
      <c r="BV108" s="60" t="s">
        <v>74</v>
      </c>
      <c r="BW108" s="60" t="s">
        <v>117</v>
      </c>
      <c r="BX108" s="60" t="s">
        <v>5</v>
      </c>
      <c r="CL108" s="60" t="s">
        <v>1</v>
      </c>
      <c r="CM108" s="60" t="s">
        <v>82</v>
      </c>
    </row>
    <row r="109" spans="1:91" s="2" customFormat="1" ht="30" customHeight="1">
      <c r="A109" s="21"/>
      <c r="B109" s="137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21"/>
      <c r="AR109" s="22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</row>
    <row r="110" spans="1:91" s="2" customFormat="1" ht="6.95" customHeight="1">
      <c r="A110" s="21"/>
      <c r="B110" s="153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29"/>
      <c r="AR110" s="22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</row>
  </sheetData>
  <sheetProtection sheet="1" objects="1" scenarios="1" selectLockedCells="1"/>
  <mergeCells count="92">
    <mergeCell ref="D98:H98"/>
    <mergeCell ref="D99:H99"/>
    <mergeCell ref="D95:H95"/>
    <mergeCell ref="D100:H100"/>
    <mergeCell ref="D97:H97"/>
    <mergeCell ref="D96:H96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105:H105"/>
    <mergeCell ref="J105:AF105"/>
    <mergeCell ref="D106:H106"/>
    <mergeCell ref="J106:AF106"/>
    <mergeCell ref="AG104:AM104"/>
    <mergeCell ref="D107:H107"/>
    <mergeCell ref="J107:AF107"/>
    <mergeCell ref="D108:H108"/>
    <mergeCell ref="J108:AF108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G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S89:AT91"/>
    <mergeCell ref="L85:AJ85"/>
    <mergeCell ref="AN92:AP92"/>
    <mergeCell ref="AN101:AP101"/>
    <mergeCell ref="AN98:AP98"/>
    <mergeCell ref="AN100:AP100"/>
    <mergeCell ref="AN99:AP99"/>
    <mergeCell ref="AN95:AP95"/>
    <mergeCell ref="AN97:AP97"/>
    <mergeCell ref="AN108:AP108"/>
    <mergeCell ref="AG108:AM108"/>
    <mergeCell ref="AG94:AM94"/>
    <mergeCell ref="AN94:AP94"/>
    <mergeCell ref="AN105:AP105"/>
    <mergeCell ref="AG105:AM105"/>
    <mergeCell ref="AN106:AP106"/>
    <mergeCell ref="AG106:AM106"/>
    <mergeCell ref="AN107:AP107"/>
    <mergeCell ref="AG107:AM107"/>
    <mergeCell ref="AN104:AP104"/>
    <mergeCell ref="AN103:AP103"/>
    <mergeCell ref="AN96:AP96"/>
    <mergeCell ref="AN102:AP102"/>
  </mergeCells>
  <hyperlinks>
    <hyperlink ref="A95" location="'SO 101 - Bourací práce'!C2" display="/"/>
    <hyperlink ref="A96" location="'SO 102 - Stavební část'!C2" display="/"/>
    <hyperlink ref="A97" location="'SO 201 - Bourací práce'!C2" display="/"/>
    <hyperlink ref="A98" location="'SO 202 - Stavební část'!C2" display="/"/>
    <hyperlink ref="A99" location="'SO 203.a - Silnoproud'!C2" display="/"/>
    <hyperlink ref="A100" location="'SO 203.b - Slaboproud'!C2" display="/"/>
    <hyperlink ref="A101" location="'SO 203.c - Bleskosvod'!C2" display="/"/>
    <hyperlink ref="A102" location="'SO 204 - ZTI'!C2" display="/"/>
    <hyperlink ref="A103" location="'SO 205 - Vytápění'!C2" display="/"/>
    <hyperlink ref="A104" location="'SO 207 - VZT'!C2" display="/"/>
    <hyperlink ref="A105" location="'SO 301 - Bourací práce'!C2" display="/"/>
    <hyperlink ref="A106" location="'SO 302 - Stavební část'!C2" display="/"/>
    <hyperlink ref="A107" location="'SO 303 - Zpevněné plochy'!C2" display="/"/>
    <hyperlink ref="A10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99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104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1803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ROUND(K121,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ROUND((SUM(BE121:BE198)),  2)</f>
        <v>0</v>
      </c>
      <c r="G35" s="138"/>
      <c r="H35" s="138"/>
      <c r="I35" s="178">
        <v>0.21</v>
      </c>
      <c r="J35" s="138"/>
      <c r="K35" s="173">
        <f>ROUND(((SUM(BE121:BE198))*I35),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ROUND((SUM(BF121:BF198)),  2)</f>
        <v>0</v>
      </c>
      <c r="G36" s="138"/>
      <c r="H36" s="138"/>
      <c r="I36" s="178">
        <v>0.12</v>
      </c>
      <c r="J36" s="138"/>
      <c r="K36" s="173">
        <f>ROUND(((SUM(BF121:BF198))*I36),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ROUND((SUM(BG121:BG198)),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ROUND((SUM(BH121:BH198)),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ROUND((SUM(BI121:BI198)),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205 - Vytápění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Q121</f>
        <v>0</v>
      </c>
      <c r="J96" s="175">
        <f t="shared" si="0"/>
        <v>0</v>
      </c>
      <c r="K96" s="175">
        <f>K121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133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K122</f>
        <v>0</v>
      </c>
      <c r="M97" s="71"/>
    </row>
    <row r="98" spans="1:31" s="10" customFormat="1" ht="19.899999999999999" customHeight="1">
      <c r="B98" s="196"/>
      <c r="C98" s="197"/>
      <c r="D98" s="198" t="s">
        <v>1804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K123</f>
        <v>0</v>
      </c>
      <c r="M98" s="72"/>
    </row>
    <row r="99" spans="1:31" s="10" customFormat="1" ht="19.899999999999999" customHeight="1">
      <c r="B99" s="196"/>
      <c r="C99" s="197"/>
      <c r="D99" s="198" t="s">
        <v>1805</v>
      </c>
      <c r="E99" s="199"/>
      <c r="F99" s="199"/>
      <c r="G99" s="199"/>
      <c r="H99" s="199"/>
      <c r="I99" s="200">
        <f>Q129</f>
        <v>0</v>
      </c>
      <c r="J99" s="200">
        <f>R129</f>
        <v>0</v>
      </c>
      <c r="K99" s="200">
        <f>K129</f>
        <v>0</v>
      </c>
      <c r="M99" s="72"/>
    </row>
    <row r="100" spans="1:31" s="10" customFormat="1" ht="19.899999999999999" customHeight="1">
      <c r="B100" s="196"/>
      <c r="C100" s="197"/>
      <c r="D100" s="198" t="s">
        <v>1806</v>
      </c>
      <c r="E100" s="199"/>
      <c r="F100" s="199"/>
      <c r="G100" s="199"/>
      <c r="H100" s="199"/>
      <c r="I100" s="200">
        <f>Q166</f>
        <v>0</v>
      </c>
      <c r="J100" s="200">
        <f>R166</f>
        <v>0</v>
      </c>
      <c r="K100" s="200">
        <f>K166</f>
        <v>0</v>
      </c>
      <c r="M100" s="72"/>
    </row>
    <row r="101" spans="1:31" s="10" customFormat="1" ht="19.899999999999999" customHeight="1">
      <c r="B101" s="196"/>
      <c r="C101" s="197"/>
      <c r="D101" s="198" t="s">
        <v>1807</v>
      </c>
      <c r="E101" s="199"/>
      <c r="F101" s="199"/>
      <c r="G101" s="199"/>
      <c r="H101" s="199"/>
      <c r="I101" s="200">
        <f>Q171</f>
        <v>0</v>
      </c>
      <c r="J101" s="200">
        <f>R171</f>
        <v>0</v>
      </c>
      <c r="K101" s="200">
        <f>K171</f>
        <v>0</v>
      </c>
      <c r="M101" s="72"/>
    </row>
    <row r="102" spans="1:31" s="2" customFormat="1" ht="21.75" customHeight="1">
      <c r="A102" s="21"/>
      <c r="B102" s="137"/>
      <c r="C102" s="138"/>
      <c r="D102" s="138"/>
      <c r="E102" s="138"/>
      <c r="F102" s="138"/>
      <c r="G102" s="138"/>
      <c r="H102" s="138"/>
      <c r="I102" s="138"/>
      <c r="J102" s="138"/>
      <c r="K102" s="138"/>
      <c r="L102" s="21"/>
      <c r="M102" s="26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1:31" s="2" customFormat="1" ht="6.95" customHeight="1">
      <c r="A103" s="21"/>
      <c r="B103" s="153"/>
      <c r="C103" s="154"/>
      <c r="D103" s="154"/>
      <c r="E103" s="154"/>
      <c r="F103" s="154"/>
      <c r="G103" s="154"/>
      <c r="H103" s="154"/>
      <c r="I103" s="154"/>
      <c r="J103" s="154"/>
      <c r="K103" s="154"/>
      <c r="L103" s="29"/>
      <c r="M103" s="26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1:31">
      <c r="B104" s="65"/>
      <c r="C104" s="65"/>
      <c r="D104" s="65"/>
      <c r="E104" s="65"/>
      <c r="F104" s="65"/>
      <c r="G104" s="65"/>
      <c r="H104" s="65"/>
      <c r="I104" s="65"/>
      <c r="J104" s="65"/>
      <c r="K104" s="65"/>
    </row>
    <row r="105" spans="1:31">
      <c r="B105" s="65"/>
      <c r="C105" s="65"/>
      <c r="D105" s="65"/>
      <c r="E105" s="65"/>
      <c r="F105" s="65"/>
      <c r="G105" s="65"/>
      <c r="H105" s="65"/>
      <c r="I105" s="65"/>
      <c r="J105" s="65"/>
      <c r="K105" s="65"/>
    </row>
    <row r="106" spans="1:31">
      <c r="B106" s="65"/>
      <c r="C106" s="65"/>
      <c r="D106" s="65"/>
      <c r="E106" s="65"/>
      <c r="F106" s="65"/>
      <c r="G106" s="65"/>
      <c r="H106" s="65"/>
      <c r="I106" s="65"/>
      <c r="J106" s="65"/>
      <c r="K106" s="65"/>
    </row>
    <row r="107" spans="1:31" s="2" customFormat="1" ht="6.95" customHeight="1">
      <c r="A107" s="21"/>
      <c r="B107" s="155"/>
      <c r="C107" s="156"/>
      <c r="D107" s="156"/>
      <c r="E107" s="156"/>
      <c r="F107" s="156"/>
      <c r="G107" s="156"/>
      <c r="H107" s="156"/>
      <c r="I107" s="156"/>
      <c r="J107" s="156"/>
      <c r="K107" s="156"/>
      <c r="L107" s="30"/>
      <c r="M107" s="26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:31" s="2" customFormat="1" ht="24.95" customHeight="1">
      <c r="A108" s="21"/>
      <c r="B108" s="137"/>
      <c r="C108" s="130" t="s">
        <v>142</v>
      </c>
      <c r="D108" s="138"/>
      <c r="E108" s="138"/>
      <c r="F108" s="138"/>
      <c r="G108" s="138"/>
      <c r="H108" s="138"/>
      <c r="I108" s="138"/>
      <c r="J108" s="138"/>
      <c r="K108" s="138"/>
      <c r="L108" s="21"/>
      <c r="M108" s="26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1:31" s="2" customFormat="1" ht="6.95" customHeight="1">
      <c r="A109" s="21"/>
      <c r="B109" s="137"/>
      <c r="C109" s="138"/>
      <c r="D109" s="138"/>
      <c r="E109" s="138"/>
      <c r="F109" s="138"/>
      <c r="G109" s="138"/>
      <c r="H109" s="138"/>
      <c r="I109" s="138"/>
      <c r="J109" s="138"/>
      <c r="K109" s="138"/>
      <c r="L109" s="21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s="2" customFormat="1" ht="12" customHeight="1">
      <c r="A110" s="21"/>
      <c r="B110" s="137"/>
      <c r="C110" s="133" t="s">
        <v>15</v>
      </c>
      <c r="D110" s="138"/>
      <c r="E110" s="138"/>
      <c r="F110" s="138"/>
      <c r="G110" s="138"/>
      <c r="H110" s="138"/>
      <c r="I110" s="138"/>
      <c r="J110" s="138"/>
      <c r="K110" s="138"/>
      <c r="L110" s="21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2" customFormat="1" ht="16.5" customHeight="1">
      <c r="A111" s="21"/>
      <c r="B111" s="137"/>
      <c r="C111" s="138"/>
      <c r="D111" s="138"/>
      <c r="E111" s="278" t="str">
        <f>E7</f>
        <v>Rekonstrukce historické budovy krematoria Nymburk 25.10.2024</v>
      </c>
      <c r="F111" s="279"/>
      <c r="G111" s="279"/>
      <c r="H111" s="279"/>
      <c r="I111" s="138"/>
      <c r="J111" s="138"/>
      <c r="K111" s="138"/>
      <c r="L111" s="21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12" customHeight="1">
      <c r="A112" s="21"/>
      <c r="B112" s="137"/>
      <c r="C112" s="133" t="s">
        <v>119</v>
      </c>
      <c r="D112" s="138"/>
      <c r="E112" s="138"/>
      <c r="F112" s="138"/>
      <c r="G112" s="138"/>
      <c r="H112" s="138"/>
      <c r="I112" s="138"/>
      <c r="J112" s="138"/>
      <c r="K112" s="138"/>
      <c r="L112" s="21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65" s="2" customFormat="1" ht="16.5" customHeight="1">
      <c r="A113" s="21"/>
      <c r="B113" s="137"/>
      <c r="C113" s="138"/>
      <c r="D113" s="138"/>
      <c r="E113" s="259" t="str">
        <f>E9</f>
        <v>SO 205 - Vytápění</v>
      </c>
      <c r="F113" s="277"/>
      <c r="G113" s="277"/>
      <c r="H113" s="277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5" s="2" customFormat="1" ht="6.95" customHeight="1">
      <c r="A114" s="21"/>
      <c r="B114" s="137"/>
      <c r="C114" s="138"/>
      <c r="D114" s="138"/>
      <c r="E114" s="138"/>
      <c r="F114" s="138"/>
      <c r="G114" s="138"/>
      <c r="H114" s="138"/>
      <c r="I114" s="138"/>
      <c r="J114" s="138"/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5" s="2" customFormat="1" ht="12" customHeight="1">
      <c r="A115" s="21"/>
      <c r="B115" s="137"/>
      <c r="C115" s="133" t="s">
        <v>19</v>
      </c>
      <c r="D115" s="138"/>
      <c r="E115" s="138"/>
      <c r="F115" s="134" t="str">
        <f>F12</f>
        <v xml:space="preserve"> </v>
      </c>
      <c r="G115" s="138"/>
      <c r="H115" s="138"/>
      <c r="I115" s="133" t="s">
        <v>21</v>
      </c>
      <c r="J115" s="186" t="str">
        <f>IF(J12="","",J12)</f>
        <v>6. 12. 2024</v>
      </c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5" s="2" customFormat="1" ht="6.95" customHeight="1">
      <c r="A116" s="21"/>
      <c r="B116" s="137"/>
      <c r="C116" s="138"/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5" s="2" customFormat="1" ht="15.2" customHeight="1">
      <c r="A117" s="21"/>
      <c r="B117" s="137"/>
      <c r="C117" s="133" t="s">
        <v>23</v>
      </c>
      <c r="D117" s="138"/>
      <c r="E117" s="138"/>
      <c r="F117" s="134" t="str">
        <f>E15</f>
        <v xml:space="preserve">  Město Nymburk</v>
      </c>
      <c r="G117" s="138"/>
      <c r="H117" s="138"/>
      <c r="I117" s="133" t="s">
        <v>27</v>
      </c>
      <c r="J117" s="187" t="str">
        <f>E21</f>
        <v xml:space="preserve">  Ing. Ivan Blažek</v>
      </c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65" s="2" customFormat="1" ht="15.2" customHeight="1">
      <c r="A118" s="21"/>
      <c r="B118" s="137"/>
      <c r="C118" s="133" t="s">
        <v>26</v>
      </c>
      <c r="D118" s="138"/>
      <c r="E118" s="138"/>
      <c r="F118" s="134" t="str">
        <f>IF(E18="","",E18)</f>
        <v>vyplň údaj</v>
      </c>
      <c r="G118" s="138"/>
      <c r="H118" s="138"/>
      <c r="I118" s="133" t="s">
        <v>28</v>
      </c>
      <c r="J118" s="187" t="str">
        <f>E24</f>
        <v xml:space="preserve">  Jaroslav Kudláček</v>
      </c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65" s="2" customFormat="1" ht="10.35" customHeight="1">
      <c r="A119" s="21"/>
      <c r="B119" s="137"/>
      <c r="C119" s="138"/>
      <c r="D119" s="138"/>
      <c r="E119" s="138"/>
      <c r="F119" s="138"/>
      <c r="G119" s="138"/>
      <c r="H119" s="138"/>
      <c r="I119" s="138"/>
      <c r="J119" s="138"/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65" s="11" customFormat="1" ht="29.25" customHeight="1">
      <c r="A120" s="73"/>
      <c r="B120" s="201"/>
      <c r="C120" s="202" t="s">
        <v>143</v>
      </c>
      <c r="D120" s="203" t="s">
        <v>55</v>
      </c>
      <c r="E120" s="203" t="s">
        <v>51</v>
      </c>
      <c r="F120" s="203" t="s">
        <v>52</v>
      </c>
      <c r="G120" s="203" t="s">
        <v>144</v>
      </c>
      <c r="H120" s="203" t="s">
        <v>145</v>
      </c>
      <c r="I120" s="203" t="s">
        <v>146</v>
      </c>
      <c r="J120" s="203" t="s">
        <v>147</v>
      </c>
      <c r="K120" s="204" t="s">
        <v>127</v>
      </c>
      <c r="L120" s="74" t="s">
        <v>148</v>
      </c>
      <c r="M120" s="75"/>
      <c r="N120" s="38" t="s">
        <v>1</v>
      </c>
      <c r="O120" s="39" t="s">
        <v>34</v>
      </c>
      <c r="P120" s="39" t="s">
        <v>149</v>
      </c>
      <c r="Q120" s="39" t="s">
        <v>150</v>
      </c>
      <c r="R120" s="39" t="s">
        <v>151</v>
      </c>
      <c r="S120" s="39" t="s">
        <v>152</v>
      </c>
      <c r="T120" s="39" t="s">
        <v>153</v>
      </c>
      <c r="U120" s="39" t="s">
        <v>154</v>
      </c>
      <c r="V120" s="39" t="s">
        <v>155</v>
      </c>
      <c r="W120" s="39" t="s">
        <v>156</v>
      </c>
      <c r="X120" s="40" t="s">
        <v>157</v>
      </c>
      <c r="Y120" s="73"/>
      <c r="Z120" s="73"/>
      <c r="AA120" s="73"/>
      <c r="AB120" s="73"/>
      <c r="AC120" s="73"/>
      <c r="AD120" s="73"/>
      <c r="AE120" s="73"/>
    </row>
    <row r="121" spans="1:65" s="2" customFormat="1" ht="22.9" customHeight="1">
      <c r="A121" s="21"/>
      <c r="B121" s="137"/>
      <c r="C121" s="165" t="s">
        <v>158</v>
      </c>
      <c r="D121" s="138"/>
      <c r="E121" s="138"/>
      <c r="F121" s="138"/>
      <c r="G121" s="138"/>
      <c r="H121" s="138"/>
      <c r="I121" s="138"/>
      <c r="J121" s="138"/>
      <c r="K121" s="205">
        <f>BK121</f>
        <v>0</v>
      </c>
      <c r="L121" s="21"/>
      <c r="M121" s="22"/>
      <c r="N121" s="41"/>
      <c r="O121" s="33"/>
      <c r="P121" s="42"/>
      <c r="Q121" s="76">
        <f>Q122</f>
        <v>0</v>
      </c>
      <c r="R121" s="76">
        <f>R122</f>
        <v>0</v>
      </c>
      <c r="S121" s="42"/>
      <c r="T121" s="77">
        <f>T122</f>
        <v>0</v>
      </c>
      <c r="U121" s="42"/>
      <c r="V121" s="77">
        <f>V122</f>
        <v>0</v>
      </c>
      <c r="W121" s="42"/>
      <c r="X121" s="78">
        <f>X122</f>
        <v>0</v>
      </c>
      <c r="Y121" s="21"/>
      <c r="Z121" s="21"/>
      <c r="AA121" s="21"/>
      <c r="AB121" s="21"/>
      <c r="AC121" s="21"/>
      <c r="AD121" s="21"/>
      <c r="AE121" s="21"/>
      <c r="AT121" s="17" t="s">
        <v>71</v>
      </c>
      <c r="AU121" s="17" t="s">
        <v>129</v>
      </c>
      <c r="BK121" s="79">
        <f>BK122</f>
        <v>0</v>
      </c>
    </row>
    <row r="122" spans="1:65" s="12" customFormat="1" ht="25.9" customHeight="1">
      <c r="B122" s="206"/>
      <c r="C122" s="207"/>
      <c r="D122" s="208" t="s">
        <v>71</v>
      </c>
      <c r="E122" s="209" t="s">
        <v>332</v>
      </c>
      <c r="F122" s="209" t="s">
        <v>333</v>
      </c>
      <c r="G122" s="207"/>
      <c r="H122" s="207"/>
      <c r="I122" s="207"/>
      <c r="J122" s="207"/>
      <c r="K122" s="210">
        <f>BK122</f>
        <v>0</v>
      </c>
      <c r="M122" s="80"/>
      <c r="N122" s="82"/>
      <c r="O122" s="83"/>
      <c r="P122" s="83"/>
      <c r="Q122" s="84">
        <f>Q123+Q129+Q166+Q171</f>
        <v>0</v>
      </c>
      <c r="R122" s="84">
        <f>R123+R129+R166+R171</f>
        <v>0</v>
      </c>
      <c r="S122" s="83"/>
      <c r="T122" s="85">
        <f>T123+T129+T166+T171</f>
        <v>0</v>
      </c>
      <c r="U122" s="83"/>
      <c r="V122" s="85">
        <f>V123+V129+V166+V171</f>
        <v>0</v>
      </c>
      <c r="W122" s="83"/>
      <c r="X122" s="86">
        <f>X123+X129+X166+X171</f>
        <v>0</v>
      </c>
      <c r="AR122" s="81" t="s">
        <v>82</v>
      </c>
      <c r="AT122" s="87" t="s">
        <v>71</v>
      </c>
      <c r="AU122" s="87" t="s">
        <v>72</v>
      </c>
      <c r="AY122" s="81" t="s">
        <v>161</v>
      </c>
      <c r="BK122" s="88">
        <f>BK123+BK129+BK166+BK171</f>
        <v>0</v>
      </c>
    </row>
    <row r="123" spans="1:65" s="12" customFormat="1" ht="22.9" customHeight="1">
      <c r="B123" s="206"/>
      <c r="C123" s="207"/>
      <c r="D123" s="208" t="s">
        <v>71</v>
      </c>
      <c r="E123" s="211" t="s">
        <v>1808</v>
      </c>
      <c r="F123" s="211" t="s">
        <v>1809</v>
      </c>
      <c r="G123" s="207"/>
      <c r="H123" s="207"/>
      <c r="I123" s="207"/>
      <c r="J123" s="207"/>
      <c r="K123" s="212">
        <f>BK123</f>
        <v>0</v>
      </c>
      <c r="M123" s="80"/>
      <c r="N123" s="82"/>
      <c r="O123" s="83"/>
      <c r="P123" s="83"/>
      <c r="Q123" s="84">
        <f>SUM(Q124:Q128)</f>
        <v>0</v>
      </c>
      <c r="R123" s="84">
        <f>SUM(R124:R128)</f>
        <v>0</v>
      </c>
      <c r="S123" s="83"/>
      <c r="T123" s="85">
        <f>SUM(T124:T128)</f>
        <v>0</v>
      </c>
      <c r="U123" s="83"/>
      <c r="V123" s="85">
        <f>SUM(V124:V128)</f>
        <v>0</v>
      </c>
      <c r="W123" s="83"/>
      <c r="X123" s="86">
        <f>SUM(X124:X128)</f>
        <v>0</v>
      </c>
      <c r="AR123" s="81" t="s">
        <v>82</v>
      </c>
      <c r="AT123" s="87" t="s">
        <v>71</v>
      </c>
      <c r="AU123" s="87" t="s">
        <v>80</v>
      </c>
      <c r="AY123" s="81" t="s">
        <v>161</v>
      </c>
      <c r="BK123" s="88">
        <f>SUM(BK124:BK128)</f>
        <v>0</v>
      </c>
    </row>
    <row r="124" spans="1:65" s="2" customFormat="1" ht="37.9" customHeight="1">
      <c r="A124" s="21"/>
      <c r="B124" s="137"/>
      <c r="C124" s="213" t="s">
        <v>80</v>
      </c>
      <c r="D124" s="213" t="s">
        <v>164</v>
      </c>
      <c r="E124" s="214" t="s">
        <v>1810</v>
      </c>
      <c r="F124" s="215" t="s">
        <v>1811</v>
      </c>
      <c r="G124" s="216" t="s">
        <v>1751</v>
      </c>
      <c r="H124" s="217">
        <v>1</v>
      </c>
      <c r="I124" s="123"/>
      <c r="J124" s="123"/>
      <c r="K124" s="218">
        <f>ROUND(P124*H124,2)</f>
        <v>0</v>
      </c>
      <c r="L124" s="89"/>
      <c r="M124" s="22"/>
      <c r="N124" s="90" t="s">
        <v>1</v>
      </c>
      <c r="O124" s="91" t="s">
        <v>35</v>
      </c>
      <c r="P124" s="92">
        <f>I124+J124</f>
        <v>0</v>
      </c>
      <c r="Q124" s="92">
        <f>ROUND(I124*H124,2)</f>
        <v>0</v>
      </c>
      <c r="R124" s="92">
        <f>ROUND(J124*H124,2)</f>
        <v>0</v>
      </c>
      <c r="S124" s="93">
        <v>0</v>
      </c>
      <c r="T124" s="93">
        <f>S124*H124</f>
        <v>0</v>
      </c>
      <c r="U124" s="93">
        <v>0</v>
      </c>
      <c r="V124" s="93">
        <f>U124*H124</f>
        <v>0</v>
      </c>
      <c r="W124" s="93">
        <v>0</v>
      </c>
      <c r="X124" s="94">
        <f>W124*H124</f>
        <v>0</v>
      </c>
      <c r="Y124" s="21"/>
      <c r="Z124" s="21"/>
      <c r="AA124" s="21"/>
      <c r="AB124" s="21"/>
      <c r="AC124" s="21"/>
      <c r="AD124" s="21"/>
      <c r="AE124" s="21"/>
      <c r="AR124" s="95" t="s">
        <v>239</v>
      </c>
      <c r="AT124" s="95" t="s">
        <v>164</v>
      </c>
      <c r="AU124" s="95" t="s">
        <v>82</v>
      </c>
      <c r="AY124" s="17" t="s">
        <v>161</v>
      </c>
      <c r="BE124" s="96">
        <f>IF(O124="základní",K124,0)</f>
        <v>0</v>
      </c>
      <c r="BF124" s="96">
        <f>IF(O124="snížená",K124,0)</f>
        <v>0</v>
      </c>
      <c r="BG124" s="96">
        <f>IF(O124="zákl. přenesená",K124,0)</f>
        <v>0</v>
      </c>
      <c r="BH124" s="96">
        <f>IF(O124="sníž. přenesená",K124,0)</f>
        <v>0</v>
      </c>
      <c r="BI124" s="96">
        <f>IF(O124="nulová",K124,0)</f>
        <v>0</v>
      </c>
      <c r="BJ124" s="17" t="s">
        <v>80</v>
      </c>
      <c r="BK124" s="96">
        <f>ROUND(P124*H124,2)</f>
        <v>0</v>
      </c>
      <c r="BL124" s="17" t="s">
        <v>239</v>
      </c>
      <c r="BM124" s="95" t="s">
        <v>82</v>
      </c>
    </row>
    <row r="125" spans="1:65" s="2" customFormat="1" ht="37.9" customHeight="1">
      <c r="A125" s="21"/>
      <c r="B125" s="137"/>
      <c r="C125" s="213" t="s">
        <v>82</v>
      </c>
      <c r="D125" s="213" t="s">
        <v>164</v>
      </c>
      <c r="E125" s="214" t="s">
        <v>1812</v>
      </c>
      <c r="F125" s="215" t="s">
        <v>1813</v>
      </c>
      <c r="G125" s="216" t="s">
        <v>1751</v>
      </c>
      <c r="H125" s="217">
        <v>1</v>
      </c>
      <c r="I125" s="123"/>
      <c r="J125" s="123"/>
      <c r="K125" s="218">
        <f>ROUND(P125*H125,2)</f>
        <v>0</v>
      </c>
      <c r="L125" s="89"/>
      <c r="M125" s="22"/>
      <c r="N125" s="90" t="s">
        <v>1</v>
      </c>
      <c r="O125" s="91" t="s">
        <v>35</v>
      </c>
      <c r="P125" s="92">
        <f>I125+J125</f>
        <v>0</v>
      </c>
      <c r="Q125" s="92">
        <f>ROUND(I125*H125,2)</f>
        <v>0</v>
      </c>
      <c r="R125" s="92">
        <f>ROUND(J125*H125,2)</f>
        <v>0</v>
      </c>
      <c r="S125" s="93">
        <v>0</v>
      </c>
      <c r="T125" s="93">
        <f>S125*H125</f>
        <v>0</v>
      </c>
      <c r="U125" s="93">
        <v>0</v>
      </c>
      <c r="V125" s="93">
        <f>U125*H125</f>
        <v>0</v>
      </c>
      <c r="W125" s="93">
        <v>0</v>
      </c>
      <c r="X125" s="94">
        <f>W125*H125</f>
        <v>0</v>
      </c>
      <c r="Y125" s="21"/>
      <c r="Z125" s="21"/>
      <c r="AA125" s="21"/>
      <c r="AB125" s="21"/>
      <c r="AC125" s="21"/>
      <c r="AD125" s="21"/>
      <c r="AE125" s="21"/>
      <c r="AR125" s="95" t="s">
        <v>239</v>
      </c>
      <c r="AT125" s="95" t="s">
        <v>164</v>
      </c>
      <c r="AU125" s="95" t="s">
        <v>82</v>
      </c>
      <c r="AY125" s="17" t="s">
        <v>161</v>
      </c>
      <c r="BE125" s="96">
        <f>IF(O125="základní",K125,0)</f>
        <v>0</v>
      </c>
      <c r="BF125" s="96">
        <f>IF(O125="snížená",K125,0)</f>
        <v>0</v>
      </c>
      <c r="BG125" s="96">
        <f>IF(O125="zákl. přenesená",K125,0)</f>
        <v>0</v>
      </c>
      <c r="BH125" s="96">
        <f>IF(O125="sníž. přenesená",K125,0)</f>
        <v>0</v>
      </c>
      <c r="BI125" s="96">
        <f>IF(O125="nulová",K125,0)</f>
        <v>0</v>
      </c>
      <c r="BJ125" s="17" t="s">
        <v>80</v>
      </c>
      <c r="BK125" s="96">
        <f>ROUND(P125*H125,2)</f>
        <v>0</v>
      </c>
      <c r="BL125" s="17" t="s">
        <v>239</v>
      </c>
      <c r="BM125" s="95" t="s">
        <v>168</v>
      </c>
    </row>
    <row r="126" spans="1:65" s="2" customFormat="1" ht="37.9" customHeight="1">
      <c r="A126" s="21"/>
      <c r="B126" s="137"/>
      <c r="C126" s="213" t="s">
        <v>177</v>
      </c>
      <c r="D126" s="213" t="s">
        <v>164</v>
      </c>
      <c r="E126" s="214" t="s">
        <v>1814</v>
      </c>
      <c r="F126" s="215" t="s">
        <v>1815</v>
      </c>
      <c r="G126" s="216" t="s">
        <v>346</v>
      </c>
      <c r="H126" s="217">
        <v>8.5</v>
      </c>
      <c r="I126" s="123"/>
      <c r="J126" s="123"/>
      <c r="K126" s="218">
        <f>ROUND(P126*H126,2)</f>
        <v>0</v>
      </c>
      <c r="L126" s="89"/>
      <c r="M126" s="22"/>
      <c r="N126" s="90" t="s">
        <v>1</v>
      </c>
      <c r="O126" s="91" t="s">
        <v>35</v>
      </c>
      <c r="P126" s="92">
        <f>I126+J126</f>
        <v>0</v>
      </c>
      <c r="Q126" s="92">
        <f>ROUND(I126*H126,2)</f>
        <v>0</v>
      </c>
      <c r="R126" s="92">
        <f>ROUND(J126*H126,2)</f>
        <v>0</v>
      </c>
      <c r="S126" s="93">
        <v>0</v>
      </c>
      <c r="T126" s="93">
        <f>S126*H126</f>
        <v>0</v>
      </c>
      <c r="U126" s="93">
        <v>0</v>
      </c>
      <c r="V126" s="93">
        <f>U126*H126</f>
        <v>0</v>
      </c>
      <c r="W126" s="93">
        <v>0</v>
      </c>
      <c r="X126" s="94">
        <f>W126*H126</f>
        <v>0</v>
      </c>
      <c r="Y126" s="21"/>
      <c r="Z126" s="21"/>
      <c r="AA126" s="21"/>
      <c r="AB126" s="21"/>
      <c r="AC126" s="21"/>
      <c r="AD126" s="21"/>
      <c r="AE126" s="21"/>
      <c r="AR126" s="95" t="s">
        <v>239</v>
      </c>
      <c r="AT126" s="95" t="s">
        <v>164</v>
      </c>
      <c r="AU126" s="95" t="s">
        <v>82</v>
      </c>
      <c r="AY126" s="17" t="s">
        <v>161</v>
      </c>
      <c r="BE126" s="96">
        <f>IF(O126="základní",K126,0)</f>
        <v>0</v>
      </c>
      <c r="BF126" s="96">
        <f>IF(O126="snížená",K126,0)</f>
        <v>0</v>
      </c>
      <c r="BG126" s="96">
        <f>IF(O126="zákl. přenesená",K126,0)</f>
        <v>0</v>
      </c>
      <c r="BH126" s="96">
        <f>IF(O126="sníž. přenesená",K126,0)</f>
        <v>0</v>
      </c>
      <c r="BI126" s="96">
        <f>IF(O126="nulová",K126,0)</f>
        <v>0</v>
      </c>
      <c r="BJ126" s="17" t="s">
        <v>80</v>
      </c>
      <c r="BK126" s="96">
        <f>ROUND(P126*H126,2)</f>
        <v>0</v>
      </c>
      <c r="BL126" s="17" t="s">
        <v>239</v>
      </c>
      <c r="BM126" s="95" t="s">
        <v>180</v>
      </c>
    </row>
    <row r="127" spans="1:65" s="2" customFormat="1" ht="16.5" customHeight="1">
      <c r="A127" s="21"/>
      <c r="B127" s="137"/>
      <c r="C127" s="213" t="s">
        <v>168</v>
      </c>
      <c r="D127" s="213" t="s">
        <v>164</v>
      </c>
      <c r="E127" s="214" t="s">
        <v>1816</v>
      </c>
      <c r="F127" s="215" t="s">
        <v>1817</v>
      </c>
      <c r="G127" s="216" t="s">
        <v>2340</v>
      </c>
      <c r="H127" s="217">
        <v>1</v>
      </c>
      <c r="I127" s="218">
        <v>0</v>
      </c>
      <c r="J127" s="123"/>
      <c r="K127" s="218">
        <f>ROUND(P127*H127,2)</f>
        <v>0</v>
      </c>
      <c r="L127" s="89"/>
      <c r="M127" s="22"/>
      <c r="N127" s="90" t="s">
        <v>1</v>
      </c>
      <c r="O127" s="91" t="s">
        <v>35</v>
      </c>
      <c r="P127" s="92">
        <f>I127+J127</f>
        <v>0</v>
      </c>
      <c r="Q127" s="92">
        <f>ROUND(I127*H127,2)</f>
        <v>0</v>
      </c>
      <c r="R127" s="92">
        <f>ROUND(J127*H127,2)</f>
        <v>0</v>
      </c>
      <c r="S127" s="93">
        <v>0</v>
      </c>
      <c r="T127" s="93">
        <f>S127*H127</f>
        <v>0</v>
      </c>
      <c r="U127" s="93">
        <v>0</v>
      </c>
      <c r="V127" s="93">
        <f>U127*H127</f>
        <v>0</v>
      </c>
      <c r="W127" s="93">
        <v>0</v>
      </c>
      <c r="X127" s="94">
        <f>W127*H127</f>
        <v>0</v>
      </c>
      <c r="Y127" s="21"/>
      <c r="Z127" s="21"/>
      <c r="AA127" s="21"/>
      <c r="AB127" s="21"/>
      <c r="AC127" s="21"/>
      <c r="AD127" s="21"/>
      <c r="AE127" s="21"/>
      <c r="AR127" s="95" t="s">
        <v>239</v>
      </c>
      <c r="AT127" s="95" t="s">
        <v>164</v>
      </c>
      <c r="AU127" s="95" t="s">
        <v>82</v>
      </c>
      <c r="AY127" s="17" t="s">
        <v>161</v>
      </c>
      <c r="BE127" s="96">
        <f>IF(O127="základní",K127,0)</f>
        <v>0</v>
      </c>
      <c r="BF127" s="96">
        <f>IF(O127="snížená",K127,0)</f>
        <v>0</v>
      </c>
      <c r="BG127" s="96">
        <f>IF(O127="zákl. přenesená",K127,0)</f>
        <v>0</v>
      </c>
      <c r="BH127" s="96">
        <f>IF(O127="sníž. přenesená",K127,0)</f>
        <v>0</v>
      </c>
      <c r="BI127" s="96">
        <f>IF(O127="nulová",K127,0)</f>
        <v>0</v>
      </c>
      <c r="BJ127" s="17" t="s">
        <v>80</v>
      </c>
      <c r="BK127" s="96">
        <f>ROUND(P127*H127,2)</f>
        <v>0</v>
      </c>
      <c r="BL127" s="17" t="s">
        <v>239</v>
      </c>
      <c r="BM127" s="95" t="s">
        <v>185</v>
      </c>
    </row>
    <row r="128" spans="1:65" s="2" customFormat="1" ht="49.15" customHeight="1">
      <c r="A128" s="21"/>
      <c r="B128" s="137"/>
      <c r="C128" s="213" t="s">
        <v>192</v>
      </c>
      <c r="D128" s="213" t="s">
        <v>164</v>
      </c>
      <c r="E128" s="214" t="s">
        <v>1818</v>
      </c>
      <c r="F128" s="215" t="s">
        <v>1819</v>
      </c>
      <c r="G128" s="216" t="s">
        <v>282</v>
      </c>
      <c r="H128" s="217">
        <v>3.6999999999999998E-2</v>
      </c>
      <c r="I128" s="218">
        <v>0</v>
      </c>
      <c r="J128" s="123"/>
      <c r="K128" s="218">
        <f>ROUND(P128*H128,2)</f>
        <v>0</v>
      </c>
      <c r="L128" s="89"/>
      <c r="M128" s="22"/>
      <c r="N128" s="90" t="s">
        <v>1</v>
      </c>
      <c r="O128" s="91" t="s">
        <v>35</v>
      </c>
      <c r="P128" s="92">
        <f>I128+J128</f>
        <v>0</v>
      </c>
      <c r="Q128" s="92">
        <f>ROUND(I128*H128,2)</f>
        <v>0</v>
      </c>
      <c r="R128" s="92">
        <f>ROUND(J128*H128,2)</f>
        <v>0</v>
      </c>
      <c r="S128" s="93">
        <v>0</v>
      </c>
      <c r="T128" s="93">
        <f>S128*H128</f>
        <v>0</v>
      </c>
      <c r="U128" s="93">
        <v>0</v>
      </c>
      <c r="V128" s="93">
        <f>U128*H128</f>
        <v>0</v>
      </c>
      <c r="W128" s="93">
        <v>0</v>
      </c>
      <c r="X128" s="94">
        <f>W128*H128</f>
        <v>0</v>
      </c>
      <c r="Y128" s="21"/>
      <c r="Z128" s="21"/>
      <c r="AA128" s="21"/>
      <c r="AB128" s="21"/>
      <c r="AC128" s="21"/>
      <c r="AD128" s="21"/>
      <c r="AE128" s="21"/>
      <c r="AR128" s="95" t="s">
        <v>239</v>
      </c>
      <c r="AT128" s="95" t="s">
        <v>164</v>
      </c>
      <c r="AU128" s="95" t="s">
        <v>82</v>
      </c>
      <c r="AY128" s="17" t="s">
        <v>161</v>
      </c>
      <c r="BE128" s="96">
        <f>IF(O128="základní",K128,0)</f>
        <v>0</v>
      </c>
      <c r="BF128" s="96">
        <f>IF(O128="snížená",K128,0)</f>
        <v>0</v>
      </c>
      <c r="BG128" s="96">
        <f>IF(O128="zákl. přenesená",K128,0)</f>
        <v>0</v>
      </c>
      <c r="BH128" s="96">
        <f>IF(O128="sníž. přenesená",K128,0)</f>
        <v>0</v>
      </c>
      <c r="BI128" s="96">
        <f>IF(O128="nulová",K128,0)</f>
        <v>0</v>
      </c>
      <c r="BJ128" s="17" t="s">
        <v>80</v>
      </c>
      <c r="BK128" s="96">
        <f>ROUND(P128*H128,2)</f>
        <v>0</v>
      </c>
      <c r="BL128" s="17" t="s">
        <v>239</v>
      </c>
      <c r="BM128" s="95" t="s">
        <v>195</v>
      </c>
    </row>
    <row r="129" spans="1:65" s="12" customFormat="1" ht="22.9" customHeight="1">
      <c r="B129" s="206"/>
      <c r="C129" s="207"/>
      <c r="D129" s="208" t="s">
        <v>71</v>
      </c>
      <c r="E129" s="211" t="s">
        <v>1820</v>
      </c>
      <c r="F129" s="211" t="s">
        <v>1821</v>
      </c>
      <c r="G129" s="207"/>
      <c r="H129" s="207"/>
      <c r="I129" s="207"/>
      <c r="J129" s="207"/>
      <c r="K129" s="212">
        <f>BK129</f>
        <v>0</v>
      </c>
      <c r="M129" s="80"/>
      <c r="N129" s="82"/>
      <c r="O129" s="83"/>
      <c r="P129" s="83"/>
      <c r="Q129" s="84">
        <f>SUM(Q130:Q165)</f>
        <v>0</v>
      </c>
      <c r="R129" s="84">
        <f>SUM(R130:R165)</f>
        <v>0</v>
      </c>
      <c r="S129" s="83"/>
      <c r="T129" s="85">
        <f>SUM(T130:T165)</f>
        <v>0</v>
      </c>
      <c r="U129" s="83"/>
      <c r="V129" s="85">
        <f>SUM(V130:V165)</f>
        <v>0</v>
      </c>
      <c r="W129" s="83"/>
      <c r="X129" s="86">
        <f>SUM(X130:X165)</f>
        <v>0</v>
      </c>
      <c r="AR129" s="81" t="s">
        <v>82</v>
      </c>
      <c r="AT129" s="87" t="s">
        <v>71</v>
      </c>
      <c r="AU129" s="87" t="s">
        <v>80</v>
      </c>
      <c r="AY129" s="81" t="s">
        <v>161</v>
      </c>
      <c r="BK129" s="88">
        <f>SUM(BK130:BK165)</f>
        <v>0</v>
      </c>
    </row>
    <row r="130" spans="1:65" s="2" customFormat="1" ht="37.9" customHeight="1">
      <c r="A130" s="21"/>
      <c r="B130" s="137"/>
      <c r="C130" s="213" t="s">
        <v>180</v>
      </c>
      <c r="D130" s="213" t="s">
        <v>164</v>
      </c>
      <c r="E130" s="214" t="s">
        <v>1822</v>
      </c>
      <c r="F130" s="215" t="s">
        <v>1823</v>
      </c>
      <c r="G130" s="216" t="s">
        <v>346</v>
      </c>
      <c r="H130" s="217">
        <v>18</v>
      </c>
      <c r="I130" s="123"/>
      <c r="J130" s="123"/>
      <c r="K130" s="218">
        <f>ROUND(P130*H130,2)</f>
        <v>0</v>
      </c>
      <c r="L130" s="89"/>
      <c r="M130" s="22"/>
      <c r="N130" s="90" t="s">
        <v>1</v>
      </c>
      <c r="O130" s="91" t="s">
        <v>35</v>
      </c>
      <c r="P130" s="92">
        <f>I130+J130</f>
        <v>0</v>
      </c>
      <c r="Q130" s="92">
        <f>ROUND(I130*H130,2)</f>
        <v>0</v>
      </c>
      <c r="R130" s="92">
        <f>ROUND(J130*H130,2)</f>
        <v>0</v>
      </c>
      <c r="S130" s="93">
        <v>0</v>
      </c>
      <c r="T130" s="93">
        <f>S130*H130</f>
        <v>0</v>
      </c>
      <c r="U130" s="93">
        <v>0</v>
      </c>
      <c r="V130" s="93">
        <f>U130*H130</f>
        <v>0</v>
      </c>
      <c r="W130" s="93">
        <v>0</v>
      </c>
      <c r="X130" s="94">
        <f>W130*H130</f>
        <v>0</v>
      </c>
      <c r="Y130" s="21"/>
      <c r="Z130" s="21"/>
      <c r="AA130" s="21"/>
      <c r="AB130" s="21"/>
      <c r="AC130" s="21"/>
      <c r="AD130" s="21"/>
      <c r="AE130" s="21"/>
      <c r="AR130" s="95" t="s">
        <v>239</v>
      </c>
      <c r="AT130" s="95" t="s">
        <v>164</v>
      </c>
      <c r="AU130" s="95" t="s">
        <v>82</v>
      </c>
      <c r="AY130" s="17" t="s">
        <v>161</v>
      </c>
      <c r="BE130" s="96">
        <f>IF(O130="základní",K130,0)</f>
        <v>0</v>
      </c>
      <c r="BF130" s="96">
        <f>IF(O130="snížená",K130,0)</f>
        <v>0</v>
      </c>
      <c r="BG130" s="96">
        <f>IF(O130="zákl. přenesená",K130,0)</f>
        <v>0</v>
      </c>
      <c r="BH130" s="96">
        <f>IF(O130="sníž. přenesená",K130,0)</f>
        <v>0</v>
      </c>
      <c r="BI130" s="96">
        <f>IF(O130="nulová",K130,0)</f>
        <v>0</v>
      </c>
      <c r="BJ130" s="17" t="s">
        <v>80</v>
      </c>
      <c r="BK130" s="96">
        <f>ROUND(P130*H130,2)</f>
        <v>0</v>
      </c>
      <c r="BL130" s="17" t="s">
        <v>239</v>
      </c>
      <c r="BM130" s="95" t="s">
        <v>9</v>
      </c>
    </row>
    <row r="131" spans="1:65" s="2" customFormat="1" ht="37.9" customHeight="1">
      <c r="A131" s="21"/>
      <c r="B131" s="137"/>
      <c r="C131" s="213" t="s">
        <v>201</v>
      </c>
      <c r="D131" s="213" t="s">
        <v>164</v>
      </c>
      <c r="E131" s="214" t="s">
        <v>1824</v>
      </c>
      <c r="F131" s="215" t="s">
        <v>1825</v>
      </c>
      <c r="G131" s="216" t="s">
        <v>346</v>
      </c>
      <c r="H131" s="217">
        <v>28</v>
      </c>
      <c r="I131" s="123"/>
      <c r="J131" s="123"/>
      <c r="K131" s="218">
        <f>ROUND(P131*H131,2)</f>
        <v>0</v>
      </c>
      <c r="L131" s="89"/>
      <c r="M131" s="22"/>
      <c r="N131" s="90" t="s">
        <v>1</v>
      </c>
      <c r="O131" s="91" t="s">
        <v>35</v>
      </c>
      <c r="P131" s="92">
        <f>I131+J131</f>
        <v>0</v>
      </c>
      <c r="Q131" s="92">
        <f>ROUND(I131*H131,2)</f>
        <v>0</v>
      </c>
      <c r="R131" s="92">
        <f>ROUND(J131*H131,2)</f>
        <v>0</v>
      </c>
      <c r="S131" s="93">
        <v>0</v>
      </c>
      <c r="T131" s="93">
        <f>S131*H131</f>
        <v>0</v>
      </c>
      <c r="U131" s="93">
        <v>0</v>
      </c>
      <c r="V131" s="93">
        <f>U131*H131</f>
        <v>0</v>
      </c>
      <c r="W131" s="93">
        <v>0</v>
      </c>
      <c r="X131" s="94">
        <f>W131*H131</f>
        <v>0</v>
      </c>
      <c r="Y131" s="21"/>
      <c r="Z131" s="21"/>
      <c r="AA131" s="21"/>
      <c r="AB131" s="21"/>
      <c r="AC131" s="21"/>
      <c r="AD131" s="21"/>
      <c r="AE131" s="21"/>
      <c r="AR131" s="95" t="s">
        <v>239</v>
      </c>
      <c r="AT131" s="95" t="s">
        <v>164</v>
      </c>
      <c r="AU131" s="95" t="s">
        <v>82</v>
      </c>
      <c r="AY131" s="17" t="s">
        <v>161</v>
      </c>
      <c r="BE131" s="96">
        <f>IF(O131="základní",K131,0)</f>
        <v>0</v>
      </c>
      <c r="BF131" s="96">
        <f>IF(O131="snížená",K131,0)</f>
        <v>0</v>
      </c>
      <c r="BG131" s="96">
        <f>IF(O131="zákl. přenesená",K131,0)</f>
        <v>0</v>
      </c>
      <c r="BH131" s="96">
        <f>IF(O131="sníž. přenesená",K131,0)</f>
        <v>0</v>
      </c>
      <c r="BI131" s="96">
        <f>IF(O131="nulová",K131,0)</f>
        <v>0</v>
      </c>
      <c r="BJ131" s="17" t="s">
        <v>80</v>
      </c>
      <c r="BK131" s="96">
        <f>ROUND(P131*H131,2)</f>
        <v>0</v>
      </c>
      <c r="BL131" s="17" t="s">
        <v>239</v>
      </c>
      <c r="BM131" s="95" t="s">
        <v>204</v>
      </c>
    </row>
    <row r="132" spans="1:65" s="15" customFormat="1">
      <c r="B132" s="230"/>
      <c r="C132" s="231"/>
      <c r="D132" s="221" t="s">
        <v>169</v>
      </c>
      <c r="E132" s="232" t="s">
        <v>1</v>
      </c>
      <c r="F132" s="233" t="s">
        <v>1826</v>
      </c>
      <c r="G132" s="231"/>
      <c r="H132" s="232" t="s">
        <v>1</v>
      </c>
      <c r="I132" s="231"/>
      <c r="J132" s="231"/>
      <c r="K132" s="231"/>
      <c r="M132" s="107"/>
      <c r="N132" s="109"/>
      <c r="O132" s="110"/>
      <c r="P132" s="110"/>
      <c r="Q132" s="110"/>
      <c r="R132" s="110"/>
      <c r="S132" s="110"/>
      <c r="T132" s="110"/>
      <c r="U132" s="110"/>
      <c r="V132" s="110"/>
      <c r="W132" s="110"/>
      <c r="X132" s="111"/>
      <c r="AT132" s="108" t="s">
        <v>169</v>
      </c>
      <c r="AU132" s="108" t="s">
        <v>82</v>
      </c>
      <c r="AV132" s="15" t="s">
        <v>80</v>
      </c>
      <c r="AW132" s="15" t="s">
        <v>4</v>
      </c>
      <c r="AX132" s="15" t="s">
        <v>72</v>
      </c>
      <c r="AY132" s="108" t="s">
        <v>161</v>
      </c>
    </row>
    <row r="133" spans="1:65" s="13" customFormat="1">
      <c r="B133" s="219"/>
      <c r="C133" s="220"/>
      <c r="D133" s="221" t="s">
        <v>169</v>
      </c>
      <c r="E133" s="222" t="s">
        <v>1</v>
      </c>
      <c r="F133" s="223" t="s">
        <v>276</v>
      </c>
      <c r="G133" s="220"/>
      <c r="H133" s="224">
        <v>28</v>
      </c>
      <c r="I133" s="220"/>
      <c r="J133" s="220"/>
      <c r="K133" s="220"/>
      <c r="M133" s="97"/>
      <c r="N133" s="99"/>
      <c r="O133" s="100"/>
      <c r="P133" s="100"/>
      <c r="Q133" s="100"/>
      <c r="R133" s="100"/>
      <c r="S133" s="100"/>
      <c r="T133" s="100"/>
      <c r="U133" s="100"/>
      <c r="V133" s="100"/>
      <c r="W133" s="100"/>
      <c r="X133" s="101"/>
      <c r="AT133" s="98" t="s">
        <v>169</v>
      </c>
      <c r="AU133" s="98" t="s">
        <v>82</v>
      </c>
      <c r="AV133" s="13" t="s">
        <v>82</v>
      </c>
      <c r="AW133" s="13" t="s">
        <v>4</v>
      </c>
      <c r="AX133" s="13" t="s">
        <v>72</v>
      </c>
      <c r="AY133" s="98" t="s">
        <v>161</v>
      </c>
    </row>
    <row r="134" spans="1:65" s="14" customFormat="1">
      <c r="B134" s="225"/>
      <c r="C134" s="226"/>
      <c r="D134" s="221" t="s">
        <v>169</v>
      </c>
      <c r="E134" s="227" t="s">
        <v>1</v>
      </c>
      <c r="F134" s="228" t="s">
        <v>171</v>
      </c>
      <c r="G134" s="226"/>
      <c r="H134" s="229">
        <v>28</v>
      </c>
      <c r="I134" s="226"/>
      <c r="J134" s="226"/>
      <c r="K134" s="226"/>
      <c r="M134" s="102"/>
      <c r="N134" s="104"/>
      <c r="O134" s="105"/>
      <c r="P134" s="105"/>
      <c r="Q134" s="105"/>
      <c r="R134" s="105"/>
      <c r="S134" s="105"/>
      <c r="T134" s="105"/>
      <c r="U134" s="105"/>
      <c r="V134" s="105"/>
      <c r="W134" s="105"/>
      <c r="X134" s="106"/>
      <c r="AT134" s="103" t="s">
        <v>169</v>
      </c>
      <c r="AU134" s="103" t="s">
        <v>82</v>
      </c>
      <c r="AV134" s="14" t="s">
        <v>168</v>
      </c>
      <c r="AW134" s="14" t="s">
        <v>4</v>
      </c>
      <c r="AX134" s="14" t="s">
        <v>80</v>
      </c>
      <c r="AY134" s="103" t="s">
        <v>161</v>
      </c>
    </row>
    <row r="135" spans="1:65" s="2" customFormat="1" ht="44.25" customHeight="1">
      <c r="A135" s="21"/>
      <c r="B135" s="137"/>
      <c r="C135" s="213" t="s">
        <v>185</v>
      </c>
      <c r="D135" s="213" t="s">
        <v>164</v>
      </c>
      <c r="E135" s="214" t="s">
        <v>1827</v>
      </c>
      <c r="F135" s="215" t="s">
        <v>1828</v>
      </c>
      <c r="G135" s="216" t="s">
        <v>346</v>
      </c>
      <c r="H135" s="217">
        <v>18</v>
      </c>
      <c r="I135" s="123"/>
      <c r="J135" s="123"/>
      <c r="K135" s="218">
        <f>ROUND(P135*H135,2)</f>
        <v>0</v>
      </c>
      <c r="L135" s="89"/>
      <c r="M135" s="22"/>
      <c r="N135" s="90" t="s">
        <v>1</v>
      </c>
      <c r="O135" s="91" t="s">
        <v>35</v>
      </c>
      <c r="P135" s="92">
        <f>I135+J135</f>
        <v>0</v>
      </c>
      <c r="Q135" s="92">
        <f>ROUND(I135*H135,2)</f>
        <v>0</v>
      </c>
      <c r="R135" s="92">
        <f>ROUND(J135*H135,2)</f>
        <v>0</v>
      </c>
      <c r="S135" s="93">
        <v>0</v>
      </c>
      <c r="T135" s="93">
        <f>S135*H135</f>
        <v>0</v>
      </c>
      <c r="U135" s="93">
        <v>0</v>
      </c>
      <c r="V135" s="93">
        <f>U135*H135</f>
        <v>0</v>
      </c>
      <c r="W135" s="93">
        <v>0</v>
      </c>
      <c r="X135" s="94">
        <f>W135*H135</f>
        <v>0</v>
      </c>
      <c r="Y135" s="21"/>
      <c r="Z135" s="21"/>
      <c r="AA135" s="21"/>
      <c r="AB135" s="21"/>
      <c r="AC135" s="21"/>
      <c r="AD135" s="21"/>
      <c r="AE135" s="21"/>
      <c r="AR135" s="95" t="s">
        <v>239</v>
      </c>
      <c r="AT135" s="95" t="s">
        <v>164</v>
      </c>
      <c r="AU135" s="95" t="s">
        <v>82</v>
      </c>
      <c r="AY135" s="17" t="s">
        <v>161</v>
      </c>
      <c r="BE135" s="96">
        <f>IF(O135="základní",K135,0)</f>
        <v>0</v>
      </c>
      <c r="BF135" s="96">
        <f>IF(O135="snížená",K135,0)</f>
        <v>0</v>
      </c>
      <c r="BG135" s="96">
        <f>IF(O135="zákl. přenesená",K135,0)</f>
        <v>0</v>
      </c>
      <c r="BH135" s="96">
        <f>IF(O135="sníž. přenesená",K135,0)</f>
        <v>0</v>
      </c>
      <c r="BI135" s="96">
        <f>IF(O135="nulová",K135,0)</f>
        <v>0</v>
      </c>
      <c r="BJ135" s="17" t="s">
        <v>80</v>
      </c>
      <c r="BK135" s="96">
        <f>ROUND(P135*H135,2)</f>
        <v>0</v>
      </c>
      <c r="BL135" s="17" t="s">
        <v>239</v>
      </c>
      <c r="BM135" s="95" t="s">
        <v>239</v>
      </c>
    </row>
    <row r="136" spans="1:65" s="2" customFormat="1" ht="44.25" customHeight="1">
      <c r="A136" s="21"/>
      <c r="B136" s="137"/>
      <c r="C136" s="213" t="s">
        <v>162</v>
      </c>
      <c r="D136" s="213" t="s">
        <v>164</v>
      </c>
      <c r="E136" s="214" t="s">
        <v>1829</v>
      </c>
      <c r="F136" s="215" t="s">
        <v>1830</v>
      </c>
      <c r="G136" s="216" t="s">
        <v>346</v>
      </c>
      <c r="H136" s="217">
        <v>28</v>
      </c>
      <c r="I136" s="123"/>
      <c r="J136" s="123"/>
      <c r="K136" s="218">
        <f>ROUND(P136*H136,2)</f>
        <v>0</v>
      </c>
      <c r="L136" s="89"/>
      <c r="M136" s="22"/>
      <c r="N136" s="90" t="s">
        <v>1</v>
      </c>
      <c r="O136" s="91" t="s">
        <v>35</v>
      </c>
      <c r="P136" s="92">
        <f>I136+J136</f>
        <v>0</v>
      </c>
      <c r="Q136" s="92">
        <f>ROUND(I136*H136,2)</f>
        <v>0</v>
      </c>
      <c r="R136" s="92">
        <f>ROUND(J136*H136,2)</f>
        <v>0</v>
      </c>
      <c r="S136" s="93">
        <v>0</v>
      </c>
      <c r="T136" s="93">
        <f>S136*H136</f>
        <v>0</v>
      </c>
      <c r="U136" s="93">
        <v>0</v>
      </c>
      <c r="V136" s="93">
        <f>U136*H136</f>
        <v>0</v>
      </c>
      <c r="W136" s="93">
        <v>0</v>
      </c>
      <c r="X136" s="94">
        <f>W136*H136</f>
        <v>0</v>
      </c>
      <c r="Y136" s="21"/>
      <c r="Z136" s="21"/>
      <c r="AA136" s="21"/>
      <c r="AB136" s="21"/>
      <c r="AC136" s="21"/>
      <c r="AD136" s="21"/>
      <c r="AE136" s="21"/>
      <c r="AR136" s="95" t="s">
        <v>239</v>
      </c>
      <c r="AT136" s="95" t="s">
        <v>164</v>
      </c>
      <c r="AU136" s="95" t="s">
        <v>82</v>
      </c>
      <c r="AY136" s="17" t="s">
        <v>161</v>
      </c>
      <c r="BE136" s="96">
        <f>IF(O136="základní",K136,0)</f>
        <v>0</v>
      </c>
      <c r="BF136" s="96">
        <f>IF(O136="snížená",K136,0)</f>
        <v>0</v>
      </c>
      <c r="BG136" s="96">
        <f>IF(O136="zákl. přenesená",K136,0)</f>
        <v>0</v>
      </c>
      <c r="BH136" s="96">
        <f>IF(O136="sníž. přenesená",K136,0)</f>
        <v>0</v>
      </c>
      <c r="BI136" s="96">
        <f>IF(O136="nulová",K136,0)</f>
        <v>0</v>
      </c>
      <c r="BJ136" s="17" t="s">
        <v>80</v>
      </c>
      <c r="BK136" s="96">
        <f>ROUND(P136*H136,2)</f>
        <v>0</v>
      </c>
      <c r="BL136" s="17" t="s">
        <v>239</v>
      </c>
      <c r="BM136" s="95" t="s">
        <v>245</v>
      </c>
    </row>
    <row r="137" spans="1:65" s="2" customFormat="1" ht="33" customHeight="1">
      <c r="A137" s="21"/>
      <c r="B137" s="137"/>
      <c r="C137" s="213" t="s">
        <v>195</v>
      </c>
      <c r="D137" s="213" t="s">
        <v>164</v>
      </c>
      <c r="E137" s="214" t="s">
        <v>1831</v>
      </c>
      <c r="F137" s="215" t="s">
        <v>1832</v>
      </c>
      <c r="G137" s="216" t="s">
        <v>346</v>
      </c>
      <c r="H137" s="217">
        <v>30</v>
      </c>
      <c r="I137" s="123"/>
      <c r="J137" s="123"/>
      <c r="K137" s="218">
        <f>ROUND(P137*H137,2)</f>
        <v>0</v>
      </c>
      <c r="L137" s="89"/>
      <c r="M137" s="22"/>
      <c r="N137" s="90" t="s">
        <v>1</v>
      </c>
      <c r="O137" s="91" t="s">
        <v>35</v>
      </c>
      <c r="P137" s="92">
        <f>I137+J137</f>
        <v>0</v>
      </c>
      <c r="Q137" s="92">
        <f>ROUND(I137*H137,2)</f>
        <v>0</v>
      </c>
      <c r="R137" s="92">
        <f>ROUND(J137*H137,2)</f>
        <v>0</v>
      </c>
      <c r="S137" s="93">
        <v>0</v>
      </c>
      <c r="T137" s="93">
        <f>S137*H137</f>
        <v>0</v>
      </c>
      <c r="U137" s="93">
        <v>0</v>
      </c>
      <c r="V137" s="93">
        <f>U137*H137</f>
        <v>0</v>
      </c>
      <c r="W137" s="93">
        <v>0</v>
      </c>
      <c r="X137" s="94">
        <f>W137*H137</f>
        <v>0</v>
      </c>
      <c r="Y137" s="21"/>
      <c r="Z137" s="21"/>
      <c r="AA137" s="21"/>
      <c r="AB137" s="21"/>
      <c r="AC137" s="21"/>
      <c r="AD137" s="21"/>
      <c r="AE137" s="21"/>
      <c r="AR137" s="95" t="s">
        <v>239</v>
      </c>
      <c r="AT137" s="95" t="s">
        <v>164</v>
      </c>
      <c r="AU137" s="95" t="s">
        <v>82</v>
      </c>
      <c r="AY137" s="17" t="s">
        <v>161</v>
      </c>
      <c r="BE137" s="96">
        <f>IF(O137="základní",K137,0)</f>
        <v>0</v>
      </c>
      <c r="BF137" s="96">
        <f>IF(O137="snížená",K137,0)</f>
        <v>0</v>
      </c>
      <c r="BG137" s="96">
        <f>IF(O137="zákl. přenesená",K137,0)</f>
        <v>0</v>
      </c>
      <c r="BH137" s="96">
        <f>IF(O137="sníž. přenesená",K137,0)</f>
        <v>0</v>
      </c>
      <c r="BI137" s="96">
        <f>IF(O137="nulová",K137,0)</f>
        <v>0</v>
      </c>
      <c r="BJ137" s="17" t="s">
        <v>80</v>
      </c>
      <c r="BK137" s="96">
        <f>ROUND(P137*H137,2)</f>
        <v>0</v>
      </c>
      <c r="BL137" s="17" t="s">
        <v>239</v>
      </c>
      <c r="BM137" s="95" t="s">
        <v>248</v>
      </c>
    </row>
    <row r="138" spans="1:65" s="2" customFormat="1" ht="33" customHeight="1">
      <c r="A138" s="21"/>
      <c r="B138" s="137"/>
      <c r="C138" s="213" t="s">
        <v>249</v>
      </c>
      <c r="D138" s="213" t="s">
        <v>164</v>
      </c>
      <c r="E138" s="214" t="s">
        <v>1833</v>
      </c>
      <c r="F138" s="215" t="s">
        <v>1834</v>
      </c>
      <c r="G138" s="216" t="s">
        <v>346</v>
      </c>
      <c r="H138" s="217">
        <v>98</v>
      </c>
      <c r="I138" s="123"/>
      <c r="J138" s="123"/>
      <c r="K138" s="218">
        <f>ROUND(P138*H138,2)</f>
        <v>0</v>
      </c>
      <c r="L138" s="89"/>
      <c r="M138" s="22"/>
      <c r="N138" s="90" t="s">
        <v>1</v>
      </c>
      <c r="O138" s="91" t="s">
        <v>35</v>
      </c>
      <c r="P138" s="92">
        <f>I138+J138</f>
        <v>0</v>
      </c>
      <c r="Q138" s="92">
        <f>ROUND(I138*H138,2)</f>
        <v>0</v>
      </c>
      <c r="R138" s="92">
        <f>ROUND(J138*H138,2)</f>
        <v>0</v>
      </c>
      <c r="S138" s="93">
        <v>0</v>
      </c>
      <c r="T138" s="93">
        <f>S138*H138</f>
        <v>0</v>
      </c>
      <c r="U138" s="93">
        <v>0</v>
      </c>
      <c r="V138" s="93">
        <f>U138*H138</f>
        <v>0</v>
      </c>
      <c r="W138" s="93">
        <v>0</v>
      </c>
      <c r="X138" s="94">
        <f>W138*H138</f>
        <v>0</v>
      </c>
      <c r="Y138" s="21"/>
      <c r="Z138" s="21"/>
      <c r="AA138" s="21"/>
      <c r="AB138" s="21"/>
      <c r="AC138" s="21"/>
      <c r="AD138" s="21"/>
      <c r="AE138" s="21"/>
      <c r="AR138" s="95" t="s">
        <v>239</v>
      </c>
      <c r="AT138" s="95" t="s">
        <v>164</v>
      </c>
      <c r="AU138" s="95" t="s">
        <v>82</v>
      </c>
      <c r="AY138" s="17" t="s">
        <v>161</v>
      </c>
      <c r="BE138" s="96">
        <f>IF(O138="základní",K138,0)</f>
        <v>0</v>
      </c>
      <c r="BF138" s="96">
        <f>IF(O138="snížená",K138,0)</f>
        <v>0</v>
      </c>
      <c r="BG138" s="96">
        <f>IF(O138="zákl. přenesená",K138,0)</f>
        <v>0</v>
      </c>
      <c r="BH138" s="96">
        <f>IF(O138="sníž. přenesená",K138,0)</f>
        <v>0</v>
      </c>
      <c r="BI138" s="96">
        <f>IF(O138="nulová",K138,0)</f>
        <v>0</v>
      </c>
      <c r="BJ138" s="17" t="s">
        <v>80</v>
      </c>
      <c r="BK138" s="96">
        <f>ROUND(P138*H138,2)</f>
        <v>0</v>
      </c>
      <c r="BL138" s="17" t="s">
        <v>239</v>
      </c>
      <c r="BM138" s="95" t="s">
        <v>252</v>
      </c>
    </row>
    <row r="139" spans="1:65" s="13" customFormat="1">
      <c r="B139" s="219"/>
      <c r="C139" s="220"/>
      <c r="D139" s="221" t="s">
        <v>169</v>
      </c>
      <c r="E139" s="222" t="s">
        <v>1</v>
      </c>
      <c r="F139" s="223" t="s">
        <v>1531</v>
      </c>
      <c r="G139" s="220"/>
      <c r="H139" s="224">
        <v>12</v>
      </c>
      <c r="I139" s="220"/>
      <c r="J139" s="220"/>
      <c r="K139" s="220"/>
      <c r="M139" s="97"/>
      <c r="N139" s="99"/>
      <c r="O139" s="100"/>
      <c r="P139" s="100"/>
      <c r="Q139" s="100"/>
      <c r="R139" s="100"/>
      <c r="S139" s="100"/>
      <c r="T139" s="100"/>
      <c r="U139" s="100"/>
      <c r="V139" s="100"/>
      <c r="W139" s="100"/>
      <c r="X139" s="101"/>
      <c r="AT139" s="98" t="s">
        <v>169</v>
      </c>
      <c r="AU139" s="98" t="s">
        <v>82</v>
      </c>
      <c r="AV139" s="13" t="s">
        <v>82</v>
      </c>
      <c r="AW139" s="13" t="s">
        <v>4</v>
      </c>
      <c r="AX139" s="13" t="s">
        <v>72</v>
      </c>
      <c r="AY139" s="98" t="s">
        <v>161</v>
      </c>
    </row>
    <row r="140" spans="1:65" s="13" customFormat="1">
      <c r="B140" s="219"/>
      <c r="C140" s="220"/>
      <c r="D140" s="221" t="s">
        <v>169</v>
      </c>
      <c r="E140" s="222" t="s">
        <v>1</v>
      </c>
      <c r="F140" s="223" t="s">
        <v>1835</v>
      </c>
      <c r="G140" s="220"/>
      <c r="H140" s="224">
        <v>13</v>
      </c>
      <c r="I140" s="220"/>
      <c r="J140" s="220"/>
      <c r="K140" s="220"/>
      <c r="M140" s="97"/>
      <c r="N140" s="99"/>
      <c r="O140" s="100"/>
      <c r="P140" s="100"/>
      <c r="Q140" s="100"/>
      <c r="R140" s="100"/>
      <c r="S140" s="100"/>
      <c r="T140" s="100"/>
      <c r="U140" s="100"/>
      <c r="V140" s="100"/>
      <c r="W140" s="100"/>
      <c r="X140" s="101"/>
      <c r="AT140" s="98" t="s">
        <v>169</v>
      </c>
      <c r="AU140" s="98" t="s">
        <v>82</v>
      </c>
      <c r="AV140" s="13" t="s">
        <v>82</v>
      </c>
      <c r="AW140" s="13" t="s">
        <v>4</v>
      </c>
      <c r="AX140" s="13" t="s">
        <v>72</v>
      </c>
      <c r="AY140" s="98" t="s">
        <v>161</v>
      </c>
    </row>
    <row r="141" spans="1:65" s="13" customFormat="1">
      <c r="B141" s="219"/>
      <c r="C141" s="220"/>
      <c r="D141" s="221" t="s">
        <v>169</v>
      </c>
      <c r="E141" s="222" t="s">
        <v>1</v>
      </c>
      <c r="F141" s="223" t="s">
        <v>1836</v>
      </c>
      <c r="G141" s="220"/>
      <c r="H141" s="224">
        <v>33</v>
      </c>
      <c r="I141" s="220"/>
      <c r="J141" s="220"/>
      <c r="K141" s="220"/>
      <c r="M141" s="97"/>
      <c r="N141" s="99"/>
      <c r="O141" s="100"/>
      <c r="P141" s="100"/>
      <c r="Q141" s="100"/>
      <c r="R141" s="100"/>
      <c r="S141" s="100"/>
      <c r="T141" s="100"/>
      <c r="U141" s="100"/>
      <c r="V141" s="100"/>
      <c r="W141" s="100"/>
      <c r="X141" s="101"/>
      <c r="AT141" s="98" t="s">
        <v>169</v>
      </c>
      <c r="AU141" s="98" t="s">
        <v>82</v>
      </c>
      <c r="AV141" s="13" t="s">
        <v>82</v>
      </c>
      <c r="AW141" s="13" t="s">
        <v>4</v>
      </c>
      <c r="AX141" s="13" t="s">
        <v>72</v>
      </c>
      <c r="AY141" s="98" t="s">
        <v>161</v>
      </c>
    </row>
    <row r="142" spans="1:65" s="13" customFormat="1">
      <c r="B142" s="219"/>
      <c r="C142" s="220"/>
      <c r="D142" s="221" t="s">
        <v>169</v>
      </c>
      <c r="E142" s="222" t="s">
        <v>1</v>
      </c>
      <c r="F142" s="223" t="s">
        <v>1837</v>
      </c>
      <c r="G142" s="220"/>
      <c r="H142" s="224">
        <v>30</v>
      </c>
      <c r="I142" s="220"/>
      <c r="J142" s="220"/>
      <c r="K142" s="220"/>
      <c r="M142" s="97"/>
      <c r="N142" s="99"/>
      <c r="O142" s="100"/>
      <c r="P142" s="100"/>
      <c r="Q142" s="100"/>
      <c r="R142" s="100"/>
      <c r="S142" s="100"/>
      <c r="T142" s="100"/>
      <c r="U142" s="100"/>
      <c r="V142" s="100"/>
      <c r="W142" s="100"/>
      <c r="X142" s="101"/>
      <c r="AT142" s="98" t="s">
        <v>169</v>
      </c>
      <c r="AU142" s="98" t="s">
        <v>82</v>
      </c>
      <c r="AV142" s="13" t="s">
        <v>82</v>
      </c>
      <c r="AW142" s="13" t="s">
        <v>4</v>
      </c>
      <c r="AX142" s="13" t="s">
        <v>72</v>
      </c>
      <c r="AY142" s="98" t="s">
        <v>161</v>
      </c>
    </row>
    <row r="143" spans="1:65" s="13" customFormat="1">
      <c r="B143" s="219"/>
      <c r="C143" s="220"/>
      <c r="D143" s="221" t="s">
        <v>169</v>
      </c>
      <c r="E143" s="222" t="s">
        <v>1</v>
      </c>
      <c r="F143" s="223" t="s">
        <v>195</v>
      </c>
      <c r="G143" s="220"/>
      <c r="H143" s="224">
        <v>10</v>
      </c>
      <c r="I143" s="220"/>
      <c r="J143" s="220"/>
      <c r="K143" s="220"/>
      <c r="M143" s="97"/>
      <c r="N143" s="99"/>
      <c r="O143" s="100"/>
      <c r="P143" s="100"/>
      <c r="Q143" s="100"/>
      <c r="R143" s="100"/>
      <c r="S143" s="100"/>
      <c r="T143" s="100"/>
      <c r="U143" s="100"/>
      <c r="V143" s="100"/>
      <c r="W143" s="100"/>
      <c r="X143" s="101"/>
      <c r="AT143" s="98" t="s">
        <v>169</v>
      </c>
      <c r="AU143" s="98" t="s">
        <v>82</v>
      </c>
      <c r="AV143" s="13" t="s">
        <v>82</v>
      </c>
      <c r="AW143" s="13" t="s">
        <v>4</v>
      </c>
      <c r="AX143" s="13" t="s">
        <v>72</v>
      </c>
      <c r="AY143" s="98" t="s">
        <v>161</v>
      </c>
    </row>
    <row r="144" spans="1:65" s="14" customFormat="1">
      <c r="B144" s="225"/>
      <c r="C144" s="226"/>
      <c r="D144" s="221" t="s">
        <v>169</v>
      </c>
      <c r="E144" s="227" t="s">
        <v>1</v>
      </c>
      <c r="F144" s="228" t="s">
        <v>171</v>
      </c>
      <c r="G144" s="226"/>
      <c r="H144" s="229">
        <v>98</v>
      </c>
      <c r="I144" s="226"/>
      <c r="J144" s="226"/>
      <c r="K144" s="226"/>
      <c r="M144" s="102"/>
      <c r="N144" s="104"/>
      <c r="O144" s="105"/>
      <c r="P144" s="105"/>
      <c r="Q144" s="105"/>
      <c r="R144" s="105"/>
      <c r="S144" s="105"/>
      <c r="T144" s="105"/>
      <c r="U144" s="105"/>
      <c r="V144" s="105"/>
      <c r="W144" s="105"/>
      <c r="X144" s="106"/>
      <c r="AT144" s="103" t="s">
        <v>169</v>
      </c>
      <c r="AU144" s="103" t="s">
        <v>82</v>
      </c>
      <c r="AV144" s="14" t="s">
        <v>168</v>
      </c>
      <c r="AW144" s="14" t="s">
        <v>4</v>
      </c>
      <c r="AX144" s="14" t="s">
        <v>80</v>
      </c>
      <c r="AY144" s="103" t="s">
        <v>161</v>
      </c>
    </row>
    <row r="145" spans="1:65" s="2" customFormat="1" ht="33" customHeight="1">
      <c r="A145" s="21"/>
      <c r="B145" s="137"/>
      <c r="C145" s="213" t="s">
        <v>9</v>
      </c>
      <c r="D145" s="213" t="s">
        <v>164</v>
      </c>
      <c r="E145" s="214" t="s">
        <v>1838</v>
      </c>
      <c r="F145" s="215" t="s">
        <v>1839</v>
      </c>
      <c r="G145" s="216" t="s">
        <v>346</v>
      </c>
      <c r="H145" s="217">
        <v>92</v>
      </c>
      <c r="I145" s="123"/>
      <c r="J145" s="123"/>
      <c r="K145" s="218">
        <f>ROUND(P145*H145,2)</f>
        <v>0</v>
      </c>
      <c r="L145" s="89"/>
      <c r="M145" s="22"/>
      <c r="N145" s="90" t="s">
        <v>1</v>
      </c>
      <c r="O145" s="91" t="s">
        <v>35</v>
      </c>
      <c r="P145" s="92">
        <f>I145+J145</f>
        <v>0</v>
      </c>
      <c r="Q145" s="92">
        <f>ROUND(I145*H145,2)</f>
        <v>0</v>
      </c>
      <c r="R145" s="92">
        <f>ROUND(J145*H145,2)</f>
        <v>0</v>
      </c>
      <c r="S145" s="93">
        <v>0</v>
      </c>
      <c r="T145" s="93">
        <f>S145*H145</f>
        <v>0</v>
      </c>
      <c r="U145" s="93">
        <v>0</v>
      </c>
      <c r="V145" s="93">
        <f>U145*H145</f>
        <v>0</v>
      </c>
      <c r="W145" s="93">
        <v>0</v>
      </c>
      <c r="X145" s="94">
        <f>W145*H145</f>
        <v>0</v>
      </c>
      <c r="Y145" s="21"/>
      <c r="Z145" s="21"/>
      <c r="AA145" s="21"/>
      <c r="AB145" s="21"/>
      <c r="AC145" s="21"/>
      <c r="AD145" s="21"/>
      <c r="AE145" s="21"/>
      <c r="AR145" s="95" t="s">
        <v>239</v>
      </c>
      <c r="AT145" s="95" t="s">
        <v>164</v>
      </c>
      <c r="AU145" s="95" t="s">
        <v>82</v>
      </c>
      <c r="AY145" s="17" t="s">
        <v>161</v>
      </c>
      <c r="BE145" s="96">
        <f>IF(O145="základní",K145,0)</f>
        <v>0</v>
      </c>
      <c r="BF145" s="96">
        <f>IF(O145="snížená",K145,0)</f>
        <v>0</v>
      </c>
      <c r="BG145" s="96">
        <f>IF(O145="zákl. přenesená",K145,0)</f>
        <v>0</v>
      </c>
      <c r="BH145" s="96">
        <f>IF(O145="sníž. přenesená",K145,0)</f>
        <v>0</v>
      </c>
      <c r="BI145" s="96">
        <f>IF(O145="nulová",K145,0)</f>
        <v>0</v>
      </c>
      <c r="BJ145" s="17" t="s">
        <v>80</v>
      </c>
      <c r="BK145" s="96">
        <f>ROUND(P145*H145,2)</f>
        <v>0</v>
      </c>
      <c r="BL145" s="17" t="s">
        <v>239</v>
      </c>
      <c r="BM145" s="95" t="s">
        <v>257</v>
      </c>
    </row>
    <row r="146" spans="1:65" s="13" customFormat="1">
      <c r="B146" s="219"/>
      <c r="C146" s="220"/>
      <c r="D146" s="221" t="s">
        <v>169</v>
      </c>
      <c r="E146" s="222" t="s">
        <v>1</v>
      </c>
      <c r="F146" s="223" t="s">
        <v>1840</v>
      </c>
      <c r="G146" s="220"/>
      <c r="H146" s="224">
        <v>32</v>
      </c>
      <c r="I146" s="220"/>
      <c r="J146" s="220"/>
      <c r="K146" s="220"/>
      <c r="M146" s="97"/>
      <c r="N146" s="99"/>
      <c r="O146" s="100"/>
      <c r="P146" s="100"/>
      <c r="Q146" s="100"/>
      <c r="R146" s="100"/>
      <c r="S146" s="100"/>
      <c r="T146" s="100"/>
      <c r="U146" s="100"/>
      <c r="V146" s="100"/>
      <c r="W146" s="100"/>
      <c r="X146" s="101"/>
      <c r="AT146" s="98" t="s">
        <v>169</v>
      </c>
      <c r="AU146" s="98" t="s">
        <v>82</v>
      </c>
      <c r="AV146" s="13" t="s">
        <v>82</v>
      </c>
      <c r="AW146" s="13" t="s">
        <v>4</v>
      </c>
      <c r="AX146" s="13" t="s">
        <v>72</v>
      </c>
      <c r="AY146" s="98" t="s">
        <v>161</v>
      </c>
    </row>
    <row r="147" spans="1:65" s="13" customFormat="1">
      <c r="B147" s="219"/>
      <c r="C147" s="220"/>
      <c r="D147" s="221" t="s">
        <v>169</v>
      </c>
      <c r="E147" s="222" t="s">
        <v>1</v>
      </c>
      <c r="F147" s="223" t="s">
        <v>1342</v>
      </c>
      <c r="G147" s="220"/>
      <c r="H147" s="224">
        <v>10</v>
      </c>
      <c r="I147" s="220"/>
      <c r="J147" s="220"/>
      <c r="K147" s="220"/>
      <c r="M147" s="97"/>
      <c r="N147" s="99"/>
      <c r="O147" s="100"/>
      <c r="P147" s="100"/>
      <c r="Q147" s="100"/>
      <c r="R147" s="100"/>
      <c r="S147" s="100"/>
      <c r="T147" s="100"/>
      <c r="U147" s="100"/>
      <c r="V147" s="100"/>
      <c r="W147" s="100"/>
      <c r="X147" s="101"/>
      <c r="AT147" s="98" t="s">
        <v>169</v>
      </c>
      <c r="AU147" s="98" t="s">
        <v>82</v>
      </c>
      <c r="AV147" s="13" t="s">
        <v>82</v>
      </c>
      <c r="AW147" s="13" t="s">
        <v>4</v>
      </c>
      <c r="AX147" s="13" t="s">
        <v>72</v>
      </c>
      <c r="AY147" s="98" t="s">
        <v>161</v>
      </c>
    </row>
    <row r="148" spans="1:65" s="13" customFormat="1">
      <c r="B148" s="219"/>
      <c r="C148" s="220"/>
      <c r="D148" s="221" t="s">
        <v>169</v>
      </c>
      <c r="E148" s="222" t="s">
        <v>1</v>
      </c>
      <c r="F148" s="223" t="s">
        <v>1837</v>
      </c>
      <c r="G148" s="220"/>
      <c r="H148" s="224">
        <v>30</v>
      </c>
      <c r="I148" s="220"/>
      <c r="J148" s="220"/>
      <c r="K148" s="220"/>
      <c r="M148" s="97"/>
      <c r="N148" s="99"/>
      <c r="O148" s="100"/>
      <c r="P148" s="100"/>
      <c r="Q148" s="100"/>
      <c r="R148" s="100"/>
      <c r="S148" s="100"/>
      <c r="T148" s="100"/>
      <c r="U148" s="100"/>
      <c r="V148" s="100"/>
      <c r="W148" s="100"/>
      <c r="X148" s="101"/>
      <c r="AT148" s="98" t="s">
        <v>169</v>
      </c>
      <c r="AU148" s="98" t="s">
        <v>82</v>
      </c>
      <c r="AV148" s="13" t="s">
        <v>82</v>
      </c>
      <c r="AW148" s="13" t="s">
        <v>4</v>
      </c>
      <c r="AX148" s="13" t="s">
        <v>72</v>
      </c>
      <c r="AY148" s="98" t="s">
        <v>161</v>
      </c>
    </row>
    <row r="149" spans="1:65" s="13" customFormat="1">
      <c r="B149" s="219"/>
      <c r="C149" s="220"/>
      <c r="D149" s="221" t="s">
        <v>169</v>
      </c>
      <c r="E149" s="222" t="s">
        <v>1</v>
      </c>
      <c r="F149" s="223" t="s">
        <v>1841</v>
      </c>
      <c r="G149" s="220"/>
      <c r="H149" s="224">
        <v>10</v>
      </c>
      <c r="I149" s="220"/>
      <c r="J149" s="220"/>
      <c r="K149" s="220"/>
      <c r="M149" s="97"/>
      <c r="N149" s="99"/>
      <c r="O149" s="100"/>
      <c r="P149" s="100"/>
      <c r="Q149" s="100"/>
      <c r="R149" s="100"/>
      <c r="S149" s="100"/>
      <c r="T149" s="100"/>
      <c r="U149" s="100"/>
      <c r="V149" s="100"/>
      <c r="W149" s="100"/>
      <c r="X149" s="101"/>
      <c r="AT149" s="98" t="s">
        <v>169</v>
      </c>
      <c r="AU149" s="98" t="s">
        <v>82</v>
      </c>
      <c r="AV149" s="13" t="s">
        <v>82</v>
      </c>
      <c r="AW149" s="13" t="s">
        <v>4</v>
      </c>
      <c r="AX149" s="13" t="s">
        <v>72</v>
      </c>
      <c r="AY149" s="98" t="s">
        <v>161</v>
      </c>
    </row>
    <row r="150" spans="1:65" s="13" customFormat="1">
      <c r="B150" s="219"/>
      <c r="C150" s="220"/>
      <c r="D150" s="221" t="s">
        <v>169</v>
      </c>
      <c r="E150" s="222" t="s">
        <v>1</v>
      </c>
      <c r="F150" s="223" t="s">
        <v>195</v>
      </c>
      <c r="G150" s="220"/>
      <c r="H150" s="224">
        <v>10</v>
      </c>
      <c r="I150" s="220"/>
      <c r="J150" s="220"/>
      <c r="K150" s="220"/>
      <c r="M150" s="97"/>
      <c r="N150" s="99"/>
      <c r="O150" s="100"/>
      <c r="P150" s="100"/>
      <c r="Q150" s="100"/>
      <c r="R150" s="100"/>
      <c r="S150" s="100"/>
      <c r="T150" s="100"/>
      <c r="U150" s="100"/>
      <c r="V150" s="100"/>
      <c r="W150" s="100"/>
      <c r="X150" s="101"/>
      <c r="AT150" s="98" t="s">
        <v>169</v>
      </c>
      <c r="AU150" s="98" t="s">
        <v>82</v>
      </c>
      <c r="AV150" s="13" t="s">
        <v>82</v>
      </c>
      <c r="AW150" s="13" t="s">
        <v>4</v>
      </c>
      <c r="AX150" s="13" t="s">
        <v>72</v>
      </c>
      <c r="AY150" s="98" t="s">
        <v>161</v>
      </c>
    </row>
    <row r="151" spans="1:65" s="14" customFormat="1">
      <c r="B151" s="225"/>
      <c r="C151" s="226"/>
      <c r="D151" s="221" t="s">
        <v>169</v>
      </c>
      <c r="E151" s="227" t="s">
        <v>1</v>
      </c>
      <c r="F151" s="228" t="s">
        <v>171</v>
      </c>
      <c r="G151" s="226"/>
      <c r="H151" s="229">
        <v>92</v>
      </c>
      <c r="I151" s="226"/>
      <c r="J151" s="226"/>
      <c r="K151" s="226"/>
      <c r="M151" s="102"/>
      <c r="N151" s="104"/>
      <c r="O151" s="105"/>
      <c r="P151" s="105"/>
      <c r="Q151" s="105"/>
      <c r="R151" s="105"/>
      <c r="S151" s="105"/>
      <c r="T151" s="105"/>
      <c r="U151" s="105"/>
      <c r="V151" s="105"/>
      <c r="W151" s="105"/>
      <c r="X151" s="106"/>
      <c r="AT151" s="103" t="s">
        <v>169</v>
      </c>
      <c r="AU151" s="103" t="s">
        <v>82</v>
      </c>
      <c r="AV151" s="14" t="s">
        <v>168</v>
      </c>
      <c r="AW151" s="14" t="s">
        <v>4</v>
      </c>
      <c r="AX151" s="14" t="s">
        <v>80</v>
      </c>
      <c r="AY151" s="103" t="s">
        <v>161</v>
      </c>
    </row>
    <row r="152" spans="1:65" s="2" customFormat="1" ht="24.2" customHeight="1">
      <c r="A152" s="21"/>
      <c r="B152" s="137"/>
      <c r="C152" s="213" t="s">
        <v>266</v>
      </c>
      <c r="D152" s="213" t="s">
        <v>164</v>
      </c>
      <c r="E152" s="214" t="s">
        <v>1842</v>
      </c>
      <c r="F152" s="215" t="s">
        <v>1843</v>
      </c>
      <c r="G152" s="216" t="s">
        <v>346</v>
      </c>
      <c r="H152" s="217">
        <v>40</v>
      </c>
      <c r="I152" s="123"/>
      <c r="J152" s="123"/>
      <c r="K152" s="218">
        <f>ROUND(P152*H152,2)</f>
        <v>0</v>
      </c>
      <c r="L152" s="89"/>
      <c r="M152" s="22"/>
      <c r="N152" s="90" t="s">
        <v>1</v>
      </c>
      <c r="O152" s="91" t="s">
        <v>35</v>
      </c>
      <c r="P152" s="92">
        <f>I152+J152</f>
        <v>0</v>
      </c>
      <c r="Q152" s="92">
        <f>ROUND(I152*H152,2)</f>
        <v>0</v>
      </c>
      <c r="R152" s="92">
        <f>ROUND(J152*H152,2)</f>
        <v>0</v>
      </c>
      <c r="S152" s="93">
        <v>0</v>
      </c>
      <c r="T152" s="93">
        <f>S152*H152</f>
        <v>0</v>
      </c>
      <c r="U152" s="93">
        <v>0</v>
      </c>
      <c r="V152" s="93">
        <f>U152*H152</f>
        <v>0</v>
      </c>
      <c r="W152" s="93">
        <v>0</v>
      </c>
      <c r="X152" s="94">
        <f>W152*H152</f>
        <v>0</v>
      </c>
      <c r="Y152" s="21"/>
      <c r="Z152" s="21"/>
      <c r="AA152" s="21"/>
      <c r="AB152" s="21"/>
      <c r="AC152" s="21"/>
      <c r="AD152" s="21"/>
      <c r="AE152" s="21"/>
      <c r="AR152" s="95" t="s">
        <v>239</v>
      </c>
      <c r="AT152" s="95" t="s">
        <v>164</v>
      </c>
      <c r="AU152" s="95" t="s">
        <v>82</v>
      </c>
      <c r="AY152" s="17" t="s">
        <v>161</v>
      </c>
      <c r="BE152" s="96">
        <f>IF(O152="základní",K152,0)</f>
        <v>0</v>
      </c>
      <c r="BF152" s="96">
        <f>IF(O152="snížená",K152,0)</f>
        <v>0</v>
      </c>
      <c r="BG152" s="96">
        <f>IF(O152="zákl. přenesená",K152,0)</f>
        <v>0</v>
      </c>
      <c r="BH152" s="96">
        <f>IF(O152="sníž. přenesená",K152,0)</f>
        <v>0</v>
      </c>
      <c r="BI152" s="96">
        <f>IF(O152="nulová",K152,0)</f>
        <v>0</v>
      </c>
      <c r="BJ152" s="17" t="s">
        <v>80</v>
      </c>
      <c r="BK152" s="96">
        <f>ROUND(P152*H152,2)</f>
        <v>0</v>
      </c>
      <c r="BL152" s="17" t="s">
        <v>239</v>
      </c>
      <c r="BM152" s="95" t="s">
        <v>270</v>
      </c>
    </row>
    <row r="153" spans="1:65" s="13" customFormat="1">
      <c r="B153" s="219"/>
      <c r="C153" s="220"/>
      <c r="D153" s="221" t="s">
        <v>169</v>
      </c>
      <c r="E153" s="222" t="s">
        <v>1</v>
      </c>
      <c r="F153" s="223" t="s">
        <v>1844</v>
      </c>
      <c r="G153" s="220"/>
      <c r="H153" s="224">
        <v>40</v>
      </c>
      <c r="I153" s="220"/>
      <c r="J153" s="220"/>
      <c r="K153" s="220"/>
      <c r="M153" s="97"/>
      <c r="N153" s="99"/>
      <c r="O153" s="100"/>
      <c r="P153" s="100"/>
      <c r="Q153" s="100"/>
      <c r="R153" s="100"/>
      <c r="S153" s="100"/>
      <c r="T153" s="100"/>
      <c r="U153" s="100"/>
      <c r="V153" s="100"/>
      <c r="W153" s="100"/>
      <c r="X153" s="101"/>
      <c r="AT153" s="98" t="s">
        <v>169</v>
      </c>
      <c r="AU153" s="98" t="s">
        <v>82</v>
      </c>
      <c r="AV153" s="13" t="s">
        <v>82</v>
      </c>
      <c r="AW153" s="13" t="s">
        <v>4</v>
      </c>
      <c r="AX153" s="13" t="s">
        <v>72</v>
      </c>
      <c r="AY153" s="98" t="s">
        <v>161</v>
      </c>
    </row>
    <row r="154" spans="1:65" s="14" customFormat="1">
      <c r="B154" s="225"/>
      <c r="C154" s="226"/>
      <c r="D154" s="221" t="s">
        <v>169</v>
      </c>
      <c r="E154" s="227" t="s">
        <v>1</v>
      </c>
      <c r="F154" s="228" t="s">
        <v>171</v>
      </c>
      <c r="G154" s="226"/>
      <c r="H154" s="229">
        <v>40</v>
      </c>
      <c r="I154" s="226"/>
      <c r="J154" s="226"/>
      <c r="K154" s="226"/>
      <c r="M154" s="102"/>
      <c r="N154" s="104"/>
      <c r="O154" s="105"/>
      <c r="P154" s="105"/>
      <c r="Q154" s="105"/>
      <c r="R154" s="105"/>
      <c r="S154" s="105"/>
      <c r="T154" s="105"/>
      <c r="U154" s="105"/>
      <c r="V154" s="105"/>
      <c r="W154" s="105"/>
      <c r="X154" s="106"/>
      <c r="AT154" s="103" t="s">
        <v>169</v>
      </c>
      <c r="AU154" s="103" t="s">
        <v>82</v>
      </c>
      <c r="AV154" s="14" t="s">
        <v>168</v>
      </c>
      <c r="AW154" s="14" t="s">
        <v>4</v>
      </c>
      <c r="AX154" s="14" t="s">
        <v>80</v>
      </c>
      <c r="AY154" s="103" t="s">
        <v>161</v>
      </c>
    </row>
    <row r="155" spans="1:65" s="2" customFormat="1" ht="24.2" customHeight="1">
      <c r="A155" s="21"/>
      <c r="B155" s="137"/>
      <c r="C155" s="213" t="s">
        <v>204</v>
      </c>
      <c r="D155" s="213" t="s">
        <v>164</v>
      </c>
      <c r="E155" s="214" t="s">
        <v>1845</v>
      </c>
      <c r="F155" s="215" t="s">
        <v>1846</v>
      </c>
      <c r="G155" s="216" t="s">
        <v>346</v>
      </c>
      <c r="H155" s="217">
        <v>260</v>
      </c>
      <c r="I155" s="123"/>
      <c r="J155" s="123"/>
      <c r="K155" s="218">
        <f>ROUND(P155*H155,2)</f>
        <v>0</v>
      </c>
      <c r="L155" s="89"/>
      <c r="M155" s="22"/>
      <c r="N155" s="90" t="s">
        <v>1</v>
      </c>
      <c r="O155" s="91" t="s">
        <v>35</v>
      </c>
      <c r="P155" s="92">
        <f>I155+J155</f>
        <v>0</v>
      </c>
      <c r="Q155" s="92">
        <f>ROUND(I155*H155,2)</f>
        <v>0</v>
      </c>
      <c r="R155" s="92">
        <f>ROUND(J155*H155,2)</f>
        <v>0</v>
      </c>
      <c r="S155" s="93">
        <v>0</v>
      </c>
      <c r="T155" s="93">
        <f>S155*H155</f>
        <v>0</v>
      </c>
      <c r="U155" s="93">
        <v>0</v>
      </c>
      <c r="V155" s="93">
        <f>U155*H155</f>
        <v>0</v>
      </c>
      <c r="W155" s="93">
        <v>0</v>
      </c>
      <c r="X155" s="94">
        <f>W155*H155</f>
        <v>0</v>
      </c>
      <c r="Y155" s="21"/>
      <c r="Z155" s="21"/>
      <c r="AA155" s="21"/>
      <c r="AB155" s="21"/>
      <c r="AC155" s="21"/>
      <c r="AD155" s="21"/>
      <c r="AE155" s="21"/>
      <c r="AR155" s="95" t="s">
        <v>239</v>
      </c>
      <c r="AT155" s="95" t="s">
        <v>164</v>
      </c>
      <c r="AU155" s="95" t="s">
        <v>82</v>
      </c>
      <c r="AY155" s="17" t="s">
        <v>161</v>
      </c>
      <c r="BE155" s="96">
        <f>IF(O155="základní",K155,0)</f>
        <v>0</v>
      </c>
      <c r="BF155" s="96">
        <f>IF(O155="snížená",K155,0)</f>
        <v>0</v>
      </c>
      <c r="BG155" s="96">
        <f>IF(O155="zákl. přenesená",K155,0)</f>
        <v>0</v>
      </c>
      <c r="BH155" s="96">
        <f>IF(O155="sníž. přenesená",K155,0)</f>
        <v>0</v>
      </c>
      <c r="BI155" s="96">
        <f>IF(O155="nulová",K155,0)</f>
        <v>0</v>
      </c>
      <c r="BJ155" s="17" t="s">
        <v>80</v>
      </c>
      <c r="BK155" s="96">
        <f>ROUND(P155*H155,2)</f>
        <v>0</v>
      </c>
      <c r="BL155" s="17" t="s">
        <v>239</v>
      </c>
      <c r="BM155" s="95" t="s">
        <v>276</v>
      </c>
    </row>
    <row r="156" spans="1:65" s="13" customFormat="1">
      <c r="B156" s="219"/>
      <c r="C156" s="220"/>
      <c r="D156" s="221" t="s">
        <v>169</v>
      </c>
      <c r="E156" s="222" t="s">
        <v>1</v>
      </c>
      <c r="F156" s="223" t="s">
        <v>1847</v>
      </c>
      <c r="G156" s="220"/>
      <c r="H156" s="224">
        <v>260</v>
      </c>
      <c r="I156" s="220"/>
      <c r="J156" s="220"/>
      <c r="K156" s="220"/>
      <c r="M156" s="97"/>
      <c r="N156" s="99"/>
      <c r="O156" s="100"/>
      <c r="P156" s="100"/>
      <c r="Q156" s="100"/>
      <c r="R156" s="100"/>
      <c r="S156" s="100"/>
      <c r="T156" s="100"/>
      <c r="U156" s="100"/>
      <c r="V156" s="100"/>
      <c r="W156" s="100"/>
      <c r="X156" s="101"/>
      <c r="AT156" s="98" t="s">
        <v>169</v>
      </c>
      <c r="AU156" s="98" t="s">
        <v>82</v>
      </c>
      <c r="AV156" s="13" t="s">
        <v>82</v>
      </c>
      <c r="AW156" s="13" t="s">
        <v>4</v>
      </c>
      <c r="AX156" s="13" t="s">
        <v>72</v>
      </c>
      <c r="AY156" s="98" t="s">
        <v>161</v>
      </c>
    </row>
    <row r="157" spans="1:65" s="14" customFormat="1">
      <c r="B157" s="225"/>
      <c r="C157" s="226"/>
      <c r="D157" s="221" t="s">
        <v>169</v>
      </c>
      <c r="E157" s="227" t="s">
        <v>1</v>
      </c>
      <c r="F157" s="228" t="s">
        <v>171</v>
      </c>
      <c r="G157" s="226"/>
      <c r="H157" s="229">
        <v>260</v>
      </c>
      <c r="I157" s="226"/>
      <c r="J157" s="226"/>
      <c r="K157" s="226"/>
      <c r="M157" s="102"/>
      <c r="N157" s="104"/>
      <c r="O157" s="105"/>
      <c r="P157" s="105"/>
      <c r="Q157" s="105"/>
      <c r="R157" s="105"/>
      <c r="S157" s="105"/>
      <c r="T157" s="105"/>
      <c r="U157" s="105"/>
      <c r="V157" s="105"/>
      <c r="W157" s="105"/>
      <c r="X157" s="106"/>
      <c r="AT157" s="103" t="s">
        <v>169</v>
      </c>
      <c r="AU157" s="103" t="s">
        <v>82</v>
      </c>
      <c r="AV157" s="14" t="s">
        <v>168</v>
      </c>
      <c r="AW157" s="14" t="s">
        <v>4</v>
      </c>
      <c r="AX157" s="14" t="s">
        <v>80</v>
      </c>
      <c r="AY157" s="103" t="s">
        <v>161</v>
      </c>
    </row>
    <row r="158" spans="1:65" s="2" customFormat="1" ht="55.5" customHeight="1">
      <c r="A158" s="21"/>
      <c r="B158" s="137"/>
      <c r="C158" s="213" t="s">
        <v>279</v>
      </c>
      <c r="D158" s="213" t="s">
        <v>164</v>
      </c>
      <c r="E158" s="214" t="s">
        <v>1848</v>
      </c>
      <c r="F158" s="215" t="s">
        <v>1849</v>
      </c>
      <c r="G158" s="216" t="s">
        <v>346</v>
      </c>
      <c r="H158" s="217">
        <v>220</v>
      </c>
      <c r="I158" s="123"/>
      <c r="J158" s="123"/>
      <c r="K158" s="218">
        <f>ROUND(P158*H158,2)</f>
        <v>0</v>
      </c>
      <c r="L158" s="89"/>
      <c r="M158" s="22"/>
      <c r="N158" s="90" t="s">
        <v>1</v>
      </c>
      <c r="O158" s="91" t="s">
        <v>35</v>
      </c>
      <c r="P158" s="92">
        <f>I158+J158</f>
        <v>0</v>
      </c>
      <c r="Q158" s="92">
        <f>ROUND(I158*H158,2)</f>
        <v>0</v>
      </c>
      <c r="R158" s="92">
        <f>ROUND(J158*H158,2)</f>
        <v>0</v>
      </c>
      <c r="S158" s="93">
        <v>0</v>
      </c>
      <c r="T158" s="93">
        <f>S158*H158</f>
        <v>0</v>
      </c>
      <c r="U158" s="93">
        <v>0</v>
      </c>
      <c r="V158" s="93">
        <f>U158*H158</f>
        <v>0</v>
      </c>
      <c r="W158" s="93">
        <v>0</v>
      </c>
      <c r="X158" s="94">
        <f>W158*H158</f>
        <v>0</v>
      </c>
      <c r="Y158" s="21"/>
      <c r="Z158" s="21"/>
      <c r="AA158" s="21"/>
      <c r="AB158" s="21"/>
      <c r="AC158" s="21"/>
      <c r="AD158" s="21"/>
      <c r="AE158" s="21"/>
      <c r="AR158" s="95" t="s">
        <v>239</v>
      </c>
      <c r="AT158" s="95" t="s">
        <v>164</v>
      </c>
      <c r="AU158" s="95" t="s">
        <v>82</v>
      </c>
      <c r="AY158" s="17" t="s">
        <v>161</v>
      </c>
      <c r="BE158" s="96">
        <f>IF(O158="základní",K158,0)</f>
        <v>0</v>
      </c>
      <c r="BF158" s="96">
        <f>IF(O158="snížená",K158,0)</f>
        <v>0</v>
      </c>
      <c r="BG158" s="96">
        <f>IF(O158="zákl. přenesená",K158,0)</f>
        <v>0</v>
      </c>
      <c r="BH158" s="96">
        <f>IF(O158="sníž. přenesená",K158,0)</f>
        <v>0</v>
      </c>
      <c r="BI158" s="96">
        <f>IF(O158="nulová",K158,0)</f>
        <v>0</v>
      </c>
      <c r="BJ158" s="17" t="s">
        <v>80</v>
      </c>
      <c r="BK158" s="96">
        <f>ROUND(P158*H158,2)</f>
        <v>0</v>
      </c>
      <c r="BL158" s="17" t="s">
        <v>239</v>
      </c>
      <c r="BM158" s="95" t="s">
        <v>283</v>
      </c>
    </row>
    <row r="159" spans="1:65" s="13" customFormat="1">
      <c r="B159" s="219"/>
      <c r="C159" s="220"/>
      <c r="D159" s="221" t="s">
        <v>169</v>
      </c>
      <c r="E159" s="222" t="s">
        <v>1</v>
      </c>
      <c r="F159" s="223" t="s">
        <v>1850</v>
      </c>
      <c r="G159" s="220"/>
      <c r="H159" s="224">
        <v>220</v>
      </c>
      <c r="I159" s="220"/>
      <c r="J159" s="220"/>
      <c r="K159" s="220"/>
      <c r="M159" s="97"/>
      <c r="N159" s="99"/>
      <c r="O159" s="100"/>
      <c r="P159" s="100"/>
      <c r="Q159" s="100"/>
      <c r="R159" s="100"/>
      <c r="S159" s="100"/>
      <c r="T159" s="100"/>
      <c r="U159" s="100"/>
      <c r="V159" s="100"/>
      <c r="W159" s="100"/>
      <c r="X159" s="101"/>
      <c r="AT159" s="98" t="s">
        <v>169</v>
      </c>
      <c r="AU159" s="98" t="s">
        <v>82</v>
      </c>
      <c r="AV159" s="13" t="s">
        <v>82</v>
      </c>
      <c r="AW159" s="13" t="s">
        <v>4</v>
      </c>
      <c r="AX159" s="13" t="s">
        <v>72</v>
      </c>
      <c r="AY159" s="98" t="s">
        <v>161</v>
      </c>
    </row>
    <row r="160" spans="1:65" s="14" customFormat="1">
      <c r="B160" s="225"/>
      <c r="C160" s="226"/>
      <c r="D160" s="221" t="s">
        <v>169</v>
      </c>
      <c r="E160" s="227" t="s">
        <v>1</v>
      </c>
      <c r="F160" s="228" t="s">
        <v>171</v>
      </c>
      <c r="G160" s="226"/>
      <c r="H160" s="229">
        <v>220</v>
      </c>
      <c r="I160" s="226"/>
      <c r="J160" s="226"/>
      <c r="K160" s="226"/>
      <c r="M160" s="102"/>
      <c r="N160" s="104"/>
      <c r="O160" s="105"/>
      <c r="P160" s="105"/>
      <c r="Q160" s="105"/>
      <c r="R160" s="105"/>
      <c r="S160" s="105"/>
      <c r="T160" s="105"/>
      <c r="U160" s="105"/>
      <c r="V160" s="105"/>
      <c r="W160" s="105"/>
      <c r="X160" s="106"/>
      <c r="AT160" s="103" t="s">
        <v>169</v>
      </c>
      <c r="AU160" s="103" t="s">
        <v>82</v>
      </c>
      <c r="AV160" s="14" t="s">
        <v>168</v>
      </c>
      <c r="AW160" s="14" t="s">
        <v>4</v>
      </c>
      <c r="AX160" s="14" t="s">
        <v>80</v>
      </c>
      <c r="AY160" s="103" t="s">
        <v>161</v>
      </c>
    </row>
    <row r="161" spans="1:65" s="2" customFormat="1" ht="55.5" customHeight="1">
      <c r="A161" s="21"/>
      <c r="B161" s="137"/>
      <c r="C161" s="213" t="s">
        <v>239</v>
      </c>
      <c r="D161" s="213" t="s">
        <v>164</v>
      </c>
      <c r="E161" s="214" t="s">
        <v>1851</v>
      </c>
      <c r="F161" s="215" t="s">
        <v>1852</v>
      </c>
      <c r="G161" s="216" t="s">
        <v>346</v>
      </c>
      <c r="H161" s="217">
        <v>58</v>
      </c>
      <c r="I161" s="123"/>
      <c r="J161" s="123"/>
      <c r="K161" s="218">
        <f>ROUND(P161*H161,2)</f>
        <v>0</v>
      </c>
      <c r="L161" s="89"/>
      <c r="M161" s="22"/>
      <c r="N161" s="90" t="s">
        <v>1</v>
      </c>
      <c r="O161" s="91" t="s">
        <v>35</v>
      </c>
      <c r="P161" s="92">
        <f>I161+J161</f>
        <v>0</v>
      </c>
      <c r="Q161" s="92">
        <f>ROUND(I161*H161,2)</f>
        <v>0</v>
      </c>
      <c r="R161" s="92">
        <f>ROUND(J161*H161,2)</f>
        <v>0</v>
      </c>
      <c r="S161" s="93">
        <v>0</v>
      </c>
      <c r="T161" s="93">
        <f>S161*H161</f>
        <v>0</v>
      </c>
      <c r="U161" s="93">
        <v>0</v>
      </c>
      <c r="V161" s="93">
        <f>U161*H161</f>
        <v>0</v>
      </c>
      <c r="W161" s="93">
        <v>0</v>
      </c>
      <c r="X161" s="94">
        <f>W161*H161</f>
        <v>0</v>
      </c>
      <c r="Y161" s="21"/>
      <c r="Z161" s="21"/>
      <c r="AA161" s="21"/>
      <c r="AB161" s="21"/>
      <c r="AC161" s="21"/>
      <c r="AD161" s="21"/>
      <c r="AE161" s="21"/>
      <c r="AR161" s="95" t="s">
        <v>239</v>
      </c>
      <c r="AT161" s="95" t="s">
        <v>164</v>
      </c>
      <c r="AU161" s="95" t="s">
        <v>82</v>
      </c>
      <c r="AY161" s="17" t="s">
        <v>161</v>
      </c>
      <c r="BE161" s="96">
        <f>IF(O161="základní",K161,0)</f>
        <v>0</v>
      </c>
      <c r="BF161" s="96">
        <f>IF(O161="snížená",K161,0)</f>
        <v>0</v>
      </c>
      <c r="BG161" s="96">
        <f>IF(O161="zákl. přenesená",K161,0)</f>
        <v>0</v>
      </c>
      <c r="BH161" s="96">
        <f>IF(O161="sníž. přenesená",K161,0)</f>
        <v>0</v>
      </c>
      <c r="BI161" s="96">
        <f>IF(O161="nulová",K161,0)</f>
        <v>0</v>
      </c>
      <c r="BJ161" s="17" t="s">
        <v>80</v>
      </c>
      <c r="BK161" s="96">
        <f>ROUND(P161*H161,2)</f>
        <v>0</v>
      </c>
      <c r="BL161" s="17" t="s">
        <v>239</v>
      </c>
      <c r="BM161" s="95" t="s">
        <v>286</v>
      </c>
    </row>
    <row r="162" spans="1:65" s="13" customFormat="1">
      <c r="B162" s="219"/>
      <c r="C162" s="220"/>
      <c r="D162" s="221" t="s">
        <v>169</v>
      </c>
      <c r="E162" s="222" t="s">
        <v>1</v>
      </c>
      <c r="F162" s="223" t="s">
        <v>1853</v>
      </c>
      <c r="G162" s="220"/>
      <c r="H162" s="224">
        <v>58</v>
      </c>
      <c r="I162" s="220"/>
      <c r="J162" s="220"/>
      <c r="K162" s="220"/>
      <c r="M162" s="97"/>
      <c r="N162" s="99"/>
      <c r="O162" s="100"/>
      <c r="P162" s="100"/>
      <c r="Q162" s="100"/>
      <c r="R162" s="100"/>
      <c r="S162" s="100"/>
      <c r="T162" s="100"/>
      <c r="U162" s="100"/>
      <c r="V162" s="100"/>
      <c r="W162" s="100"/>
      <c r="X162" s="101"/>
      <c r="AT162" s="98" t="s">
        <v>169</v>
      </c>
      <c r="AU162" s="98" t="s">
        <v>82</v>
      </c>
      <c r="AV162" s="13" t="s">
        <v>82</v>
      </c>
      <c r="AW162" s="13" t="s">
        <v>4</v>
      </c>
      <c r="AX162" s="13" t="s">
        <v>72</v>
      </c>
      <c r="AY162" s="98" t="s">
        <v>161</v>
      </c>
    </row>
    <row r="163" spans="1:65" s="14" customFormat="1">
      <c r="B163" s="225"/>
      <c r="C163" s="226"/>
      <c r="D163" s="221" t="s">
        <v>169</v>
      </c>
      <c r="E163" s="227" t="s">
        <v>1</v>
      </c>
      <c r="F163" s="228" t="s">
        <v>171</v>
      </c>
      <c r="G163" s="226"/>
      <c r="H163" s="229">
        <v>58</v>
      </c>
      <c r="I163" s="226"/>
      <c r="J163" s="226"/>
      <c r="K163" s="226"/>
      <c r="M163" s="102"/>
      <c r="N163" s="104"/>
      <c r="O163" s="105"/>
      <c r="P163" s="105"/>
      <c r="Q163" s="105"/>
      <c r="R163" s="105"/>
      <c r="S163" s="105"/>
      <c r="T163" s="105"/>
      <c r="U163" s="105"/>
      <c r="V163" s="105"/>
      <c r="W163" s="105"/>
      <c r="X163" s="106"/>
      <c r="AT163" s="103" t="s">
        <v>169</v>
      </c>
      <c r="AU163" s="103" t="s">
        <v>82</v>
      </c>
      <c r="AV163" s="14" t="s">
        <v>168</v>
      </c>
      <c r="AW163" s="14" t="s">
        <v>4</v>
      </c>
      <c r="AX163" s="14" t="s">
        <v>80</v>
      </c>
      <c r="AY163" s="103" t="s">
        <v>161</v>
      </c>
    </row>
    <row r="164" spans="1:65" s="2" customFormat="1" ht="55.5" customHeight="1">
      <c r="A164" s="21"/>
      <c r="B164" s="137"/>
      <c r="C164" s="213" t="s">
        <v>287</v>
      </c>
      <c r="D164" s="213" t="s">
        <v>164</v>
      </c>
      <c r="E164" s="214" t="s">
        <v>1854</v>
      </c>
      <c r="F164" s="215" t="s">
        <v>1855</v>
      </c>
      <c r="G164" s="216" t="s">
        <v>346</v>
      </c>
      <c r="H164" s="217">
        <v>28</v>
      </c>
      <c r="I164" s="123"/>
      <c r="J164" s="123"/>
      <c r="K164" s="218">
        <f>ROUND(P164*H164,2)</f>
        <v>0</v>
      </c>
      <c r="L164" s="89"/>
      <c r="M164" s="22"/>
      <c r="N164" s="90" t="s">
        <v>1</v>
      </c>
      <c r="O164" s="91" t="s">
        <v>35</v>
      </c>
      <c r="P164" s="92">
        <f>I164+J164</f>
        <v>0</v>
      </c>
      <c r="Q164" s="92">
        <f>ROUND(I164*H164,2)</f>
        <v>0</v>
      </c>
      <c r="R164" s="92">
        <f>ROUND(J164*H164,2)</f>
        <v>0</v>
      </c>
      <c r="S164" s="93">
        <v>0</v>
      </c>
      <c r="T164" s="93">
        <f>S164*H164</f>
        <v>0</v>
      </c>
      <c r="U164" s="93">
        <v>0</v>
      </c>
      <c r="V164" s="93">
        <f>U164*H164</f>
        <v>0</v>
      </c>
      <c r="W164" s="93">
        <v>0</v>
      </c>
      <c r="X164" s="94">
        <f>W164*H164</f>
        <v>0</v>
      </c>
      <c r="Y164" s="21"/>
      <c r="Z164" s="21"/>
      <c r="AA164" s="21"/>
      <c r="AB164" s="21"/>
      <c r="AC164" s="21"/>
      <c r="AD164" s="21"/>
      <c r="AE164" s="21"/>
      <c r="AR164" s="95" t="s">
        <v>239</v>
      </c>
      <c r="AT164" s="95" t="s">
        <v>164</v>
      </c>
      <c r="AU164" s="95" t="s">
        <v>82</v>
      </c>
      <c r="AY164" s="17" t="s">
        <v>161</v>
      </c>
      <c r="BE164" s="96">
        <f>IF(O164="základní",K164,0)</f>
        <v>0</v>
      </c>
      <c r="BF164" s="96">
        <f>IF(O164="snížená",K164,0)</f>
        <v>0</v>
      </c>
      <c r="BG164" s="96">
        <f>IF(O164="zákl. přenesená",K164,0)</f>
        <v>0</v>
      </c>
      <c r="BH164" s="96">
        <f>IF(O164="sníž. přenesená",K164,0)</f>
        <v>0</v>
      </c>
      <c r="BI164" s="96">
        <f>IF(O164="nulová",K164,0)</f>
        <v>0</v>
      </c>
      <c r="BJ164" s="17" t="s">
        <v>80</v>
      </c>
      <c r="BK164" s="96">
        <f>ROUND(P164*H164,2)</f>
        <v>0</v>
      </c>
      <c r="BL164" s="17" t="s">
        <v>239</v>
      </c>
      <c r="BM164" s="95" t="s">
        <v>290</v>
      </c>
    </row>
    <row r="165" spans="1:65" s="2" customFormat="1" ht="49.15" customHeight="1">
      <c r="A165" s="21"/>
      <c r="B165" s="137"/>
      <c r="C165" s="213" t="s">
        <v>245</v>
      </c>
      <c r="D165" s="213" t="s">
        <v>164</v>
      </c>
      <c r="E165" s="214" t="s">
        <v>1856</v>
      </c>
      <c r="F165" s="215" t="s">
        <v>1857</v>
      </c>
      <c r="G165" s="216" t="s">
        <v>282</v>
      </c>
      <c r="H165" s="217">
        <v>0.51800000000000002</v>
      </c>
      <c r="I165" s="218">
        <v>0</v>
      </c>
      <c r="J165" s="123"/>
      <c r="K165" s="218">
        <f>ROUND(P165*H165,2)</f>
        <v>0</v>
      </c>
      <c r="L165" s="89"/>
      <c r="M165" s="22"/>
      <c r="N165" s="90" t="s">
        <v>1</v>
      </c>
      <c r="O165" s="91" t="s">
        <v>35</v>
      </c>
      <c r="P165" s="92">
        <f>I165+J165</f>
        <v>0</v>
      </c>
      <c r="Q165" s="92">
        <f>ROUND(I165*H165,2)</f>
        <v>0</v>
      </c>
      <c r="R165" s="92">
        <f>ROUND(J165*H165,2)</f>
        <v>0</v>
      </c>
      <c r="S165" s="93">
        <v>0</v>
      </c>
      <c r="T165" s="93">
        <f>S165*H165</f>
        <v>0</v>
      </c>
      <c r="U165" s="93">
        <v>0</v>
      </c>
      <c r="V165" s="93">
        <f>U165*H165</f>
        <v>0</v>
      </c>
      <c r="W165" s="93">
        <v>0</v>
      </c>
      <c r="X165" s="94">
        <f>W165*H165</f>
        <v>0</v>
      </c>
      <c r="Y165" s="21"/>
      <c r="Z165" s="21"/>
      <c r="AA165" s="21"/>
      <c r="AB165" s="21"/>
      <c r="AC165" s="21"/>
      <c r="AD165" s="21"/>
      <c r="AE165" s="21"/>
      <c r="AR165" s="95" t="s">
        <v>239</v>
      </c>
      <c r="AT165" s="95" t="s">
        <v>164</v>
      </c>
      <c r="AU165" s="95" t="s">
        <v>82</v>
      </c>
      <c r="AY165" s="17" t="s">
        <v>161</v>
      </c>
      <c r="BE165" s="96">
        <f>IF(O165="základní",K165,0)</f>
        <v>0</v>
      </c>
      <c r="BF165" s="96">
        <f>IF(O165="snížená",K165,0)</f>
        <v>0</v>
      </c>
      <c r="BG165" s="96">
        <f>IF(O165="zákl. přenesená",K165,0)</f>
        <v>0</v>
      </c>
      <c r="BH165" s="96">
        <f>IF(O165="sníž. přenesená",K165,0)</f>
        <v>0</v>
      </c>
      <c r="BI165" s="96">
        <f>IF(O165="nulová",K165,0)</f>
        <v>0</v>
      </c>
      <c r="BJ165" s="17" t="s">
        <v>80</v>
      </c>
      <c r="BK165" s="96">
        <f>ROUND(P165*H165,2)</f>
        <v>0</v>
      </c>
      <c r="BL165" s="17" t="s">
        <v>239</v>
      </c>
      <c r="BM165" s="95" t="s">
        <v>293</v>
      </c>
    </row>
    <row r="166" spans="1:65" s="12" customFormat="1" ht="22.9" customHeight="1">
      <c r="B166" s="206"/>
      <c r="C166" s="207"/>
      <c r="D166" s="208" t="s">
        <v>71</v>
      </c>
      <c r="E166" s="211" t="s">
        <v>1858</v>
      </c>
      <c r="F166" s="211" t="s">
        <v>1859</v>
      </c>
      <c r="G166" s="207"/>
      <c r="H166" s="207"/>
      <c r="I166" s="207"/>
      <c r="J166" s="207"/>
      <c r="K166" s="212">
        <f>BK166</f>
        <v>0</v>
      </c>
      <c r="M166" s="80"/>
      <c r="N166" s="82"/>
      <c r="O166" s="83"/>
      <c r="P166" s="83"/>
      <c r="Q166" s="84">
        <f>SUM(Q167:Q170)</f>
        <v>0</v>
      </c>
      <c r="R166" s="84">
        <f>SUM(R167:R170)</f>
        <v>0</v>
      </c>
      <c r="S166" s="83"/>
      <c r="T166" s="85">
        <f>SUM(T167:T170)</f>
        <v>0</v>
      </c>
      <c r="U166" s="83"/>
      <c r="V166" s="85">
        <f>SUM(V167:V170)</f>
        <v>0</v>
      </c>
      <c r="W166" s="83"/>
      <c r="X166" s="86">
        <f>SUM(X167:X170)</f>
        <v>0</v>
      </c>
      <c r="AR166" s="81" t="s">
        <v>82</v>
      </c>
      <c r="AT166" s="87" t="s">
        <v>71</v>
      </c>
      <c r="AU166" s="87" t="s">
        <v>80</v>
      </c>
      <c r="AY166" s="81" t="s">
        <v>161</v>
      </c>
      <c r="BK166" s="88">
        <f>SUM(BK167:BK170)</f>
        <v>0</v>
      </c>
    </row>
    <row r="167" spans="1:65" s="2" customFormat="1" ht="24.2" customHeight="1">
      <c r="A167" s="21"/>
      <c r="B167" s="137"/>
      <c r="C167" s="213" t="s">
        <v>295</v>
      </c>
      <c r="D167" s="213" t="s">
        <v>164</v>
      </c>
      <c r="E167" s="214" t="s">
        <v>1860</v>
      </c>
      <c r="F167" s="215" t="s">
        <v>1861</v>
      </c>
      <c r="G167" s="216" t="s">
        <v>1751</v>
      </c>
      <c r="H167" s="217">
        <v>1</v>
      </c>
      <c r="I167" s="123"/>
      <c r="J167" s="123"/>
      <c r="K167" s="218">
        <f>ROUND(P167*H167,2)</f>
        <v>0</v>
      </c>
      <c r="L167" s="89"/>
      <c r="M167" s="22"/>
      <c r="N167" s="90" t="s">
        <v>1</v>
      </c>
      <c r="O167" s="91" t="s">
        <v>35</v>
      </c>
      <c r="P167" s="92">
        <f>I167+J167</f>
        <v>0</v>
      </c>
      <c r="Q167" s="92">
        <f>ROUND(I167*H167,2)</f>
        <v>0</v>
      </c>
      <c r="R167" s="92">
        <f>ROUND(J167*H167,2)</f>
        <v>0</v>
      </c>
      <c r="S167" s="93">
        <v>0</v>
      </c>
      <c r="T167" s="93">
        <f>S167*H167</f>
        <v>0</v>
      </c>
      <c r="U167" s="93">
        <v>0</v>
      </c>
      <c r="V167" s="93">
        <f>U167*H167</f>
        <v>0</v>
      </c>
      <c r="W167" s="93">
        <v>0</v>
      </c>
      <c r="X167" s="94">
        <f>W167*H167</f>
        <v>0</v>
      </c>
      <c r="Y167" s="21"/>
      <c r="Z167" s="21"/>
      <c r="AA167" s="21"/>
      <c r="AB167" s="21"/>
      <c r="AC167" s="21"/>
      <c r="AD167" s="21"/>
      <c r="AE167" s="21"/>
      <c r="AR167" s="95" t="s">
        <v>239</v>
      </c>
      <c r="AT167" s="95" t="s">
        <v>164</v>
      </c>
      <c r="AU167" s="95" t="s">
        <v>82</v>
      </c>
      <c r="AY167" s="17" t="s">
        <v>161</v>
      </c>
      <c r="BE167" s="96">
        <f>IF(O167="základní",K167,0)</f>
        <v>0</v>
      </c>
      <c r="BF167" s="96">
        <f>IF(O167="snížená",K167,0)</f>
        <v>0</v>
      </c>
      <c r="BG167" s="96">
        <f>IF(O167="zákl. přenesená",K167,0)</f>
        <v>0</v>
      </c>
      <c r="BH167" s="96">
        <f>IF(O167="sníž. přenesená",K167,0)</f>
        <v>0</v>
      </c>
      <c r="BI167" s="96">
        <f>IF(O167="nulová",K167,0)</f>
        <v>0</v>
      </c>
      <c r="BJ167" s="17" t="s">
        <v>80</v>
      </c>
      <c r="BK167" s="96">
        <f>ROUND(P167*H167,2)</f>
        <v>0</v>
      </c>
      <c r="BL167" s="17" t="s">
        <v>239</v>
      </c>
      <c r="BM167" s="95" t="s">
        <v>298</v>
      </c>
    </row>
    <row r="168" spans="1:65" s="2" customFormat="1" ht="37.9" customHeight="1">
      <c r="A168" s="21"/>
      <c r="B168" s="137"/>
      <c r="C168" s="213" t="s">
        <v>248</v>
      </c>
      <c r="D168" s="213" t="s">
        <v>164</v>
      </c>
      <c r="E168" s="214" t="s">
        <v>1862</v>
      </c>
      <c r="F168" s="215" t="s">
        <v>1863</v>
      </c>
      <c r="G168" s="216" t="s">
        <v>269</v>
      </c>
      <c r="H168" s="217">
        <v>20</v>
      </c>
      <c r="I168" s="123"/>
      <c r="J168" s="123"/>
      <c r="K168" s="218">
        <f>ROUND(P168*H168,2)</f>
        <v>0</v>
      </c>
      <c r="L168" s="89"/>
      <c r="M168" s="22"/>
      <c r="N168" s="90" t="s">
        <v>1</v>
      </c>
      <c r="O168" s="91" t="s">
        <v>35</v>
      </c>
      <c r="P168" s="92">
        <f>I168+J168</f>
        <v>0</v>
      </c>
      <c r="Q168" s="92">
        <f>ROUND(I168*H168,2)</f>
        <v>0</v>
      </c>
      <c r="R168" s="92">
        <f>ROUND(J168*H168,2)</f>
        <v>0</v>
      </c>
      <c r="S168" s="93">
        <v>0</v>
      </c>
      <c r="T168" s="93">
        <f>S168*H168</f>
        <v>0</v>
      </c>
      <c r="U168" s="93">
        <v>0</v>
      </c>
      <c r="V168" s="93">
        <f>U168*H168</f>
        <v>0</v>
      </c>
      <c r="W168" s="93">
        <v>0</v>
      </c>
      <c r="X168" s="94">
        <f>W168*H168</f>
        <v>0</v>
      </c>
      <c r="Y168" s="21"/>
      <c r="Z168" s="21"/>
      <c r="AA168" s="21"/>
      <c r="AB168" s="21"/>
      <c r="AC168" s="21"/>
      <c r="AD168" s="21"/>
      <c r="AE168" s="21"/>
      <c r="AR168" s="95" t="s">
        <v>239</v>
      </c>
      <c r="AT168" s="95" t="s">
        <v>164</v>
      </c>
      <c r="AU168" s="95" t="s">
        <v>82</v>
      </c>
      <c r="AY168" s="17" t="s">
        <v>161</v>
      </c>
      <c r="BE168" s="96">
        <f>IF(O168="základní",K168,0)</f>
        <v>0</v>
      </c>
      <c r="BF168" s="96">
        <f>IF(O168="snížená",K168,0)</f>
        <v>0</v>
      </c>
      <c r="BG168" s="96">
        <f>IF(O168="zákl. přenesená",K168,0)</f>
        <v>0</v>
      </c>
      <c r="BH168" s="96">
        <f>IF(O168="sníž. přenesená",K168,0)</f>
        <v>0</v>
      </c>
      <c r="BI168" s="96">
        <f>IF(O168="nulová",K168,0)</f>
        <v>0</v>
      </c>
      <c r="BJ168" s="17" t="s">
        <v>80</v>
      </c>
      <c r="BK168" s="96">
        <f>ROUND(P168*H168,2)</f>
        <v>0</v>
      </c>
      <c r="BL168" s="17" t="s">
        <v>239</v>
      </c>
      <c r="BM168" s="95" t="s">
        <v>301</v>
      </c>
    </row>
    <row r="169" spans="1:65" s="2" customFormat="1" ht="21.75" customHeight="1">
      <c r="A169" s="21"/>
      <c r="B169" s="137"/>
      <c r="C169" s="213" t="s">
        <v>8</v>
      </c>
      <c r="D169" s="213" t="s">
        <v>164</v>
      </c>
      <c r="E169" s="214" t="s">
        <v>1864</v>
      </c>
      <c r="F169" s="215" t="s">
        <v>1865</v>
      </c>
      <c r="G169" s="216" t="s">
        <v>269</v>
      </c>
      <c r="H169" s="217">
        <v>40</v>
      </c>
      <c r="I169" s="123"/>
      <c r="J169" s="123"/>
      <c r="K169" s="218">
        <f>ROUND(P169*H169,2)</f>
        <v>0</v>
      </c>
      <c r="L169" s="89"/>
      <c r="M169" s="22"/>
      <c r="N169" s="90" t="s">
        <v>1</v>
      </c>
      <c r="O169" s="91" t="s">
        <v>35</v>
      </c>
      <c r="P169" s="92">
        <f>I169+J169</f>
        <v>0</v>
      </c>
      <c r="Q169" s="92">
        <f>ROUND(I169*H169,2)</f>
        <v>0</v>
      </c>
      <c r="R169" s="92">
        <f>ROUND(J169*H169,2)</f>
        <v>0</v>
      </c>
      <c r="S169" s="93">
        <v>0</v>
      </c>
      <c r="T169" s="93">
        <f>S169*H169</f>
        <v>0</v>
      </c>
      <c r="U169" s="93">
        <v>0</v>
      </c>
      <c r="V169" s="93">
        <f>U169*H169</f>
        <v>0</v>
      </c>
      <c r="W169" s="93">
        <v>0</v>
      </c>
      <c r="X169" s="94">
        <f>W169*H169</f>
        <v>0</v>
      </c>
      <c r="Y169" s="21"/>
      <c r="Z169" s="21"/>
      <c r="AA169" s="21"/>
      <c r="AB169" s="21"/>
      <c r="AC169" s="21"/>
      <c r="AD169" s="21"/>
      <c r="AE169" s="21"/>
      <c r="AR169" s="95" t="s">
        <v>239</v>
      </c>
      <c r="AT169" s="95" t="s">
        <v>164</v>
      </c>
      <c r="AU169" s="95" t="s">
        <v>82</v>
      </c>
      <c r="AY169" s="17" t="s">
        <v>161</v>
      </c>
      <c r="BE169" s="96">
        <f>IF(O169="základní",K169,0)</f>
        <v>0</v>
      </c>
      <c r="BF169" s="96">
        <f>IF(O169="snížená",K169,0)</f>
        <v>0</v>
      </c>
      <c r="BG169" s="96">
        <f>IF(O169="zákl. přenesená",K169,0)</f>
        <v>0</v>
      </c>
      <c r="BH169" s="96">
        <f>IF(O169="sníž. přenesená",K169,0)</f>
        <v>0</v>
      </c>
      <c r="BI169" s="96">
        <f>IF(O169="nulová",K169,0)</f>
        <v>0</v>
      </c>
      <c r="BJ169" s="17" t="s">
        <v>80</v>
      </c>
      <c r="BK169" s="96">
        <f>ROUND(P169*H169,2)</f>
        <v>0</v>
      </c>
      <c r="BL169" s="17" t="s">
        <v>239</v>
      </c>
      <c r="BM169" s="95" t="s">
        <v>305</v>
      </c>
    </row>
    <row r="170" spans="1:65" s="2" customFormat="1" ht="49.15" customHeight="1">
      <c r="A170" s="21"/>
      <c r="B170" s="137"/>
      <c r="C170" s="213" t="s">
        <v>252</v>
      </c>
      <c r="D170" s="213" t="s">
        <v>164</v>
      </c>
      <c r="E170" s="214" t="s">
        <v>1866</v>
      </c>
      <c r="F170" s="215" t="s">
        <v>1867</v>
      </c>
      <c r="G170" s="216" t="s">
        <v>282</v>
      </c>
      <c r="H170" s="217">
        <v>0.04</v>
      </c>
      <c r="I170" s="218">
        <v>0</v>
      </c>
      <c r="J170" s="123"/>
      <c r="K170" s="218">
        <f>ROUND(P170*H170,2)</f>
        <v>0</v>
      </c>
      <c r="L170" s="89"/>
      <c r="M170" s="22"/>
      <c r="N170" s="90" t="s">
        <v>1</v>
      </c>
      <c r="O170" s="91" t="s">
        <v>35</v>
      </c>
      <c r="P170" s="92">
        <f>I170+J170</f>
        <v>0</v>
      </c>
      <c r="Q170" s="92">
        <f>ROUND(I170*H170,2)</f>
        <v>0</v>
      </c>
      <c r="R170" s="92">
        <f>ROUND(J170*H170,2)</f>
        <v>0</v>
      </c>
      <c r="S170" s="93">
        <v>0</v>
      </c>
      <c r="T170" s="93">
        <f>S170*H170</f>
        <v>0</v>
      </c>
      <c r="U170" s="93">
        <v>0</v>
      </c>
      <c r="V170" s="93">
        <f>U170*H170</f>
        <v>0</v>
      </c>
      <c r="W170" s="93">
        <v>0</v>
      </c>
      <c r="X170" s="94">
        <f>W170*H170</f>
        <v>0</v>
      </c>
      <c r="Y170" s="21"/>
      <c r="Z170" s="21"/>
      <c r="AA170" s="21"/>
      <c r="AB170" s="21"/>
      <c r="AC170" s="21"/>
      <c r="AD170" s="21"/>
      <c r="AE170" s="21"/>
      <c r="AR170" s="95" t="s">
        <v>239</v>
      </c>
      <c r="AT170" s="95" t="s">
        <v>164</v>
      </c>
      <c r="AU170" s="95" t="s">
        <v>82</v>
      </c>
      <c r="AY170" s="17" t="s">
        <v>161</v>
      </c>
      <c r="BE170" s="96">
        <f>IF(O170="základní",K170,0)</f>
        <v>0</v>
      </c>
      <c r="BF170" s="96">
        <f>IF(O170="snížená",K170,0)</f>
        <v>0</v>
      </c>
      <c r="BG170" s="96">
        <f>IF(O170="zákl. přenesená",K170,0)</f>
        <v>0</v>
      </c>
      <c r="BH170" s="96">
        <f>IF(O170="sníž. přenesená",K170,0)</f>
        <v>0</v>
      </c>
      <c r="BI170" s="96">
        <f>IF(O170="nulová",K170,0)</f>
        <v>0</v>
      </c>
      <c r="BJ170" s="17" t="s">
        <v>80</v>
      </c>
      <c r="BK170" s="96">
        <f>ROUND(P170*H170,2)</f>
        <v>0</v>
      </c>
      <c r="BL170" s="17" t="s">
        <v>239</v>
      </c>
      <c r="BM170" s="95" t="s">
        <v>310</v>
      </c>
    </row>
    <row r="171" spans="1:65" s="12" customFormat="1" ht="22.9" customHeight="1">
      <c r="B171" s="206"/>
      <c r="C171" s="207"/>
      <c r="D171" s="208" t="s">
        <v>71</v>
      </c>
      <c r="E171" s="211" t="s">
        <v>1868</v>
      </c>
      <c r="F171" s="211" t="s">
        <v>1869</v>
      </c>
      <c r="G171" s="207"/>
      <c r="H171" s="207"/>
      <c r="I171" s="207"/>
      <c r="J171" s="207"/>
      <c r="K171" s="212">
        <f>BK171</f>
        <v>0</v>
      </c>
      <c r="M171" s="80"/>
      <c r="N171" s="82"/>
      <c r="O171" s="83"/>
      <c r="P171" s="83"/>
      <c r="Q171" s="84">
        <f>SUM(Q172:Q198)</f>
        <v>0</v>
      </c>
      <c r="R171" s="84">
        <f>SUM(R172:R198)</f>
        <v>0</v>
      </c>
      <c r="S171" s="83"/>
      <c r="T171" s="85">
        <f>SUM(T172:T198)</f>
        <v>0</v>
      </c>
      <c r="U171" s="83"/>
      <c r="V171" s="85">
        <f>SUM(V172:V198)</f>
        <v>0</v>
      </c>
      <c r="W171" s="83"/>
      <c r="X171" s="86">
        <f>SUM(X172:X198)</f>
        <v>0</v>
      </c>
      <c r="AR171" s="81" t="s">
        <v>82</v>
      </c>
      <c r="AT171" s="87" t="s">
        <v>71</v>
      </c>
      <c r="AU171" s="87" t="s">
        <v>80</v>
      </c>
      <c r="AY171" s="81" t="s">
        <v>161</v>
      </c>
      <c r="BK171" s="88">
        <f>SUM(BK172:BK198)</f>
        <v>0</v>
      </c>
    </row>
    <row r="172" spans="1:65" s="2" customFormat="1" ht="49.15" customHeight="1">
      <c r="A172" s="21"/>
      <c r="B172" s="137"/>
      <c r="C172" s="213" t="s">
        <v>311</v>
      </c>
      <c r="D172" s="213" t="s">
        <v>164</v>
      </c>
      <c r="E172" s="214" t="s">
        <v>1870</v>
      </c>
      <c r="F172" s="215" t="s">
        <v>1871</v>
      </c>
      <c r="G172" s="216" t="s">
        <v>269</v>
      </c>
      <c r="H172" s="217">
        <v>1</v>
      </c>
      <c r="I172" s="123"/>
      <c r="J172" s="123"/>
      <c r="K172" s="218">
        <f t="shared" ref="K172:K179" si="1">ROUND(P172*H172,2)</f>
        <v>0</v>
      </c>
      <c r="L172" s="89"/>
      <c r="M172" s="22"/>
      <c r="N172" s="90" t="s">
        <v>1</v>
      </c>
      <c r="O172" s="91" t="s">
        <v>35</v>
      </c>
      <c r="P172" s="92">
        <f t="shared" ref="P172:P179" si="2">I172+J172</f>
        <v>0</v>
      </c>
      <c r="Q172" s="92">
        <f t="shared" ref="Q172:Q179" si="3">ROUND(I172*H172,2)</f>
        <v>0</v>
      </c>
      <c r="R172" s="92">
        <f t="shared" ref="R172:R179" si="4">ROUND(J172*H172,2)</f>
        <v>0</v>
      </c>
      <c r="S172" s="93">
        <v>0</v>
      </c>
      <c r="T172" s="93">
        <f t="shared" ref="T172:T179" si="5">S172*H172</f>
        <v>0</v>
      </c>
      <c r="U172" s="93">
        <v>0</v>
      </c>
      <c r="V172" s="93">
        <f t="shared" ref="V172:V179" si="6">U172*H172</f>
        <v>0</v>
      </c>
      <c r="W172" s="93">
        <v>0</v>
      </c>
      <c r="X172" s="94">
        <f t="shared" ref="X172:X179" si="7">W172*H172</f>
        <v>0</v>
      </c>
      <c r="Y172" s="21"/>
      <c r="Z172" s="21"/>
      <c r="AA172" s="21"/>
      <c r="AB172" s="21"/>
      <c r="AC172" s="21"/>
      <c r="AD172" s="21"/>
      <c r="AE172" s="21"/>
      <c r="AR172" s="95" t="s">
        <v>239</v>
      </c>
      <c r="AT172" s="95" t="s">
        <v>164</v>
      </c>
      <c r="AU172" s="95" t="s">
        <v>82</v>
      </c>
      <c r="AY172" s="17" t="s">
        <v>161</v>
      </c>
      <c r="BE172" s="96">
        <f t="shared" ref="BE172:BE179" si="8">IF(O172="základní",K172,0)</f>
        <v>0</v>
      </c>
      <c r="BF172" s="96">
        <f t="shared" ref="BF172:BF179" si="9">IF(O172="snížená",K172,0)</f>
        <v>0</v>
      </c>
      <c r="BG172" s="96">
        <f t="shared" ref="BG172:BG179" si="10">IF(O172="zákl. přenesená",K172,0)</f>
        <v>0</v>
      </c>
      <c r="BH172" s="96">
        <f t="shared" ref="BH172:BH179" si="11">IF(O172="sníž. přenesená",K172,0)</f>
        <v>0</v>
      </c>
      <c r="BI172" s="96">
        <f t="shared" ref="BI172:BI179" si="12">IF(O172="nulová",K172,0)</f>
        <v>0</v>
      </c>
      <c r="BJ172" s="17" t="s">
        <v>80</v>
      </c>
      <c r="BK172" s="96">
        <f t="shared" ref="BK172:BK179" si="13">ROUND(P172*H172,2)</f>
        <v>0</v>
      </c>
      <c r="BL172" s="17" t="s">
        <v>239</v>
      </c>
      <c r="BM172" s="95" t="s">
        <v>314</v>
      </c>
    </row>
    <row r="173" spans="1:65" s="2" customFormat="1" ht="49.15" customHeight="1">
      <c r="A173" s="21"/>
      <c r="B173" s="137"/>
      <c r="C173" s="213" t="s">
        <v>257</v>
      </c>
      <c r="D173" s="213" t="s">
        <v>164</v>
      </c>
      <c r="E173" s="214" t="s">
        <v>1872</v>
      </c>
      <c r="F173" s="215" t="s">
        <v>1873</v>
      </c>
      <c r="G173" s="216" t="s">
        <v>269</v>
      </c>
      <c r="H173" s="217">
        <v>1</v>
      </c>
      <c r="I173" s="123"/>
      <c r="J173" s="123"/>
      <c r="K173" s="218">
        <f t="shared" si="1"/>
        <v>0</v>
      </c>
      <c r="L173" s="89"/>
      <c r="M173" s="22"/>
      <c r="N173" s="90" t="s">
        <v>1</v>
      </c>
      <c r="O173" s="91" t="s">
        <v>35</v>
      </c>
      <c r="P173" s="92">
        <f t="shared" si="2"/>
        <v>0</v>
      </c>
      <c r="Q173" s="92">
        <f t="shared" si="3"/>
        <v>0</v>
      </c>
      <c r="R173" s="92">
        <f t="shared" si="4"/>
        <v>0</v>
      </c>
      <c r="S173" s="93">
        <v>0</v>
      </c>
      <c r="T173" s="93">
        <f t="shared" si="5"/>
        <v>0</v>
      </c>
      <c r="U173" s="93">
        <v>0</v>
      </c>
      <c r="V173" s="93">
        <f t="shared" si="6"/>
        <v>0</v>
      </c>
      <c r="W173" s="93">
        <v>0</v>
      </c>
      <c r="X173" s="94">
        <f t="shared" si="7"/>
        <v>0</v>
      </c>
      <c r="Y173" s="21"/>
      <c r="Z173" s="21"/>
      <c r="AA173" s="21"/>
      <c r="AB173" s="21"/>
      <c r="AC173" s="21"/>
      <c r="AD173" s="21"/>
      <c r="AE173" s="21"/>
      <c r="AR173" s="95" t="s">
        <v>239</v>
      </c>
      <c r="AT173" s="95" t="s">
        <v>164</v>
      </c>
      <c r="AU173" s="95" t="s">
        <v>82</v>
      </c>
      <c r="AY173" s="17" t="s">
        <v>161</v>
      </c>
      <c r="BE173" s="96">
        <f t="shared" si="8"/>
        <v>0</v>
      </c>
      <c r="BF173" s="96">
        <f t="shared" si="9"/>
        <v>0</v>
      </c>
      <c r="BG173" s="96">
        <f t="shared" si="10"/>
        <v>0</v>
      </c>
      <c r="BH173" s="96">
        <f t="shared" si="11"/>
        <v>0</v>
      </c>
      <c r="BI173" s="96">
        <f t="shared" si="12"/>
        <v>0</v>
      </c>
      <c r="BJ173" s="17" t="s">
        <v>80</v>
      </c>
      <c r="BK173" s="96">
        <f t="shared" si="13"/>
        <v>0</v>
      </c>
      <c r="BL173" s="17" t="s">
        <v>239</v>
      </c>
      <c r="BM173" s="95" t="s">
        <v>318</v>
      </c>
    </row>
    <row r="174" spans="1:65" s="2" customFormat="1" ht="55.5" customHeight="1">
      <c r="A174" s="21"/>
      <c r="B174" s="137"/>
      <c r="C174" s="213" t="s">
        <v>321</v>
      </c>
      <c r="D174" s="213" t="s">
        <v>164</v>
      </c>
      <c r="E174" s="214" t="s">
        <v>1874</v>
      </c>
      <c r="F174" s="215" t="s">
        <v>1875</v>
      </c>
      <c r="G174" s="216" t="s">
        <v>269</v>
      </c>
      <c r="H174" s="217">
        <v>6</v>
      </c>
      <c r="I174" s="123"/>
      <c r="J174" s="123"/>
      <c r="K174" s="218">
        <f t="shared" si="1"/>
        <v>0</v>
      </c>
      <c r="L174" s="89"/>
      <c r="M174" s="22"/>
      <c r="N174" s="90" t="s">
        <v>1</v>
      </c>
      <c r="O174" s="91" t="s">
        <v>35</v>
      </c>
      <c r="P174" s="92">
        <f t="shared" si="2"/>
        <v>0</v>
      </c>
      <c r="Q174" s="92">
        <f t="shared" si="3"/>
        <v>0</v>
      </c>
      <c r="R174" s="92">
        <f t="shared" si="4"/>
        <v>0</v>
      </c>
      <c r="S174" s="93">
        <v>0</v>
      </c>
      <c r="T174" s="93">
        <f t="shared" si="5"/>
        <v>0</v>
      </c>
      <c r="U174" s="93">
        <v>0</v>
      </c>
      <c r="V174" s="93">
        <f t="shared" si="6"/>
        <v>0</v>
      </c>
      <c r="W174" s="93">
        <v>0</v>
      </c>
      <c r="X174" s="94">
        <f t="shared" si="7"/>
        <v>0</v>
      </c>
      <c r="Y174" s="21"/>
      <c r="Z174" s="21"/>
      <c r="AA174" s="21"/>
      <c r="AB174" s="21"/>
      <c r="AC174" s="21"/>
      <c r="AD174" s="21"/>
      <c r="AE174" s="21"/>
      <c r="AR174" s="95" t="s">
        <v>239</v>
      </c>
      <c r="AT174" s="95" t="s">
        <v>164</v>
      </c>
      <c r="AU174" s="95" t="s">
        <v>82</v>
      </c>
      <c r="AY174" s="17" t="s">
        <v>161</v>
      </c>
      <c r="BE174" s="96">
        <f t="shared" si="8"/>
        <v>0</v>
      </c>
      <c r="BF174" s="96">
        <f t="shared" si="9"/>
        <v>0</v>
      </c>
      <c r="BG174" s="96">
        <f t="shared" si="10"/>
        <v>0</v>
      </c>
      <c r="BH174" s="96">
        <f t="shared" si="11"/>
        <v>0</v>
      </c>
      <c r="BI174" s="96">
        <f t="shared" si="12"/>
        <v>0</v>
      </c>
      <c r="BJ174" s="17" t="s">
        <v>80</v>
      </c>
      <c r="BK174" s="96">
        <f t="shared" si="13"/>
        <v>0</v>
      </c>
      <c r="BL174" s="17" t="s">
        <v>239</v>
      </c>
      <c r="BM174" s="95" t="s">
        <v>324</v>
      </c>
    </row>
    <row r="175" spans="1:65" s="2" customFormat="1" ht="55.5" customHeight="1">
      <c r="A175" s="21"/>
      <c r="B175" s="137"/>
      <c r="C175" s="213" t="s">
        <v>270</v>
      </c>
      <c r="D175" s="213" t="s">
        <v>164</v>
      </c>
      <c r="E175" s="214" t="s">
        <v>1876</v>
      </c>
      <c r="F175" s="215" t="s">
        <v>1877</v>
      </c>
      <c r="G175" s="216" t="s">
        <v>269</v>
      </c>
      <c r="H175" s="217">
        <v>2</v>
      </c>
      <c r="I175" s="123"/>
      <c r="J175" s="123"/>
      <c r="K175" s="218">
        <f t="shared" si="1"/>
        <v>0</v>
      </c>
      <c r="L175" s="89"/>
      <c r="M175" s="22"/>
      <c r="N175" s="90" t="s">
        <v>1</v>
      </c>
      <c r="O175" s="91" t="s">
        <v>35</v>
      </c>
      <c r="P175" s="92">
        <f t="shared" si="2"/>
        <v>0</v>
      </c>
      <c r="Q175" s="92">
        <f t="shared" si="3"/>
        <v>0</v>
      </c>
      <c r="R175" s="92">
        <f t="shared" si="4"/>
        <v>0</v>
      </c>
      <c r="S175" s="93">
        <v>0</v>
      </c>
      <c r="T175" s="93">
        <f t="shared" si="5"/>
        <v>0</v>
      </c>
      <c r="U175" s="93">
        <v>0</v>
      </c>
      <c r="V175" s="93">
        <f t="shared" si="6"/>
        <v>0</v>
      </c>
      <c r="W175" s="93">
        <v>0</v>
      </c>
      <c r="X175" s="94">
        <f t="shared" si="7"/>
        <v>0</v>
      </c>
      <c r="Y175" s="21"/>
      <c r="Z175" s="21"/>
      <c r="AA175" s="21"/>
      <c r="AB175" s="21"/>
      <c r="AC175" s="21"/>
      <c r="AD175" s="21"/>
      <c r="AE175" s="21"/>
      <c r="AR175" s="95" t="s">
        <v>239</v>
      </c>
      <c r="AT175" s="95" t="s">
        <v>164</v>
      </c>
      <c r="AU175" s="95" t="s">
        <v>82</v>
      </c>
      <c r="AY175" s="17" t="s">
        <v>161</v>
      </c>
      <c r="BE175" s="96">
        <f t="shared" si="8"/>
        <v>0</v>
      </c>
      <c r="BF175" s="96">
        <f t="shared" si="9"/>
        <v>0</v>
      </c>
      <c r="BG175" s="96">
        <f t="shared" si="10"/>
        <v>0</v>
      </c>
      <c r="BH175" s="96">
        <f t="shared" si="11"/>
        <v>0</v>
      </c>
      <c r="BI175" s="96">
        <f t="shared" si="12"/>
        <v>0</v>
      </c>
      <c r="BJ175" s="17" t="s">
        <v>80</v>
      </c>
      <c r="BK175" s="96">
        <f t="shared" si="13"/>
        <v>0</v>
      </c>
      <c r="BL175" s="17" t="s">
        <v>239</v>
      </c>
      <c r="BM175" s="95" t="s">
        <v>338</v>
      </c>
    </row>
    <row r="176" spans="1:65" s="2" customFormat="1" ht="55.5" customHeight="1">
      <c r="A176" s="21"/>
      <c r="B176" s="137"/>
      <c r="C176" s="213" t="s">
        <v>343</v>
      </c>
      <c r="D176" s="213" t="s">
        <v>164</v>
      </c>
      <c r="E176" s="214" t="s">
        <v>1878</v>
      </c>
      <c r="F176" s="215" t="s">
        <v>1879</v>
      </c>
      <c r="G176" s="216" t="s">
        <v>269</v>
      </c>
      <c r="H176" s="217">
        <v>8</v>
      </c>
      <c r="I176" s="123"/>
      <c r="J176" s="123"/>
      <c r="K176" s="218">
        <f t="shared" si="1"/>
        <v>0</v>
      </c>
      <c r="L176" s="89"/>
      <c r="M176" s="22"/>
      <c r="N176" s="90" t="s">
        <v>1</v>
      </c>
      <c r="O176" s="91" t="s">
        <v>35</v>
      </c>
      <c r="P176" s="92">
        <f t="shared" si="2"/>
        <v>0</v>
      </c>
      <c r="Q176" s="92">
        <f t="shared" si="3"/>
        <v>0</v>
      </c>
      <c r="R176" s="92">
        <f t="shared" si="4"/>
        <v>0</v>
      </c>
      <c r="S176" s="93">
        <v>0</v>
      </c>
      <c r="T176" s="93">
        <f t="shared" si="5"/>
        <v>0</v>
      </c>
      <c r="U176" s="93">
        <v>0</v>
      </c>
      <c r="V176" s="93">
        <f t="shared" si="6"/>
        <v>0</v>
      </c>
      <c r="W176" s="93">
        <v>0</v>
      </c>
      <c r="X176" s="94">
        <f t="shared" si="7"/>
        <v>0</v>
      </c>
      <c r="Y176" s="21"/>
      <c r="Z176" s="21"/>
      <c r="AA176" s="21"/>
      <c r="AB176" s="21"/>
      <c r="AC176" s="21"/>
      <c r="AD176" s="21"/>
      <c r="AE176" s="21"/>
      <c r="AR176" s="95" t="s">
        <v>239</v>
      </c>
      <c r="AT176" s="95" t="s">
        <v>164</v>
      </c>
      <c r="AU176" s="95" t="s">
        <v>82</v>
      </c>
      <c r="AY176" s="17" t="s">
        <v>161</v>
      </c>
      <c r="BE176" s="96">
        <f t="shared" si="8"/>
        <v>0</v>
      </c>
      <c r="BF176" s="96">
        <f t="shared" si="9"/>
        <v>0</v>
      </c>
      <c r="BG176" s="96">
        <f t="shared" si="10"/>
        <v>0</v>
      </c>
      <c r="BH176" s="96">
        <f t="shared" si="11"/>
        <v>0</v>
      </c>
      <c r="BI176" s="96">
        <f t="shared" si="12"/>
        <v>0</v>
      </c>
      <c r="BJ176" s="17" t="s">
        <v>80</v>
      </c>
      <c r="BK176" s="96">
        <f t="shared" si="13"/>
        <v>0</v>
      </c>
      <c r="BL176" s="17" t="s">
        <v>239</v>
      </c>
      <c r="BM176" s="95" t="s">
        <v>347</v>
      </c>
    </row>
    <row r="177" spans="1:65" s="2" customFormat="1" ht="24.2" customHeight="1">
      <c r="A177" s="21"/>
      <c r="B177" s="137"/>
      <c r="C177" s="213" t="s">
        <v>276</v>
      </c>
      <c r="D177" s="213" t="s">
        <v>164</v>
      </c>
      <c r="E177" s="214" t="s">
        <v>1880</v>
      </c>
      <c r="F177" s="215" t="s">
        <v>1881</v>
      </c>
      <c r="G177" s="216" t="s">
        <v>269</v>
      </c>
      <c r="H177" s="217">
        <v>1</v>
      </c>
      <c r="I177" s="123"/>
      <c r="J177" s="123"/>
      <c r="K177" s="218">
        <f t="shared" si="1"/>
        <v>0</v>
      </c>
      <c r="L177" s="89"/>
      <c r="M177" s="22"/>
      <c r="N177" s="90" t="s">
        <v>1</v>
      </c>
      <c r="O177" s="91" t="s">
        <v>35</v>
      </c>
      <c r="P177" s="92">
        <f t="shared" si="2"/>
        <v>0</v>
      </c>
      <c r="Q177" s="92">
        <f t="shared" si="3"/>
        <v>0</v>
      </c>
      <c r="R177" s="92">
        <f t="shared" si="4"/>
        <v>0</v>
      </c>
      <c r="S177" s="93">
        <v>0</v>
      </c>
      <c r="T177" s="93">
        <f t="shared" si="5"/>
        <v>0</v>
      </c>
      <c r="U177" s="93">
        <v>0</v>
      </c>
      <c r="V177" s="93">
        <f t="shared" si="6"/>
        <v>0</v>
      </c>
      <c r="W177" s="93">
        <v>0</v>
      </c>
      <c r="X177" s="94">
        <f t="shared" si="7"/>
        <v>0</v>
      </c>
      <c r="Y177" s="21"/>
      <c r="Z177" s="21"/>
      <c r="AA177" s="21"/>
      <c r="AB177" s="21"/>
      <c r="AC177" s="21"/>
      <c r="AD177" s="21"/>
      <c r="AE177" s="21"/>
      <c r="AR177" s="95" t="s">
        <v>239</v>
      </c>
      <c r="AT177" s="95" t="s">
        <v>164</v>
      </c>
      <c r="AU177" s="95" t="s">
        <v>82</v>
      </c>
      <c r="AY177" s="17" t="s">
        <v>161</v>
      </c>
      <c r="BE177" s="96">
        <f t="shared" si="8"/>
        <v>0</v>
      </c>
      <c r="BF177" s="96">
        <f t="shared" si="9"/>
        <v>0</v>
      </c>
      <c r="BG177" s="96">
        <f t="shared" si="10"/>
        <v>0</v>
      </c>
      <c r="BH177" s="96">
        <f t="shared" si="11"/>
        <v>0</v>
      </c>
      <c r="BI177" s="96">
        <f t="shared" si="12"/>
        <v>0</v>
      </c>
      <c r="BJ177" s="17" t="s">
        <v>80</v>
      </c>
      <c r="BK177" s="96">
        <f t="shared" si="13"/>
        <v>0</v>
      </c>
      <c r="BL177" s="17" t="s">
        <v>239</v>
      </c>
      <c r="BM177" s="95" t="s">
        <v>351</v>
      </c>
    </row>
    <row r="178" spans="1:65" s="2" customFormat="1" ht="33" customHeight="1">
      <c r="A178" s="21"/>
      <c r="B178" s="137"/>
      <c r="C178" s="213" t="s">
        <v>353</v>
      </c>
      <c r="D178" s="213" t="s">
        <v>164</v>
      </c>
      <c r="E178" s="214" t="s">
        <v>1882</v>
      </c>
      <c r="F178" s="215" t="s">
        <v>1883</v>
      </c>
      <c r="G178" s="216" t="s">
        <v>269</v>
      </c>
      <c r="H178" s="217">
        <v>1</v>
      </c>
      <c r="I178" s="123"/>
      <c r="J178" s="123"/>
      <c r="K178" s="218">
        <f t="shared" si="1"/>
        <v>0</v>
      </c>
      <c r="L178" s="89"/>
      <c r="M178" s="22"/>
      <c r="N178" s="90" t="s">
        <v>1</v>
      </c>
      <c r="O178" s="91" t="s">
        <v>35</v>
      </c>
      <c r="P178" s="92">
        <f t="shared" si="2"/>
        <v>0</v>
      </c>
      <c r="Q178" s="92">
        <f t="shared" si="3"/>
        <v>0</v>
      </c>
      <c r="R178" s="92">
        <f t="shared" si="4"/>
        <v>0</v>
      </c>
      <c r="S178" s="93">
        <v>0</v>
      </c>
      <c r="T178" s="93">
        <f t="shared" si="5"/>
        <v>0</v>
      </c>
      <c r="U178" s="93">
        <v>0</v>
      </c>
      <c r="V178" s="93">
        <f t="shared" si="6"/>
        <v>0</v>
      </c>
      <c r="W178" s="93">
        <v>0</v>
      </c>
      <c r="X178" s="94">
        <f t="shared" si="7"/>
        <v>0</v>
      </c>
      <c r="Y178" s="21"/>
      <c r="Z178" s="21"/>
      <c r="AA178" s="21"/>
      <c r="AB178" s="21"/>
      <c r="AC178" s="21"/>
      <c r="AD178" s="21"/>
      <c r="AE178" s="21"/>
      <c r="AR178" s="95" t="s">
        <v>239</v>
      </c>
      <c r="AT178" s="95" t="s">
        <v>164</v>
      </c>
      <c r="AU178" s="95" t="s">
        <v>82</v>
      </c>
      <c r="AY178" s="17" t="s">
        <v>161</v>
      </c>
      <c r="BE178" s="96">
        <f t="shared" si="8"/>
        <v>0</v>
      </c>
      <c r="BF178" s="96">
        <f t="shared" si="9"/>
        <v>0</v>
      </c>
      <c r="BG178" s="96">
        <f t="shared" si="10"/>
        <v>0</v>
      </c>
      <c r="BH178" s="96">
        <f t="shared" si="11"/>
        <v>0</v>
      </c>
      <c r="BI178" s="96">
        <f t="shared" si="12"/>
        <v>0</v>
      </c>
      <c r="BJ178" s="17" t="s">
        <v>80</v>
      </c>
      <c r="BK178" s="96">
        <f t="shared" si="13"/>
        <v>0</v>
      </c>
      <c r="BL178" s="17" t="s">
        <v>239</v>
      </c>
      <c r="BM178" s="95" t="s">
        <v>356</v>
      </c>
    </row>
    <row r="179" spans="1:65" s="2" customFormat="1" ht="49.15" customHeight="1">
      <c r="A179" s="21"/>
      <c r="B179" s="137"/>
      <c r="C179" s="213" t="s">
        <v>283</v>
      </c>
      <c r="D179" s="213" t="s">
        <v>164</v>
      </c>
      <c r="E179" s="214" t="s">
        <v>1884</v>
      </c>
      <c r="F179" s="215" t="s">
        <v>1885</v>
      </c>
      <c r="G179" s="216" t="s">
        <v>346</v>
      </c>
      <c r="H179" s="217">
        <v>450.78</v>
      </c>
      <c r="I179" s="123"/>
      <c r="J179" s="123"/>
      <c r="K179" s="218">
        <f t="shared" si="1"/>
        <v>0</v>
      </c>
      <c r="L179" s="89"/>
      <c r="M179" s="22"/>
      <c r="N179" s="90" t="s">
        <v>1</v>
      </c>
      <c r="O179" s="91" t="s">
        <v>35</v>
      </c>
      <c r="P179" s="92">
        <f t="shared" si="2"/>
        <v>0</v>
      </c>
      <c r="Q179" s="92">
        <f t="shared" si="3"/>
        <v>0</v>
      </c>
      <c r="R179" s="92">
        <f t="shared" si="4"/>
        <v>0</v>
      </c>
      <c r="S179" s="93">
        <v>0</v>
      </c>
      <c r="T179" s="93">
        <f t="shared" si="5"/>
        <v>0</v>
      </c>
      <c r="U179" s="93">
        <v>0</v>
      </c>
      <c r="V179" s="93">
        <f t="shared" si="6"/>
        <v>0</v>
      </c>
      <c r="W179" s="93">
        <v>0</v>
      </c>
      <c r="X179" s="94">
        <f t="shared" si="7"/>
        <v>0</v>
      </c>
      <c r="Y179" s="21"/>
      <c r="Z179" s="21"/>
      <c r="AA179" s="21"/>
      <c r="AB179" s="21"/>
      <c r="AC179" s="21"/>
      <c r="AD179" s="21"/>
      <c r="AE179" s="21"/>
      <c r="AR179" s="95" t="s">
        <v>239</v>
      </c>
      <c r="AT179" s="95" t="s">
        <v>164</v>
      </c>
      <c r="AU179" s="95" t="s">
        <v>82</v>
      </c>
      <c r="AY179" s="17" t="s">
        <v>161</v>
      </c>
      <c r="BE179" s="96">
        <f t="shared" si="8"/>
        <v>0</v>
      </c>
      <c r="BF179" s="96">
        <f t="shared" si="9"/>
        <v>0</v>
      </c>
      <c r="BG179" s="96">
        <f t="shared" si="10"/>
        <v>0</v>
      </c>
      <c r="BH179" s="96">
        <f t="shared" si="11"/>
        <v>0</v>
      </c>
      <c r="BI179" s="96">
        <f t="shared" si="12"/>
        <v>0</v>
      </c>
      <c r="BJ179" s="17" t="s">
        <v>80</v>
      </c>
      <c r="BK179" s="96">
        <f t="shared" si="13"/>
        <v>0</v>
      </c>
      <c r="BL179" s="17" t="s">
        <v>239</v>
      </c>
      <c r="BM179" s="95" t="s">
        <v>360</v>
      </c>
    </row>
    <row r="180" spans="1:65" s="15" customFormat="1">
      <c r="B180" s="230"/>
      <c r="C180" s="231"/>
      <c r="D180" s="221" t="s">
        <v>169</v>
      </c>
      <c r="E180" s="232" t="s">
        <v>1</v>
      </c>
      <c r="F180" s="233" t="s">
        <v>1886</v>
      </c>
      <c r="G180" s="231"/>
      <c r="H180" s="232" t="s">
        <v>1</v>
      </c>
      <c r="I180" s="231"/>
      <c r="J180" s="231"/>
      <c r="K180" s="231"/>
      <c r="M180" s="107"/>
      <c r="N180" s="109"/>
      <c r="O180" s="110"/>
      <c r="P180" s="110"/>
      <c r="Q180" s="110"/>
      <c r="R180" s="110"/>
      <c r="S180" s="110"/>
      <c r="T180" s="110"/>
      <c r="U180" s="110"/>
      <c r="V180" s="110"/>
      <c r="W180" s="110"/>
      <c r="X180" s="111"/>
      <c r="AT180" s="108" t="s">
        <v>169</v>
      </c>
      <c r="AU180" s="108" t="s">
        <v>82</v>
      </c>
      <c r="AV180" s="15" t="s">
        <v>80</v>
      </c>
      <c r="AW180" s="15" t="s">
        <v>4</v>
      </c>
      <c r="AX180" s="15" t="s">
        <v>72</v>
      </c>
      <c r="AY180" s="108" t="s">
        <v>161</v>
      </c>
    </row>
    <row r="181" spans="1:65" s="15" customFormat="1">
      <c r="B181" s="230"/>
      <c r="C181" s="231"/>
      <c r="D181" s="221" t="s">
        <v>169</v>
      </c>
      <c r="E181" s="232" t="s">
        <v>1</v>
      </c>
      <c r="F181" s="233" t="s">
        <v>1032</v>
      </c>
      <c r="G181" s="231"/>
      <c r="H181" s="232" t="s">
        <v>1</v>
      </c>
      <c r="I181" s="231"/>
      <c r="J181" s="231"/>
      <c r="K181" s="231"/>
      <c r="M181" s="107"/>
      <c r="N181" s="109"/>
      <c r="O181" s="110"/>
      <c r="P181" s="110"/>
      <c r="Q181" s="110"/>
      <c r="R181" s="110"/>
      <c r="S181" s="110"/>
      <c r="T181" s="110"/>
      <c r="U181" s="110"/>
      <c r="V181" s="110"/>
      <c r="W181" s="110"/>
      <c r="X181" s="111"/>
      <c r="AT181" s="108" t="s">
        <v>169</v>
      </c>
      <c r="AU181" s="108" t="s">
        <v>82</v>
      </c>
      <c r="AV181" s="15" t="s">
        <v>80</v>
      </c>
      <c r="AW181" s="15" t="s">
        <v>4</v>
      </c>
      <c r="AX181" s="15" t="s">
        <v>72</v>
      </c>
      <c r="AY181" s="108" t="s">
        <v>161</v>
      </c>
    </row>
    <row r="182" spans="1:65" s="13" customFormat="1">
      <c r="B182" s="219"/>
      <c r="C182" s="220"/>
      <c r="D182" s="221" t="s">
        <v>169</v>
      </c>
      <c r="E182" s="222" t="s">
        <v>1</v>
      </c>
      <c r="F182" s="223" t="s">
        <v>1887</v>
      </c>
      <c r="G182" s="220"/>
      <c r="H182" s="224">
        <v>450.78</v>
      </c>
      <c r="I182" s="220"/>
      <c r="J182" s="220"/>
      <c r="K182" s="220"/>
      <c r="M182" s="97"/>
      <c r="N182" s="99"/>
      <c r="O182" s="100"/>
      <c r="P182" s="100"/>
      <c r="Q182" s="100"/>
      <c r="R182" s="100"/>
      <c r="S182" s="100"/>
      <c r="T182" s="100"/>
      <c r="U182" s="100"/>
      <c r="V182" s="100"/>
      <c r="W182" s="100"/>
      <c r="X182" s="101"/>
      <c r="AT182" s="98" t="s">
        <v>169</v>
      </c>
      <c r="AU182" s="98" t="s">
        <v>82</v>
      </c>
      <c r="AV182" s="13" t="s">
        <v>82</v>
      </c>
      <c r="AW182" s="13" t="s">
        <v>4</v>
      </c>
      <c r="AX182" s="13" t="s">
        <v>72</v>
      </c>
      <c r="AY182" s="98" t="s">
        <v>161</v>
      </c>
    </row>
    <row r="183" spans="1:65" s="14" customFormat="1">
      <c r="B183" s="225"/>
      <c r="C183" s="226"/>
      <c r="D183" s="221" t="s">
        <v>169</v>
      </c>
      <c r="E183" s="227" t="s">
        <v>1</v>
      </c>
      <c r="F183" s="228" t="s">
        <v>171</v>
      </c>
      <c r="G183" s="226"/>
      <c r="H183" s="229">
        <v>450.78</v>
      </c>
      <c r="I183" s="226"/>
      <c r="J183" s="226"/>
      <c r="K183" s="226"/>
      <c r="M183" s="102"/>
      <c r="N183" s="104"/>
      <c r="O183" s="105"/>
      <c r="P183" s="105"/>
      <c r="Q183" s="105"/>
      <c r="R183" s="105"/>
      <c r="S183" s="105"/>
      <c r="T183" s="105"/>
      <c r="U183" s="105"/>
      <c r="V183" s="105"/>
      <c r="W183" s="105"/>
      <c r="X183" s="106"/>
      <c r="AT183" s="103" t="s">
        <v>169</v>
      </c>
      <c r="AU183" s="103" t="s">
        <v>82</v>
      </c>
      <c r="AV183" s="14" t="s">
        <v>168</v>
      </c>
      <c r="AW183" s="14" t="s">
        <v>4</v>
      </c>
      <c r="AX183" s="14" t="s">
        <v>80</v>
      </c>
      <c r="AY183" s="103" t="s">
        <v>161</v>
      </c>
    </row>
    <row r="184" spans="1:65" s="2" customFormat="1" ht="37.9" customHeight="1">
      <c r="A184" s="21"/>
      <c r="B184" s="137"/>
      <c r="C184" s="213" t="s">
        <v>361</v>
      </c>
      <c r="D184" s="213" t="s">
        <v>164</v>
      </c>
      <c r="E184" s="214" t="s">
        <v>1888</v>
      </c>
      <c r="F184" s="215" t="s">
        <v>1889</v>
      </c>
      <c r="G184" s="216" t="s">
        <v>167</v>
      </c>
      <c r="H184" s="217">
        <v>68.3</v>
      </c>
      <c r="I184" s="123"/>
      <c r="J184" s="123"/>
      <c r="K184" s="218">
        <f>ROUND(P184*H184,2)</f>
        <v>0</v>
      </c>
      <c r="L184" s="89"/>
      <c r="M184" s="22"/>
      <c r="N184" s="90" t="s">
        <v>1</v>
      </c>
      <c r="O184" s="91" t="s">
        <v>35</v>
      </c>
      <c r="P184" s="92">
        <f>I184+J184</f>
        <v>0</v>
      </c>
      <c r="Q184" s="92">
        <f>ROUND(I184*H184,2)</f>
        <v>0</v>
      </c>
      <c r="R184" s="92">
        <f>ROUND(J184*H184,2)</f>
        <v>0</v>
      </c>
      <c r="S184" s="93">
        <v>0</v>
      </c>
      <c r="T184" s="93">
        <f>S184*H184</f>
        <v>0</v>
      </c>
      <c r="U184" s="93">
        <v>0</v>
      </c>
      <c r="V184" s="93">
        <f>U184*H184</f>
        <v>0</v>
      </c>
      <c r="W184" s="93">
        <v>0</v>
      </c>
      <c r="X184" s="94">
        <f>W184*H184</f>
        <v>0</v>
      </c>
      <c r="Y184" s="21"/>
      <c r="Z184" s="21"/>
      <c r="AA184" s="21"/>
      <c r="AB184" s="21"/>
      <c r="AC184" s="21"/>
      <c r="AD184" s="21"/>
      <c r="AE184" s="21"/>
      <c r="AR184" s="95" t="s">
        <v>239</v>
      </c>
      <c r="AT184" s="95" t="s">
        <v>164</v>
      </c>
      <c r="AU184" s="95" t="s">
        <v>82</v>
      </c>
      <c r="AY184" s="17" t="s">
        <v>161</v>
      </c>
      <c r="BE184" s="96">
        <f>IF(O184="základní",K184,0)</f>
        <v>0</v>
      </c>
      <c r="BF184" s="96">
        <f>IF(O184="snížená",K184,0)</f>
        <v>0</v>
      </c>
      <c r="BG184" s="96">
        <f>IF(O184="zákl. přenesená",K184,0)</f>
        <v>0</v>
      </c>
      <c r="BH184" s="96">
        <f>IF(O184="sníž. přenesená",K184,0)</f>
        <v>0</v>
      </c>
      <c r="BI184" s="96">
        <f>IF(O184="nulová",K184,0)</f>
        <v>0</v>
      </c>
      <c r="BJ184" s="17" t="s">
        <v>80</v>
      </c>
      <c r="BK184" s="96">
        <f>ROUND(P184*H184,2)</f>
        <v>0</v>
      </c>
      <c r="BL184" s="17" t="s">
        <v>239</v>
      </c>
      <c r="BM184" s="95" t="s">
        <v>364</v>
      </c>
    </row>
    <row r="185" spans="1:65" s="15" customFormat="1">
      <c r="B185" s="230"/>
      <c r="C185" s="231"/>
      <c r="D185" s="221" t="s">
        <v>169</v>
      </c>
      <c r="E185" s="232" t="s">
        <v>1</v>
      </c>
      <c r="F185" s="233" t="s">
        <v>1032</v>
      </c>
      <c r="G185" s="231"/>
      <c r="H185" s="232" t="s">
        <v>1</v>
      </c>
      <c r="I185" s="231"/>
      <c r="J185" s="231"/>
      <c r="K185" s="231"/>
      <c r="M185" s="107"/>
      <c r="N185" s="109"/>
      <c r="O185" s="110"/>
      <c r="P185" s="110"/>
      <c r="Q185" s="110"/>
      <c r="R185" s="110"/>
      <c r="S185" s="110"/>
      <c r="T185" s="110"/>
      <c r="U185" s="110"/>
      <c r="V185" s="110"/>
      <c r="W185" s="110"/>
      <c r="X185" s="111"/>
      <c r="AT185" s="108" t="s">
        <v>169</v>
      </c>
      <c r="AU185" s="108" t="s">
        <v>82</v>
      </c>
      <c r="AV185" s="15" t="s">
        <v>80</v>
      </c>
      <c r="AW185" s="15" t="s">
        <v>4</v>
      </c>
      <c r="AX185" s="15" t="s">
        <v>72</v>
      </c>
      <c r="AY185" s="108" t="s">
        <v>161</v>
      </c>
    </row>
    <row r="186" spans="1:65" s="13" customFormat="1">
      <c r="B186" s="219"/>
      <c r="C186" s="220"/>
      <c r="D186" s="221" t="s">
        <v>169</v>
      </c>
      <c r="E186" s="222" t="s">
        <v>1</v>
      </c>
      <c r="F186" s="223" t="s">
        <v>1183</v>
      </c>
      <c r="G186" s="220"/>
      <c r="H186" s="224">
        <v>68.3</v>
      </c>
      <c r="I186" s="220"/>
      <c r="J186" s="220"/>
      <c r="K186" s="220"/>
      <c r="M186" s="97"/>
      <c r="N186" s="99"/>
      <c r="O186" s="100"/>
      <c r="P186" s="100"/>
      <c r="Q186" s="100"/>
      <c r="R186" s="100"/>
      <c r="S186" s="100"/>
      <c r="T186" s="100"/>
      <c r="U186" s="100"/>
      <c r="V186" s="100"/>
      <c r="W186" s="100"/>
      <c r="X186" s="101"/>
      <c r="AT186" s="98" t="s">
        <v>169</v>
      </c>
      <c r="AU186" s="98" t="s">
        <v>82</v>
      </c>
      <c r="AV186" s="13" t="s">
        <v>82</v>
      </c>
      <c r="AW186" s="13" t="s">
        <v>4</v>
      </c>
      <c r="AX186" s="13" t="s">
        <v>72</v>
      </c>
      <c r="AY186" s="98" t="s">
        <v>161</v>
      </c>
    </row>
    <row r="187" spans="1:65" s="14" customFormat="1">
      <c r="B187" s="225"/>
      <c r="C187" s="226"/>
      <c r="D187" s="221" t="s">
        <v>169</v>
      </c>
      <c r="E187" s="227" t="s">
        <v>1</v>
      </c>
      <c r="F187" s="228" t="s">
        <v>171</v>
      </c>
      <c r="G187" s="226"/>
      <c r="H187" s="229">
        <v>68.3</v>
      </c>
      <c r="I187" s="226"/>
      <c r="J187" s="226"/>
      <c r="K187" s="226"/>
      <c r="M187" s="102"/>
      <c r="N187" s="104"/>
      <c r="O187" s="105"/>
      <c r="P187" s="105"/>
      <c r="Q187" s="105"/>
      <c r="R187" s="105"/>
      <c r="S187" s="105"/>
      <c r="T187" s="105"/>
      <c r="U187" s="105"/>
      <c r="V187" s="105"/>
      <c r="W187" s="105"/>
      <c r="X187" s="106"/>
      <c r="AT187" s="103" t="s">
        <v>169</v>
      </c>
      <c r="AU187" s="103" t="s">
        <v>82</v>
      </c>
      <c r="AV187" s="14" t="s">
        <v>168</v>
      </c>
      <c r="AW187" s="14" t="s">
        <v>4</v>
      </c>
      <c r="AX187" s="14" t="s">
        <v>80</v>
      </c>
      <c r="AY187" s="103" t="s">
        <v>161</v>
      </c>
    </row>
    <row r="188" spans="1:65" s="2" customFormat="1" ht="24.2" customHeight="1">
      <c r="A188" s="21"/>
      <c r="B188" s="137"/>
      <c r="C188" s="213" t="s">
        <v>286</v>
      </c>
      <c r="D188" s="213" t="s">
        <v>164</v>
      </c>
      <c r="E188" s="214" t="s">
        <v>1890</v>
      </c>
      <c r="F188" s="215" t="s">
        <v>1891</v>
      </c>
      <c r="G188" s="216" t="s">
        <v>346</v>
      </c>
      <c r="H188" s="217">
        <v>55.3</v>
      </c>
      <c r="I188" s="123"/>
      <c r="J188" s="123"/>
      <c r="K188" s="218">
        <f>ROUND(P188*H188,2)</f>
        <v>0</v>
      </c>
      <c r="L188" s="89"/>
      <c r="M188" s="22"/>
      <c r="N188" s="90" t="s">
        <v>1</v>
      </c>
      <c r="O188" s="91" t="s">
        <v>35</v>
      </c>
      <c r="P188" s="92">
        <f>I188+J188</f>
        <v>0</v>
      </c>
      <c r="Q188" s="92">
        <f>ROUND(I188*H188,2)</f>
        <v>0</v>
      </c>
      <c r="R188" s="92">
        <f>ROUND(J188*H188,2)</f>
        <v>0</v>
      </c>
      <c r="S188" s="93">
        <v>0</v>
      </c>
      <c r="T188" s="93">
        <f>S188*H188</f>
        <v>0</v>
      </c>
      <c r="U188" s="93">
        <v>0</v>
      </c>
      <c r="V188" s="93">
        <f>U188*H188</f>
        <v>0</v>
      </c>
      <c r="W188" s="93">
        <v>0</v>
      </c>
      <c r="X188" s="94">
        <f>W188*H188</f>
        <v>0</v>
      </c>
      <c r="Y188" s="21"/>
      <c r="Z188" s="21"/>
      <c r="AA188" s="21"/>
      <c r="AB188" s="21"/>
      <c r="AC188" s="21"/>
      <c r="AD188" s="21"/>
      <c r="AE188" s="21"/>
      <c r="AR188" s="95" t="s">
        <v>239</v>
      </c>
      <c r="AT188" s="95" t="s">
        <v>164</v>
      </c>
      <c r="AU188" s="95" t="s">
        <v>82</v>
      </c>
      <c r="AY188" s="17" t="s">
        <v>161</v>
      </c>
      <c r="BE188" s="96">
        <f>IF(O188="základní",K188,0)</f>
        <v>0</v>
      </c>
      <c r="BF188" s="96">
        <f>IF(O188="snížená",K188,0)</f>
        <v>0</v>
      </c>
      <c r="BG188" s="96">
        <f>IF(O188="zákl. přenesená",K188,0)</f>
        <v>0</v>
      </c>
      <c r="BH188" s="96">
        <f>IF(O188="sníž. přenesená",K188,0)</f>
        <v>0</v>
      </c>
      <c r="BI188" s="96">
        <f>IF(O188="nulová",K188,0)</f>
        <v>0</v>
      </c>
      <c r="BJ188" s="17" t="s">
        <v>80</v>
      </c>
      <c r="BK188" s="96">
        <f>ROUND(P188*H188,2)</f>
        <v>0</v>
      </c>
      <c r="BL188" s="17" t="s">
        <v>239</v>
      </c>
      <c r="BM188" s="95" t="s">
        <v>369</v>
      </c>
    </row>
    <row r="189" spans="1:65" s="15" customFormat="1">
      <c r="B189" s="230"/>
      <c r="C189" s="231"/>
      <c r="D189" s="221" t="s">
        <v>169</v>
      </c>
      <c r="E189" s="232" t="s">
        <v>1</v>
      </c>
      <c r="F189" s="233" t="s">
        <v>1032</v>
      </c>
      <c r="G189" s="231"/>
      <c r="H189" s="232" t="s">
        <v>1</v>
      </c>
      <c r="I189" s="231"/>
      <c r="J189" s="231"/>
      <c r="K189" s="231"/>
      <c r="M189" s="107"/>
      <c r="N189" s="109"/>
      <c r="O189" s="110"/>
      <c r="P189" s="110"/>
      <c r="Q189" s="110"/>
      <c r="R189" s="110"/>
      <c r="S189" s="110"/>
      <c r="T189" s="110"/>
      <c r="U189" s="110"/>
      <c r="V189" s="110"/>
      <c r="W189" s="110"/>
      <c r="X189" s="111"/>
      <c r="AT189" s="108" t="s">
        <v>169</v>
      </c>
      <c r="AU189" s="108" t="s">
        <v>82</v>
      </c>
      <c r="AV189" s="15" t="s">
        <v>80</v>
      </c>
      <c r="AW189" s="15" t="s">
        <v>4</v>
      </c>
      <c r="AX189" s="15" t="s">
        <v>72</v>
      </c>
      <c r="AY189" s="108" t="s">
        <v>161</v>
      </c>
    </row>
    <row r="190" spans="1:65" s="13" customFormat="1">
      <c r="B190" s="219"/>
      <c r="C190" s="220"/>
      <c r="D190" s="221" t="s">
        <v>169</v>
      </c>
      <c r="E190" s="222" t="s">
        <v>1</v>
      </c>
      <c r="F190" s="223" t="s">
        <v>1892</v>
      </c>
      <c r="G190" s="220"/>
      <c r="H190" s="224">
        <v>55.3</v>
      </c>
      <c r="I190" s="220"/>
      <c r="J190" s="220"/>
      <c r="K190" s="220"/>
      <c r="M190" s="97"/>
      <c r="N190" s="99"/>
      <c r="O190" s="100"/>
      <c r="P190" s="100"/>
      <c r="Q190" s="100"/>
      <c r="R190" s="100"/>
      <c r="S190" s="100"/>
      <c r="T190" s="100"/>
      <c r="U190" s="100"/>
      <c r="V190" s="100"/>
      <c r="W190" s="100"/>
      <c r="X190" s="101"/>
      <c r="AT190" s="98" t="s">
        <v>169</v>
      </c>
      <c r="AU190" s="98" t="s">
        <v>82</v>
      </c>
      <c r="AV190" s="13" t="s">
        <v>82</v>
      </c>
      <c r="AW190" s="13" t="s">
        <v>4</v>
      </c>
      <c r="AX190" s="13" t="s">
        <v>72</v>
      </c>
      <c r="AY190" s="98" t="s">
        <v>161</v>
      </c>
    </row>
    <row r="191" spans="1:65" s="14" customFormat="1">
      <c r="B191" s="225"/>
      <c r="C191" s="226"/>
      <c r="D191" s="221" t="s">
        <v>169</v>
      </c>
      <c r="E191" s="227" t="s">
        <v>1</v>
      </c>
      <c r="F191" s="228" t="s">
        <v>171</v>
      </c>
      <c r="G191" s="226"/>
      <c r="H191" s="229">
        <v>55.3</v>
      </c>
      <c r="I191" s="226"/>
      <c r="J191" s="226"/>
      <c r="K191" s="226"/>
      <c r="M191" s="102"/>
      <c r="N191" s="104"/>
      <c r="O191" s="105"/>
      <c r="P191" s="105"/>
      <c r="Q191" s="105"/>
      <c r="R191" s="105"/>
      <c r="S191" s="105"/>
      <c r="T191" s="105"/>
      <c r="U191" s="105"/>
      <c r="V191" s="105"/>
      <c r="W191" s="105"/>
      <c r="X191" s="106"/>
      <c r="AT191" s="103" t="s">
        <v>169</v>
      </c>
      <c r="AU191" s="103" t="s">
        <v>82</v>
      </c>
      <c r="AV191" s="14" t="s">
        <v>168</v>
      </c>
      <c r="AW191" s="14" t="s">
        <v>4</v>
      </c>
      <c r="AX191" s="14" t="s">
        <v>80</v>
      </c>
      <c r="AY191" s="103" t="s">
        <v>161</v>
      </c>
    </row>
    <row r="192" spans="1:65" s="2" customFormat="1" ht="24.2" customHeight="1">
      <c r="A192" s="21"/>
      <c r="B192" s="137"/>
      <c r="C192" s="213" t="s">
        <v>371</v>
      </c>
      <c r="D192" s="213" t="s">
        <v>164</v>
      </c>
      <c r="E192" s="214" t="s">
        <v>1893</v>
      </c>
      <c r="F192" s="215" t="s">
        <v>1894</v>
      </c>
      <c r="G192" s="216" t="s">
        <v>346</v>
      </c>
      <c r="H192" s="217">
        <v>10</v>
      </c>
      <c r="I192" s="123"/>
      <c r="J192" s="123"/>
      <c r="K192" s="218">
        <f t="shared" ref="K192:K198" si="14">ROUND(P192*H192,2)</f>
        <v>0</v>
      </c>
      <c r="L192" s="89"/>
      <c r="M192" s="22"/>
      <c r="N192" s="90" t="s">
        <v>1</v>
      </c>
      <c r="O192" s="91" t="s">
        <v>35</v>
      </c>
      <c r="P192" s="92">
        <f t="shared" ref="P192:P198" si="15">I192+J192</f>
        <v>0</v>
      </c>
      <c r="Q192" s="92">
        <f t="shared" ref="Q192:Q198" si="16">ROUND(I192*H192,2)</f>
        <v>0</v>
      </c>
      <c r="R192" s="92">
        <f t="shared" ref="R192:R198" si="17">ROUND(J192*H192,2)</f>
        <v>0</v>
      </c>
      <c r="S192" s="93">
        <v>0</v>
      </c>
      <c r="T192" s="93">
        <f t="shared" ref="T192:T198" si="18">S192*H192</f>
        <v>0</v>
      </c>
      <c r="U192" s="93">
        <v>0</v>
      </c>
      <c r="V192" s="93">
        <f t="shared" ref="V192:V198" si="19">U192*H192</f>
        <v>0</v>
      </c>
      <c r="W192" s="93">
        <v>0</v>
      </c>
      <c r="X192" s="94">
        <f t="shared" ref="X192:X198" si="20">W192*H192</f>
        <v>0</v>
      </c>
      <c r="Y192" s="21"/>
      <c r="Z192" s="21"/>
      <c r="AA192" s="21"/>
      <c r="AB192" s="21"/>
      <c r="AC192" s="21"/>
      <c r="AD192" s="21"/>
      <c r="AE192" s="21"/>
      <c r="AR192" s="95" t="s">
        <v>239</v>
      </c>
      <c r="AT192" s="95" t="s">
        <v>164</v>
      </c>
      <c r="AU192" s="95" t="s">
        <v>82</v>
      </c>
      <c r="AY192" s="17" t="s">
        <v>161</v>
      </c>
      <c r="BE192" s="96">
        <f t="shared" ref="BE192:BE198" si="21">IF(O192="základní",K192,0)</f>
        <v>0</v>
      </c>
      <c r="BF192" s="96">
        <f t="shared" ref="BF192:BF198" si="22">IF(O192="snížená",K192,0)</f>
        <v>0</v>
      </c>
      <c r="BG192" s="96">
        <f t="shared" ref="BG192:BG198" si="23">IF(O192="zákl. přenesená",K192,0)</f>
        <v>0</v>
      </c>
      <c r="BH192" s="96">
        <f t="shared" ref="BH192:BH198" si="24">IF(O192="sníž. přenesená",K192,0)</f>
        <v>0</v>
      </c>
      <c r="BI192" s="96">
        <f t="shared" ref="BI192:BI198" si="25">IF(O192="nulová",K192,0)</f>
        <v>0</v>
      </c>
      <c r="BJ192" s="17" t="s">
        <v>80</v>
      </c>
      <c r="BK192" s="96">
        <f t="shared" ref="BK192:BK198" si="26">ROUND(P192*H192,2)</f>
        <v>0</v>
      </c>
      <c r="BL192" s="17" t="s">
        <v>239</v>
      </c>
      <c r="BM192" s="95" t="s">
        <v>374</v>
      </c>
    </row>
    <row r="193" spans="1:65" s="2" customFormat="1" ht="24.2" customHeight="1">
      <c r="A193" s="21"/>
      <c r="B193" s="137"/>
      <c r="C193" s="213" t="s">
        <v>290</v>
      </c>
      <c r="D193" s="213" t="s">
        <v>164</v>
      </c>
      <c r="E193" s="214" t="s">
        <v>1895</v>
      </c>
      <c r="F193" s="215" t="s">
        <v>1896</v>
      </c>
      <c r="G193" s="216" t="s">
        <v>269</v>
      </c>
      <c r="H193" s="217">
        <v>1</v>
      </c>
      <c r="I193" s="123"/>
      <c r="J193" s="123"/>
      <c r="K193" s="218">
        <f t="shared" si="14"/>
        <v>0</v>
      </c>
      <c r="L193" s="89"/>
      <c r="M193" s="22"/>
      <c r="N193" s="90" t="s">
        <v>1</v>
      </c>
      <c r="O193" s="91" t="s">
        <v>35</v>
      </c>
      <c r="P193" s="92">
        <f t="shared" si="15"/>
        <v>0</v>
      </c>
      <c r="Q193" s="92">
        <f t="shared" si="16"/>
        <v>0</v>
      </c>
      <c r="R193" s="92">
        <f t="shared" si="17"/>
        <v>0</v>
      </c>
      <c r="S193" s="93">
        <v>0</v>
      </c>
      <c r="T193" s="93">
        <f t="shared" si="18"/>
        <v>0</v>
      </c>
      <c r="U193" s="93">
        <v>0</v>
      </c>
      <c r="V193" s="93">
        <f t="shared" si="19"/>
        <v>0</v>
      </c>
      <c r="W193" s="93">
        <v>0</v>
      </c>
      <c r="X193" s="94">
        <f t="shared" si="20"/>
        <v>0</v>
      </c>
      <c r="Y193" s="21"/>
      <c r="Z193" s="21"/>
      <c r="AA193" s="21"/>
      <c r="AB193" s="21"/>
      <c r="AC193" s="21"/>
      <c r="AD193" s="21"/>
      <c r="AE193" s="21"/>
      <c r="AR193" s="95" t="s">
        <v>239</v>
      </c>
      <c r="AT193" s="95" t="s">
        <v>164</v>
      </c>
      <c r="AU193" s="95" t="s">
        <v>82</v>
      </c>
      <c r="AY193" s="17" t="s">
        <v>161</v>
      </c>
      <c r="BE193" s="96">
        <f t="shared" si="21"/>
        <v>0</v>
      </c>
      <c r="BF193" s="96">
        <f t="shared" si="22"/>
        <v>0</v>
      </c>
      <c r="BG193" s="96">
        <f t="shared" si="23"/>
        <v>0</v>
      </c>
      <c r="BH193" s="96">
        <f t="shared" si="24"/>
        <v>0</v>
      </c>
      <c r="BI193" s="96">
        <f t="shared" si="25"/>
        <v>0</v>
      </c>
      <c r="BJ193" s="17" t="s">
        <v>80</v>
      </c>
      <c r="BK193" s="96">
        <f t="shared" si="26"/>
        <v>0</v>
      </c>
      <c r="BL193" s="17" t="s">
        <v>239</v>
      </c>
      <c r="BM193" s="95" t="s">
        <v>379</v>
      </c>
    </row>
    <row r="194" spans="1:65" s="2" customFormat="1" ht="37.9" customHeight="1">
      <c r="A194" s="21"/>
      <c r="B194" s="137"/>
      <c r="C194" s="213" t="s">
        <v>381</v>
      </c>
      <c r="D194" s="213" t="s">
        <v>164</v>
      </c>
      <c r="E194" s="214" t="s">
        <v>1897</v>
      </c>
      <c r="F194" s="215" t="s">
        <v>1898</v>
      </c>
      <c r="G194" s="216" t="s">
        <v>269</v>
      </c>
      <c r="H194" s="217">
        <v>1</v>
      </c>
      <c r="I194" s="123"/>
      <c r="J194" s="123"/>
      <c r="K194" s="218">
        <f t="shared" si="14"/>
        <v>0</v>
      </c>
      <c r="L194" s="89"/>
      <c r="M194" s="22"/>
      <c r="N194" s="90" t="s">
        <v>1</v>
      </c>
      <c r="O194" s="91" t="s">
        <v>35</v>
      </c>
      <c r="P194" s="92">
        <f t="shared" si="15"/>
        <v>0</v>
      </c>
      <c r="Q194" s="92">
        <f t="shared" si="16"/>
        <v>0</v>
      </c>
      <c r="R194" s="92">
        <f t="shared" si="17"/>
        <v>0</v>
      </c>
      <c r="S194" s="93">
        <v>0</v>
      </c>
      <c r="T194" s="93">
        <f t="shared" si="18"/>
        <v>0</v>
      </c>
      <c r="U194" s="93">
        <v>0</v>
      </c>
      <c r="V194" s="93">
        <f t="shared" si="19"/>
        <v>0</v>
      </c>
      <c r="W194" s="93">
        <v>0</v>
      </c>
      <c r="X194" s="94">
        <f t="shared" si="20"/>
        <v>0</v>
      </c>
      <c r="Y194" s="21"/>
      <c r="Z194" s="21"/>
      <c r="AA194" s="21"/>
      <c r="AB194" s="21"/>
      <c r="AC194" s="21"/>
      <c r="AD194" s="21"/>
      <c r="AE194" s="21"/>
      <c r="AR194" s="95" t="s">
        <v>239</v>
      </c>
      <c r="AT194" s="95" t="s">
        <v>164</v>
      </c>
      <c r="AU194" s="95" t="s">
        <v>82</v>
      </c>
      <c r="AY194" s="17" t="s">
        <v>161</v>
      </c>
      <c r="BE194" s="96">
        <f t="shared" si="21"/>
        <v>0</v>
      </c>
      <c r="BF194" s="96">
        <f t="shared" si="22"/>
        <v>0</v>
      </c>
      <c r="BG194" s="96">
        <f t="shared" si="23"/>
        <v>0</v>
      </c>
      <c r="BH194" s="96">
        <f t="shared" si="24"/>
        <v>0</v>
      </c>
      <c r="BI194" s="96">
        <f t="shared" si="25"/>
        <v>0</v>
      </c>
      <c r="BJ194" s="17" t="s">
        <v>80</v>
      </c>
      <c r="BK194" s="96">
        <f t="shared" si="26"/>
        <v>0</v>
      </c>
      <c r="BL194" s="17" t="s">
        <v>239</v>
      </c>
      <c r="BM194" s="95" t="s">
        <v>384</v>
      </c>
    </row>
    <row r="195" spans="1:65" s="2" customFormat="1" ht="24.2" customHeight="1">
      <c r="A195" s="21"/>
      <c r="B195" s="137"/>
      <c r="C195" s="213" t="s">
        <v>293</v>
      </c>
      <c r="D195" s="213" t="s">
        <v>164</v>
      </c>
      <c r="E195" s="214" t="s">
        <v>1899</v>
      </c>
      <c r="F195" s="215" t="s">
        <v>1900</v>
      </c>
      <c r="G195" s="216" t="s">
        <v>269</v>
      </c>
      <c r="H195" s="217">
        <v>1</v>
      </c>
      <c r="I195" s="123"/>
      <c r="J195" s="123"/>
      <c r="K195" s="218">
        <f t="shared" si="14"/>
        <v>0</v>
      </c>
      <c r="L195" s="89"/>
      <c r="M195" s="22"/>
      <c r="N195" s="90" t="s">
        <v>1</v>
      </c>
      <c r="O195" s="91" t="s">
        <v>35</v>
      </c>
      <c r="P195" s="92">
        <f t="shared" si="15"/>
        <v>0</v>
      </c>
      <c r="Q195" s="92">
        <f t="shared" si="16"/>
        <v>0</v>
      </c>
      <c r="R195" s="92">
        <f t="shared" si="17"/>
        <v>0</v>
      </c>
      <c r="S195" s="93">
        <v>0</v>
      </c>
      <c r="T195" s="93">
        <f t="shared" si="18"/>
        <v>0</v>
      </c>
      <c r="U195" s="93">
        <v>0</v>
      </c>
      <c r="V195" s="93">
        <f t="shared" si="19"/>
        <v>0</v>
      </c>
      <c r="W195" s="93">
        <v>0</v>
      </c>
      <c r="X195" s="94">
        <f t="shared" si="20"/>
        <v>0</v>
      </c>
      <c r="Y195" s="21"/>
      <c r="Z195" s="21"/>
      <c r="AA195" s="21"/>
      <c r="AB195" s="21"/>
      <c r="AC195" s="21"/>
      <c r="AD195" s="21"/>
      <c r="AE195" s="21"/>
      <c r="AR195" s="95" t="s">
        <v>239</v>
      </c>
      <c r="AT195" s="95" t="s">
        <v>164</v>
      </c>
      <c r="AU195" s="95" t="s">
        <v>82</v>
      </c>
      <c r="AY195" s="17" t="s">
        <v>161</v>
      </c>
      <c r="BE195" s="96">
        <f t="shared" si="21"/>
        <v>0</v>
      </c>
      <c r="BF195" s="96">
        <f t="shared" si="22"/>
        <v>0</v>
      </c>
      <c r="BG195" s="96">
        <f t="shared" si="23"/>
        <v>0</v>
      </c>
      <c r="BH195" s="96">
        <f t="shared" si="24"/>
        <v>0</v>
      </c>
      <c r="BI195" s="96">
        <f t="shared" si="25"/>
        <v>0</v>
      </c>
      <c r="BJ195" s="17" t="s">
        <v>80</v>
      </c>
      <c r="BK195" s="96">
        <f t="shared" si="26"/>
        <v>0</v>
      </c>
      <c r="BL195" s="17" t="s">
        <v>239</v>
      </c>
      <c r="BM195" s="95" t="s">
        <v>389</v>
      </c>
    </row>
    <row r="196" spans="1:65" s="2" customFormat="1" ht="33" customHeight="1">
      <c r="A196" s="21"/>
      <c r="B196" s="137"/>
      <c r="C196" s="213" t="s">
        <v>396</v>
      </c>
      <c r="D196" s="213" t="s">
        <v>164</v>
      </c>
      <c r="E196" s="214" t="s">
        <v>1901</v>
      </c>
      <c r="F196" s="215" t="s">
        <v>1902</v>
      </c>
      <c r="G196" s="216" t="s">
        <v>269</v>
      </c>
      <c r="H196" s="217">
        <v>8</v>
      </c>
      <c r="I196" s="123"/>
      <c r="J196" s="123"/>
      <c r="K196" s="218">
        <f t="shared" si="14"/>
        <v>0</v>
      </c>
      <c r="L196" s="89"/>
      <c r="M196" s="22"/>
      <c r="N196" s="90" t="s">
        <v>1</v>
      </c>
      <c r="O196" s="91" t="s">
        <v>35</v>
      </c>
      <c r="P196" s="92">
        <f t="shared" si="15"/>
        <v>0</v>
      </c>
      <c r="Q196" s="92">
        <f t="shared" si="16"/>
        <v>0</v>
      </c>
      <c r="R196" s="92">
        <f t="shared" si="17"/>
        <v>0</v>
      </c>
      <c r="S196" s="93">
        <v>0</v>
      </c>
      <c r="T196" s="93">
        <f t="shared" si="18"/>
        <v>0</v>
      </c>
      <c r="U196" s="93">
        <v>0</v>
      </c>
      <c r="V196" s="93">
        <f t="shared" si="19"/>
        <v>0</v>
      </c>
      <c r="W196" s="93">
        <v>0</v>
      </c>
      <c r="X196" s="94">
        <f t="shared" si="20"/>
        <v>0</v>
      </c>
      <c r="Y196" s="21"/>
      <c r="Z196" s="21"/>
      <c r="AA196" s="21"/>
      <c r="AB196" s="21"/>
      <c r="AC196" s="21"/>
      <c r="AD196" s="21"/>
      <c r="AE196" s="21"/>
      <c r="AR196" s="95" t="s">
        <v>239</v>
      </c>
      <c r="AT196" s="95" t="s">
        <v>164</v>
      </c>
      <c r="AU196" s="95" t="s">
        <v>82</v>
      </c>
      <c r="AY196" s="17" t="s">
        <v>161</v>
      </c>
      <c r="BE196" s="96">
        <f t="shared" si="21"/>
        <v>0</v>
      </c>
      <c r="BF196" s="96">
        <f t="shared" si="22"/>
        <v>0</v>
      </c>
      <c r="BG196" s="96">
        <f t="shared" si="23"/>
        <v>0</v>
      </c>
      <c r="BH196" s="96">
        <f t="shared" si="24"/>
        <v>0</v>
      </c>
      <c r="BI196" s="96">
        <f t="shared" si="25"/>
        <v>0</v>
      </c>
      <c r="BJ196" s="17" t="s">
        <v>80</v>
      </c>
      <c r="BK196" s="96">
        <f t="shared" si="26"/>
        <v>0</v>
      </c>
      <c r="BL196" s="17" t="s">
        <v>239</v>
      </c>
      <c r="BM196" s="95" t="s">
        <v>399</v>
      </c>
    </row>
    <row r="197" spans="1:65" s="2" customFormat="1" ht="24.2" customHeight="1">
      <c r="A197" s="21"/>
      <c r="B197" s="137"/>
      <c r="C197" s="213" t="s">
        <v>298</v>
      </c>
      <c r="D197" s="213" t="s">
        <v>164</v>
      </c>
      <c r="E197" s="214" t="s">
        <v>1903</v>
      </c>
      <c r="F197" s="215" t="s">
        <v>1904</v>
      </c>
      <c r="G197" s="216" t="s">
        <v>269</v>
      </c>
      <c r="H197" s="217">
        <v>4</v>
      </c>
      <c r="I197" s="123"/>
      <c r="J197" s="123"/>
      <c r="K197" s="218">
        <f t="shared" si="14"/>
        <v>0</v>
      </c>
      <c r="L197" s="89"/>
      <c r="M197" s="22"/>
      <c r="N197" s="90" t="s">
        <v>1</v>
      </c>
      <c r="O197" s="91" t="s">
        <v>35</v>
      </c>
      <c r="P197" s="92">
        <f t="shared" si="15"/>
        <v>0</v>
      </c>
      <c r="Q197" s="92">
        <f t="shared" si="16"/>
        <v>0</v>
      </c>
      <c r="R197" s="92">
        <f t="shared" si="17"/>
        <v>0</v>
      </c>
      <c r="S197" s="93">
        <v>0</v>
      </c>
      <c r="T197" s="93">
        <f t="shared" si="18"/>
        <v>0</v>
      </c>
      <c r="U197" s="93">
        <v>0</v>
      </c>
      <c r="V197" s="93">
        <f t="shared" si="19"/>
        <v>0</v>
      </c>
      <c r="W197" s="93">
        <v>0</v>
      </c>
      <c r="X197" s="94">
        <f t="shared" si="20"/>
        <v>0</v>
      </c>
      <c r="Y197" s="21"/>
      <c r="Z197" s="21"/>
      <c r="AA197" s="21"/>
      <c r="AB197" s="21"/>
      <c r="AC197" s="21"/>
      <c r="AD197" s="21"/>
      <c r="AE197" s="21"/>
      <c r="AR197" s="95" t="s">
        <v>239</v>
      </c>
      <c r="AT197" s="95" t="s">
        <v>164</v>
      </c>
      <c r="AU197" s="95" t="s">
        <v>82</v>
      </c>
      <c r="AY197" s="17" t="s">
        <v>161</v>
      </c>
      <c r="BE197" s="96">
        <f t="shared" si="21"/>
        <v>0</v>
      </c>
      <c r="BF197" s="96">
        <f t="shared" si="22"/>
        <v>0</v>
      </c>
      <c r="BG197" s="96">
        <f t="shared" si="23"/>
        <v>0</v>
      </c>
      <c r="BH197" s="96">
        <f t="shared" si="24"/>
        <v>0</v>
      </c>
      <c r="BI197" s="96">
        <f t="shared" si="25"/>
        <v>0</v>
      </c>
      <c r="BJ197" s="17" t="s">
        <v>80</v>
      </c>
      <c r="BK197" s="96">
        <f t="shared" si="26"/>
        <v>0</v>
      </c>
      <c r="BL197" s="17" t="s">
        <v>239</v>
      </c>
      <c r="BM197" s="95" t="s">
        <v>404</v>
      </c>
    </row>
    <row r="198" spans="1:65" s="2" customFormat="1" ht="49.15" customHeight="1">
      <c r="A198" s="21"/>
      <c r="B198" s="137"/>
      <c r="C198" s="213" t="s">
        <v>408</v>
      </c>
      <c r="D198" s="213" t="s">
        <v>164</v>
      </c>
      <c r="E198" s="214" t="s">
        <v>1905</v>
      </c>
      <c r="F198" s="215" t="s">
        <v>1906</v>
      </c>
      <c r="G198" s="216" t="s">
        <v>282</v>
      </c>
      <c r="H198" s="217">
        <v>0.80100000000000005</v>
      </c>
      <c r="I198" s="218">
        <v>0</v>
      </c>
      <c r="J198" s="123"/>
      <c r="K198" s="218">
        <f t="shared" si="14"/>
        <v>0</v>
      </c>
      <c r="L198" s="89"/>
      <c r="M198" s="22"/>
      <c r="N198" s="118" t="s">
        <v>1</v>
      </c>
      <c r="O198" s="119" t="s">
        <v>35</v>
      </c>
      <c r="P198" s="120">
        <f t="shared" si="15"/>
        <v>0</v>
      </c>
      <c r="Q198" s="120">
        <f t="shared" si="16"/>
        <v>0</v>
      </c>
      <c r="R198" s="120">
        <f t="shared" si="17"/>
        <v>0</v>
      </c>
      <c r="S198" s="121">
        <v>0</v>
      </c>
      <c r="T198" s="121">
        <f t="shared" si="18"/>
        <v>0</v>
      </c>
      <c r="U198" s="121">
        <v>0</v>
      </c>
      <c r="V198" s="121">
        <f t="shared" si="19"/>
        <v>0</v>
      </c>
      <c r="W198" s="121">
        <v>0</v>
      </c>
      <c r="X198" s="122">
        <f t="shared" si="20"/>
        <v>0</v>
      </c>
      <c r="Y198" s="21"/>
      <c r="Z198" s="21"/>
      <c r="AA198" s="21"/>
      <c r="AB198" s="21"/>
      <c r="AC198" s="21"/>
      <c r="AD198" s="21"/>
      <c r="AE198" s="21"/>
      <c r="AR198" s="95" t="s">
        <v>239</v>
      </c>
      <c r="AT198" s="95" t="s">
        <v>164</v>
      </c>
      <c r="AU198" s="95" t="s">
        <v>82</v>
      </c>
      <c r="AY198" s="17" t="s">
        <v>161</v>
      </c>
      <c r="BE198" s="96">
        <f t="shared" si="21"/>
        <v>0</v>
      </c>
      <c r="BF198" s="96">
        <f t="shared" si="22"/>
        <v>0</v>
      </c>
      <c r="BG198" s="96">
        <f t="shared" si="23"/>
        <v>0</v>
      </c>
      <c r="BH198" s="96">
        <f t="shared" si="24"/>
        <v>0</v>
      </c>
      <c r="BI198" s="96">
        <f t="shared" si="25"/>
        <v>0</v>
      </c>
      <c r="BJ198" s="17" t="s">
        <v>80</v>
      </c>
      <c r="BK198" s="96">
        <f t="shared" si="26"/>
        <v>0</v>
      </c>
      <c r="BL198" s="17" t="s">
        <v>239</v>
      </c>
      <c r="BM198" s="95" t="s">
        <v>411</v>
      </c>
    </row>
    <row r="199" spans="1:65" s="2" customFormat="1" ht="6.95" customHeight="1">
      <c r="A199" s="21"/>
      <c r="B199" s="153"/>
      <c r="C199" s="154"/>
      <c r="D199" s="154"/>
      <c r="E199" s="154"/>
      <c r="F199" s="154"/>
      <c r="G199" s="154"/>
      <c r="H199" s="154"/>
      <c r="I199" s="154"/>
      <c r="J199" s="154"/>
      <c r="K199" s="154"/>
      <c r="L199" s="29"/>
      <c r="M199" s="22"/>
      <c r="N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</row>
  </sheetData>
  <sheetProtection password="C68A" sheet="1" objects="1" scenarios="1" selectLockedCells="1"/>
  <autoFilter ref="C120:L198"/>
  <mergeCells count="9">
    <mergeCell ref="E87:H87"/>
    <mergeCell ref="E111:H111"/>
    <mergeCell ref="E113:H113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7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107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1907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25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25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34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34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ROUND(K118,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ROUND((SUM(BE118:BE166)),  2)</f>
        <v>0</v>
      </c>
      <c r="G35" s="138"/>
      <c r="H35" s="138"/>
      <c r="I35" s="178">
        <v>0.21</v>
      </c>
      <c r="J35" s="138"/>
      <c r="K35" s="173">
        <f>ROUND(((SUM(BE118:BE166))*I35),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ROUND((SUM(BF118:BF166)),  2)</f>
        <v>0</v>
      </c>
      <c r="G36" s="138"/>
      <c r="H36" s="138"/>
      <c r="I36" s="178">
        <v>0.12</v>
      </c>
      <c r="J36" s="138"/>
      <c r="K36" s="173">
        <f>ROUND(((SUM(BF118:BF166))*I36),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ROUND((SUM(BG118:BG166)),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ROUND((SUM(BH118:BH166)),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ROUND((SUM(BI118:BI166)),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207 - VZT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Q118</f>
        <v>0</v>
      </c>
      <c r="J96" s="175">
        <f t="shared" si="0"/>
        <v>0</v>
      </c>
      <c r="K96" s="175">
        <f>K118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133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K119</f>
        <v>0</v>
      </c>
      <c r="M97" s="71"/>
    </row>
    <row r="98" spans="1:31" s="10" customFormat="1" ht="19.899999999999999" customHeight="1">
      <c r="B98" s="196"/>
      <c r="C98" s="197"/>
      <c r="D98" s="198" t="s">
        <v>1908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K120</f>
        <v>0</v>
      </c>
      <c r="M98" s="72"/>
    </row>
    <row r="99" spans="1:31" s="2" customFormat="1" ht="21.75" customHeight="1">
      <c r="A99" s="21"/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21"/>
      <c r="M99" s="26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1:31" s="2" customFormat="1" ht="6.95" customHeight="1">
      <c r="A100" s="21"/>
      <c r="B100" s="153"/>
      <c r="C100" s="154"/>
      <c r="D100" s="154"/>
      <c r="E100" s="154"/>
      <c r="F100" s="154"/>
      <c r="G100" s="154"/>
      <c r="H100" s="154"/>
      <c r="I100" s="154"/>
      <c r="J100" s="154"/>
      <c r="K100" s="154"/>
      <c r="L100" s="29"/>
      <c r="M100" s="26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1:31">
      <c r="B101" s="65"/>
      <c r="C101" s="65"/>
      <c r="D101" s="65"/>
      <c r="E101" s="65"/>
      <c r="F101" s="65"/>
      <c r="G101" s="65"/>
      <c r="H101" s="65"/>
      <c r="I101" s="65"/>
      <c r="J101" s="65"/>
      <c r="K101" s="65"/>
    </row>
    <row r="102" spans="1:31">
      <c r="B102" s="65"/>
      <c r="C102" s="65"/>
      <c r="D102" s="65"/>
      <c r="E102" s="65"/>
      <c r="F102" s="65"/>
      <c r="G102" s="65"/>
      <c r="H102" s="65"/>
      <c r="I102" s="65"/>
      <c r="J102" s="65"/>
      <c r="K102" s="65"/>
    </row>
    <row r="103" spans="1:31">
      <c r="B103" s="65"/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31" s="2" customFormat="1" ht="6.95" customHeight="1">
      <c r="A104" s="21"/>
      <c r="B104" s="155"/>
      <c r="C104" s="156"/>
      <c r="D104" s="156"/>
      <c r="E104" s="156"/>
      <c r="F104" s="156"/>
      <c r="G104" s="156"/>
      <c r="H104" s="156"/>
      <c r="I104" s="156"/>
      <c r="J104" s="156"/>
      <c r="K104" s="156"/>
      <c r="L104" s="30"/>
      <c r="M104" s="26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1:31" s="2" customFormat="1" ht="24.95" customHeight="1">
      <c r="A105" s="21"/>
      <c r="B105" s="137"/>
      <c r="C105" s="130" t="s">
        <v>142</v>
      </c>
      <c r="D105" s="138"/>
      <c r="E105" s="138"/>
      <c r="F105" s="138"/>
      <c r="G105" s="138"/>
      <c r="H105" s="138"/>
      <c r="I105" s="138"/>
      <c r="J105" s="138"/>
      <c r="K105" s="138"/>
      <c r="L105" s="21"/>
      <c r="M105" s="26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 s="2" customFormat="1" ht="6.95" customHeight="1">
      <c r="A106" s="21"/>
      <c r="B106" s="137"/>
      <c r="C106" s="138"/>
      <c r="D106" s="138"/>
      <c r="E106" s="138"/>
      <c r="F106" s="138"/>
      <c r="G106" s="138"/>
      <c r="H106" s="138"/>
      <c r="I106" s="138"/>
      <c r="J106" s="138"/>
      <c r="K106" s="138"/>
      <c r="L106" s="21"/>
      <c r="M106" s="26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1:31" s="2" customFormat="1" ht="12" customHeight="1">
      <c r="A107" s="21"/>
      <c r="B107" s="137"/>
      <c r="C107" s="133" t="s">
        <v>15</v>
      </c>
      <c r="D107" s="138"/>
      <c r="E107" s="138"/>
      <c r="F107" s="138"/>
      <c r="G107" s="138"/>
      <c r="H107" s="138"/>
      <c r="I107" s="138"/>
      <c r="J107" s="138"/>
      <c r="K107" s="138"/>
      <c r="L107" s="21"/>
      <c r="M107" s="26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:31" s="2" customFormat="1" ht="16.5" customHeight="1">
      <c r="A108" s="21"/>
      <c r="B108" s="137"/>
      <c r="C108" s="138"/>
      <c r="D108" s="138"/>
      <c r="E108" s="278" t="str">
        <f>E7</f>
        <v>Rekonstrukce historické budovy krematoria Nymburk 25.10.2024</v>
      </c>
      <c r="F108" s="279"/>
      <c r="G108" s="279"/>
      <c r="H108" s="279"/>
      <c r="I108" s="138"/>
      <c r="J108" s="138"/>
      <c r="K108" s="138"/>
      <c r="L108" s="21"/>
      <c r="M108" s="26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1:31" s="2" customFormat="1" ht="12" customHeight="1">
      <c r="A109" s="21"/>
      <c r="B109" s="137"/>
      <c r="C109" s="133" t="s">
        <v>119</v>
      </c>
      <c r="D109" s="138"/>
      <c r="E109" s="138"/>
      <c r="F109" s="138"/>
      <c r="G109" s="138"/>
      <c r="H109" s="138"/>
      <c r="I109" s="138"/>
      <c r="J109" s="138"/>
      <c r="K109" s="138"/>
      <c r="L109" s="21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s="2" customFormat="1" ht="16.5" customHeight="1">
      <c r="A110" s="21"/>
      <c r="B110" s="137"/>
      <c r="C110" s="138"/>
      <c r="D110" s="138"/>
      <c r="E110" s="259" t="str">
        <f>E9</f>
        <v>SO 207 - VZT</v>
      </c>
      <c r="F110" s="277"/>
      <c r="G110" s="277"/>
      <c r="H110" s="277"/>
      <c r="I110" s="138"/>
      <c r="J110" s="138"/>
      <c r="K110" s="138"/>
      <c r="L110" s="21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2" customFormat="1" ht="6.95" customHeight="1">
      <c r="A111" s="21"/>
      <c r="B111" s="137"/>
      <c r="C111" s="138"/>
      <c r="D111" s="138"/>
      <c r="E111" s="138"/>
      <c r="F111" s="138"/>
      <c r="G111" s="138"/>
      <c r="H111" s="138"/>
      <c r="I111" s="138"/>
      <c r="J111" s="138"/>
      <c r="K111" s="138"/>
      <c r="L111" s="21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12" customHeight="1">
      <c r="A112" s="21"/>
      <c r="B112" s="137"/>
      <c r="C112" s="133" t="s">
        <v>19</v>
      </c>
      <c r="D112" s="138"/>
      <c r="E112" s="138"/>
      <c r="F112" s="134" t="str">
        <f>F12</f>
        <v xml:space="preserve"> </v>
      </c>
      <c r="G112" s="138"/>
      <c r="H112" s="138"/>
      <c r="I112" s="133" t="s">
        <v>21</v>
      </c>
      <c r="J112" s="186" t="str">
        <f>IF(J12="","",J12)</f>
        <v>6. 12. 2024</v>
      </c>
      <c r="K112" s="138"/>
      <c r="L112" s="21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65" s="2" customFormat="1" ht="6.95" customHeight="1">
      <c r="A113" s="21"/>
      <c r="B113" s="137"/>
      <c r="C113" s="138"/>
      <c r="D113" s="138"/>
      <c r="E113" s="138"/>
      <c r="F113" s="138"/>
      <c r="G113" s="138"/>
      <c r="H113" s="138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5" s="2" customFormat="1" ht="15.2" customHeight="1">
      <c r="A114" s="21"/>
      <c r="B114" s="137"/>
      <c r="C114" s="133" t="s">
        <v>23</v>
      </c>
      <c r="D114" s="138"/>
      <c r="E114" s="138"/>
      <c r="F114" s="134" t="str">
        <f>E15</f>
        <v xml:space="preserve">  Město Nymburk</v>
      </c>
      <c r="G114" s="138"/>
      <c r="H114" s="138"/>
      <c r="I114" s="133" t="s">
        <v>27</v>
      </c>
      <c r="J114" s="187" t="str">
        <f>E21</f>
        <v xml:space="preserve">  Ing. Ivan Blažek</v>
      </c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5" s="2" customFormat="1" ht="15.2" customHeight="1">
      <c r="A115" s="21"/>
      <c r="B115" s="137"/>
      <c r="C115" s="133" t="s">
        <v>26</v>
      </c>
      <c r="D115" s="138"/>
      <c r="E115" s="138"/>
      <c r="F115" s="134" t="str">
        <f>IF(E18="","",E18)</f>
        <v>vyplň údaj</v>
      </c>
      <c r="G115" s="138"/>
      <c r="H115" s="138"/>
      <c r="I115" s="133" t="s">
        <v>28</v>
      </c>
      <c r="J115" s="187" t="str">
        <f>E24</f>
        <v xml:space="preserve">  Jaroslav Kudláček</v>
      </c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5" s="2" customFormat="1" ht="10.35" customHeight="1">
      <c r="A116" s="21"/>
      <c r="B116" s="137"/>
      <c r="C116" s="138"/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5" s="11" customFormat="1" ht="29.25" customHeight="1">
      <c r="A117" s="73"/>
      <c r="B117" s="201"/>
      <c r="C117" s="202" t="s">
        <v>143</v>
      </c>
      <c r="D117" s="203" t="s">
        <v>55</v>
      </c>
      <c r="E117" s="203" t="s">
        <v>51</v>
      </c>
      <c r="F117" s="203" t="s">
        <v>52</v>
      </c>
      <c r="G117" s="203" t="s">
        <v>144</v>
      </c>
      <c r="H117" s="203" t="s">
        <v>145</v>
      </c>
      <c r="I117" s="203" t="s">
        <v>146</v>
      </c>
      <c r="J117" s="203" t="s">
        <v>147</v>
      </c>
      <c r="K117" s="204" t="s">
        <v>127</v>
      </c>
      <c r="L117" s="74" t="s">
        <v>148</v>
      </c>
      <c r="M117" s="75"/>
      <c r="N117" s="38" t="s">
        <v>1</v>
      </c>
      <c r="O117" s="39" t="s">
        <v>34</v>
      </c>
      <c r="P117" s="39" t="s">
        <v>149</v>
      </c>
      <c r="Q117" s="39" t="s">
        <v>150</v>
      </c>
      <c r="R117" s="39" t="s">
        <v>151</v>
      </c>
      <c r="S117" s="39" t="s">
        <v>152</v>
      </c>
      <c r="T117" s="39" t="s">
        <v>153</v>
      </c>
      <c r="U117" s="39" t="s">
        <v>154</v>
      </c>
      <c r="V117" s="39" t="s">
        <v>155</v>
      </c>
      <c r="W117" s="39" t="s">
        <v>156</v>
      </c>
      <c r="X117" s="40" t="s">
        <v>157</v>
      </c>
      <c r="Y117" s="73"/>
      <c r="Z117" s="73"/>
      <c r="AA117" s="73"/>
      <c r="AB117" s="73"/>
      <c r="AC117" s="73"/>
      <c r="AD117" s="73"/>
      <c r="AE117" s="73"/>
    </row>
    <row r="118" spans="1:65" s="2" customFormat="1" ht="22.9" customHeight="1">
      <c r="A118" s="21"/>
      <c r="B118" s="137"/>
      <c r="C118" s="165" t="s">
        <v>158</v>
      </c>
      <c r="D118" s="138"/>
      <c r="E118" s="138"/>
      <c r="F118" s="138"/>
      <c r="G118" s="138"/>
      <c r="H118" s="138"/>
      <c r="I118" s="138"/>
      <c r="J118" s="138"/>
      <c r="K118" s="205">
        <f>BK118</f>
        <v>0</v>
      </c>
      <c r="L118" s="21"/>
      <c r="M118" s="22"/>
      <c r="N118" s="41"/>
      <c r="O118" s="33"/>
      <c r="P118" s="42"/>
      <c r="Q118" s="76">
        <f>Q119</f>
        <v>0</v>
      </c>
      <c r="R118" s="76">
        <f>R119</f>
        <v>0</v>
      </c>
      <c r="S118" s="42"/>
      <c r="T118" s="77">
        <f>T119</f>
        <v>0</v>
      </c>
      <c r="U118" s="42"/>
      <c r="V118" s="77">
        <f>V119</f>
        <v>0</v>
      </c>
      <c r="W118" s="42"/>
      <c r="X118" s="78">
        <f>X119</f>
        <v>0</v>
      </c>
      <c r="Y118" s="21"/>
      <c r="Z118" s="21"/>
      <c r="AA118" s="21"/>
      <c r="AB118" s="21"/>
      <c r="AC118" s="21"/>
      <c r="AD118" s="21"/>
      <c r="AE118" s="21"/>
      <c r="AT118" s="17" t="s">
        <v>71</v>
      </c>
      <c r="AU118" s="17" t="s">
        <v>129</v>
      </c>
      <c r="BK118" s="79">
        <f>BK119</f>
        <v>0</v>
      </c>
    </row>
    <row r="119" spans="1:65" s="12" customFormat="1" ht="25.9" customHeight="1">
      <c r="B119" s="206"/>
      <c r="C119" s="207"/>
      <c r="D119" s="208" t="s">
        <v>71</v>
      </c>
      <c r="E119" s="209" t="s">
        <v>332</v>
      </c>
      <c r="F119" s="209" t="s">
        <v>333</v>
      </c>
      <c r="G119" s="207"/>
      <c r="H119" s="207"/>
      <c r="I119" s="207"/>
      <c r="J119" s="207"/>
      <c r="K119" s="210">
        <f>BK119</f>
        <v>0</v>
      </c>
      <c r="M119" s="80"/>
      <c r="N119" s="82"/>
      <c r="O119" s="83"/>
      <c r="P119" s="83"/>
      <c r="Q119" s="84">
        <f>Q120</f>
        <v>0</v>
      </c>
      <c r="R119" s="84">
        <f>R120</f>
        <v>0</v>
      </c>
      <c r="S119" s="83"/>
      <c r="T119" s="85">
        <f>T120</f>
        <v>0</v>
      </c>
      <c r="U119" s="83"/>
      <c r="V119" s="85">
        <f>V120</f>
        <v>0</v>
      </c>
      <c r="W119" s="83"/>
      <c r="X119" s="86">
        <f>X120</f>
        <v>0</v>
      </c>
      <c r="AR119" s="81" t="s">
        <v>82</v>
      </c>
      <c r="AT119" s="87" t="s">
        <v>71</v>
      </c>
      <c r="AU119" s="87" t="s">
        <v>72</v>
      </c>
      <c r="AY119" s="81" t="s">
        <v>161</v>
      </c>
      <c r="BK119" s="88">
        <f>BK120</f>
        <v>0</v>
      </c>
    </row>
    <row r="120" spans="1:65" s="12" customFormat="1" ht="22.9" customHeight="1">
      <c r="B120" s="206"/>
      <c r="C120" s="207"/>
      <c r="D120" s="208" t="s">
        <v>71</v>
      </c>
      <c r="E120" s="211" t="s">
        <v>1909</v>
      </c>
      <c r="F120" s="211" t="s">
        <v>1910</v>
      </c>
      <c r="G120" s="207"/>
      <c r="H120" s="207"/>
      <c r="I120" s="207"/>
      <c r="J120" s="207"/>
      <c r="K120" s="212">
        <f>BK120</f>
        <v>0</v>
      </c>
      <c r="M120" s="80"/>
      <c r="N120" s="82"/>
      <c r="O120" s="83"/>
      <c r="P120" s="83"/>
      <c r="Q120" s="84">
        <f>SUM(Q121:Q166)</f>
        <v>0</v>
      </c>
      <c r="R120" s="84">
        <f>SUM(R121:R166)</f>
        <v>0</v>
      </c>
      <c r="S120" s="83"/>
      <c r="T120" s="85">
        <f>SUM(T121:T166)</f>
        <v>0</v>
      </c>
      <c r="U120" s="83"/>
      <c r="V120" s="85">
        <f>SUM(V121:V166)</f>
        <v>0</v>
      </c>
      <c r="W120" s="83"/>
      <c r="X120" s="86">
        <f>SUM(X121:X166)</f>
        <v>0</v>
      </c>
      <c r="AR120" s="81" t="s">
        <v>82</v>
      </c>
      <c r="AT120" s="87" t="s">
        <v>71</v>
      </c>
      <c r="AU120" s="87" t="s">
        <v>80</v>
      </c>
      <c r="AY120" s="81" t="s">
        <v>161</v>
      </c>
      <c r="BK120" s="88">
        <f>SUM(BK121:BK166)</f>
        <v>0</v>
      </c>
    </row>
    <row r="121" spans="1:65" s="2" customFormat="1" ht="24.2" customHeight="1">
      <c r="A121" s="21"/>
      <c r="B121" s="137"/>
      <c r="C121" s="213" t="s">
        <v>80</v>
      </c>
      <c r="D121" s="213" t="s">
        <v>164</v>
      </c>
      <c r="E121" s="214" t="s">
        <v>1911</v>
      </c>
      <c r="F121" s="215" t="s">
        <v>1912</v>
      </c>
      <c r="G121" s="216" t="s">
        <v>269</v>
      </c>
      <c r="H121" s="217">
        <v>26</v>
      </c>
      <c r="I121" s="218">
        <v>0</v>
      </c>
      <c r="J121" s="123"/>
      <c r="K121" s="218">
        <f>ROUND(P121*H121,2)</f>
        <v>0</v>
      </c>
      <c r="L121" s="89"/>
      <c r="M121" s="22"/>
      <c r="N121" s="90" t="s">
        <v>1</v>
      </c>
      <c r="O121" s="91" t="s">
        <v>35</v>
      </c>
      <c r="P121" s="92">
        <f>I121+J121</f>
        <v>0</v>
      </c>
      <c r="Q121" s="92">
        <f>ROUND(I121*H121,2)</f>
        <v>0</v>
      </c>
      <c r="R121" s="92">
        <f>ROUND(J121*H121,2)</f>
        <v>0</v>
      </c>
      <c r="S121" s="93">
        <v>0</v>
      </c>
      <c r="T121" s="93">
        <f>S121*H121</f>
        <v>0</v>
      </c>
      <c r="U121" s="93">
        <v>0</v>
      </c>
      <c r="V121" s="93">
        <f>U121*H121</f>
        <v>0</v>
      </c>
      <c r="W121" s="93">
        <v>0</v>
      </c>
      <c r="X121" s="94">
        <f>W121*H121</f>
        <v>0</v>
      </c>
      <c r="Y121" s="21"/>
      <c r="Z121" s="21"/>
      <c r="AA121" s="21"/>
      <c r="AB121" s="21"/>
      <c r="AC121" s="21"/>
      <c r="AD121" s="21"/>
      <c r="AE121" s="21"/>
      <c r="AR121" s="95" t="s">
        <v>239</v>
      </c>
      <c r="AT121" s="95" t="s">
        <v>164</v>
      </c>
      <c r="AU121" s="95" t="s">
        <v>82</v>
      </c>
      <c r="AY121" s="17" t="s">
        <v>161</v>
      </c>
      <c r="BE121" s="96">
        <f>IF(O121="základní",K121,0)</f>
        <v>0</v>
      </c>
      <c r="BF121" s="96">
        <f>IF(O121="snížená",K121,0)</f>
        <v>0</v>
      </c>
      <c r="BG121" s="96">
        <f>IF(O121="zákl. přenesená",K121,0)</f>
        <v>0</v>
      </c>
      <c r="BH121" s="96">
        <f>IF(O121="sníž. přenesená",K121,0)</f>
        <v>0</v>
      </c>
      <c r="BI121" s="96">
        <f>IF(O121="nulová",K121,0)</f>
        <v>0</v>
      </c>
      <c r="BJ121" s="17" t="s">
        <v>80</v>
      </c>
      <c r="BK121" s="96">
        <f>ROUND(P121*H121,2)</f>
        <v>0</v>
      </c>
      <c r="BL121" s="17" t="s">
        <v>239</v>
      </c>
      <c r="BM121" s="95" t="s">
        <v>82</v>
      </c>
    </row>
    <row r="122" spans="1:65" s="2" customFormat="1" ht="21.75" customHeight="1">
      <c r="A122" s="21"/>
      <c r="B122" s="137"/>
      <c r="C122" s="235" t="s">
        <v>82</v>
      </c>
      <c r="D122" s="235" t="s">
        <v>549</v>
      </c>
      <c r="E122" s="236" t="s">
        <v>1913</v>
      </c>
      <c r="F122" s="237" t="s">
        <v>1914</v>
      </c>
      <c r="G122" s="238" t="s">
        <v>269</v>
      </c>
      <c r="H122" s="239">
        <v>26</v>
      </c>
      <c r="I122" s="123"/>
      <c r="J122" s="240"/>
      <c r="K122" s="241">
        <f>ROUND(P122*H122,2)</f>
        <v>0</v>
      </c>
      <c r="L122" s="115"/>
      <c r="M122" s="116"/>
      <c r="N122" s="117" t="s">
        <v>1</v>
      </c>
      <c r="O122" s="91" t="s">
        <v>35</v>
      </c>
      <c r="P122" s="92">
        <f>I122+J122</f>
        <v>0</v>
      </c>
      <c r="Q122" s="92">
        <f>ROUND(I122*H122,2)</f>
        <v>0</v>
      </c>
      <c r="R122" s="92">
        <f>ROUND(J122*H122,2)</f>
        <v>0</v>
      </c>
      <c r="S122" s="93">
        <v>0</v>
      </c>
      <c r="T122" s="93">
        <f>S122*H122</f>
        <v>0</v>
      </c>
      <c r="U122" s="93">
        <v>0</v>
      </c>
      <c r="V122" s="93">
        <f>U122*H122</f>
        <v>0</v>
      </c>
      <c r="W122" s="93">
        <v>0</v>
      </c>
      <c r="X122" s="94">
        <f>W122*H122</f>
        <v>0</v>
      </c>
      <c r="Y122" s="21"/>
      <c r="Z122" s="21"/>
      <c r="AA122" s="21"/>
      <c r="AB122" s="21"/>
      <c r="AC122" s="21"/>
      <c r="AD122" s="21"/>
      <c r="AE122" s="21"/>
      <c r="AR122" s="95" t="s">
        <v>286</v>
      </c>
      <c r="AT122" s="95" t="s">
        <v>549</v>
      </c>
      <c r="AU122" s="95" t="s">
        <v>82</v>
      </c>
      <c r="AY122" s="17" t="s">
        <v>161</v>
      </c>
      <c r="BE122" s="96">
        <f>IF(O122="základní",K122,0)</f>
        <v>0</v>
      </c>
      <c r="BF122" s="96">
        <f>IF(O122="snížená",K122,0)</f>
        <v>0</v>
      </c>
      <c r="BG122" s="96">
        <f>IF(O122="zákl. přenesená",K122,0)</f>
        <v>0</v>
      </c>
      <c r="BH122" s="96">
        <f>IF(O122="sníž. přenesená",K122,0)</f>
        <v>0</v>
      </c>
      <c r="BI122" s="96">
        <f>IF(O122="nulová",K122,0)</f>
        <v>0</v>
      </c>
      <c r="BJ122" s="17" t="s">
        <v>80</v>
      </c>
      <c r="BK122" s="96">
        <f>ROUND(P122*H122,2)</f>
        <v>0</v>
      </c>
      <c r="BL122" s="17" t="s">
        <v>239</v>
      </c>
      <c r="BM122" s="95" t="s">
        <v>168</v>
      </c>
    </row>
    <row r="123" spans="1:65" s="2" customFormat="1" ht="49.15" customHeight="1">
      <c r="A123" s="21"/>
      <c r="B123" s="137"/>
      <c r="C123" s="213" t="s">
        <v>177</v>
      </c>
      <c r="D123" s="213" t="s">
        <v>164</v>
      </c>
      <c r="E123" s="214" t="s">
        <v>1915</v>
      </c>
      <c r="F123" s="215" t="s">
        <v>1916</v>
      </c>
      <c r="G123" s="216" t="s">
        <v>346</v>
      </c>
      <c r="H123" s="217">
        <v>127.8</v>
      </c>
      <c r="I123" s="218">
        <v>0</v>
      </c>
      <c r="J123" s="123"/>
      <c r="K123" s="218">
        <f>ROUND(P123*H123,2)</f>
        <v>0</v>
      </c>
      <c r="L123" s="89"/>
      <c r="M123" s="22"/>
      <c r="N123" s="90" t="s">
        <v>1</v>
      </c>
      <c r="O123" s="91" t="s">
        <v>35</v>
      </c>
      <c r="P123" s="92">
        <f>I123+J123</f>
        <v>0</v>
      </c>
      <c r="Q123" s="92">
        <f>ROUND(I123*H123,2)</f>
        <v>0</v>
      </c>
      <c r="R123" s="92">
        <f>ROUND(J123*H123,2)</f>
        <v>0</v>
      </c>
      <c r="S123" s="93">
        <v>0</v>
      </c>
      <c r="T123" s="93">
        <f>S123*H123</f>
        <v>0</v>
      </c>
      <c r="U123" s="93">
        <v>0</v>
      </c>
      <c r="V123" s="93">
        <f>U123*H123</f>
        <v>0</v>
      </c>
      <c r="W123" s="93">
        <v>0</v>
      </c>
      <c r="X123" s="94">
        <f>W123*H123</f>
        <v>0</v>
      </c>
      <c r="Y123" s="21"/>
      <c r="Z123" s="21"/>
      <c r="AA123" s="21"/>
      <c r="AB123" s="21"/>
      <c r="AC123" s="21"/>
      <c r="AD123" s="21"/>
      <c r="AE123" s="21"/>
      <c r="AR123" s="95" t="s">
        <v>239</v>
      </c>
      <c r="AT123" s="95" t="s">
        <v>164</v>
      </c>
      <c r="AU123" s="95" t="s">
        <v>82</v>
      </c>
      <c r="AY123" s="17" t="s">
        <v>161</v>
      </c>
      <c r="BE123" s="96">
        <f>IF(O123="základní",K123,0)</f>
        <v>0</v>
      </c>
      <c r="BF123" s="96">
        <f>IF(O123="snížená",K123,0)</f>
        <v>0</v>
      </c>
      <c r="BG123" s="96">
        <f>IF(O123="zákl. přenesená",K123,0)</f>
        <v>0</v>
      </c>
      <c r="BH123" s="96">
        <f>IF(O123="sníž. přenesená",K123,0)</f>
        <v>0</v>
      </c>
      <c r="BI123" s="96">
        <f>IF(O123="nulová",K123,0)</f>
        <v>0</v>
      </c>
      <c r="BJ123" s="17" t="s">
        <v>80</v>
      </c>
      <c r="BK123" s="96">
        <f>ROUND(P123*H123,2)</f>
        <v>0</v>
      </c>
      <c r="BL123" s="17" t="s">
        <v>239</v>
      </c>
      <c r="BM123" s="95" t="s">
        <v>180</v>
      </c>
    </row>
    <row r="124" spans="1:65" s="15" customFormat="1">
      <c r="B124" s="230"/>
      <c r="C124" s="231"/>
      <c r="D124" s="221" t="s">
        <v>169</v>
      </c>
      <c r="E124" s="232" t="s">
        <v>1</v>
      </c>
      <c r="F124" s="233" t="s">
        <v>1479</v>
      </c>
      <c r="G124" s="231"/>
      <c r="H124" s="232" t="s">
        <v>1</v>
      </c>
      <c r="I124" s="231"/>
      <c r="J124" s="231"/>
      <c r="K124" s="231"/>
      <c r="M124" s="107"/>
      <c r="N124" s="109"/>
      <c r="O124" s="110"/>
      <c r="P124" s="110"/>
      <c r="Q124" s="110"/>
      <c r="R124" s="110"/>
      <c r="S124" s="110"/>
      <c r="T124" s="110"/>
      <c r="U124" s="110"/>
      <c r="V124" s="110"/>
      <c r="W124" s="110"/>
      <c r="X124" s="111"/>
      <c r="AT124" s="108" t="s">
        <v>169</v>
      </c>
      <c r="AU124" s="108" t="s">
        <v>82</v>
      </c>
      <c r="AV124" s="15" t="s">
        <v>80</v>
      </c>
      <c r="AW124" s="15" t="s">
        <v>4</v>
      </c>
      <c r="AX124" s="15" t="s">
        <v>72</v>
      </c>
      <c r="AY124" s="108" t="s">
        <v>161</v>
      </c>
    </row>
    <row r="125" spans="1:65" s="13" customFormat="1">
      <c r="B125" s="219"/>
      <c r="C125" s="220"/>
      <c r="D125" s="221" t="s">
        <v>169</v>
      </c>
      <c r="E125" s="222" t="s">
        <v>1</v>
      </c>
      <c r="F125" s="223" t="s">
        <v>1917</v>
      </c>
      <c r="G125" s="220"/>
      <c r="H125" s="224">
        <v>32.5</v>
      </c>
      <c r="I125" s="220"/>
      <c r="J125" s="220"/>
      <c r="K125" s="220"/>
      <c r="M125" s="97"/>
      <c r="N125" s="99"/>
      <c r="O125" s="100"/>
      <c r="P125" s="100"/>
      <c r="Q125" s="100"/>
      <c r="R125" s="100"/>
      <c r="S125" s="100"/>
      <c r="T125" s="100"/>
      <c r="U125" s="100"/>
      <c r="V125" s="100"/>
      <c r="W125" s="100"/>
      <c r="X125" s="101"/>
      <c r="AT125" s="98" t="s">
        <v>169</v>
      </c>
      <c r="AU125" s="98" t="s">
        <v>82</v>
      </c>
      <c r="AV125" s="13" t="s">
        <v>82</v>
      </c>
      <c r="AW125" s="13" t="s">
        <v>4</v>
      </c>
      <c r="AX125" s="13" t="s">
        <v>72</v>
      </c>
      <c r="AY125" s="98" t="s">
        <v>161</v>
      </c>
    </row>
    <row r="126" spans="1:65" s="15" customFormat="1">
      <c r="B126" s="230"/>
      <c r="C126" s="231"/>
      <c r="D126" s="221" t="s">
        <v>169</v>
      </c>
      <c r="E126" s="232" t="s">
        <v>1</v>
      </c>
      <c r="F126" s="233" t="s">
        <v>189</v>
      </c>
      <c r="G126" s="231"/>
      <c r="H126" s="232" t="s">
        <v>1</v>
      </c>
      <c r="I126" s="231"/>
      <c r="J126" s="231"/>
      <c r="K126" s="231"/>
      <c r="M126" s="107"/>
      <c r="N126" s="109"/>
      <c r="O126" s="110"/>
      <c r="P126" s="110"/>
      <c r="Q126" s="110"/>
      <c r="R126" s="110"/>
      <c r="S126" s="110"/>
      <c r="T126" s="110"/>
      <c r="U126" s="110"/>
      <c r="V126" s="110"/>
      <c r="W126" s="110"/>
      <c r="X126" s="111"/>
      <c r="AT126" s="108" t="s">
        <v>169</v>
      </c>
      <c r="AU126" s="108" t="s">
        <v>82</v>
      </c>
      <c r="AV126" s="15" t="s">
        <v>80</v>
      </c>
      <c r="AW126" s="15" t="s">
        <v>4</v>
      </c>
      <c r="AX126" s="15" t="s">
        <v>72</v>
      </c>
      <c r="AY126" s="108" t="s">
        <v>161</v>
      </c>
    </row>
    <row r="127" spans="1:65" s="13" customFormat="1">
      <c r="B127" s="219"/>
      <c r="C127" s="220"/>
      <c r="D127" s="221" t="s">
        <v>169</v>
      </c>
      <c r="E127" s="222" t="s">
        <v>1</v>
      </c>
      <c r="F127" s="223" t="s">
        <v>1918</v>
      </c>
      <c r="G127" s="220"/>
      <c r="H127" s="224">
        <v>59.5</v>
      </c>
      <c r="I127" s="220"/>
      <c r="J127" s="220"/>
      <c r="K127" s="220"/>
      <c r="M127" s="97"/>
      <c r="N127" s="99"/>
      <c r="O127" s="100"/>
      <c r="P127" s="100"/>
      <c r="Q127" s="100"/>
      <c r="R127" s="100"/>
      <c r="S127" s="100"/>
      <c r="T127" s="100"/>
      <c r="U127" s="100"/>
      <c r="V127" s="100"/>
      <c r="W127" s="100"/>
      <c r="X127" s="101"/>
      <c r="AT127" s="98" t="s">
        <v>169</v>
      </c>
      <c r="AU127" s="98" t="s">
        <v>82</v>
      </c>
      <c r="AV127" s="13" t="s">
        <v>82</v>
      </c>
      <c r="AW127" s="13" t="s">
        <v>4</v>
      </c>
      <c r="AX127" s="13" t="s">
        <v>72</v>
      </c>
      <c r="AY127" s="98" t="s">
        <v>161</v>
      </c>
    </row>
    <row r="128" spans="1:65" s="13" customFormat="1">
      <c r="B128" s="219"/>
      <c r="C128" s="220"/>
      <c r="D128" s="221" t="s">
        <v>169</v>
      </c>
      <c r="E128" s="222" t="s">
        <v>1</v>
      </c>
      <c r="F128" s="223" t="s">
        <v>1919</v>
      </c>
      <c r="G128" s="220"/>
      <c r="H128" s="224">
        <v>35.799999999999997</v>
      </c>
      <c r="I128" s="220"/>
      <c r="J128" s="220"/>
      <c r="K128" s="220"/>
      <c r="M128" s="97"/>
      <c r="N128" s="99"/>
      <c r="O128" s="100"/>
      <c r="P128" s="100"/>
      <c r="Q128" s="100"/>
      <c r="R128" s="100"/>
      <c r="S128" s="100"/>
      <c r="T128" s="100"/>
      <c r="U128" s="100"/>
      <c r="V128" s="100"/>
      <c r="W128" s="100"/>
      <c r="X128" s="101"/>
      <c r="AT128" s="98" t="s">
        <v>169</v>
      </c>
      <c r="AU128" s="98" t="s">
        <v>82</v>
      </c>
      <c r="AV128" s="13" t="s">
        <v>82</v>
      </c>
      <c r="AW128" s="13" t="s">
        <v>4</v>
      </c>
      <c r="AX128" s="13" t="s">
        <v>72</v>
      </c>
      <c r="AY128" s="98" t="s">
        <v>161</v>
      </c>
    </row>
    <row r="129" spans="1:65" s="14" customFormat="1">
      <c r="B129" s="225"/>
      <c r="C129" s="226"/>
      <c r="D129" s="221" t="s">
        <v>169</v>
      </c>
      <c r="E129" s="227" t="s">
        <v>1</v>
      </c>
      <c r="F129" s="228" t="s">
        <v>171</v>
      </c>
      <c r="G129" s="226"/>
      <c r="H129" s="229">
        <v>127.8</v>
      </c>
      <c r="I129" s="226"/>
      <c r="J129" s="226"/>
      <c r="K129" s="226"/>
      <c r="M129" s="102"/>
      <c r="N129" s="104"/>
      <c r="O129" s="105"/>
      <c r="P129" s="105"/>
      <c r="Q129" s="105"/>
      <c r="R129" s="105"/>
      <c r="S129" s="105"/>
      <c r="T129" s="105"/>
      <c r="U129" s="105"/>
      <c r="V129" s="105"/>
      <c r="W129" s="105"/>
      <c r="X129" s="106"/>
      <c r="AT129" s="103" t="s">
        <v>169</v>
      </c>
      <c r="AU129" s="103" t="s">
        <v>82</v>
      </c>
      <c r="AV129" s="14" t="s">
        <v>168</v>
      </c>
      <c r="AW129" s="14" t="s">
        <v>4</v>
      </c>
      <c r="AX129" s="14" t="s">
        <v>80</v>
      </c>
      <c r="AY129" s="103" t="s">
        <v>161</v>
      </c>
    </row>
    <row r="130" spans="1:65" s="2" customFormat="1" ht="49.15" customHeight="1">
      <c r="A130" s="21"/>
      <c r="B130" s="137"/>
      <c r="C130" s="213" t="s">
        <v>168</v>
      </c>
      <c r="D130" s="213" t="s">
        <v>164</v>
      </c>
      <c r="E130" s="214" t="s">
        <v>1920</v>
      </c>
      <c r="F130" s="215" t="s">
        <v>1921</v>
      </c>
      <c r="G130" s="216" t="s">
        <v>346</v>
      </c>
      <c r="H130" s="217">
        <v>71.900000000000006</v>
      </c>
      <c r="I130" s="218">
        <v>0</v>
      </c>
      <c r="J130" s="123"/>
      <c r="K130" s="218">
        <f>ROUND(P130*H130,2)</f>
        <v>0</v>
      </c>
      <c r="L130" s="89"/>
      <c r="M130" s="22"/>
      <c r="N130" s="90" t="s">
        <v>1</v>
      </c>
      <c r="O130" s="91" t="s">
        <v>35</v>
      </c>
      <c r="P130" s="92">
        <f>I130+J130</f>
        <v>0</v>
      </c>
      <c r="Q130" s="92">
        <f>ROUND(I130*H130,2)</f>
        <v>0</v>
      </c>
      <c r="R130" s="92">
        <f>ROUND(J130*H130,2)</f>
        <v>0</v>
      </c>
      <c r="S130" s="93">
        <v>0</v>
      </c>
      <c r="T130" s="93">
        <f>S130*H130</f>
        <v>0</v>
      </c>
      <c r="U130" s="93">
        <v>0</v>
      </c>
      <c r="V130" s="93">
        <f>U130*H130</f>
        <v>0</v>
      </c>
      <c r="W130" s="93">
        <v>0</v>
      </c>
      <c r="X130" s="94">
        <f>W130*H130</f>
        <v>0</v>
      </c>
      <c r="Y130" s="21"/>
      <c r="Z130" s="21"/>
      <c r="AA130" s="21"/>
      <c r="AB130" s="21"/>
      <c r="AC130" s="21"/>
      <c r="AD130" s="21"/>
      <c r="AE130" s="21"/>
      <c r="AR130" s="95" t="s">
        <v>239</v>
      </c>
      <c r="AT130" s="95" t="s">
        <v>164</v>
      </c>
      <c r="AU130" s="95" t="s">
        <v>82</v>
      </c>
      <c r="AY130" s="17" t="s">
        <v>161</v>
      </c>
      <c r="BE130" s="96">
        <f>IF(O130="základní",K130,0)</f>
        <v>0</v>
      </c>
      <c r="BF130" s="96">
        <f>IF(O130="snížená",K130,0)</f>
        <v>0</v>
      </c>
      <c r="BG130" s="96">
        <f>IF(O130="zákl. přenesená",K130,0)</f>
        <v>0</v>
      </c>
      <c r="BH130" s="96">
        <f>IF(O130="sníž. přenesená",K130,0)</f>
        <v>0</v>
      </c>
      <c r="BI130" s="96">
        <f>IF(O130="nulová",K130,0)</f>
        <v>0</v>
      </c>
      <c r="BJ130" s="17" t="s">
        <v>80</v>
      </c>
      <c r="BK130" s="96">
        <f>ROUND(P130*H130,2)</f>
        <v>0</v>
      </c>
      <c r="BL130" s="17" t="s">
        <v>239</v>
      </c>
      <c r="BM130" s="95" t="s">
        <v>185</v>
      </c>
    </row>
    <row r="131" spans="1:65" s="15" customFormat="1">
      <c r="B131" s="230"/>
      <c r="C131" s="231"/>
      <c r="D131" s="221" t="s">
        <v>169</v>
      </c>
      <c r="E131" s="232" t="s">
        <v>1</v>
      </c>
      <c r="F131" s="233" t="s">
        <v>1479</v>
      </c>
      <c r="G131" s="231"/>
      <c r="H131" s="232" t="s">
        <v>1</v>
      </c>
      <c r="I131" s="231"/>
      <c r="J131" s="231"/>
      <c r="K131" s="231"/>
      <c r="M131" s="107"/>
      <c r="N131" s="109"/>
      <c r="O131" s="110"/>
      <c r="P131" s="110"/>
      <c r="Q131" s="110"/>
      <c r="R131" s="110"/>
      <c r="S131" s="110"/>
      <c r="T131" s="110"/>
      <c r="U131" s="110"/>
      <c r="V131" s="110"/>
      <c r="W131" s="110"/>
      <c r="X131" s="111"/>
      <c r="AT131" s="108" t="s">
        <v>169</v>
      </c>
      <c r="AU131" s="108" t="s">
        <v>82</v>
      </c>
      <c r="AV131" s="15" t="s">
        <v>80</v>
      </c>
      <c r="AW131" s="15" t="s">
        <v>4</v>
      </c>
      <c r="AX131" s="15" t="s">
        <v>72</v>
      </c>
      <c r="AY131" s="108" t="s">
        <v>161</v>
      </c>
    </row>
    <row r="132" spans="1:65" s="13" customFormat="1">
      <c r="B132" s="219"/>
      <c r="C132" s="220"/>
      <c r="D132" s="221" t="s">
        <v>169</v>
      </c>
      <c r="E132" s="222" t="s">
        <v>1</v>
      </c>
      <c r="F132" s="223" t="s">
        <v>1922</v>
      </c>
      <c r="G132" s="220"/>
      <c r="H132" s="224">
        <v>30.6</v>
      </c>
      <c r="I132" s="220"/>
      <c r="J132" s="220"/>
      <c r="K132" s="220"/>
      <c r="M132" s="97"/>
      <c r="N132" s="99"/>
      <c r="O132" s="100"/>
      <c r="P132" s="100"/>
      <c r="Q132" s="100"/>
      <c r="R132" s="100"/>
      <c r="S132" s="100"/>
      <c r="T132" s="100"/>
      <c r="U132" s="100"/>
      <c r="V132" s="100"/>
      <c r="W132" s="100"/>
      <c r="X132" s="101"/>
      <c r="AT132" s="98" t="s">
        <v>169</v>
      </c>
      <c r="AU132" s="98" t="s">
        <v>82</v>
      </c>
      <c r="AV132" s="13" t="s">
        <v>82</v>
      </c>
      <c r="AW132" s="13" t="s">
        <v>4</v>
      </c>
      <c r="AX132" s="13" t="s">
        <v>72</v>
      </c>
      <c r="AY132" s="98" t="s">
        <v>161</v>
      </c>
    </row>
    <row r="133" spans="1:65" s="15" customFormat="1">
      <c r="B133" s="230"/>
      <c r="C133" s="231"/>
      <c r="D133" s="221" t="s">
        <v>169</v>
      </c>
      <c r="E133" s="232" t="s">
        <v>1</v>
      </c>
      <c r="F133" s="233" t="s">
        <v>189</v>
      </c>
      <c r="G133" s="231"/>
      <c r="H133" s="232" t="s">
        <v>1</v>
      </c>
      <c r="I133" s="231"/>
      <c r="J133" s="231"/>
      <c r="K133" s="231"/>
      <c r="M133" s="107"/>
      <c r="N133" s="109"/>
      <c r="O133" s="110"/>
      <c r="P133" s="110"/>
      <c r="Q133" s="110"/>
      <c r="R133" s="110"/>
      <c r="S133" s="110"/>
      <c r="T133" s="110"/>
      <c r="U133" s="110"/>
      <c r="V133" s="110"/>
      <c r="W133" s="110"/>
      <c r="X133" s="111"/>
      <c r="AT133" s="108" t="s">
        <v>169</v>
      </c>
      <c r="AU133" s="108" t="s">
        <v>82</v>
      </c>
      <c r="AV133" s="15" t="s">
        <v>80</v>
      </c>
      <c r="AW133" s="15" t="s">
        <v>4</v>
      </c>
      <c r="AX133" s="15" t="s">
        <v>72</v>
      </c>
      <c r="AY133" s="108" t="s">
        <v>161</v>
      </c>
    </row>
    <row r="134" spans="1:65" s="13" customFormat="1">
      <c r="B134" s="219"/>
      <c r="C134" s="220"/>
      <c r="D134" s="221" t="s">
        <v>169</v>
      </c>
      <c r="E134" s="222" t="s">
        <v>1</v>
      </c>
      <c r="F134" s="223" t="s">
        <v>1923</v>
      </c>
      <c r="G134" s="220"/>
      <c r="H134" s="224">
        <v>19.7</v>
      </c>
      <c r="I134" s="220"/>
      <c r="J134" s="220"/>
      <c r="K134" s="220"/>
      <c r="M134" s="97"/>
      <c r="N134" s="99"/>
      <c r="O134" s="100"/>
      <c r="P134" s="100"/>
      <c r="Q134" s="100"/>
      <c r="R134" s="100"/>
      <c r="S134" s="100"/>
      <c r="T134" s="100"/>
      <c r="U134" s="100"/>
      <c r="V134" s="100"/>
      <c r="W134" s="100"/>
      <c r="X134" s="101"/>
      <c r="AT134" s="98" t="s">
        <v>169</v>
      </c>
      <c r="AU134" s="98" t="s">
        <v>82</v>
      </c>
      <c r="AV134" s="13" t="s">
        <v>82</v>
      </c>
      <c r="AW134" s="13" t="s">
        <v>4</v>
      </c>
      <c r="AX134" s="13" t="s">
        <v>72</v>
      </c>
      <c r="AY134" s="98" t="s">
        <v>161</v>
      </c>
    </row>
    <row r="135" spans="1:65" s="13" customFormat="1">
      <c r="B135" s="219"/>
      <c r="C135" s="220"/>
      <c r="D135" s="221" t="s">
        <v>169</v>
      </c>
      <c r="E135" s="222" t="s">
        <v>1</v>
      </c>
      <c r="F135" s="223" t="s">
        <v>1924</v>
      </c>
      <c r="G135" s="220"/>
      <c r="H135" s="224">
        <v>21.6</v>
      </c>
      <c r="I135" s="220"/>
      <c r="J135" s="220"/>
      <c r="K135" s="220"/>
      <c r="M135" s="97"/>
      <c r="N135" s="99"/>
      <c r="O135" s="100"/>
      <c r="P135" s="100"/>
      <c r="Q135" s="100"/>
      <c r="R135" s="100"/>
      <c r="S135" s="100"/>
      <c r="T135" s="100"/>
      <c r="U135" s="100"/>
      <c r="V135" s="100"/>
      <c r="W135" s="100"/>
      <c r="X135" s="101"/>
      <c r="AT135" s="98" t="s">
        <v>169</v>
      </c>
      <c r="AU135" s="98" t="s">
        <v>82</v>
      </c>
      <c r="AV135" s="13" t="s">
        <v>82</v>
      </c>
      <c r="AW135" s="13" t="s">
        <v>4</v>
      </c>
      <c r="AX135" s="13" t="s">
        <v>72</v>
      </c>
      <c r="AY135" s="98" t="s">
        <v>161</v>
      </c>
    </row>
    <row r="136" spans="1:65" s="14" customFormat="1">
      <c r="B136" s="225"/>
      <c r="C136" s="226"/>
      <c r="D136" s="221" t="s">
        <v>169</v>
      </c>
      <c r="E136" s="227" t="s">
        <v>1</v>
      </c>
      <c r="F136" s="228" t="s">
        <v>171</v>
      </c>
      <c r="G136" s="226"/>
      <c r="H136" s="229">
        <v>71.900000000000006</v>
      </c>
      <c r="I136" s="226"/>
      <c r="J136" s="226"/>
      <c r="K136" s="226"/>
      <c r="M136" s="102"/>
      <c r="N136" s="104"/>
      <c r="O136" s="105"/>
      <c r="P136" s="105"/>
      <c r="Q136" s="105"/>
      <c r="R136" s="105"/>
      <c r="S136" s="105"/>
      <c r="T136" s="105"/>
      <c r="U136" s="105"/>
      <c r="V136" s="105"/>
      <c r="W136" s="105"/>
      <c r="X136" s="106"/>
      <c r="AT136" s="103" t="s">
        <v>169</v>
      </c>
      <c r="AU136" s="103" t="s">
        <v>82</v>
      </c>
      <c r="AV136" s="14" t="s">
        <v>168</v>
      </c>
      <c r="AW136" s="14" t="s">
        <v>4</v>
      </c>
      <c r="AX136" s="14" t="s">
        <v>80</v>
      </c>
      <c r="AY136" s="103" t="s">
        <v>161</v>
      </c>
    </row>
    <row r="137" spans="1:65" s="2" customFormat="1" ht="49.15" customHeight="1">
      <c r="A137" s="21"/>
      <c r="B137" s="137"/>
      <c r="C137" s="213" t="s">
        <v>192</v>
      </c>
      <c r="D137" s="213" t="s">
        <v>164</v>
      </c>
      <c r="E137" s="214" t="s">
        <v>1925</v>
      </c>
      <c r="F137" s="215" t="s">
        <v>1926</v>
      </c>
      <c r="G137" s="216" t="s">
        <v>346</v>
      </c>
      <c r="H137" s="217">
        <v>48.9</v>
      </c>
      <c r="I137" s="218">
        <v>0</v>
      </c>
      <c r="J137" s="123"/>
      <c r="K137" s="218">
        <f>ROUND(P137*H137,2)</f>
        <v>0</v>
      </c>
      <c r="L137" s="89"/>
      <c r="M137" s="22"/>
      <c r="N137" s="90" t="s">
        <v>1</v>
      </c>
      <c r="O137" s="91" t="s">
        <v>35</v>
      </c>
      <c r="P137" s="92">
        <f>I137+J137</f>
        <v>0</v>
      </c>
      <c r="Q137" s="92">
        <f>ROUND(I137*H137,2)</f>
        <v>0</v>
      </c>
      <c r="R137" s="92">
        <f>ROUND(J137*H137,2)</f>
        <v>0</v>
      </c>
      <c r="S137" s="93">
        <v>0</v>
      </c>
      <c r="T137" s="93">
        <f>S137*H137</f>
        <v>0</v>
      </c>
      <c r="U137" s="93">
        <v>0</v>
      </c>
      <c r="V137" s="93">
        <f>U137*H137</f>
        <v>0</v>
      </c>
      <c r="W137" s="93">
        <v>0</v>
      </c>
      <c r="X137" s="94">
        <f>W137*H137</f>
        <v>0</v>
      </c>
      <c r="Y137" s="21"/>
      <c r="Z137" s="21"/>
      <c r="AA137" s="21"/>
      <c r="AB137" s="21"/>
      <c r="AC137" s="21"/>
      <c r="AD137" s="21"/>
      <c r="AE137" s="21"/>
      <c r="AR137" s="95" t="s">
        <v>239</v>
      </c>
      <c r="AT137" s="95" t="s">
        <v>164</v>
      </c>
      <c r="AU137" s="95" t="s">
        <v>82</v>
      </c>
      <c r="AY137" s="17" t="s">
        <v>161</v>
      </c>
      <c r="BE137" s="96">
        <f>IF(O137="základní",K137,0)</f>
        <v>0</v>
      </c>
      <c r="BF137" s="96">
        <f>IF(O137="snížená",K137,0)</f>
        <v>0</v>
      </c>
      <c r="BG137" s="96">
        <f>IF(O137="zákl. přenesená",K137,0)</f>
        <v>0</v>
      </c>
      <c r="BH137" s="96">
        <f>IF(O137="sníž. přenesená",K137,0)</f>
        <v>0</v>
      </c>
      <c r="BI137" s="96">
        <f>IF(O137="nulová",K137,0)</f>
        <v>0</v>
      </c>
      <c r="BJ137" s="17" t="s">
        <v>80</v>
      </c>
      <c r="BK137" s="96">
        <f>ROUND(P137*H137,2)</f>
        <v>0</v>
      </c>
      <c r="BL137" s="17" t="s">
        <v>239</v>
      </c>
      <c r="BM137" s="95" t="s">
        <v>195</v>
      </c>
    </row>
    <row r="138" spans="1:65" s="15" customFormat="1">
      <c r="B138" s="230"/>
      <c r="C138" s="231"/>
      <c r="D138" s="221" t="s">
        <v>169</v>
      </c>
      <c r="E138" s="232" t="s">
        <v>1</v>
      </c>
      <c r="F138" s="233" t="s">
        <v>1479</v>
      </c>
      <c r="G138" s="231"/>
      <c r="H138" s="232" t="s">
        <v>1</v>
      </c>
      <c r="I138" s="231"/>
      <c r="J138" s="231"/>
      <c r="K138" s="231"/>
      <c r="M138" s="107"/>
      <c r="N138" s="109"/>
      <c r="O138" s="110"/>
      <c r="P138" s="110"/>
      <c r="Q138" s="110"/>
      <c r="R138" s="110"/>
      <c r="S138" s="110"/>
      <c r="T138" s="110"/>
      <c r="U138" s="110"/>
      <c r="V138" s="110"/>
      <c r="W138" s="110"/>
      <c r="X138" s="111"/>
      <c r="AT138" s="108" t="s">
        <v>169</v>
      </c>
      <c r="AU138" s="108" t="s">
        <v>82</v>
      </c>
      <c r="AV138" s="15" t="s">
        <v>80</v>
      </c>
      <c r="AW138" s="15" t="s">
        <v>4</v>
      </c>
      <c r="AX138" s="15" t="s">
        <v>72</v>
      </c>
      <c r="AY138" s="108" t="s">
        <v>161</v>
      </c>
    </row>
    <row r="139" spans="1:65" s="13" customFormat="1">
      <c r="B139" s="219"/>
      <c r="C139" s="220"/>
      <c r="D139" s="221" t="s">
        <v>169</v>
      </c>
      <c r="E139" s="222" t="s">
        <v>1</v>
      </c>
      <c r="F139" s="223" t="s">
        <v>1927</v>
      </c>
      <c r="G139" s="220"/>
      <c r="H139" s="224">
        <v>8.1</v>
      </c>
      <c r="I139" s="220"/>
      <c r="J139" s="220"/>
      <c r="K139" s="220"/>
      <c r="M139" s="97"/>
      <c r="N139" s="99"/>
      <c r="O139" s="100"/>
      <c r="P139" s="100"/>
      <c r="Q139" s="100"/>
      <c r="R139" s="100"/>
      <c r="S139" s="100"/>
      <c r="T139" s="100"/>
      <c r="U139" s="100"/>
      <c r="V139" s="100"/>
      <c r="W139" s="100"/>
      <c r="X139" s="101"/>
      <c r="AT139" s="98" t="s">
        <v>169</v>
      </c>
      <c r="AU139" s="98" t="s">
        <v>82</v>
      </c>
      <c r="AV139" s="13" t="s">
        <v>82</v>
      </c>
      <c r="AW139" s="13" t="s">
        <v>4</v>
      </c>
      <c r="AX139" s="13" t="s">
        <v>72</v>
      </c>
      <c r="AY139" s="98" t="s">
        <v>161</v>
      </c>
    </row>
    <row r="140" spans="1:65" s="15" customFormat="1">
      <c r="B140" s="230"/>
      <c r="C140" s="231"/>
      <c r="D140" s="221" t="s">
        <v>169</v>
      </c>
      <c r="E140" s="232" t="s">
        <v>1</v>
      </c>
      <c r="F140" s="233" t="s">
        <v>189</v>
      </c>
      <c r="G140" s="231"/>
      <c r="H140" s="232" t="s">
        <v>1</v>
      </c>
      <c r="I140" s="231"/>
      <c r="J140" s="231"/>
      <c r="K140" s="231"/>
      <c r="M140" s="107"/>
      <c r="N140" s="109"/>
      <c r="O140" s="110"/>
      <c r="P140" s="110"/>
      <c r="Q140" s="110"/>
      <c r="R140" s="110"/>
      <c r="S140" s="110"/>
      <c r="T140" s="110"/>
      <c r="U140" s="110"/>
      <c r="V140" s="110"/>
      <c r="W140" s="110"/>
      <c r="X140" s="111"/>
      <c r="AT140" s="108" t="s">
        <v>169</v>
      </c>
      <c r="AU140" s="108" t="s">
        <v>82</v>
      </c>
      <c r="AV140" s="15" t="s">
        <v>80</v>
      </c>
      <c r="AW140" s="15" t="s">
        <v>4</v>
      </c>
      <c r="AX140" s="15" t="s">
        <v>72</v>
      </c>
      <c r="AY140" s="108" t="s">
        <v>161</v>
      </c>
    </row>
    <row r="141" spans="1:65" s="13" customFormat="1">
      <c r="B141" s="219"/>
      <c r="C141" s="220"/>
      <c r="D141" s="221" t="s">
        <v>169</v>
      </c>
      <c r="E141" s="222" t="s">
        <v>1</v>
      </c>
      <c r="F141" s="223" t="s">
        <v>1928</v>
      </c>
      <c r="G141" s="220"/>
      <c r="H141" s="224">
        <v>40.799999999999997</v>
      </c>
      <c r="I141" s="220"/>
      <c r="J141" s="220"/>
      <c r="K141" s="220"/>
      <c r="M141" s="97"/>
      <c r="N141" s="99"/>
      <c r="O141" s="100"/>
      <c r="P141" s="100"/>
      <c r="Q141" s="100"/>
      <c r="R141" s="100"/>
      <c r="S141" s="100"/>
      <c r="T141" s="100"/>
      <c r="U141" s="100"/>
      <c r="V141" s="100"/>
      <c r="W141" s="100"/>
      <c r="X141" s="101"/>
      <c r="AT141" s="98" t="s">
        <v>169</v>
      </c>
      <c r="AU141" s="98" t="s">
        <v>82</v>
      </c>
      <c r="AV141" s="13" t="s">
        <v>82</v>
      </c>
      <c r="AW141" s="13" t="s">
        <v>4</v>
      </c>
      <c r="AX141" s="13" t="s">
        <v>72</v>
      </c>
      <c r="AY141" s="98" t="s">
        <v>161</v>
      </c>
    </row>
    <row r="142" spans="1:65" s="14" customFormat="1">
      <c r="B142" s="225"/>
      <c r="C142" s="226"/>
      <c r="D142" s="221" t="s">
        <v>169</v>
      </c>
      <c r="E142" s="227" t="s">
        <v>1</v>
      </c>
      <c r="F142" s="228" t="s">
        <v>171</v>
      </c>
      <c r="G142" s="226"/>
      <c r="H142" s="229">
        <v>48.9</v>
      </c>
      <c r="I142" s="226"/>
      <c r="J142" s="226"/>
      <c r="K142" s="226"/>
      <c r="M142" s="102"/>
      <c r="N142" s="104"/>
      <c r="O142" s="105"/>
      <c r="P142" s="105"/>
      <c r="Q142" s="105"/>
      <c r="R142" s="105"/>
      <c r="S142" s="105"/>
      <c r="T142" s="105"/>
      <c r="U142" s="105"/>
      <c r="V142" s="105"/>
      <c r="W142" s="105"/>
      <c r="X142" s="106"/>
      <c r="AT142" s="103" t="s">
        <v>169</v>
      </c>
      <c r="AU142" s="103" t="s">
        <v>82</v>
      </c>
      <c r="AV142" s="14" t="s">
        <v>168</v>
      </c>
      <c r="AW142" s="14" t="s">
        <v>4</v>
      </c>
      <c r="AX142" s="14" t="s">
        <v>80</v>
      </c>
      <c r="AY142" s="103" t="s">
        <v>161</v>
      </c>
    </row>
    <row r="143" spans="1:65" s="2" customFormat="1" ht="49.15" customHeight="1">
      <c r="A143" s="21"/>
      <c r="B143" s="137"/>
      <c r="C143" s="213" t="s">
        <v>180</v>
      </c>
      <c r="D143" s="213" t="s">
        <v>164</v>
      </c>
      <c r="E143" s="214" t="s">
        <v>1929</v>
      </c>
      <c r="F143" s="215" t="s">
        <v>1930</v>
      </c>
      <c r="G143" s="216" t="s">
        <v>346</v>
      </c>
      <c r="H143" s="217">
        <v>15</v>
      </c>
      <c r="I143" s="218">
        <v>0</v>
      </c>
      <c r="J143" s="123"/>
      <c r="K143" s="218">
        <f>ROUND(P143*H143,2)</f>
        <v>0</v>
      </c>
      <c r="L143" s="89"/>
      <c r="M143" s="22"/>
      <c r="N143" s="90" t="s">
        <v>1</v>
      </c>
      <c r="O143" s="91" t="s">
        <v>35</v>
      </c>
      <c r="P143" s="92">
        <f>I143+J143</f>
        <v>0</v>
      </c>
      <c r="Q143" s="92">
        <f>ROUND(I143*H143,2)</f>
        <v>0</v>
      </c>
      <c r="R143" s="92">
        <f>ROUND(J143*H143,2)</f>
        <v>0</v>
      </c>
      <c r="S143" s="93">
        <v>0</v>
      </c>
      <c r="T143" s="93">
        <f>S143*H143</f>
        <v>0</v>
      </c>
      <c r="U143" s="93">
        <v>0</v>
      </c>
      <c r="V143" s="93">
        <f>U143*H143</f>
        <v>0</v>
      </c>
      <c r="W143" s="93">
        <v>0</v>
      </c>
      <c r="X143" s="94">
        <f>W143*H143</f>
        <v>0</v>
      </c>
      <c r="Y143" s="21"/>
      <c r="Z143" s="21"/>
      <c r="AA143" s="21"/>
      <c r="AB143" s="21"/>
      <c r="AC143" s="21"/>
      <c r="AD143" s="21"/>
      <c r="AE143" s="21"/>
      <c r="AR143" s="95" t="s">
        <v>239</v>
      </c>
      <c r="AT143" s="95" t="s">
        <v>164</v>
      </c>
      <c r="AU143" s="95" t="s">
        <v>82</v>
      </c>
      <c r="AY143" s="17" t="s">
        <v>161</v>
      </c>
      <c r="BE143" s="96">
        <f>IF(O143="základní",K143,0)</f>
        <v>0</v>
      </c>
      <c r="BF143" s="96">
        <f>IF(O143="snížená",K143,0)</f>
        <v>0</v>
      </c>
      <c r="BG143" s="96">
        <f>IF(O143="zákl. přenesená",K143,0)</f>
        <v>0</v>
      </c>
      <c r="BH143" s="96">
        <f>IF(O143="sníž. přenesená",K143,0)</f>
        <v>0</v>
      </c>
      <c r="BI143" s="96">
        <f>IF(O143="nulová",K143,0)</f>
        <v>0</v>
      </c>
      <c r="BJ143" s="17" t="s">
        <v>80</v>
      </c>
      <c r="BK143" s="96">
        <f>ROUND(P143*H143,2)</f>
        <v>0</v>
      </c>
      <c r="BL143" s="17" t="s">
        <v>239</v>
      </c>
      <c r="BM143" s="95" t="s">
        <v>9</v>
      </c>
    </row>
    <row r="144" spans="1:65" s="15" customFormat="1">
      <c r="B144" s="230"/>
      <c r="C144" s="231"/>
      <c r="D144" s="221" t="s">
        <v>169</v>
      </c>
      <c r="E144" s="232" t="s">
        <v>1</v>
      </c>
      <c r="F144" s="233" t="s">
        <v>189</v>
      </c>
      <c r="G144" s="231"/>
      <c r="H144" s="232" t="s">
        <v>1</v>
      </c>
      <c r="I144" s="231"/>
      <c r="J144" s="231"/>
      <c r="K144" s="231"/>
      <c r="M144" s="107"/>
      <c r="N144" s="109"/>
      <c r="O144" s="110"/>
      <c r="P144" s="110"/>
      <c r="Q144" s="110"/>
      <c r="R144" s="110"/>
      <c r="S144" s="110"/>
      <c r="T144" s="110"/>
      <c r="U144" s="110"/>
      <c r="V144" s="110"/>
      <c r="W144" s="110"/>
      <c r="X144" s="111"/>
      <c r="AT144" s="108" t="s">
        <v>169</v>
      </c>
      <c r="AU144" s="108" t="s">
        <v>82</v>
      </c>
      <c r="AV144" s="15" t="s">
        <v>80</v>
      </c>
      <c r="AW144" s="15" t="s">
        <v>4</v>
      </c>
      <c r="AX144" s="15" t="s">
        <v>72</v>
      </c>
      <c r="AY144" s="108" t="s">
        <v>161</v>
      </c>
    </row>
    <row r="145" spans="1:65" s="13" customFormat="1">
      <c r="B145" s="219"/>
      <c r="C145" s="220"/>
      <c r="D145" s="221" t="s">
        <v>169</v>
      </c>
      <c r="E145" s="222" t="s">
        <v>1</v>
      </c>
      <c r="F145" s="223" t="s">
        <v>1931</v>
      </c>
      <c r="G145" s="220"/>
      <c r="H145" s="224">
        <v>15</v>
      </c>
      <c r="I145" s="220"/>
      <c r="J145" s="220"/>
      <c r="K145" s="220"/>
      <c r="M145" s="97"/>
      <c r="N145" s="99"/>
      <c r="O145" s="100"/>
      <c r="P145" s="100"/>
      <c r="Q145" s="100"/>
      <c r="R145" s="100"/>
      <c r="S145" s="100"/>
      <c r="T145" s="100"/>
      <c r="U145" s="100"/>
      <c r="V145" s="100"/>
      <c r="W145" s="100"/>
      <c r="X145" s="101"/>
      <c r="AT145" s="98" t="s">
        <v>169</v>
      </c>
      <c r="AU145" s="98" t="s">
        <v>82</v>
      </c>
      <c r="AV145" s="13" t="s">
        <v>82</v>
      </c>
      <c r="AW145" s="13" t="s">
        <v>4</v>
      </c>
      <c r="AX145" s="13" t="s">
        <v>72</v>
      </c>
      <c r="AY145" s="98" t="s">
        <v>161</v>
      </c>
    </row>
    <row r="146" spans="1:65" s="14" customFormat="1">
      <c r="B146" s="225"/>
      <c r="C146" s="226"/>
      <c r="D146" s="221" t="s">
        <v>169</v>
      </c>
      <c r="E146" s="227" t="s">
        <v>1</v>
      </c>
      <c r="F146" s="228" t="s">
        <v>171</v>
      </c>
      <c r="G146" s="226"/>
      <c r="H146" s="229">
        <v>15</v>
      </c>
      <c r="I146" s="226"/>
      <c r="J146" s="226"/>
      <c r="K146" s="226"/>
      <c r="M146" s="102"/>
      <c r="N146" s="104"/>
      <c r="O146" s="105"/>
      <c r="P146" s="105"/>
      <c r="Q146" s="105"/>
      <c r="R146" s="105"/>
      <c r="S146" s="105"/>
      <c r="T146" s="105"/>
      <c r="U146" s="105"/>
      <c r="V146" s="105"/>
      <c r="W146" s="105"/>
      <c r="X146" s="106"/>
      <c r="AT146" s="103" t="s">
        <v>169</v>
      </c>
      <c r="AU146" s="103" t="s">
        <v>82</v>
      </c>
      <c r="AV146" s="14" t="s">
        <v>168</v>
      </c>
      <c r="AW146" s="14" t="s">
        <v>4</v>
      </c>
      <c r="AX146" s="14" t="s">
        <v>80</v>
      </c>
      <c r="AY146" s="103" t="s">
        <v>161</v>
      </c>
    </row>
    <row r="147" spans="1:65" s="2" customFormat="1" ht="49.15" customHeight="1">
      <c r="A147" s="21"/>
      <c r="B147" s="137"/>
      <c r="C147" s="213" t="s">
        <v>201</v>
      </c>
      <c r="D147" s="213" t="s">
        <v>164</v>
      </c>
      <c r="E147" s="214" t="s">
        <v>1932</v>
      </c>
      <c r="F147" s="215" t="s">
        <v>1933</v>
      </c>
      <c r="G147" s="216" t="s">
        <v>346</v>
      </c>
      <c r="H147" s="217">
        <v>8</v>
      </c>
      <c r="I147" s="218">
        <v>0</v>
      </c>
      <c r="J147" s="123"/>
      <c r="K147" s="218">
        <f>ROUND(P147*H147,2)</f>
        <v>0</v>
      </c>
      <c r="L147" s="89"/>
      <c r="M147" s="22"/>
      <c r="N147" s="90" t="s">
        <v>1</v>
      </c>
      <c r="O147" s="91" t="s">
        <v>35</v>
      </c>
      <c r="P147" s="92">
        <f>I147+J147</f>
        <v>0</v>
      </c>
      <c r="Q147" s="92">
        <f>ROUND(I147*H147,2)</f>
        <v>0</v>
      </c>
      <c r="R147" s="92">
        <f>ROUND(J147*H147,2)</f>
        <v>0</v>
      </c>
      <c r="S147" s="93">
        <v>0</v>
      </c>
      <c r="T147" s="93">
        <f>S147*H147</f>
        <v>0</v>
      </c>
      <c r="U147" s="93">
        <v>0</v>
      </c>
      <c r="V147" s="93">
        <f>U147*H147</f>
        <v>0</v>
      </c>
      <c r="W147" s="93">
        <v>0</v>
      </c>
      <c r="X147" s="94">
        <f>W147*H147</f>
        <v>0</v>
      </c>
      <c r="Y147" s="21"/>
      <c r="Z147" s="21"/>
      <c r="AA147" s="21"/>
      <c r="AB147" s="21"/>
      <c r="AC147" s="21"/>
      <c r="AD147" s="21"/>
      <c r="AE147" s="21"/>
      <c r="AR147" s="95" t="s">
        <v>239</v>
      </c>
      <c r="AT147" s="95" t="s">
        <v>164</v>
      </c>
      <c r="AU147" s="95" t="s">
        <v>82</v>
      </c>
      <c r="AY147" s="17" t="s">
        <v>161</v>
      </c>
      <c r="BE147" s="96">
        <f>IF(O147="základní",K147,0)</f>
        <v>0</v>
      </c>
      <c r="BF147" s="96">
        <f>IF(O147="snížená",K147,0)</f>
        <v>0</v>
      </c>
      <c r="BG147" s="96">
        <f>IF(O147="zákl. přenesená",K147,0)</f>
        <v>0</v>
      </c>
      <c r="BH147" s="96">
        <f>IF(O147="sníž. přenesená",K147,0)</f>
        <v>0</v>
      </c>
      <c r="BI147" s="96">
        <f>IF(O147="nulová",K147,0)</f>
        <v>0</v>
      </c>
      <c r="BJ147" s="17" t="s">
        <v>80</v>
      </c>
      <c r="BK147" s="96">
        <f>ROUND(P147*H147,2)</f>
        <v>0</v>
      </c>
      <c r="BL147" s="17" t="s">
        <v>239</v>
      </c>
      <c r="BM147" s="95" t="s">
        <v>204</v>
      </c>
    </row>
    <row r="148" spans="1:65" s="15" customFormat="1">
      <c r="B148" s="230"/>
      <c r="C148" s="231"/>
      <c r="D148" s="221" t="s">
        <v>169</v>
      </c>
      <c r="E148" s="232" t="s">
        <v>1</v>
      </c>
      <c r="F148" s="233" t="s">
        <v>189</v>
      </c>
      <c r="G148" s="231"/>
      <c r="H148" s="232" t="s">
        <v>1</v>
      </c>
      <c r="I148" s="231"/>
      <c r="J148" s="231"/>
      <c r="K148" s="231"/>
      <c r="M148" s="107"/>
      <c r="N148" s="109"/>
      <c r="O148" s="110"/>
      <c r="P148" s="110"/>
      <c r="Q148" s="110"/>
      <c r="R148" s="110"/>
      <c r="S148" s="110"/>
      <c r="T148" s="110"/>
      <c r="U148" s="110"/>
      <c r="V148" s="110"/>
      <c r="W148" s="110"/>
      <c r="X148" s="111"/>
      <c r="AT148" s="108" t="s">
        <v>169</v>
      </c>
      <c r="AU148" s="108" t="s">
        <v>82</v>
      </c>
      <c r="AV148" s="15" t="s">
        <v>80</v>
      </c>
      <c r="AW148" s="15" t="s">
        <v>4</v>
      </c>
      <c r="AX148" s="15" t="s">
        <v>72</v>
      </c>
      <c r="AY148" s="108" t="s">
        <v>161</v>
      </c>
    </row>
    <row r="149" spans="1:65" s="13" customFormat="1">
      <c r="B149" s="219"/>
      <c r="C149" s="220"/>
      <c r="D149" s="221" t="s">
        <v>169</v>
      </c>
      <c r="E149" s="222" t="s">
        <v>1</v>
      </c>
      <c r="F149" s="223" t="s">
        <v>185</v>
      </c>
      <c r="G149" s="220"/>
      <c r="H149" s="224">
        <v>8</v>
      </c>
      <c r="I149" s="220"/>
      <c r="J149" s="220"/>
      <c r="K149" s="220"/>
      <c r="M149" s="97"/>
      <c r="N149" s="99"/>
      <c r="O149" s="100"/>
      <c r="P149" s="100"/>
      <c r="Q149" s="100"/>
      <c r="R149" s="100"/>
      <c r="S149" s="100"/>
      <c r="T149" s="100"/>
      <c r="U149" s="100"/>
      <c r="V149" s="100"/>
      <c r="W149" s="100"/>
      <c r="X149" s="101"/>
      <c r="AT149" s="98" t="s">
        <v>169</v>
      </c>
      <c r="AU149" s="98" t="s">
        <v>82</v>
      </c>
      <c r="AV149" s="13" t="s">
        <v>82</v>
      </c>
      <c r="AW149" s="13" t="s">
        <v>4</v>
      </c>
      <c r="AX149" s="13" t="s">
        <v>72</v>
      </c>
      <c r="AY149" s="98" t="s">
        <v>161</v>
      </c>
    </row>
    <row r="150" spans="1:65" s="14" customFormat="1">
      <c r="B150" s="225"/>
      <c r="C150" s="226"/>
      <c r="D150" s="221" t="s">
        <v>169</v>
      </c>
      <c r="E150" s="227" t="s">
        <v>1</v>
      </c>
      <c r="F150" s="228" t="s">
        <v>171</v>
      </c>
      <c r="G150" s="226"/>
      <c r="H150" s="229">
        <v>8</v>
      </c>
      <c r="I150" s="226"/>
      <c r="J150" s="226"/>
      <c r="K150" s="226"/>
      <c r="M150" s="102"/>
      <c r="N150" s="104"/>
      <c r="O150" s="105"/>
      <c r="P150" s="105"/>
      <c r="Q150" s="105"/>
      <c r="R150" s="105"/>
      <c r="S150" s="105"/>
      <c r="T150" s="105"/>
      <c r="U150" s="105"/>
      <c r="V150" s="105"/>
      <c r="W150" s="105"/>
      <c r="X150" s="106"/>
      <c r="AT150" s="103" t="s">
        <v>169</v>
      </c>
      <c r="AU150" s="103" t="s">
        <v>82</v>
      </c>
      <c r="AV150" s="14" t="s">
        <v>168</v>
      </c>
      <c r="AW150" s="14" t="s">
        <v>4</v>
      </c>
      <c r="AX150" s="14" t="s">
        <v>80</v>
      </c>
      <c r="AY150" s="103" t="s">
        <v>161</v>
      </c>
    </row>
    <row r="151" spans="1:65" s="2" customFormat="1" ht="24.2" customHeight="1">
      <c r="A151" s="21"/>
      <c r="B151" s="137"/>
      <c r="C151" s="213" t="s">
        <v>185</v>
      </c>
      <c r="D151" s="213" t="s">
        <v>164</v>
      </c>
      <c r="E151" s="214" t="s">
        <v>1934</v>
      </c>
      <c r="F151" s="215" t="s">
        <v>1935</v>
      </c>
      <c r="G151" s="216" t="s">
        <v>346</v>
      </c>
      <c r="H151" s="217">
        <v>40</v>
      </c>
      <c r="I151" s="218">
        <v>0</v>
      </c>
      <c r="J151" s="123"/>
      <c r="K151" s="218">
        <f>ROUND(P151*H151,2)</f>
        <v>0</v>
      </c>
      <c r="L151" s="89"/>
      <c r="M151" s="22"/>
      <c r="N151" s="90" t="s">
        <v>1</v>
      </c>
      <c r="O151" s="91" t="s">
        <v>35</v>
      </c>
      <c r="P151" s="92">
        <f>I151+J151</f>
        <v>0</v>
      </c>
      <c r="Q151" s="92">
        <f>ROUND(I151*H151,2)</f>
        <v>0</v>
      </c>
      <c r="R151" s="92">
        <f>ROUND(J151*H151,2)</f>
        <v>0</v>
      </c>
      <c r="S151" s="93">
        <v>0</v>
      </c>
      <c r="T151" s="93">
        <f>S151*H151</f>
        <v>0</v>
      </c>
      <c r="U151" s="93">
        <v>0</v>
      </c>
      <c r="V151" s="93">
        <f>U151*H151</f>
        <v>0</v>
      </c>
      <c r="W151" s="93">
        <v>0</v>
      </c>
      <c r="X151" s="94">
        <f>W151*H151</f>
        <v>0</v>
      </c>
      <c r="Y151" s="21"/>
      <c r="Z151" s="21"/>
      <c r="AA151" s="21"/>
      <c r="AB151" s="21"/>
      <c r="AC151" s="21"/>
      <c r="AD151" s="21"/>
      <c r="AE151" s="21"/>
      <c r="AR151" s="95" t="s">
        <v>239</v>
      </c>
      <c r="AT151" s="95" t="s">
        <v>164</v>
      </c>
      <c r="AU151" s="95" t="s">
        <v>82</v>
      </c>
      <c r="AY151" s="17" t="s">
        <v>161</v>
      </c>
      <c r="BE151" s="96">
        <f>IF(O151="základní",K151,0)</f>
        <v>0</v>
      </c>
      <c r="BF151" s="96">
        <f>IF(O151="snížená",K151,0)</f>
        <v>0</v>
      </c>
      <c r="BG151" s="96">
        <f>IF(O151="zákl. přenesená",K151,0)</f>
        <v>0</v>
      </c>
      <c r="BH151" s="96">
        <f>IF(O151="sníž. přenesená",K151,0)</f>
        <v>0</v>
      </c>
      <c r="BI151" s="96">
        <f>IF(O151="nulová",K151,0)</f>
        <v>0</v>
      </c>
      <c r="BJ151" s="17" t="s">
        <v>80</v>
      </c>
      <c r="BK151" s="96">
        <f>ROUND(P151*H151,2)</f>
        <v>0</v>
      </c>
      <c r="BL151" s="17" t="s">
        <v>239</v>
      </c>
      <c r="BM151" s="95" t="s">
        <v>239</v>
      </c>
    </row>
    <row r="152" spans="1:65" s="2" customFormat="1" ht="24.2" customHeight="1">
      <c r="A152" s="21"/>
      <c r="B152" s="137"/>
      <c r="C152" s="235" t="s">
        <v>162</v>
      </c>
      <c r="D152" s="235" t="s">
        <v>549</v>
      </c>
      <c r="E152" s="236" t="s">
        <v>1936</v>
      </c>
      <c r="F152" s="237" t="s">
        <v>1937</v>
      </c>
      <c r="G152" s="238" t="s">
        <v>346</v>
      </c>
      <c r="H152" s="239">
        <v>48</v>
      </c>
      <c r="I152" s="123"/>
      <c r="J152" s="240"/>
      <c r="K152" s="241">
        <f>ROUND(P152*H152,2)</f>
        <v>0</v>
      </c>
      <c r="L152" s="115"/>
      <c r="M152" s="116"/>
      <c r="N152" s="117" t="s">
        <v>1</v>
      </c>
      <c r="O152" s="91" t="s">
        <v>35</v>
      </c>
      <c r="P152" s="92">
        <f>I152+J152</f>
        <v>0</v>
      </c>
      <c r="Q152" s="92">
        <f>ROUND(I152*H152,2)</f>
        <v>0</v>
      </c>
      <c r="R152" s="92">
        <f>ROUND(J152*H152,2)</f>
        <v>0</v>
      </c>
      <c r="S152" s="93">
        <v>0</v>
      </c>
      <c r="T152" s="93">
        <f>S152*H152</f>
        <v>0</v>
      </c>
      <c r="U152" s="93">
        <v>0</v>
      </c>
      <c r="V152" s="93">
        <f>U152*H152</f>
        <v>0</v>
      </c>
      <c r="W152" s="93">
        <v>0</v>
      </c>
      <c r="X152" s="94">
        <f>W152*H152</f>
        <v>0</v>
      </c>
      <c r="Y152" s="21"/>
      <c r="Z152" s="21"/>
      <c r="AA152" s="21"/>
      <c r="AB152" s="21"/>
      <c r="AC152" s="21"/>
      <c r="AD152" s="21"/>
      <c r="AE152" s="21"/>
      <c r="AR152" s="95" t="s">
        <v>286</v>
      </c>
      <c r="AT152" s="95" t="s">
        <v>549</v>
      </c>
      <c r="AU152" s="95" t="s">
        <v>82</v>
      </c>
      <c r="AY152" s="17" t="s">
        <v>161</v>
      </c>
      <c r="BE152" s="96">
        <f>IF(O152="základní",K152,0)</f>
        <v>0</v>
      </c>
      <c r="BF152" s="96">
        <f>IF(O152="snížená",K152,0)</f>
        <v>0</v>
      </c>
      <c r="BG152" s="96">
        <f>IF(O152="zákl. přenesená",K152,0)</f>
        <v>0</v>
      </c>
      <c r="BH152" s="96">
        <f>IF(O152="sníž. přenesená",K152,0)</f>
        <v>0</v>
      </c>
      <c r="BI152" s="96">
        <f>IF(O152="nulová",K152,0)</f>
        <v>0</v>
      </c>
      <c r="BJ152" s="17" t="s">
        <v>80</v>
      </c>
      <c r="BK152" s="96">
        <f>ROUND(P152*H152,2)</f>
        <v>0</v>
      </c>
      <c r="BL152" s="17" t="s">
        <v>239</v>
      </c>
      <c r="BM152" s="95" t="s">
        <v>245</v>
      </c>
    </row>
    <row r="153" spans="1:65" s="13" customFormat="1">
      <c r="B153" s="219"/>
      <c r="C153" s="220"/>
      <c r="D153" s="221" t="s">
        <v>169</v>
      </c>
      <c r="E153" s="222" t="s">
        <v>1</v>
      </c>
      <c r="F153" s="223" t="s">
        <v>1938</v>
      </c>
      <c r="G153" s="220"/>
      <c r="H153" s="224">
        <v>48</v>
      </c>
      <c r="I153" s="220"/>
      <c r="J153" s="220"/>
      <c r="K153" s="220"/>
      <c r="M153" s="97"/>
      <c r="N153" s="99"/>
      <c r="O153" s="100"/>
      <c r="P153" s="100"/>
      <c r="Q153" s="100"/>
      <c r="R153" s="100"/>
      <c r="S153" s="100"/>
      <c r="T153" s="100"/>
      <c r="U153" s="100"/>
      <c r="V153" s="100"/>
      <c r="W153" s="100"/>
      <c r="X153" s="101"/>
      <c r="AT153" s="98" t="s">
        <v>169</v>
      </c>
      <c r="AU153" s="98" t="s">
        <v>82</v>
      </c>
      <c r="AV153" s="13" t="s">
        <v>82</v>
      </c>
      <c r="AW153" s="13" t="s">
        <v>4</v>
      </c>
      <c r="AX153" s="13" t="s">
        <v>72</v>
      </c>
      <c r="AY153" s="98" t="s">
        <v>161</v>
      </c>
    </row>
    <row r="154" spans="1:65" s="14" customFormat="1">
      <c r="B154" s="225"/>
      <c r="C154" s="226"/>
      <c r="D154" s="221" t="s">
        <v>169</v>
      </c>
      <c r="E154" s="227" t="s">
        <v>1</v>
      </c>
      <c r="F154" s="228" t="s">
        <v>171</v>
      </c>
      <c r="G154" s="226"/>
      <c r="H154" s="229">
        <v>48</v>
      </c>
      <c r="I154" s="226"/>
      <c r="J154" s="226"/>
      <c r="K154" s="226"/>
      <c r="M154" s="102"/>
      <c r="N154" s="104"/>
      <c r="O154" s="105"/>
      <c r="P154" s="105"/>
      <c r="Q154" s="105"/>
      <c r="R154" s="105"/>
      <c r="S154" s="105"/>
      <c r="T154" s="105"/>
      <c r="U154" s="105"/>
      <c r="V154" s="105"/>
      <c r="W154" s="105"/>
      <c r="X154" s="106"/>
      <c r="AT154" s="103" t="s">
        <v>169</v>
      </c>
      <c r="AU154" s="103" t="s">
        <v>82</v>
      </c>
      <c r="AV154" s="14" t="s">
        <v>168</v>
      </c>
      <c r="AW154" s="14" t="s">
        <v>4</v>
      </c>
      <c r="AX154" s="14" t="s">
        <v>80</v>
      </c>
      <c r="AY154" s="103" t="s">
        <v>161</v>
      </c>
    </row>
    <row r="155" spans="1:65" s="2" customFormat="1" ht="33" customHeight="1">
      <c r="A155" s="21"/>
      <c r="B155" s="137"/>
      <c r="C155" s="213" t="s">
        <v>195</v>
      </c>
      <c r="D155" s="213" t="s">
        <v>164</v>
      </c>
      <c r="E155" s="214" t="s">
        <v>1939</v>
      </c>
      <c r="F155" s="215" t="s">
        <v>1940</v>
      </c>
      <c r="G155" s="216" t="s">
        <v>346</v>
      </c>
      <c r="H155" s="217">
        <v>127.8</v>
      </c>
      <c r="I155" s="123"/>
      <c r="J155" s="123"/>
      <c r="K155" s="218">
        <f t="shared" ref="K155:K166" si="1">ROUND(P155*H155,2)</f>
        <v>0</v>
      </c>
      <c r="L155" s="89"/>
      <c r="M155" s="22"/>
      <c r="N155" s="90" t="s">
        <v>1</v>
      </c>
      <c r="O155" s="91" t="s">
        <v>35</v>
      </c>
      <c r="P155" s="92">
        <f t="shared" ref="P155:P166" si="2">I155+J155</f>
        <v>0</v>
      </c>
      <c r="Q155" s="92">
        <f t="shared" ref="Q155:Q166" si="3">ROUND(I155*H155,2)</f>
        <v>0</v>
      </c>
      <c r="R155" s="92">
        <f t="shared" ref="R155:R166" si="4">ROUND(J155*H155,2)</f>
        <v>0</v>
      </c>
      <c r="S155" s="93">
        <v>0</v>
      </c>
      <c r="T155" s="93">
        <f t="shared" ref="T155:T166" si="5">S155*H155</f>
        <v>0</v>
      </c>
      <c r="U155" s="93">
        <v>0</v>
      </c>
      <c r="V155" s="93">
        <f t="shared" ref="V155:V166" si="6">U155*H155</f>
        <v>0</v>
      </c>
      <c r="W155" s="93">
        <v>0</v>
      </c>
      <c r="X155" s="94">
        <f t="shared" ref="X155:X166" si="7">W155*H155</f>
        <v>0</v>
      </c>
      <c r="Y155" s="21"/>
      <c r="Z155" s="21"/>
      <c r="AA155" s="21"/>
      <c r="AB155" s="21"/>
      <c r="AC155" s="21"/>
      <c r="AD155" s="21"/>
      <c r="AE155" s="21"/>
      <c r="AR155" s="95" t="s">
        <v>239</v>
      </c>
      <c r="AT155" s="95" t="s">
        <v>164</v>
      </c>
      <c r="AU155" s="95" t="s">
        <v>82</v>
      </c>
      <c r="AY155" s="17" t="s">
        <v>161</v>
      </c>
      <c r="BE155" s="96">
        <f t="shared" ref="BE155:BE166" si="8">IF(O155="základní",K155,0)</f>
        <v>0</v>
      </c>
      <c r="BF155" s="96">
        <f t="shared" ref="BF155:BF166" si="9">IF(O155="snížená",K155,0)</f>
        <v>0</v>
      </c>
      <c r="BG155" s="96">
        <f t="shared" ref="BG155:BG166" si="10">IF(O155="zákl. přenesená",K155,0)</f>
        <v>0</v>
      </c>
      <c r="BH155" s="96">
        <f t="shared" ref="BH155:BH166" si="11">IF(O155="sníž. přenesená",K155,0)</f>
        <v>0</v>
      </c>
      <c r="BI155" s="96">
        <f t="shared" ref="BI155:BI166" si="12">IF(O155="nulová",K155,0)</f>
        <v>0</v>
      </c>
      <c r="BJ155" s="17" t="s">
        <v>80</v>
      </c>
      <c r="BK155" s="96">
        <f t="shared" ref="BK155:BK166" si="13">ROUND(P155*H155,2)</f>
        <v>0</v>
      </c>
      <c r="BL155" s="17" t="s">
        <v>239</v>
      </c>
      <c r="BM155" s="95" t="s">
        <v>248</v>
      </c>
    </row>
    <row r="156" spans="1:65" s="2" customFormat="1" ht="33" customHeight="1">
      <c r="A156" s="21"/>
      <c r="B156" s="137"/>
      <c r="C156" s="213" t="s">
        <v>249</v>
      </c>
      <c r="D156" s="213" t="s">
        <v>164</v>
      </c>
      <c r="E156" s="214" t="s">
        <v>1941</v>
      </c>
      <c r="F156" s="215" t="s">
        <v>1942</v>
      </c>
      <c r="G156" s="216" t="s">
        <v>346</v>
      </c>
      <c r="H156" s="217">
        <v>71.900000000000006</v>
      </c>
      <c r="I156" s="123"/>
      <c r="J156" s="123"/>
      <c r="K156" s="218">
        <f t="shared" si="1"/>
        <v>0</v>
      </c>
      <c r="L156" s="89"/>
      <c r="M156" s="22"/>
      <c r="N156" s="90" t="s">
        <v>1</v>
      </c>
      <c r="O156" s="91" t="s">
        <v>35</v>
      </c>
      <c r="P156" s="92">
        <f t="shared" si="2"/>
        <v>0</v>
      </c>
      <c r="Q156" s="92">
        <f t="shared" si="3"/>
        <v>0</v>
      </c>
      <c r="R156" s="92">
        <f t="shared" si="4"/>
        <v>0</v>
      </c>
      <c r="S156" s="93">
        <v>0</v>
      </c>
      <c r="T156" s="93">
        <f t="shared" si="5"/>
        <v>0</v>
      </c>
      <c r="U156" s="93">
        <v>0</v>
      </c>
      <c r="V156" s="93">
        <f t="shared" si="6"/>
        <v>0</v>
      </c>
      <c r="W156" s="93">
        <v>0</v>
      </c>
      <c r="X156" s="94">
        <f t="shared" si="7"/>
        <v>0</v>
      </c>
      <c r="Y156" s="21"/>
      <c r="Z156" s="21"/>
      <c r="AA156" s="21"/>
      <c r="AB156" s="21"/>
      <c r="AC156" s="21"/>
      <c r="AD156" s="21"/>
      <c r="AE156" s="21"/>
      <c r="AR156" s="95" t="s">
        <v>239</v>
      </c>
      <c r="AT156" s="95" t="s">
        <v>164</v>
      </c>
      <c r="AU156" s="95" t="s">
        <v>82</v>
      </c>
      <c r="AY156" s="17" t="s">
        <v>161</v>
      </c>
      <c r="BE156" s="96">
        <f t="shared" si="8"/>
        <v>0</v>
      </c>
      <c r="BF156" s="96">
        <f t="shared" si="9"/>
        <v>0</v>
      </c>
      <c r="BG156" s="96">
        <f t="shared" si="10"/>
        <v>0</v>
      </c>
      <c r="BH156" s="96">
        <f t="shared" si="11"/>
        <v>0</v>
      </c>
      <c r="BI156" s="96">
        <f t="shared" si="12"/>
        <v>0</v>
      </c>
      <c r="BJ156" s="17" t="s">
        <v>80</v>
      </c>
      <c r="BK156" s="96">
        <f t="shared" si="13"/>
        <v>0</v>
      </c>
      <c r="BL156" s="17" t="s">
        <v>239</v>
      </c>
      <c r="BM156" s="95" t="s">
        <v>252</v>
      </c>
    </row>
    <row r="157" spans="1:65" s="2" customFormat="1" ht="33" customHeight="1">
      <c r="A157" s="21"/>
      <c r="B157" s="137"/>
      <c r="C157" s="213" t="s">
        <v>9</v>
      </c>
      <c r="D157" s="213" t="s">
        <v>164</v>
      </c>
      <c r="E157" s="214" t="s">
        <v>1943</v>
      </c>
      <c r="F157" s="215" t="s">
        <v>1944</v>
      </c>
      <c r="G157" s="216" t="s">
        <v>346</v>
      </c>
      <c r="H157" s="217">
        <v>48.9</v>
      </c>
      <c r="I157" s="123"/>
      <c r="J157" s="123"/>
      <c r="K157" s="218">
        <f t="shared" si="1"/>
        <v>0</v>
      </c>
      <c r="L157" s="89"/>
      <c r="M157" s="22"/>
      <c r="N157" s="90" t="s">
        <v>1</v>
      </c>
      <c r="O157" s="91" t="s">
        <v>35</v>
      </c>
      <c r="P157" s="92">
        <f t="shared" si="2"/>
        <v>0</v>
      </c>
      <c r="Q157" s="92">
        <f t="shared" si="3"/>
        <v>0</v>
      </c>
      <c r="R157" s="92">
        <f t="shared" si="4"/>
        <v>0</v>
      </c>
      <c r="S157" s="93">
        <v>0</v>
      </c>
      <c r="T157" s="93">
        <f t="shared" si="5"/>
        <v>0</v>
      </c>
      <c r="U157" s="93">
        <v>0</v>
      </c>
      <c r="V157" s="93">
        <f t="shared" si="6"/>
        <v>0</v>
      </c>
      <c r="W157" s="93">
        <v>0</v>
      </c>
      <c r="X157" s="94">
        <f t="shared" si="7"/>
        <v>0</v>
      </c>
      <c r="Y157" s="21"/>
      <c r="Z157" s="21"/>
      <c r="AA157" s="21"/>
      <c r="AB157" s="21"/>
      <c r="AC157" s="21"/>
      <c r="AD157" s="21"/>
      <c r="AE157" s="21"/>
      <c r="AR157" s="95" t="s">
        <v>239</v>
      </c>
      <c r="AT157" s="95" t="s">
        <v>164</v>
      </c>
      <c r="AU157" s="95" t="s">
        <v>82</v>
      </c>
      <c r="AY157" s="17" t="s">
        <v>161</v>
      </c>
      <c r="BE157" s="96">
        <f t="shared" si="8"/>
        <v>0</v>
      </c>
      <c r="BF157" s="96">
        <f t="shared" si="9"/>
        <v>0</v>
      </c>
      <c r="BG157" s="96">
        <f t="shared" si="10"/>
        <v>0</v>
      </c>
      <c r="BH157" s="96">
        <f t="shared" si="11"/>
        <v>0</v>
      </c>
      <c r="BI157" s="96">
        <f t="shared" si="12"/>
        <v>0</v>
      </c>
      <c r="BJ157" s="17" t="s">
        <v>80</v>
      </c>
      <c r="BK157" s="96">
        <f t="shared" si="13"/>
        <v>0</v>
      </c>
      <c r="BL157" s="17" t="s">
        <v>239</v>
      </c>
      <c r="BM157" s="95" t="s">
        <v>257</v>
      </c>
    </row>
    <row r="158" spans="1:65" s="2" customFormat="1" ht="33" customHeight="1">
      <c r="A158" s="21"/>
      <c r="B158" s="137"/>
      <c r="C158" s="213" t="s">
        <v>266</v>
      </c>
      <c r="D158" s="213" t="s">
        <v>164</v>
      </c>
      <c r="E158" s="214" t="s">
        <v>1945</v>
      </c>
      <c r="F158" s="215" t="s">
        <v>1946</v>
      </c>
      <c r="G158" s="216" t="s">
        <v>346</v>
      </c>
      <c r="H158" s="217">
        <v>15</v>
      </c>
      <c r="I158" s="123"/>
      <c r="J158" s="123"/>
      <c r="K158" s="218">
        <f t="shared" si="1"/>
        <v>0</v>
      </c>
      <c r="L158" s="89"/>
      <c r="M158" s="22"/>
      <c r="N158" s="90" t="s">
        <v>1</v>
      </c>
      <c r="O158" s="91" t="s">
        <v>35</v>
      </c>
      <c r="P158" s="92">
        <f t="shared" si="2"/>
        <v>0</v>
      </c>
      <c r="Q158" s="92">
        <f t="shared" si="3"/>
        <v>0</v>
      </c>
      <c r="R158" s="92">
        <f t="shared" si="4"/>
        <v>0</v>
      </c>
      <c r="S158" s="93">
        <v>0</v>
      </c>
      <c r="T158" s="93">
        <f t="shared" si="5"/>
        <v>0</v>
      </c>
      <c r="U158" s="93">
        <v>0</v>
      </c>
      <c r="V158" s="93">
        <f t="shared" si="6"/>
        <v>0</v>
      </c>
      <c r="W158" s="93">
        <v>0</v>
      </c>
      <c r="X158" s="94">
        <f t="shared" si="7"/>
        <v>0</v>
      </c>
      <c r="Y158" s="21"/>
      <c r="Z158" s="21"/>
      <c r="AA158" s="21"/>
      <c r="AB158" s="21"/>
      <c r="AC158" s="21"/>
      <c r="AD158" s="21"/>
      <c r="AE158" s="21"/>
      <c r="AR158" s="95" t="s">
        <v>239</v>
      </c>
      <c r="AT158" s="95" t="s">
        <v>164</v>
      </c>
      <c r="AU158" s="95" t="s">
        <v>82</v>
      </c>
      <c r="AY158" s="17" t="s">
        <v>161</v>
      </c>
      <c r="BE158" s="96">
        <f t="shared" si="8"/>
        <v>0</v>
      </c>
      <c r="BF158" s="96">
        <f t="shared" si="9"/>
        <v>0</v>
      </c>
      <c r="BG158" s="96">
        <f t="shared" si="10"/>
        <v>0</v>
      </c>
      <c r="BH158" s="96">
        <f t="shared" si="11"/>
        <v>0</v>
      </c>
      <c r="BI158" s="96">
        <f t="shared" si="12"/>
        <v>0</v>
      </c>
      <c r="BJ158" s="17" t="s">
        <v>80</v>
      </c>
      <c r="BK158" s="96">
        <f t="shared" si="13"/>
        <v>0</v>
      </c>
      <c r="BL158" s="17" t="s">
        <v>239</v>
      </c>
      <c r="BM158" s="95" t="s">
        <v>270</v>
      </c>
    </row>
    <row r="159" spans="1:65" s="2" customFormat="1" ht="33" customHeight="1">
      <c r="A159" s="21"/>
      <c r="B159" s="137"/>
      <c r="C159" s="213" t="s">
        <v>204</v>
      </c>
      <c r="D159" s="213" t="s">
        <v>164</v>
      </c>
      <c r="E159" s="214" t="s">
        <v>1947</v>
      </c>
      <c r="F159" s="215" t="s">
        <v>1948</v>
      </c>
      <c r="G159" s="216" t="s">
        <v>346</v>
      </c>
      <c r="H159" s="217">
        <v>8</v>
      </c>
      <c r="I159" s="123"/>
      <c r="J159" s="123"/>
      <c r="K159" s="218">
        <f t="shared" si="1"/>
        <v>0</v>
      </c>
      <c r="L159" s="89"/>
      <c r="M159" s="22"/>
      <c r="N159" s="90" t="s">
        <v>1</v>
      </c>
      <c r="O159" s="91" t="s">
        <v>35</v>
      </c>
      <c r="P159" s="92">
        <f t="shared" si="2"/>
        <v>0</v>
      </c>
      <c r="Q159" s="92">
        <f t="shared" si="3"/>
        <v>0</v>
      </c>
      <c r="R159" s="92">
        <f t="shared" si="4"/>
        <v>0</v>
      </c>
      <c r="S159" s="93">
        <v>0</v>
      </c>
      <c r="T159" s="93">
        <f t="shared" si="5"/>
        <v>0</v>
      </c>
      <c r="U159" s="93">
        <v>0</v>
      </c>
      <c r="V159" s="93">
        <f t="shared" si="6"/>
        <v>0</v>
      </c>
      <c r="W159" s="93">
        <v>0</v>
      </c>
      <c r="X159" s="94">
        <f t="shared" si="7"/>
        <v>0</v>
      </c>
      <c r="Y159" s="21"/>
      <c r="Z159" s="21"/>
      <c r="AA159" s="21"/>
      <c r="AB159" s="21"/>
      <c r="AC159" s="21"/>
      <c r="AD159" s="21"/>
      <c r="AE159" s="21"/>
      <c r="AR159" s="95" t="s">
        <v>239</v>
      </c>
      <c r="AT159" s="95" t="s">
        <v>164</v>
      </c>
      <c r="AU159" s="95" t="s">
        <v>82</v>
      </c>
      <c r="AY159" s="17" t="s">
        <v>161</v>
      </c>
      <c r="BE159" s="96">
        <f t="shared" si="8"/>
        <v>0</v>
      </c>
      <c r="BF159" s="96">
        <f t="shared" si="9"/>
        <v>0</v>
      </c>
      <c r="BG159" s="96">
        <f t="shared" si="10"/>
        <v>0</v>
      </c>
      <c r="BH159" s="96">
        <f t="shared" si="11"/>
        <v>0</v>
      </c>
      <c r="BI159" s="96">
        <f t="shared" si="12"/>
        <v>0</v>
      </c>
      <c r="BJ159" s="17" t="s">
        <v>80</v>
      </c>
      <c r="BK159" s="96">
        <f t="shared" si="13"/>
        <v>0</v>
      </c>
      <c r="BL159" s="17" t="s">
        <v>239</v>
      </c>
      <c r="BM159" s="95" t="s">
        <v>276</v>
      </c>
    </row>
    <row r="160" spans="1:65" s="2" customFormat="1" ht="37.9" customHeight="1">
      <c r="A160" s="21"/>
      <c r="B160" s="137"/>
      <c r="C160" s="213" t="s">
        <v>279</v>
      </c>
      <c r="D160" s="213" t="s">
        <v>164</v>
      </c>
      <c r="E160" s="214" t="s">
        <v>1949</v>
      </c>
      <c r="F160" s="215" t="s">
        <v>1950</v>
      </c>
      <c r="G160" s="216" t="s">
        <v>269</v>
      </c>
      <c r="H160" s="217">
        <v>1</v>
      </c>
      <c r="I160" s="218">
        <v>0</v>
      </c>
      <c r="J160" s="123"/>
      <c r="K160" s="218">
        <f t="shared" si="1"/>
        <v>0</v>
      </c>
      <c r="L160" s="89"/>
      <c r="M160" s="22"/>
      <c r="N160" s="90" t="s">
        <v>1</v>
      </c>
      <c r="O160" s="91" t="s">
        <v>35</v>
      </c>
      <c r="P160" s="92">
        <f t="shared" si="2"/>
        <v>0</v>
      </c>
      <c r="Q160" s="92">
        <f t="shared" si="3"/>
        <v>0</v>
      </c>
      <c r="R160" s="92">
        <f t="shared" si="4"/>
        <v>0</v>
      </c>
      <c r="S160" s="93">
        <v>0</v>
      </c>
      <c r="T160" s="93">
        <f t="shared" si="5"/>
        <v>0</v>
      </c>
      <c r="U160" s="93">
        <v>0</v>
      </c>
      <c r="V160" s="93">
        <f t="shared" si="6"/>
        <v>0</v>
      </c>
      <c r="W160" s="93">
        <v>0</v>
      </c>
      <c r="X160" s="94">
        <f t="shared" si="7"/>
        <v>0</v>
      </c>
      <c r="Y160" s="21"/>
      <c r="Z160" s="21"/>
      <c r="AA160" s="21"/>
      <c r="AB160" s="21"/>
      <c r="AC160" s="21"/>
      <c r="AD160" s="21"/>
      <c r="AE160" s="21"/>
      <c r="AR160" s="95" t="s">
        <v>239</v>
      </c>
      <c r="AT160" s="95" t="s">
        <v>164</v>
      </c>
      <c r="AU160" s="95" t="s">
        <v>82</v>
      </c>
      <c r="AY160" s="17" t="s">
        <v>161</v>
      </c>
      <c r="BE160" s="96">
        <f t="shared" si="8"/>
        <v>0</v>
      </c>
      <c r="BF160" s="96">
        <f t="shared" si="9"/>
        <v>0</v>
      </c>
      <c r="BG160" s="96">
        <f t="shared" si="10"/>
        <v>0</v>
      </c>
      <c r="BH160" s="96">
        <f t="shared" si="11"/>
        <v>0</v>
      </c>
      <c r="BI160" s="96">
        <f t="shared" si="12"/>
        <v>0</v>
      </c>
      <c r="BJ160" s="17" t="s">
        <v>80</v>
      </c>
      <c r="BK160" s="96">
        <f t="shared" si="13"/>
        <v>0</v>
      </c>
      <c r="BL160" s="17" t="s">
        <v>239</v>
      </c>
      <c r="BM160" s="95" t="s">
        <v>283</v>
      </c>
    </row>
    <row r="161" spans="1:65" s="2" customFormat="1" ht="24.2" customHeight="1">
      <c r="A161" s="21"/>
      <c r="B161" s="137"/>
      <c r="C161" s="235" t="s">
        <v>239</v>
      </c>
      <c r="D161" s="235" t="s">
        <v>549</v>
      </c>
      <c r="E161" s="236" t="s">
        <v>1951</v>
      </c>
      <c r="F161" s="237" t="s">
        <v>1952</v>
      </c>
      <c r="G161" s="238" t="s">
        <v>269</v>
      </c>
      <c r="H161" s="239">
        <v>1</v>
      </c>
      <c r="I161" s="123"/>
      <c r="J161" s="240"/>
      <c r="K161" s="241">
        <f t="shared" si="1"/>
        <v>0</v>
      </c>
      <c r="L161" s="115"/>
      <c r="M161" s="116"/>
      <c r="N161" s="117" t="s">
        <v>1</v>
      </c>
      <c r="O161" s="91" t="s">
        <v>35</v>
      </c>
      <c r="P161" s="92">
        <f t="shared" si="2"/>
        <v>0</v>
      </c>
      <c r="Q161" s="92">
        <f t="shared" si="3"/>
        <v>0</v>
      </c>
      <c r="R161" s="92">
        <f t="shared" si="4"/>
        <v>0</v>
      </c>
      <c r="S161" s="93">
        <v>0</v>
      </c>
      <c r="T161" s="93">
        <f t="shared" si="5"/>
        <v>0</v>
      </c>
      <c r="U161" s="93">
        <v>0</v>
      </c>
      <c r="V161" s="93">
        <f t="shared" si="6"/>
        <v>0</v>
      </c>
      <c r="W161" s="93">
        <v>0</v>
      </c>
      <c r="X161" s="94">
        <f t="shared" si="7"/>
        <v>0</v>
      </c>
      <c r="Y161" s="21"/>
      <c r="Z161" s="21"/>
      <c r="AA161" s="21"/>
      <c r="AB161" s="21"/>
      <c r="AC161" s="21"/>
      <c r="AD161" s="21"/>
      <c r="AE161" s="21"/>
      <c r="AR161" s="95" t="s">
        <v>286</v>
      </c>
      <c r="AT161" s="95" t="s">
        <v>549</v>
      </c>
      <c r="AU161" s="95" t="s">
        <v>82</v>
      </c>
      <c r="AY161" s="17" t="s">
        <v>161</v>
      </c>
      <c r="BE161" s="96">
        <f t="shared" si="8"/>
        <v>0</v>
      </c>
      <c r="BF161" s="96">
        <f t="shared" si="9"/>
        <v>0</v>
      </c>
      <c r="BG161" s="96">
        <f t="shared" si="10"/>
        <v>0</v>
      </c>
      <c r="BH161" s="96">
        <f t="shared" si="11"/>
        <v>0</v>
      </c>
      <c r="BI161" s="96">
        <f t="shared" si="12"/>
        <v>0</v>
      </c>
      <c r="BJ161" s="17" t="s">
        <v>80</v>
      </c>
      <c r="BK161" s="96">
        <f t="shared" si="13"/>
        <v>0</v>
      </c>
      <c r="BL161" s="17" t="s">
        <v>239</v>
      </c>
      <c r="BM161" s="95" t="s">
        <v>286</v>
      </c>
    </row>
    <row r="162" spans="1:65" s="2" customFormat="1" ht="16.5" customHeight="1">
      <c r="A162" s="21"/>
      <c r="B162" s="137"/>
      <c r="C162" s="213" t="s">
        <v>287</v>
      </c>
      <c r="D162" s="213" t="s">
        <v>164</v>
      </c>
      <c r="E162" s="214" t="s">
        <v>1953</v>
      </c>
      <c r="F162" s="215" t="s">
        <v>1954</v>
      </c>
      <c r="G162" s="216" t="s">
        <v>269</v>
      </c>
      <c r="H162" s="217">
        <v>4</v>
      </c>
      <c r="I162" s="123"/>
      <c r="J162" s="123"/>
      <c r="K162" s="218">
        <f t="shared" si="1"/>
        <v>0</v>
      </c>
      <c r="L162" s="89"/>
      <c r="M162" s="22"/>
      <c r="N162" s="90" t="s">
        <v>1</v>
      </c>
      <c r="O162" s="91" t="s">
        <v>35</v>
      </c>
      <c r="P162" s="92">
        <f t="shared" si="2"/>
        <v>0</v>
      </c>
      <c r="Q162" s="92">
        <f t="shared" si="3"/>
        <v>0</v>
      </c>
      <c r="R162" s="92">
        <f t="shared" si="4"/>
        <v>0</v>
      </c>
      <c r="S162" s="93">
        <v>0</v>
      </c>
      <c r="T162" s="93">
        <f t="shared" si="5"/>
        <v>0</v>
      </c>
      <c r="U162" s="93">
        <v>0</v>
      </c>
      <c r="V162" s="93">
        <f t="shared" si="6"/>
        <v>0</v>
      </c>
      <c r="W162" s="93">
        <v>0</v>
      </c>
      <c r="X162" s="94">
        <f t="shared" si="7"/>
        <v>0</v>
      </c>
      <c r="Y162" s="21"/>
      <c r="Z162" s="21"/>
      <c r="AA162" s="21"/>
      <c r="AB162" s="21"/>
      <c r="AC162" s="21"/>
      <c r="AD162" s="21"/>
      <c r="AE162" s="21"/>
      <c r="AR162" s="95" t="s">
        <v>239</v>
      </c>
      <c r="AT162" s="95" t="s">
        <v>164</v>
      </c>
      <c r="AU162" s="95" t="s">
        <v>82</v>
      </c>
      <c r="AY162" s="17" t="s">
        <v>161</v>
      </c>
      <c r="BE162" s="96">
        <f t="shared" si="8"/>
        <v>0</v>
      </c>
      <c r="BF162" s="96">
        <f t="shared" si="9"/>
        <v>0</v>
      </c>
      <c r="BG162" s="96">
        <f t="shared" si="10"/>
        <v>0</v>
      </c>
      <c r="BH162" s="96">
        <f t="shared" si="11"/>
        <v>0</v>
      </c>
      <c r="BI162" s="96">
        <f t="shared" si="12"/>
        <v>0</v>
      </c>
      <c r="BJ162" s="17" t="s">
        <v>80</v>
      </c>
      <c r="BK162" s="96">
        <f t="shared" si="13"/>
        <v>0</v>
      </c>
      <c r="BL162" s="17" t="s">
        <v>239</v>
      </c>
      <c r="BM162" s="95" t="s">
        <v>290</v>
      </c>
    </row>
    <row r="163" spans="1:65" s="2" customFormat="1" ht="16.5" customHeight="1">
      <c r="A163" s="21"/>
      <c r="B163" s="137"/>
      <c r="C163" s="213" t="s">
        <v>245</v>
      </c>
      <c r="D163" s="213" t="s">
        <v>164</v>
      </c>
      <c r="E163" s="214" t="s">
        <v>1955</v>
      </c>
      <c r="F163" s="215" t="s">
        <v>1956</v>
      </c>
      <c r="G163" s="216" t="s">
        <v>269</v>
      </c>
      <c r="H163" s="217">
        <v>2</v>
      </c>
      <c r="I163" s="123"/>
      <c r="J163" s="123"/>
      <c r="K163" s="218">
        <f t="shared" si="1"/>
        <v>0</v>
      </c>
      <c r="L163" s="89"/>
      <c r="M163" s="22"/>
      <c r="N163" s="90" t="s">
        <v>1</v>
      </c>
      <c r="O163" s="91" t="s">
        <v>35</v>
      </c>
      <c r="P163" s="92">
        <f t="shared" si="2"/>
        <v>0</v>
      </c>
      <c r="Q163" s="92">
        <f t="shared" si="3"/>
        <v>0</v>
      </c>
      <c r="R163" s="92">
        <f t="shared" si="4"/>
        <v>0</v>
      </c>
      <c r="S163" s="93">
        <v>0</v>
      </c>
      <c r="T163" s="93">
        <f t="shared" si="5"/>
        <v>0</v>
      </c>
      <c r="U163" s="93">
        <v>0</v>
      </c>
      <c r="V163" s="93">
        <f t="shared" si="6"/>
        <v>0</v>
      </c>
      <c r="W163" s="93">
        <v>0</v>
      </c>
      <c r="X163" s="94">
        <f t="shared" si="7"/>
        <v>0</v>
      </c>
      <c r="Y163" s="21"/>
      <c r="Z163" s="21"/>
      <c r="AA163" s="21"/>
      <c r="AB163" s="21"/>
      <c r="AC163" s="21"/>
      <c r="AD163" s="21"/>
      <c r="AE163" s="21"/>
      <c r="AR163" s="95" t="s">
        <v>239</v>
      </c>
      <c r="AT163" s="95" t="s">
        <v>164</v>
      </c>
      <c r="AU163" s="95" t="s">
        <v>82</v>
      </c>
      <c r="AY163" s="17" t="s">
        <v>161</v>
      </c>
      <c r="BE163" s="96">
        <f t="shared" si="8"/>
        <v>0</v>
      </c>
      <c r="BF163" s="96">
        <f t="shared" si="9"/>
        <v>0</v>
      </c>
      <c r="BG163" s="96">
        <f t="shared" si="10"/>
        <v>0</v>
      </c>
      <c r="BH163" s="96">
        <f t="shared" si="11"/>
        <v>0</v>
      </c>
      <c r="BI163" s="96">
        <f t="shared" si="12"/>
        <v>0</v>
      </c>
      <c r="BJ163" s="17" t="s">
        <v>80</v>
      </c>
      <c r="BK163" s="96">
        <f t="shared" si="13"/>
        <v>0</v>
      </c>
      <c r="BL163" s="17" t="s">
        <v>239</v>
      </c>
      <c r="BM163" s="95" t="s">
        <v>293</v>
      </c>
    </row>
    <row r="164" spans="1:65" s="2" customFormat="1" ht="16.5" customHeight="1">
      <c r="A164" s="21"/>
      <c r="B164" s="137"/>
      <c r="C164" s="213" t="s">
        <v>295</v>
      </c>
      <c r="D164" s="213" t="s">
        <v>164</v>
      </c>
      <c r="E164" s="214" t="s">
        <v>1957</v>
      </c>
      <c r="F164" s="215" t="s">
        <v>1958</v>
      </c>
      <c r="G164" s="216" t="s">
        <v>269</v>
      </c>
      <c r="H164" s="217">
        <v>1</v>
      </c>
      <c r="I164" s="123"/>
      <c r="J164" s="123"/>
      <c r="K164" s="218">
        <f t="shared" si="1"/>
        <v>0</v>
      </c>
      <c r="L164" s="89"/>
      <c r="M164" s="22"/>
      <c r="N164" s="90" t="s">
        <v>1</v>
      </c>
      <c r="O164" s="91" t="s">
        <v>35</v>
      </c>
      <c r="P164" s="92">
        <f t="shared" si="2"/>
        <v>0</v>
      </c>
      <c r="Q164" s="92">
        <f t="shared" si="3"/>
        <v>0</v>
      </c>
      <c r="R164" s="92">
        <f t="shared" si="4"/>
        <v>0</v>
      </c>
      <c r="S164" s="93">
        <v>0</v>
      </c>
      <c r="T164" s="93">
        <f t="shared" si="5"/>
        <v>0</v>
      </c>
      <c r="U164" s="93">
        <v>0</v>
      </c>
      <c r="V164" s="93">
        <f t="shared" si="6"/>
        <v>0</v>
      </c>
      <c r="W164" s="93">
        <v>0</v>
      </c>
      <c r="X164" s="94">
        <f t="shared" si="7"/>
        <v>0</v>
      </c>
      <c r="Y164" s="21"/>
      <c r="Z164" s="21"/>
      <c r="AA164" s="21"/>
      <c r="AB164" s="21"/>
      <c r="AC164" s="21"/>
      <c r="AD164" s="21"/>
      <c r="AE164" s="21"/>
      <c r="AR164" s="95" t="s">
        <v>239</v>
      </c>
      <c r="AT164" s="95" t="s">
        <v>164</v>
      </c>
      <c r="AU164" s="95" t="s">
        <v>82</v>
      </c>
      <c r="AY164" s="17" t="s">
        <v>161</v>
      </c>
      <c r="BE164" s="96">
        <f t="shared" si="8"/>
        <v>0</v>
      </c>
      <c r="BF164" s="96">
        <f t="shared" si="9"/>
        <v>0</v>
      </c>
      <c r="BG164" s="96">
        <f t="shared" si="10"/>
        <v>0</v>
      </c>
      <c r="BH164" s="96">
        <f t="shared" si="11"/>
        <v>0</v>
      </c>
      <c r="BI164" s="96">
        <f t="shared" si="12"/>
        <v>0</v>
      </c>
      <c r="BJ164" s="17" t="s">
        <v>80</v>
      </c>
      <c r="BK164" s="96">
        <f t="shared" si="13"/>
        <v>0</v>
      </c>
      <c r="BL164" s="17" t="s">
        <v>239</v>
      </c>
      <c r="BM164" s="95" t="s">
        <v>298</v>
      </c>
    </row>
    <row r="165" spans="1:65" s="2" customFormat="1" ht="16.5" customHeight="1">
      <c r="A165" s="21"/>
      <c r="B165" s="137"/>
      <c r="C165" s="213" t="s">
        <v>248</v>
      </c>
      <c r="D165" s="213" t="s">
        <v>164</v>
      </c>
      <c r="E165" s="214" t="s">
        <v>1959</v>
      </c>
      <c r="F165" s="215" t="s">
        <v>1960</v>
      </c>
      <c r="G165" s="216" t="s">
        <v>269</v>
      </c>
      <c r="H165" s="217">
        <v>1</v>
      </c>
      <c r="I165" s="123"/>
      <c r="J165" s="123"/>
      <c r="K165" s="218">
        <f t="shared" si="1"/>
        <v>0</v>
      </c>
      <c r="L165" s="89"/>
      <c r="M165" s="22"/>
      <c r="N165" s="90" t="s">
        <v>1</v>
      </c>
      <c r="O165" s="91" t="s">
        <v>35</v>
      </c>
      <c r="P165" s="92">
        <f t="shared" si="2"/>
        <v>0</v>
      </c>
      <c r="Q165" s="92">
        <f t="shared" si="3"/>
        <v>0</v>
      </c>
      <c r="R165" s="92">
        <f t="shared" si="4"/>
        <v>0</v>
      </c>
      <c r="S165" s="93">
        <v>0</v>
      </c>
      <c r="T165" s="93">
        <f t="shared" si="5"/>
        <v>0</v>
      </c>
      <c r="U165" s="93">
        <v>0</v>
      </c>
      <c r="V165" s="93">
        <f t="shared" si="6"/>
        <v>0</v>
      </c>
      <c r="W165" s="93">
        <v>0</v>
      </c>
      <c r="X165" s="94">
        <f t="shared" si="7"/>
        <v>0</v>
      </c>
      <c r="Y165" s="21"/>
      <c r="Z165" s="21"/>
      <c r="AA165" s="21"/>
      <c r="AB165" s="21"/>
      <c r="AC165" s="21"/>
      <c r="AD165" s="21"/>
      <c r="AE165" s="21"/>
      <c r="AR165" s="95" t="s">
        <v>239</v>
      </c>
      <c r="AT165" s="95" t="s">
        <v>164</v>
      </c>
      <c r="AU165" s="95" t="s">
        <v>82</v>
      </c>
      <c r="AY165" s="17" t="s">
        <v>161</v>
      </c>
      <c r="BE165" s="96">
        <f t="shared" si="8"/>
        <v>0</v>
      </c>
      <c r="BF165" s="96">
        <f t="shared" si="9"/>
        <v>0</v>
      </c>
      <c r="BG165" s="96">
        <f t="shared" si="10"/>
        <v>0</v>
      </c>
      <c r="BH165" s="96">
        <f t="shared" si="11"/>
        <v>0</v>
      </c>
      <c r="BI165" s="96">
        <f t="shared" si="12"/>
        <v>0</v>
      </c>
      <c r="BJ165" s="17" t="s">
        <v>80</v>
      </c>
      <c r="BK165" s="96">
        <f t="shared" si="13"/>
        <v>0</v>
      </c>
      <c r="BL165" s="17" t="s">
        <v>239</v>
      </c>
      <c r="BM165" s="95" t="s">
        <v>301</v>
      </c>
    </row>
    <row r="166" spans="1:65" s="2" customFormat="1" ht="49.15" customHeight="1">
      <c r="A166" s="21"/>
      <c r="B166" s="137"/>
      <c r="C166" s="213" t="s">
        <v>8</v>
      </c>
      <c r="D166" s="213" t="s">
        <v>164</v>
      </c>
      <c r="E166" s="214" t="s">
        <v>1961</v>
      </c>
      <c r="F166" s="215" t="s">
        <v>1962</v>
      </c>
      <c r="G166" s="216" t="s">
        <v>282</v>
      </c>
      <c r="H166" s="217">
        <v>1.706</v>
      </c>
      <c r="I166" s="218">
        <v>0</v>
      </c>
      <c r="J166" s="123"/>
      <c r="K166" s="218">
        <f t="shared" si="1"/>
        <v>0</v>
      </c>
      <c r="L166" s="89"/>
      <c r="M166" s="22"/>
      <c r="N166" s="118" t="s">
        <v>1</v>
      </c>
      <c r="O166" s="119" t="s">
        <v>35</v>
      </c>
      <c r="P166" s="120">
        <f t="shared" si="2"/>
        <v>0</v>
      </c>
      <c r="Q166" s="120">
        <f t="shared" si="3"/>
        <v>0</v>
      </c>
      <c r="R166" s="120">
        <f t="shared" si="4"/>
        <v>0</v>
      </c>
      <c r="S166" s="121">
        <v>0</v>
      </c>
      <c r="T166" s="121">
        <f t="shared" si="5"/>
        <v>0</v>
      </c>
      <c r="U166" s="121">
        <v>0</v>
      </c>
      <c r="V166" s="121">
        <f t="shared" si="6"/>
        <v>0</v>
      </c>
      <c r="W166" s="121">
        <v>0</v>
      </c>
      <c r="X166" s="122">
        <f t="shared" si="7"/>
        <v>0</v>
      </c>
      <c r="Y166" s="21"/>
      <c r="Z166" s="21"/>
      <c r="AA166" s="21"/>
      <c r="AB166" s="21"/>
      <c r="AC166" s="21"/>
      <c r="AD166" s="21"/>
      <c r="AE166" s="21"/>
      <c r="AR166" s="95" t="s">
        <v>239</v>
      </c>
      <c r="AT166" s="95" t="s">
        <v>164</v>
      </c>
      <c r="AU166" s="95" t="s">
        <v>82</v>
      </c>
      <c r="AY166" s="17" t="s">
        <v>161</v>
      </c>
      <c r="BE166" s="96">
        <f t="shared" si="8"/>
        <v>0</v>
      </c>
      <c r="BF166" s="96">
        <f t="shared" si="9"/>
        <v>0</v>
      </c>
      <c r="BG166" s="96">
        <f t="shared" si="10"/>
        <v>0</v>
      </c>
      <c r="BH166" s="96">
        <f t="shared" si="11"/>
        <v>0</v>
      </c>
      <c r="BI166" s="96">
        <f t="shared" si="12"/>
        <v>0</v>
      </c>
      <c r="BJ166" s="17" t="s">
        <v>80</v>
      </c>
      <c r="BK166" s="96">
        <f t="shared" si="13"/>
        <v>0</v>
      </c>
      <c r="BL166" s="17" t="s">
        <v>239</v>
      </c>
      <c r="BM166" s="95" t="s">
        <v>305</v>
      </c>
    </row>
    <row r="167" spans="1:65" s="2" customFormat="1" ht="6.95" customHeight="1">
      <c r="A167" s="21"/>
      <c r="B167" s="153"/>
      <c r="C167" s="154"/>
      <c r="D167" s="154"/>
      <c r="E167" s="154"/>
      <c r="F167" s="154"/>
      <c r="G167" s="154"/>
      <c r="H167" s="154"/>
      <c r="I167" s="154"/>
      <c r="J167" s="154"/>
      <c r="K167" s="154"/>
      <c r="L167" s="29"/>
      <c r="M167" s="22"/>
      <c r="N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</sheetData>
  <sheetProtection password="C68A" sheet="1" objects="1" scenarios="1" selectLockedCells="1"/>
  <autoFilter ref="C117:L166"/>
  <mergeCells count="9">
    <mergeCell ref="E87:H87"/>
    <mergeCell ref="E108:H108"/>
    <mergeCell ref="E110:H110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86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109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1963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">
        <v>20</v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ROUND(K125,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ROUND((SUM(BE125:BE285)),  2)</f>
        <v>0</v>
      </c>
      <c r="G35" s="138"/>
      <c r="H35" s="138"/>
      <c r="I35" s="178">
        <v>0.21</v>
      </c>
      <c r="J35" s="138"/>
      <c r="K35" s="173">
        <f>ROUND(((SUM(BE125:BE285))*I35),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ROUND((SUM(BF125:BF285)),  2)</f>
        <v>0</v>
      </c>
      <c r="G36" s="138"/>
      <c r="H36" s="138"/>
      <c r="I36" s="178">
        <v>0.12</v>
      </c>
      <c r="J36" s="138"/>
      <c r="K36" s="173">
        <f>ROUND(((SUM(BF125:BF285))*I36),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ROUND((SUM(BG125:BG285)),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ROUND((SUM(BH125:BH285)),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ROUND((SUM(BI125:BI285)),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301 - Bourací práce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Q125</f>
        <v>0</v>
      </c>
      <c r="J96" s="175">
        <f t="shared" si="0"/>
        <v>0</v>
      </c>
      <c r="K96" s="175">
        <f>K125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130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K126</f>
        <v>0</v>
      </c>
      <c r="M97" s="71"/>
    </row>
    <row r="98" spans="1:31" s="10" customFormat="1" ht="19.899999999999999" customHeight="1">
      <c r="B98" s="196"/>
      <c r="C98" s="197"/>
      <c r="D98" s="198" t="s">
        <v>131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K127</f>
        <v>0</v>
      </c>
      <c r="M98" s="72"/>
    </row>
    <row r="99" spans="1:31" s="10" customFormat="1" ht="19.899999999999999" customHeight="1">
      <c r="B99" s="196"/>
      <c r="C99" s="197"/>
      <c r="D99" s="198" t="s">
        <v>132</v>
      </c>
      <c r="E99" s="199"/>
      <c r="F99" s="199"/>
      <c r="G99" s="199"/>
      <c r="H99" s="199"/>
      <c r="I99" s="200">
        <f>Q211</f>
        <v>0</v>
      </c>
      <c r="J99" s="200">
        <f>R211</f>
        <v>0</v>
      </c>
      <c r="K99" s="200">
        <f>K211</f>
        <v>0</v>
      </c>
      <c r="M99" s="72"/>
    </row>
    <row r="100" spans="1:31" s="10" customFormat="1" ht="19.899999999999999" customHeight="1">
      <c r="B100" s="196"/>
      <c r="C100" s="197"/>
      <c r="D100" s="198" t="s">
        <v>494</v>
      </c>
      <c r="E100" s="199"/>
      <c r="F100" s="199"/>
      <c r="G100" s="199"/>
      <c r="H100" s="199"/>
      <c r="I100" s="200">
        <f>Q241</f>
        <v>0</v>
      </c>
      <c r="J100" s="200">
        <f>R241</f>
        <v>0</v>
      </c>
      <c r="K100" s="200">
        <f>K241</f>
        <v>0</v>
      </c>
      <c r="M100" s="72"/>
    </row>
    <row r="101" spans="1:31" s="9" customFormat="1" ht="24.95" customHeight="1">
      <c r="B101" s="191"/>
      <c r="C101" s="192"/>
      <c r="D101" s="193" t="s">
        <v>133</v>
      </c>
      <c r="E101" s="194"/>
      <c r="F101" s="194"/>
      <c r="G101" s="194"/>
      <c r="H101" s="194"/>
      <c r="I101" s="195">
        <f>Q243</f>
        <v>0</v>
      </c>
      <c r="J101" s="195">
        <f>R243</f>
        <v>0</v>
      </c>
      <c r="K101" s="195">
        <f>K243</f>
        <v>0</v>
      </c>
      <c r="M101" s="71"/>
    </row>
    <row r="102" spans="1:31" s="10" customFormat="1" ht="19.899999999999999" customHeight="1">
      <c r="B102" s="196"/>
      <c r="C102" s="197"/>
      <c r="D102" s="198" t="s">
        <v>1591</v>
      </c>
      <c r="E102" s="199"/>
      <c r="F102" s="199"/>
      <c r="G102" s="199"/>
      <c r="H102" s="199"/>
      <c r="I102" s="200">
        <f>Q244</f>
        <v>0</v>
      </c>
      <c r="J102" s="200">
        <f>R244</f>
        <v>0</v>
      </c>
      <c r="K102" s="200">
        <f>K244</f>
        <v>0</v>
      </c>
      <c r="M102" s="72"/>
    </row>
    <row r="103" spans="1:31" s="10" customFormat="1" ht="19.899999999999999" customHeight="1">
      <c r="B103" s="196"/>
      <c r="C103" s="197"/>
      <c r="D103" s="198" t="s">
        <v>1018</v>
      </c>
      <c r="E103" s="199"/>
      <c r="F103" s="199"/>
      <c r="G103" s="199"/>
      <c r="H103" s="199"/>
      <c r="I103" s="200">
        <f>Q257</f>
        <v>0</v>
      </c>
      <c r="J103" s="200">
        <f>R257</f>
        <v>0</v>
      </c>
      <c r="K103" s="200">
        <f>K257</f>
        <v>0</v>
      </c>
      <c r="M103" s="72"/>
    </row>
    <row r="104" spans="1:31" s="10" customFormat="1" ht="19.899999999999999" customHeight="1">
      <c r="B104" s="196"/>
      <c r="C104" s="197"/>
      <c r="D104" s="198" t="s">
        <v>1095</v>
      </c>
      <c r="E104" s="199"/>
      <c r="F104" s="199"/>
      <c r="G104" s="199"/>
      <c r="H104" s="199"/>
      <c r="I104" s="200">
        <f>Q269</f>
        <v>0</v>
      </c>
      <c r="J104" s="200">
        <f>R269</f>
        <v>0</v>
      </c>
      <c r="K104" s="200">
        <f>K269</f>
        <v>0</v>
      </c>
      <c r="M104" s="72"/>
    </row>
    <row r="105" spans="1:31" s="10" customFormat="1" ht="19.899999999999999" customHeight="1">
      <c r="B105" s="196"/>
      <c r="C105" s="197"/>
      <c r="D105" s="198" t="s">
        <v>498</v>
      </c>
      <c r="E105" s="199"/>
      <c r="F105" s="199"/>
      <c r="G105" s="199"/>
      <c r="H105" s="199"/>
      <c r="I105" s="200">
        <f>Q281</f>
        <v>0</v>
      </c>
      <c r="J105" s="200">
        <f>R281</f>
        <v>0</v>
      </c>
      <c r="K105" s="200">
        <f>K281</f>
        <v>0</v>
      </c>
      <c r="M105" s="72"/>
    </row>
    <row r="106" spans="1:31" s="2" customFormat="1" ht="21.75" customHeight="1">
      <c r="A106" s="21"/>
      <c r="B106" s="137"/>
      <c r="C106" s="138"/>
      <c r="D106" s="138"/>
      <c r="E106" s="138"/>
      <c r="F106" s="138"/>
      <c r="G106" s="138"/>
      <c r="H106" s="138"/>
      <c r="I106" s="138"/>
      <c r="J106" s="138"/>
      <c r="K106" s="138"/>
      <c r="L106" s="21"/>
      <c r="M106" s="26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1:31" s="2" customFormat="1" ht="6.95" customHeight="1">
      <c r="A107" s="21"/>
      <c r="B107" s="153"/>
      <c r="C107" s="154"/>
      <c r="D107" s="154"/>
      <c r="E107" s="154"/>
      <c r="F107" s="154"/>
      <c r="G107" s="154"/>
      <c r="H107" s="154"/>
      <c r="I107" s="154"/>
      <c r="J107" s="154"/>
      <c r="K107" s="154"/>
      <c r="L107" s="29"/>
      <c r="M107" s="26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:31">
      <c r="B108" s="65"/>
      <c r="C108" s="65"/>
      <c r="D108" s="65"/>
      <c r="E108" s="65"/>
      <c r="F108" s="65"/>
      <c r="G108" s="65"/>
      <c r="H108" s="65"/>
      <c r="I108" s="65"/>
      <c r="J108" s="65"/>
      <c r="K108" s="65"/>
    </row>
    <row r="109" spans="1:31">
      <c r="B109" s="65"/>
      <c r="C109" s="65"/>
      <c r="D109" s="65"/>
      <c r="E109" s="65"/>
      <c r="F109" s="65"/>
      <c r="G109" s="65"/>
      <c r="H109" s="65"/>
      <c r="I109" s="65"/>
      <c r="J109" s="65"/>
      <c r="K109" s="65"/>
    </row>
    <row r="110" spans="1:31">
      <c r="B110" s="65"/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31" s="2" customFormat="1" ht="6.95" customHeight="1">
      <c r="A111" s="21"/>
      <c r="B111" s="155"/>
      <c r="C111" s="156"/>
      <c r="D111" s="156"/>
      <c r="E111" s="156"/>
      <c r="F111" s="156"/>
      <c r="G111" s="156"/>
      <c r="H111" s="156"/>
      <c r="I111" s="156"/>
      <c r="J111" s="156"/>
      <c r="K111" s="156"/>
      <c r="L111" s="30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24.95" customHeight="1">
      <c r="A112" s="21"/>
      <c r="B112" s="137"/>
      <c r="C112" s="130" t="s">
        <v>142</v>
      </c>
      <c r="D112" s="138"/>
      <c r="E112" s="138"/>
      <c r="F112" s="138"/>
      <c r="G112" s="138"/>
      <c r="H112" s="138"/>
      <c r="I112" s="138"/>
      <c r="J112" s="138"/>
      <c r="K112" s="138"/>
      <c r="L112" s="21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65" s="2" customFormat="1" ht="6.95" customHeight="1">
      <c r="A113" s="21"/>
      <c r="B113" s="137"/>
      <c r="C113" s="138"/>
      <c r="D113" s="138"/>
      <c r="E113" s="138"/>
      <c r="F113" s="138"/>
      <c r="G113" s="138"/>
      <c r="H113" s="138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5" s="2" customFormat="1" ht="12" customHeight="1">
      <c r="A114" s="21"/>
      <c r="B114" s="137"/>
      <c r="C114" s="133" t="s">
        <v>15</v>
      </c>
      <c r="D114" s="138"/>
      <c r="E114" s="138"/>
      <c r="F114" s="138"/>
      <c r="G114" s="138"/>
      <c r="H114" s="138"/>
      <c r="I114" s="138"/>
      <c r="J114" s="138"/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5" s="2" customFormat="1" ht="16.5" customHeight="1">
      <c r="A115" s="21"/>
      <c r="B115" s="137"/>
      <c r="C115" s="138"/>
      <c r="D115" s="138"/>
      <c r="E115" s="278" t="str">
        <f>E7</f>
        <v>Rekonstrukce historické budovy krematoria Nymburk 25.10.2024</v>
      </c>
      <c r="F115" s="279"/>
      <c r="G115" s="279"/>
      <c r="H115" s="279"/>
      <c r="I115" s="138"/>
      <c r="J115" s="138"/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5" s="2" customFormat="1" ht="12" customHeight="1">
      <c r="A116" s="21"/>
      <c r="B116" s="137"/>
      <c r="C116" s="133" t="s">
        <v>119</v>
      </c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5" s="2" customFormat="1" ht="16.5" customHeight="1">
      <c r="A117" s="21"/>
      <c r="B117" s="137"/>
      <c r="C117" s="138"/>
      <c r="D117" s="138"/>
      <c r="E117" s="259" t="str">
        <f>E9</f>
        <v>SO 301 - Bourací práce</v>
      </c>
      <c r="F117" s="277"/>
      <c r="G117" s="277"/>
      <c r="H117" s="277"/>
      <c r="I117" s="138"/>
      <c r="J117" s="138"/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65" s="2" customFormat="1" ht="6.95" customHeight="1">
      <c r="A118" s="21"/>
      <c r="B118" s="137"/>
      <c r="C118" s="138"/>
      <c r="D118" s="138"/>
      <c r="E118" s="138"/>
      <c r="F118" s="138"/>
      <c r="G118" s="138"/>
      <c r="H118" s="138"/>
      <c r="I118" s="138"/>
      <c r="J118" s="138"/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65" s="2" customFormat="1" ht="12" customHeight="1">
      <c r="A119" s="21"/>
      <c r="B119" s="137"/>
      <c r="C119" s="133" t="s">
        <v>19</v>
      </c>
      <c r="D119" s="138"/>
      <c r="E119" s="138"/>
      <c r="F119" s="134" t="str">
        <f>F12</f>
        <v xml:space="preserve"> </v>
      </c>
      <c r="G119" s="138"/>
      <c r="H119" s="138"/>
      <c r="I119" s="133" t="s">
        <v>21</v>
      </c>
      <c r="J119" s="186" t="str">
        <f>IF(J12="","",J12)</f>
        <v>6. 12. 2024</v>
      </c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65" s="2" customFormat="1" ht="6.95" customHeight="1">
      <c r="A120" s="21"/>
      <c r="B120" s="137"/>
      <c r="C120" s="138"/>
      <c r="D120" s="138"/>
      <c r="E120" s="138"/>
      <c r="F120" s="138"/>
      <c r="G120" s="138"/>
      <c r="H120" s="138"/>
      <c r="I120" s="138"/>
      <c r="J120" s="138"/>
      <c r="K120" s="138"/>
      <c r="L120" s="21"/>
      <c r="M120" s="26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65" s="2" customFormat="1" ht="15.2" customHeight="1">
      <c r="A121" s="21"/>
      <c r="B121" s="137"/>
      <c r="C121" s="133" t="s">
        <v>23</v>
      </c>
      <c r="D121" s="138"/>
      <c r="E121" s="138"/>
      <c r="F121" s="134" t="str">
        <f>E15</f>
        <v xml:space="preserve">  Město Nymburk</v>
      </c>
      <c r="G121" s="138"/>
      <c r="H121" s="138"/>
      <c r="I121" s="133" t="s">
        <v>27</v>
      </c>
      <c r="J121" s="187" t="str">
        <f>E21</f>
        <v xml:space="preserve">  Ing. Ivan Blažek</v>
      </c>
      <c r="K121" s="138"/>
      <c r="L121" s="21"/>
      <c r="M121" s="26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65" s="2" customFormat="1" ht="15.2" customHeight="1">
      <c r="A122" s="21"/>
      <c r="B122" s="137"/>
      <c r="C122" s="133" t="s">
        <v>26</v>
      </c>
      <c r="D122" s="138"/>
      <c r="E122" s="138"/>
      <c r="F122" s="134" t="str">
        <f>IF(E18="","",E18)</f>
        <v>vyplň údaj</v>
      </c>
      <c r="G122" s="138"/>
      <c r="H122" s="138"/>
      <c r="I122" s="133" t="s">
        <v>28</v>
      </c>
      <c r="J122" s="187" t="str">
        <f>E24</f>
        <v xml:space="preserve">  Jaroslav Kudláček</v>
      </c>
      <c r="K122" s="138"/>
      <c r="L122" s="21"/>
      <c r="M122" s="26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1:65" s="2" customFormat="1" ht="10.35" customHeight="1">
      <c r="A123" s="21"/>
      <c r="B123" s="137"/>
      <c r="C123" s="138"/>
      <c r="D123" s="138"/>
      <c r="E123" s="138"/>
      <c r="F123" s="138"/>
      <c r="G123" s="138"/>
      <c r="H123" s="138"/>
      <c r="I123" s="138"/>
      <c r="J123" s="138"/>
      <c r="K123" s="138"/>
      <c r="L123" s="21"/>
      <c r="M123" s="26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65" s="11" customFormat="1" ht="29.25" customHeight="1">
      <c r="A124" s="73"/>
      <c r="B124" s="201"/>
      <c r="C124" s="202" t="s">
        <v>143</v>
      </c>
      <c r="D124" s="203" t="s">
        <v>55</v>
      </c>
      <c r="E124" s="203" t="s">
        <v>51</v>
      </c>
      <c r="F124" s="203" t="s">
        <v>52</v>
      </c>
      <c r="G124" s="203" t="s">
        <v>144</v>
      </c>
      <c r="H124" s="203" t="s">
        <v>145</v>
      </c>
      <c r="I124" s="203" t="s">
        <v>146</v>
      </c>
      <c r="J124" s="203" t="s">
        <v>147</v>
      </c>
      <c r="K124" s="204" t="s">
        <v>127</v>
      </c>
      <c r="L124" s="74" t="s">
        <v>148</v>
      </c>
      <c r="M124" s="75"/>
      <c r="N124" s="38" t="s">
        <v>1</v>
      </c>
      <c r="O124" s="39" t="s">
        <v>34</v>
      </c>
      <c r="P124" s="39" t="s">
        <v>149</v>
      </c>
      <c r="Q124" s="39" t="s">
        <v>150</v>
      </c>
      <c r="R124" s="39" t="s">
        <v>151</v>
      </c>
      <c r="S124" s="39" t="s">
        <v>152</v>
      </c>
      <c r="T124" s="39" t="s">
        <v>153</v>
      </c>
      <c r="U124" s="39" t="s">
        <v>154</v>
      </c>
      <c r="V124" s="39" t="s">
        <v>155</v>
      </c>
      <c r="W124" s="39" t="s">
        <v>156</v>
      </c>
      <c r="X124" s="40" t="s">
        <v>157</v>
      </c>
      <c r="Y124" s="73"/>
      <c r="Z124" s="73"/>
      <c r="AA124" s="73"/>
      <c r="AB124" s="73"/>
      <c r="AC124" s="73"/>
      <c r="AD124" s="73"/>
      <c r="AE124" s="73"/>
    </row>
    <row r="125" spans="1:65" s="2" customFormat="1" ht="22.9" customHeight="1">
      <c r="A125" s="21"/>
      <c r="B125" s="137"/>
      <c r="C125" s="165" t="s">
        <v>158</v>
      </c>
      <c r="D125" s="138"/>
      <c r="E125" s="138"/>
      <c r="F125" s="138"/>
      <c r="G125" s="138"/>
      <c r="H125" s="138"/>
      <c r="I125" s="138"/>
      <c r="J125" s="138"/>
      <c r="K125" s="205">
        <f>BK125</f>
        <v>0</v>
      </c>
      <c r="L125" s="21"/>
      <c r="M125" s="22"/>
      <c r="N125" s="41"/>
      <c r="O125" s="33"/>
      <c r="P125" s="42"/>
      <c r="Q125" s="76">
        <f>Q126+Q243</f>
        <v>0</v>
      </c>
      <c r="R125" s="76">
        <f>R126+R243</f>
        <v>0</v>
      </c>
      <c r="S125" s="42"/>
      <c r="T125" s="77">
        <f>T126+T243</f>
        <v>0</v>
      </c>
      <c r="U125" s="42"/>
      <c r="V125" s="77">
        <f>V126+V243</f>
        <v>0</v>
      </c>
      <c r="W125" s="42"/>
      <c r="X125" s="78">
        <f>X126+X243</f>
        <v>0</v>
      </c>
      <c r="Y125" s="21"/>
      <c r="Z125" s="21"/>
      <c r="AA125" s="21"/>
      <c r="AB125" s="21"/>
      <c r="AC125" s="21"/>
      <c r="AD125" s="21"/>
      <c r="AE125" s="21"/>
      <c r="AT125" s="17" t="s">
        <v>71</v>
      </c>
      <c r="AU125" s="17" t="s">
        <v>129</v>
      </c>
      <c r="BK125" s="79">
        <f>BK126+BK243</f>
        <v>0</v>
      </c>
    </row>
    <row r="126" spans="1:65" s="12" customFormat="1" ht="25.9" customHeight="1">
      <c r="B126" s="206"/>
      <c r="C126" s="207"/>
      <c r="D126" s="208" t="s">
        <v>71</v>
      </c>
      <c r="E126" s="209" t="s">
        <v>159</v>
      </c>
      <c r="F126" s="209" t="s">
        <v>160</v>
      </c>
      <c r="G126" s="207"/>
      <c r="H126" s="207"/>
      <c r="I126" s="207"/>
      <c r="J126" s="207"/>
      <c r="K126" s="210">
        <f>BK126</f>
        <v>0</v>
      </c>
      <c r="M126" s="80"/>
      <c r="N126" s="82"/>
      <c r="O126" s="83"/>
      <c r="P126" s="83"/>
      <c r="Q126" s="84">
        <f>Q127+Q211+Q241</f>
        <v>0</v>
      </c>
      <c r="R126" s="84">
        <f>R127+R211+R241</f>
        <v>0</v>
      </c>
      <c r="S126" s="83"/>
      <c r="T126" s="85">
        <f>T127+T211+T241</f>
        <v>0</v>
      </c>
      <c r="U126" s="83"/>
      <c r="V126" s="85">
        <f>V127+V211+V241</f>
        <v>0</v>
      </c>
      <c r="W126" s="83"/>
      <c r="X126" s="86">
        <f>X127+X211+X241</f>
        <v>0</v>
      </c>
      <c r="AR126" s="81" t="s">
        <v>80</v>
      </c>
      <c r="AT126" s="87" t="s">
        <v>71</v>
      </c>
      <c r="AU126" s="87" t="s">
        <v>72</v>
      </c>
      <c r="AY126" s="81" t="s">
        <v>161</v>
      </c>
      <c r="BK126" s="88">
        <f>BK127+BK211+BK241</f>
        <v>0</v>
      </c>
    </row>
    <row r="127" spans="1:65" s="12" customFormat="1" ht="22.9" customHeight="1">
      <c r="B127" s="206"/>
      <c r="C127" s="207"/>
      <c r="D127" s="208" t="s">
        <v>71</v>
      </c>
      <c r="E127" s="211" t="s">
        <v>162</v>
      </c>
      <c r="F127" s="211" t="s">
        <v>163</v>
      </c>
      <c r="G127" s="207"/>
      <c r="H127" s="207"/>
      <c r="I127" s="207"/>
      <c r="J127" s="207"/>
      <c r="K127" s="212">
        <f>BK127</f>
        <v>0</v>
      </c>
      <c r="M127" s="80"/>
      <c r="N127" s="82"/>
      <c r="O127" s="83"/>
      <c r="P127" s="83"/>
      <c r="Q127" s="84">
        <f>SUM(Q128:Q210)</f>
        <v>0</v>
      </c>
      <c r="R127" s="84">
        <f>SUM(R128:R210)</f>
        <v>0</v>
      </c>
      <c r="S127" s="83"/>
      <c r="T127" s="85">
        <f>SUM(T128:T210)</f>
        <v>0</v>
      </c>
      <c r="U127" s="83"/>
      <c r="V127" s="85">
        <f>SUM(V128:V210)</f>
        <v>0</v>
      </c>
      <c r="W127" s="83"/>
      <c r="X127" s="86">
        <f>SUM(X128:X210)</f>
        <v>0</v>
      </c>
      <c r="AR127" s="81" t="s">
        <v>80</v>
      </c>
      <c r="AT127" s="87" t="s">
        <v>71</v>
      </c>
      <c r="AU127" s="87" t="s">
        <v>80</v>
      </c>
      <c r="AY127" s="81" t="s">
        <v>161</v>
      </c>
      <c r="BK127" s="88">
        <f>SUM(BK128:BK210)</f>
        <v>0</v>
      </c>
    </row>
    <row r="128" spans="1:65" s="2" customFormat="1" ht="37.9" customHeight="1">
      <c r="A128" s="21"/>
      <c r="B128" s="137"/>
      <c r="C128" s="213" t="s">
        <v>80</v>
      </c>
      <c r="D128" s="213" t="s">
        <v>164</v>
      </c>
      <c r="E128" s="214" t="s">
        <v>165</v>
      </c>
      <c r="F128" s="215" t="s">
        <v>166</v>
      </c>
      <c r="G128" s="216" t="s">
        <v>167</v>
      </c>
      <c r="H128" s="217">
        <v>280.55</v>
      </c>
      <c r="I128" s="123"/>
      <c r="J128" s="123"/>
      <c r="K128" s="218">
        <f>ROUND(P128*H128,2)</f>
        <v>0</v>
      </c>
      <c r="L128" s="89"/>
      <c r="M128" s="22"/>
      <c r="N128" s="90" t="s">
        <v>1</v>
      </c>
      <c r="O128" s="91" t="s">
        <v>35</v>
      </c>
      <c r="P128" s="92">
        <f>I128+J128</f>
        <v>0</v>
      </c>
      <c r="Q128" s="92">
        <f>ROUND(I128*H128,2)</f>
        <v>0</v>
      </c>
      <c r="R128" s="92">
        <f>ROUND(J128*H128,2)</f>
        <v>0</v>
      </c>
      <c r="S128" s="93">
        <v>0</v>
      </c>
      <c r="T128" s="93">
        <f>S128*H128</f>
        <v>0</v>
      </c>
      <c r="U128" s="93">
        <v>0</v>
      </c>
      <c r="V128" s="93">
        <f>U128*H128</f>
        <v>0</v>
      </c>
      <c r="W128" s="93">
        <v>0</v>
      </c>
      <c r="X128" s="94">
        <f>W128*H128</f>
        <v>0</v>
      </c>
      <c r="Y128" s="21"/>
      <c r="Z128" s="21"/>
      <c r="AA128" s="21"/>
      <c r="AB128" s="21"/>
      <c r="AC128" s="21"/>
      <c r="AD128" s="21"/>
      <c r="AE128" s="21"/>
      <c r="AR128" s="95" t="s">
        <v>168</v>
      </c>
      <c r="AT128" s="95" t="s">
        <v>164</v>
      </c>
      <c r="AU128" s="95" t="s">
        <v>82</v>
      </c>
      <c r="AY128" s="17" t="s">
        <v>161</v>
      </c>
      <c r="BE128" s="96">
        <f>IF(O128="základní",K128,0)</f>
        <v>0</v>
      </c>
      <c r="BF128" s="96">
        <f>IF(O128="snížená",K128,0)</f>
        <v>0</v>
      </c>
      <c r="BG128" s="96">
        <f>IF(O128="zákl. přenesená",K128,0)</f>
        <v>0</v>
      </c>
      <c r="BH128" s="96">
        <f>IF(O128="sníž. přenesená",K128,0)</f>
        <v>0</v>
      </c>
      <c r="BI128" s="96">
        <f>IF(O128="nulová",K128,0)</f>
        <v>0</v>
      </c>
      <c r="BJ128" s="17" t="s">
        <v>80</v>
      </c>
      <c r="BK128" s="96">
        <f>ROUND(P128*H128,2)</f>
        <v>0</v>
      </c>
      <c r="BL128" s="17" t="s">
        <v>168</v>
      </c>
      <c r="BM128" s="95" t="s">
        <v>82</v>
      </c>
    </row>
    <row r="129" spans="1:65" s="13" customFormat="1">
      <c r="B129" s="219"/>
      <c r="C129" s="220"/>
      <c r="D129" s="221" t="s">
        <v>169</v>
      </c>
      <c r="E129" s="222" t="s">
        <v>1</v>
      </c>
      <c r="F129" s="223" t="s">
        <v>1964</v>
      </c>
      <c r="G129" s="220"/>
      <c r="H129" s="224">
        <v>280.55</v>
      </c>
      <c r="I129" s="220"/>
      <c r="J129" s="220"/>
      <c r="K129" s="220"/>
      <c r="M129" s="97"/>
      <c r="N129" s="99"/>
      <c r="O129" s="100"/>
      <c r="P129" s="100"/>
      <c r="Q129" s="100"/>
      <c r="R129" s="100"/>
      <c r="S129" s="100"/>
      <c r="T129" s="100"/>
      <c r="U129" s="100"/>
      <c r="V129" s="100"/>
      <c r="W129" s="100"/>
      <c r="X129" s="101"/>
      <c r="AT129" s="98" t="s">
        <v>169</v>
      </c>
      <c r="AU129" s="98" t="s">
        <v>82</v>
      </c>
      <c r="AV129" s="13" t="s">
        <v>82</v>
      </c>
      <c r="AW129" s="13" t="s">
        <v>4</v>
      </c>
      <c r="AX129" s="13" t="s">
        <v>72</v>
      </c>
      <c r="AY129" s="98" t="s">
        <v>161</v>
      </c>
    </row>
    <row r="130" spans="1:65" s="14" customFormat="1">
      <c r="B130" s="225"/>
      <c r="C130" s="226"/>
      <c r="D130" s="221" t="s">
        <v>169</v>
      </c>
      <c r="E130" s="227" t="s">
        <v>1</v>
      </c>
      <c r="F130" s="228" t="s">
        <v>171</v>
      </c>
      <c r="G130" s="226"/>
      <c r="H130" s="229">
        <v>280.55</v>
      </c>
      <c r="I130" s="226"/>
      <c r="J130" s="226"/>
      <c r="K130" s="226"/>
      <c r="M130" s="102"/>
      <c r="N130" s="104"/>
      <c r="O130" s="105"/>
      <c r="P130" s="105"/>
      <c r="Q130" s="105"/>
      <c r="R130" s="105"/>
      <c r="S130" s="105"/>
      <c r="T130" s="105"/>
      <c r="U130" s="105"/>
      <c r="V130" s="105"/>
      <c r="W130" s="105"/>
      <c r="X130" s="106"/>
      <c r="AT130" s="103" t="s">
        <v>169</v>
      </c>
      <c r="AU130" s="103" t="s">
        <v>82</v>
      </c>
      <c r="AV130" s="14" t="s">
        <v>168</v>
      </c>
      <c r="AW130" s="14" t="s">
        <v>4</v>
      </c>
      <c r="AX130" s="14" t="s">
        <v>80</v>
      </c>
      <c r="AY130" s="103" t="s">
        <v>161</v>
      </c>
    </row>
    <row r="131" spans="1:65" s="2" customFormat="1" ht="24.2" customHeight="1">
      <c r="A131" s="21"/>
      <c r="B131" s="137"/>
      <c r="C131" s="213" t="s">
        <v>82</v>
      </c>
      <c r="D131" s="213" t="s">
        <v>164</v>
      </c>
      <c r="E131" s="214" t="s">
        <v>1965</v>
      </c>
      <c r="F131" s="215" t="s">
        <v>1966</v>
      </c>
      <c r="G131" s="216" t="s">
        <v>167</v>
      </c>
      <c r="H131" s="217">
        <v>34.689</v>
      </c>
      <c r="I131" s="218">
        <v>0</v>
      </c>
      <c r="J131" s="123"/>
      <c r="K131" s="218">
        <f>ROUND(P131*H131,2)</f>
        <v>0</v>
      </c>
      <c r="L131" s="89"/>
      <c r="M131" s="22"/>
      <c r="N131" s="90" t="s">
        <v>1</v>
      </c>
      <c r="O131" s="91" t="s">
        <v>35</v>
      </c>
      <c r="P131" s="92">
        <f>I131+J131</f>
        <v>0</v>
      </c>
      <c r="Q131" s="92">
        <f>ROUND(I131*H131,2)</f>
        <v>0</v>
      </c>
      <c r="R131" s="92">
        <f>ROUND(J131*H131,2)</f>
        <v>0</v>
      </c>
      <c r="S131" s="93">
        <v>0</v>
      </c>
      <c r="T131" s="93">
        <f>S131*H131</f>
        <v>0</v>
      </c>
      <c r="U131" s="93">
        <v>0</v>
      </c>
      <c r="V131" s="93">
        <f>U131*H131</f>
        <v>0</v>
      </c>
      <c r="W131" s="93">
        <v>0</v>
      </c>
      <c r="X131" s="94">
        <f>W131*H131</f>
        <v>0</v>
      </c>
      <c r="Y131" s="21"/>
      <c r="Z131" s="21"/>
      <c r="AA131" s="21"/>
      <c r="AB131" s="21"/>
      <c r="AC131" s="21"/>
      <c r="AD131" s="21"/>
      <c r="AE131" s="21"/>
      <c r="AR131" s="95" t="s">
        <v>168</v>
      </c>
      <c r="AT131" s="95" t="s">
        <v>164</v>
      </c>
      <c r="AU131" s="95" t="s">
        <v>82</v>
      </c>
      <c r="AY131" s="17" t="s">
        <v>161</v>
      </c>
      <c r="BE131" s="96">
        <f>IF(O131="základní",K131,0)</f>
        <v>0</v>
      </c>
      <c r="BF131" s="96">
        <f>IF(O131="snížená",K131,0)</f>
        <v>0</v>
      </c>
      <c r="BG131" s="96">
        <f>IF(O131="zákl. přenesená",K131,0)</f>
        <v>0</v>
      </c>
      <c r="BH131" s="96">
        <f>IF(O131="sníž. přenesená",K131,0)</f>
        <v>0</v>
      </c>
      <c r="BI131" s="96">
        <f>IF(O131="nulová",K131,0)</f>
        <v>0</v>
      </c>
      <c r="BJ131" s="17" t="s">
        <v>80</v>
      </c>
      <c r="BK131" s="96">
        <f>ROUND(P131*H131,2)</f>
        <v>0</v>
      </c>
      <c r="BL131" s="17" t="s">
        <v>168</v>
      </c>
      <c r="BM131" s="95" t="s">
        <v>168</v>
      </c>
    </row>
    <row r="132" spans="1:65" s="15" customFormat="1">
      <c r="B132" s="230"/>
      <c r="C132" s="231"/>
      <c r="D132" s="221" t="s">
        <v>169</v>
      </c>
      <c r="E132" s="232" t="s">
        <v>1</v>
      </c>
      <c r="F132" s="233" t="s">
        <v>186</v>
      </c>
      <c r="G132" s="231"/>
      <c r="H132" s="232" t="s">
        <v>1</v>
      </c>
      <c r="I132" s="231"/>
      <c r="J132" s="231"/>
      <c r="K132" s="231"/>
      <c r="M132" s="107"/>
      <c r="N132" s="109"/>
      <c r="O132" s="110"/>
      <c r="P132" s="110"/>
      <c r="Q132" s="110"/>
      <c r="R132" s="110"/>
      <c r="S132" s="110"/>
      <c r="T132" s="110"/>
      <c r="U132" s="110"/>
      <c r="V132" s="110"/>
      <c r="W132" s="110"/>
      <c r="X132" s="111"/>
      <c r="AT132" s="108" t="s">
        <v>169</v>
      </c>
      <c r="AU132" s="108" t="s">
        <v>82</v>
      </c>
      <c r="AV132" s="15" t="s">
        <v>80</v>
      </c>
      <c r="AW132" s="15" t="s">
        <v>4</v>
      </c>
      <c r="AX132" s="15" t="s">
        <v>72</v>
      </c>
      <c r="AY132" s="108" t="s">
        <v>161</v>
      </c>
    </row>
    <row r="133" spans="1:65" s="13" customFormat="1">
      <c r="B133" s="219"/>
      <c r="C133" s="220"/>
      <c r="D133" s="221" t="s">
        <v>169</v>
      </c>
      <c r="E133" s="222" t="s">
        <v>1</v>
      </c>
      <c r="F133" s="223" t="s">
        <v>1967</v>
      </c>
      <c r="G133" s="220"/>
      <c r="H133" s="224">
        <v>6.125</v>
      </c>
      <c r="I133" s="220"/>
      <c r="J133" s="220"/>
      <c r="K133" s="220"/>
      <c r="M133" s="97"/>
      <c r="N133" s="99"/>
      <c r="O133" s="100"/>
      <c r="P133" s="100"/>
      <c r="Q133" s="100"/>
      <c r="R133" s="100"/>
      <c r="S133" s="100"/>
      <c r="T133" s="100"/>
      <c r="U133" s="100"/>
      <c r="V133" s="100"/>
      <c r="W133" s="100"/>
      <c r="X133" s="101"/>
      <c r="AT133" s="98" t="s">
        <v>169</v>
      </c>
      <c r="AU133" s="98" t="s">
        <v>82</v>
      </c>
      <c r="AV133" s="13" t="s">
        <v>82</v>
      </c>
      <c r="AW133" s="13" t="s">
        <v>4</v>
      </c>
      <c r="AX133" s="13" t="s">
        <v>72</v>
      </c>
      <c r="AY133" s="98" t="s">
        <v>161</v>
      </c>
    </row>
    <row r="134" spans="1:65" s="13" customFormat="1">
      <c r="B134" s="219"/>
      <c r="C134" s="220"/>
      <c r="D134" s="221" t="s">
        <v>169</v>
      </c>
      <c r="E134" s="222" t="s">
        <v>1</v>
      </c>
      <c r="F134" s="223" t="s">
        <v>1968</v>
      </c>
      <c r="G134" s="220"/>
      <c r="H134" s="224">
        <v>17.763000000000002</v>
      </c>
      <c r="I134" s="220"/>
      <c r="J134" s="220"/>
      <c r="K134" s="220"/>
      <c r="M134" s="97"/>
      <c r="N134" s="99"/>
      <c r="O134" s="100"/>
      <c r="P134" s="100"/>
      <c r="Q134" s="100"/>
      <c r="R134" s="100"/>
      <c r="S134" s="100"/>
      <c r="T134" s="100"/>
      <c r="U134" s="100"/>
      <c r="V134" s="100"/>
      <c r="W134" s="100"/>
      <c r="X134" s="101"/>
      <c r="AT134" s="98" t="s">
        <v>169</v>
      </c>
      <c r="AU134" s="98" t="s">
        <v>82</v>
      </c>
      <c r="AV134" s="13" t="s">
        <v>82</v>
      </c>
      <c r="AW134" s="13" t="s">
        <v>4</v>
      </c>
      <c r="AX134" s="13" t="s">
        <v>72</v>
      </c>
      <c r="AY134" s="98" t="s">
        <v>161</v>
      </c>
    </row>
    <row r="135" spans="1:65" s="13" customFormat="1">
      <c r="B135" s="219"/>
      <c r="C135" s="220"/>
      <c r="D135" s="221" t="s">
        <v>169</v>
      </c>
      <c r="E135" s="222" t="s">
        <v>1</v>
      </c>
      <c r="F135" s="223" t="s">
        <v>1969</v>
      </c>
      <c r="G135" s="220"/>
      <c r="H135" s="224">
        <v>7.742</v>
      </c>
      <c r="I135" s="220"/>
      <c r="J135" s="220"/>
      <c r="K135" s="220"/>
      <c r="M135" s="97"/>
      <c r="N135" s="99"/>
      <c r="O135" s="100"/>
      <c r="P135" s="100"/>
      <c r="Q135" s="100"/>
      <c r="R135" s="100"/>
      <c r="S135" s="100"/>
      <c r="T135" s="100"/>
      <c r="U135" s="100"/>
      <c r="V135" s="100"/>
      <c r="W135" s="100"/>
      <c r="X135" s="101"/>
      <c r="AT135" s="98" t="s">
        <v>169</v>
      </c>
      <c r="AU135" s="98" t="s">
        <v>82</v>
      </c>
      <c r="AV135" s="13" t="s">
        <v>82</v>
      </c>
      <c r="AW135" s="13" t="s">
        <v>4</v>
      </c>
      <c r="AX135" s="13" t="s">
        <v>72</v>
      </c>
      <c r="AY135" s="98" t="s">
        <v>161</v>
      </c>
    </row>
    <row r="136" spans="1:65" s="13" customFormat="1">
      <c r="B136" s="219"/>
      <c r="C136" s="220"/>
      <c r="D136" s="221" t="s">
        <v>169</v>
      </c>
      <c r="E136" s="222" t="s">
        <v>1</v>
      </c>
      <c r="F136" s="223" t="s">
        <v>1970</v>
      </c>
      <c r="G136" s="220"/>
      <c r="H136" s="224">
        <v>-7.0919999999999996</v>
      </c>
      <c r="I136" s="220"/>
      <c r="J136" s="220"/>
      <c r="K136" s="220"/>
      <c r="M136" s="97"/>
      <c r="N136" s="99"/>
      <c r="O136" s="100"/>
      <c r="P136" s="100"/>
      <c r="Q136" s="100"/>
      <c r="R136" s="100"/>
      <c r="S136" s="100"/>
      <c r="T136" s="100"/>
      <c r="U136" s="100"/>
      <c r="V136" s="100"/>
      <c r="W136" s="100"/>
      <c r="X136" s="101"/>
      <c r="AT136" s="98" t="s">
        <v>169</v>
      </c>
      <c r="AU136" s="98" t="s">
        <v>82</v>
      </c>
      <c r="AV136" s="13" t="s">
        <v>82</v>
      </c>
      <c r="AW136" s="13" t="s">
        <v>4</v>
      </c>
      <c r="AX136" s="13" t="s">
        <v>72</v>
      </c>
      <c r="AY136" s="98" t="s">
        <v>161</v>
      </c>
    </row>
    <row r="137" spans="1:65" s="15" customFormat="1">
      <c r="B137" s="230"/>
      <c r="C137" s="231"/>
      <c r="D137" s="221" t="s">
        <v>169</v>
      </c>
      <c r="E137" s="232" t="s">
        <v>1</v>
      </c>
      <c r="F137" s="233" t="s">
        <v>189</v>
      </c>
      <c r="G137" s="231"/>
      <c r="H137" s="232" t="s">
        <v>1</v>
      </c>
      <c r="I137" s="231"/>
      <c r="J137" s="231"/>
      <c r="K137" s="231"/>
      <c r="M137" s="107"/>
      <c r="N137" s="109"/>
      <c r="O137" s="110"/>
      <c r="P137" s="110"/>
      <c r="Q137" s="110"/>
      <c r="R137" s="110"/>
      <c r="S137" s="110"/>
      <c r="T137" s="110"/>
      <c r="U137" s="110"/>
      <c r="V137" s="110"/>
      <c r="W137" s="110"/>
      <c r="X137" s="111"/>
      <c r="AT137" s="108" t="s">
        <v>169</v>
      </c>
      <c r="AU137" s="108" t="s">
        <v>82</v>
      </c>
      <c r="AV137" s="15" t="s">
        <v>80</v>
      </c>
      <c r="AW137" s="15" t="s">
        <v>4</v>
      </c>
      <c r="AX137" s="15" t="s">
        <v>72</v>
      </c>
      <c r="AY137" s="108" t="s">
        <v>161</v>
      </c>
    </row>
    <row r="138" spans="1:65" s="13" customFormat="1">
      <c r="B138" s="219"/>
      <c r="C138" s="220"/>
      <c r="D138" s="221" t="s">
        <v>169</v>
      </c>
      <c r="E138" s="222" t="s">
        <v>1</v>
      </c>
      <c r="F138" s="223" t="s">
        <v>1971</v>
      </c>
      <c r="G138" s="220"/>
      <c r="H138" s="224">
        <v>10.151</v>
      </c>
      <c r="I138" s="220"/>
      <c r="J138" s="220"/>
      <c r="K138" s="220"/>
      <c r="M138" s="97"/>
      <c r="N138" s="99"/>
      <c r="O138" s="100"/>
      <c r="P138" s="100"/>
      <c r="Q138" s="100"/>
      <c r="R138" s="100"/>
      <c r="S138" s="100"/>
      <c r="T138" s="100"/>
      <c r="U138" s="100"/>
      <c r="V138" s="100"/>
      <c r="W138" s="100"/>
      <c r="X138" s="101"/>
      <c r="AT138" s="98" t="s">
        <v>169</v>
      </c>
      <c r="AU138" s="98" t="s">
        <v>82</v>
      </c>
      <c r="AV138" s="13" t="s">
        <v>82</v>
      </c>
      <c r="AW138" s="13" t="s">
        <v>4</v>
      </c>
      <c r="AX138" s="13" t="s">
        <v>72</v>
      </c>
      <c r="AY138" s="98" t="s">
        <v>161</v>
      </c>
    </row>
    <row r="139" spans="1:65" s="14" customFormat="1">
      <c r="B139" s="225"/>
      <c r="C139" s="226"/>
      <c r="D139" s="221" t="s">
        <v>169</v>
      </c>
      <c r="E139" s="227" t="s">
        <v>1</v>
      </c>
      <c r="F139" s="228" t="s">
        <v>171</v>
      </c>
      <c r="G139" s="226"/>
      <c r="H139" s="229">
        <v>34.689000000000007</v>
      </c>
      <c r="I139" s="226"/>
      <c r="J139" s="226"/>
      <c r="K139" s="226"/>
      <c r="M139" s="102"/>
      <c r="N139" s="104"/>
      <c r="O139" s="105"/>
      <c r="P139" s="105"/>
      <c r="Q139" s="105"/>
      <c r="R139" s="105"/>
      <c r="S139" s="105"/>
      <c r="T139" s="105"/>
      <c r="U139" s="105"/>
      <c r="V139" s="105"/>
      <c r="W139" s="105"/>
      <c r="X139" s="106"/>
      <c r="AT139" s="103" t="s">
        <v>169</v>
      </c>
      <c r="AU139" s="103" t="s">
        <v>82</v>
      </c>
      <c r="AV139" s="14" t="s">
        <v>168</v>
      </c>
      <c r="AW139" s="14" t="s">
        <v>4</v>
      </c>
      <c r="AX139" s="14" t="s">
        <v>80</v>
      </c>
      <c r="AY139" s="103" t="s">
        <v>161</v>
      </c>
    </row>
    <row r="140" spans="1:65" s="2" customFormat="1" ht="24.2" customHeight="1">
      <c r="A140" s="21"/>
      <c r="B140" s="137"/>
      <c r="C140" s="213" t="s">
        <v>177</v>
      </c>
      <c r="D140" s="213" t="s">
        <v>164</v>
      </c>
      <c r="E140" s="214" t="s">
        <v>1023</v>
      </c>
      <c r="F140" s="215" t="s">
        <v>1024</v>
      </c>
      <c r="G140" s="216" t="s">
        <v>167</v>
      </c>
      <c r="H140" s="217">
        <v>44.103999999999999</v>
      </c>
      <c r="I140" s="218">
        <v>0</v>
      </c>
      <c r="J140" s="123"/>
      <c r="K140" s="218">
        <f>ROUND(P140*H140,2)</f>
        <v>0</v>
      </c>
      <c r="L140" s="89"/>
      <c r="M140" s="22"/>
      <c r="N140" s="90" t="s">
        <v>1</v>
      </c>
      <c r="O140" s="91" t="s">
        <v>35</v>
      </c>
      <c r="P140" s="92">
        <f>I140+J140</f>
        <v>0</v>
      </c>
      <c r="Q140" s="92">
        <f>ROUND(I140*H140,2)</f>
        <v>0</v>
      </c>
      <c r="R140" s="92">
        <f>ROUND(J140*H140,2)</f>
        <v>0</v>
      </c>
      <c r="S140" s="93">
        <v>0</v>
      </c>
      <c r="T140" s="93">
        <f>S140*H140</f>
        <v>0</v>
      </c>
      <c r="U140" s="93">
        <v>0</v>
      </c>
      <c r="V140" s="93">
        <f>U140*H140</f>
        <v>0</v>
      </c>
      <c r="W140" s="93">
        <v>0</v>
      </c>
      <c r="X140" s="94">
        <f>W140*H140</f>
        <v>0</v>
      </c>
      <c r="Y140" s="21"/>
      <c r="Z140" s="21"/>
      <c r="AA140" s="21"/>
      <c r="AB140" s="21"/>
      <c r="AC140" s="21"/>
      <c r="AD140" s="21"/>
      <c r="AE140" s="21"/>
      <c r="AR140" s="95" t="s">
        <v>168</v>
      </c>
      <c r="AT140" s="95" t="s">
        <v>164</v>
      </c>
      <c r="AU140" s="95" t="s">
        <v>82</v>
      </c>
      <c r="AY140" s="17" t="s">
        <v>161</v>
      </c>
      <c r="BE140" s="96">
        <f>IF(O140="základní",K140,0)</f>
        <v>0</v>
      </c>
      <c r="BF140" s="96">
        <f>IF(O140="snížená",K140,0)</f>
        <v>0</v>
      </c>
      <c r="BG140" s="96">
        <f>IF(O140="zákl. přenesená",K140,0)</f>
        <v>0</v>
      </c>
      <c r="BH140" s="96">
        <f>IF(O140="sníž. přenesená",K140,0)</f>
        <v>0</v>
      </c>
      <c r="BI140" s="96">
        <f>IF(O140="nulová",K140,0)</f>
        <v>0</v>
      </c>
      <c r="BJ140" s="17" t="s">
        <v>80</v>
      </c>
      <c r="BK140" s="96">
        <f>ROUND(P140*H140,2)</f>
        <v>0</v>
      </c>
      <c r="BL140" s="17" t="s">
        <v>168</v>
      </c>
      <c r="BM140" s="95" t="s">
        <v>180</v>
      </c>
    </row>
    <row r="141" spans="1:65" s="15" customFormat="1">
      <c r="B141" s="230"/>
      <c r="C141" s="231"/>
      <c r="D141" s="221" t="s">
        <v>169</v>
      </c>
      <c r="E141" s="232" t="s">
        <v>1</v>
      </c>
      <c r="F141" s="233" t="s">
        <v>186</v>
      </c>
      <c r="G141" s="231"/>
      <c r="H141" s="232" t="s">
        <v>1</v>
      </c>
      <c r="I141" s="231"/>
      <c r="J141" s="231"/>
      <c r="K141" s="231"/>
      <c r="M141" s="107"/>
      <c r="N141" s="109"/>
      <c r="O141" s="110"/>
      <c r="P141" s="110"/>
      <c r="Q141" s="110"/>
      <c r="R141" s="110"/>
      <c r="S141" s="110"/>
      <c r="T141" s="110"/>
      <c r="U141" s="110"/>
      <c r="V141" s="110"/>
      <c r="W141" s="110"/>
      <c r="X141" s="111"/>
      <c r="AT141" s="108" t="s">
        <v>169</v>
      </c>
      <c r="AU141" s="108" t="s">
        <v>82</v>
      </c>
      <c r="AV141" s="15" t="s">
        <v>80</v>
      </c>
      <c r="AW141" s="15" t="s">
        <v>4</v>
      </c>
      <c r="AX141" s="15" t="s">
        <v>72</v>
      </c>
      <c r="AY141" s="108" t="s">
        <v>161</v>
      </c>
    </row>
    <row r="142" spans="1:65" s="13" customFormat="1">
      <c r="B142" s="219"/>
      <c r="C142" s="220"/>
      <c r="D142" s="221" t="s">
        <v>169</v>
      </c>
      <c r="E142" s="222" t="s">
        <v>1</v>
      </c>
      <c r="F142" s="223" t="s">
        <v>1972</v>
      </c>
      <c r="G142" s="220"/>
      <c r="H142" s="224">
        <v>12.25</v>
      </c>
      <c r="I142" s="220"/>
      <c r="J142" s="220"/>
      <c r="K142" s="220"/>
      <c r="M142" s="97"/>
      <c r="N142" s="99"/>
      <c r="O142" s="100"/>
      <c r="P142" s="100"/>
      <c r="Q142" s="100"/>
      <c r="R142" s="100"/>
      <c r="S142" s="100"/>
      <c r="T142" s="100"/>
      <c r="U142" s="100"/>
      <c r="V142" s="100"/>
      <c r="W142" s="100"/>
      <c r="X142" s="101"/>
      <c r="AT142" s="98" t="s">
        <v>169</v>
      </c>
      <c r="AU142" s="98" t="s">
        <v>82</v>
      </c>
      <c r="AV142" s="13" t="s">
        <v>82</v>
      </c>
      <c r="AW142" s="13" t="s">
        <v>4</v>
      </c>
      <c r="AX142" s="13" t="s">
        <v>72</v>
      </c>
      <c r="AY142" s="98" t="s">
        <v>161</v>
      </c>
    </row>
    <row r="143" spans="1:65" s="13" customFormat="1">
      <c r="B143" s="219"/>
      <c r="C143" s="220"/>
      <c r="D143" s="221" t="s">
        <v>169</v>
      </c>
      <c r="E143" s="222" t="s">
        <v>1</v>
      </c>
      <c r="F143" s="223" t="s">
        <v>1973</v>
      </c>
      <c r="G143" s="220"/>
      <c r="H143" s="224">
        <v>12.984999999999999</v>
      </c>
      <c r="I143" s="220"/>
      <c r="J143" s="220"/>
      <c r="K143" s="220"/>
      <c r="M143" s="97"/>
      <c r="N143" s="99"/>
      <c r="O143" s="100"/>
      <c r="P143" s="100"/>
      <c r="Q143" s="100"/>
      <c r="R143" s="100"/>
      <c r="S143" s="100"/>
      <c r="T143" s="100"/>
      <c r="U143" s="100"/>
      <c r="V143" s="100"/>
      <c r="W143" s="100"/>
      <c r="X143" s="101"/>
      <c r="AT143" s="98" t="s">
        <v>169</v>
      </c>
      <c r="AU143" s="98" t="s">
        <v>82</v>
      </c>
      <c r="AV143" s="13" t="s">
        <v>82</v>
      </c>
      <c r="AW143" s="13" t="s">
        <v>4</v>
      </c>
      <c r="AX143" s="13" t="s">
        <v>72</v>
      </c>
      <c r="AY143" s="98" t="s">
        <v>161</v>
      </c>
    </row>
    <row r="144" spans="1:65" s="13" customFormat="1">
      <c r="B144" s="219"/>
      <c r="C144" s="220"/>
      <c r="D144" s="221" t="s">
        <v>169</v>
      </c>
      <c r="E144" s="222" t="s">
        <v>1</v>
      </c>
      <c r="F144" s="223" t="s">
        <v>1974</v>
      </c>
      <c r="G144" s="220"/>
      <c r="H144" s="224">
        <v>1.2250000000000001</v>
      </c>
      <c r="I144" s="220"/>
      <c r="J144" s="220"/>
      <c r="K144" s="220"/>
      <c r="M144" s="97"/>
      <c r="N144" s="99"/>
      <c r="O144" s="100"/>
      <c r="P144" s="100"/>
      <c r="Q144" s="100"/>
      <c r="R144" s="100"/>
      <c r="S144" s="100"/>
      <c r="T144" s="100"/>
      <c r="U144" s="100"/>
      <c r="V144" s="100"/>
      <c r="W144" s="100"/>
      <c r="X144" s="101"/>
      <c r="AT144" s="98" t="s">
        <v>169</v>
      </c>
      <c r="AU144" s="98" t="s">
        <v>82</v>
      </c>
      <c r="AV144" s="13" t="s">
        <v>82</v>
      </c>
      <c r="AW144" s="13" t="s">
        <v>4</v>
      </c>
      <c r="AX144" s="13" t="s">
        <v>72</v>
      </c>
      <c r="AY144" s="98" t="s">
        <v>161</v>
      </c>
    </row>
    <row r="145" spans="1:65" s="13" customFormat="1">
      <c r="B145" s="219"/>
      <c r="C145" s="220"/>
      <c r="D145" s="221" t="s">
        <v>169</v>
      </c>
      <c r="E145" s="222" t="s">
        <v>1</v>
      </c>
      <c r="F145" s="223" t="s">
        <v>1027</v>
      </c>
      <c r="G145" s="220"/>
      <c r="H145" s="224">
        <v>-5.319</v>
      </c>
      <c r="I145" s="220"/>
      <c r="J145" s="220"/>
      <c r="K145" s="220"/>
      <c r="M145" s="97"/>
      <c r="N145" s="99"/>
      <c r="O145" s="100"/>
      <c r="P145" s="100"/>
      <c r="Q145" s="100"/>
      <c r="R145" s="100"/>
      <c r="S145" s="100"/>
      <c r="T145" s="100"/>
      <c r="U145" s="100"/>
      <c r="V145" s="100"/>
      <c r="W145" s="100"/>
      <c r="X145" s="101"/>
      <c r="AT145" s="98" t="s">
        <v>169</v>
      </c>
      <c r="AU145" s="98" t="s">
        <v>82</v>
      </c>
      <c r="AV145" s="13" t="s">
        <v>82</v>
      </c>
      <c r="AW145" s="13" t="s">
        <v>4</v>
      </c>
      <c r="AX145" s="13" t="s">
        <v>72</v>
      </c>
      <c r="AY145" s="98" t="s">
        <v>161</v>
      </c>
    </row>
    <row r="146" spans="1:65" s="15" customFormat="1">
      <c r="B146" s="230"/>
      <c r="C146" s="231"/>
      <c r="D146" s="221" t="s">
        <v>169</v>
      </c>
      <c r="E146" s="232" t="s">
        <v>1</v>
      </c>
      <c r="F146" s="233" t="s">
        <v>189</v>
      </c>
      <c r="G146" s="231"/>
      <c r="H146" s="232" t="s">
        <v>1</v>
      </c>
      <c r="I146" s="231"/>
      <c r="J146" s="231"/>
      <c r="K146" s="231"/>
      <c r="M146" s="107"/>
      <c r="N146" s="109"/>
      <c r="O146" s="110"/>
      <c r="P146" s="110"/>
      <c r="Q146" s="110"/>
      <c r="R146" s="110"/>
      <c r="S146" s="110"/>
      <c r="T146" s="110"/>
      <c r="U146" s="110"/>
      <c r="V146" s="110"/>
      <c r="W146" s="110"/>
      <c r="X146" s="111"/>
      <c r="AT146" s="108" t="s">
        <v>169</v>
      </c>
      <c r="AU146" s="108" t="s">
        <v>82</v>
      </c>
      <c r="AV146" s="15" t="s">
        <v>80</v>
      </c>
      <c r="AW146" s="15" t="s">
        <v>4</v>
      </c>
      <c r="AX146" s="15" t="s">
        <v>72</v>
      </c>
      <c r="AY146" s="108" t="s">
        <v>161</v>
      </c>
    </row>
    <row r="147" spans="1:65" s="13" customFormat="1">
      <c r="B147" s="219"/>
      <c r="C147" s="220"/>
      <c r="D147" s="221" t="s">
        <v>169</v>
      </c>
      <c r="E147" s="222" t="s">
        <v>1</v>
      </c>
      <c r="F147" s="223" t="s">
        <v>1975</v>
      </c>
      <c r="G147" s="220"/>
      <c r="H147" s="224">
        <v>2</v>
      </c>
      <c r="I147" s="220"/>
      <c r="J147" s="220"/>
      <c r="K147" s="220"/>
      <c r="M147" s="97"/>
      <c r="N147" s="99"/>
      <c r="O147" s="100"/>
      <c r="P147" s="100"/>
      <c r="Q147" s="100"/>
      <c r="R147" s="100"/>
      <c r="S147" s="100"/>
      <c r="T147" s="100"/>
      <c r="U147" s="100"/>
      <c r="V147" s="100"/>
      <c r="W147" s="100"/>
      <c r="X147" s="101"/>
      <c r="AT147" s="98" t="s">
        <v>169</v>
      </c>
      <c r="AU147" s="98" t="s">
        <v>82</v>
      </c>
      <c r="AV147" s="13" t="s">
        <v>82</v>
      </c>
      <c r="AW147" s="13" t="s">
        <v>4</v>
      </c>
      <c r="AX147" s="13" t="s">
        <v>72</v>
      </c>
      <c r="AY147" s="98" t="s">
        <v>161</v>
      </c>
    </row>
    <row r="148" spans="1:65" s="13" customFormat="1">
      <c r="B148" s="219"/>
      <c r="C148" s="220"/>
      <c r="D148" s="221" t="s">
        <v>169</v>
      </c>
      <c r="E148" s="222" t="s">
        <v>1</v>
      </c>
      <c r="F148" s="223" t="s">
        <v>1128</v>
      </c>
      <c r="G148" s="220"/>
      <c r="H148" s="224">
        <v>9.25</v>
      </c>
      <c r="I148" s="220"/>
      <c r="J148" s="220"/>
      <c r="K148" s="220"/>
      <c r="M148" s="97"/>
      <c r="N148" s="99"/>
      <c r="O148" s="100"/>
      <c r="P148" s="100"/>
      <c r="Q148" s="100"/>
      <c r="R148" s="100"/>
      <c r="S148" s="100"/>
      <c r="T148" s="100"/>
      <c r="U148" s="100"/>
      <c r="V148" s="100"/>
      <c r="W148" s="100"/>
      <c r="X148" s="101"/>
      <c r="AT148" s="98" t="s">
        <v>169</v>
      </c>
      <c r="AU148" s="98" t="s">
        <v>82</v>
      </c>
      <c r="AV148" s="13" t="s">
        <v>82</v>
      </c>
      <c r="AW148" s="13" t="s">
        <v>4</v>
      </c>
      <c r="AX148" s="13" t="s">
        <v>72</v>
      </c>
      <c r="AY148" s="98" t="s">
        <v>161</v>
      </c>
    </row>
    <row r="149" spans="1:65" s="13" customFormat="1">
      <c r="B149" s="219"/>
      <c r="C149" s="220"/>
      <c r="D149" s="221" t="s">
        <v>169</v>
      </c>
      <c r="E149" s="222" t="s">
        <v>1</v>
      </c>
      <c r="F149" s="223" t="s">
        <v>1976</v>
      </c>
      <c r="G149" s="220"/>
      <c r="H149" s="224">
        <v>-3.4670000000000001</v>
      </c>
      <c r="I149" s="220"/>
      <c r="J149" s="220"/>
      <c r="K149" s="220"/>
      <c r="M149" s="97"/>
      <c r="N149" s="99"/>
      <c r="O149" s="100"/>
      <c r="P149" s="100"/>
      <c r="Q149" s="100"/>
      <c r="R149" s="100"/>
      <c r="S149" s="100"/>
      <c r="T149" s="100"/>
      <c r="U149" s="100"/>
      <c r="V149" s="100"/>
      <c r="W149" s="100"/>
      <c r="X149" s="101"/>
      <c r="AT149" s="98" t="s">
        <v>169</v>
      </c>
      <c r="AU149" s="98" t="s">
        <v>82</v>
      </c>
      <c r="AV149" s="13" t="s">
        <v>82</v>
      </c>
      <c r="AW149" s="13" t="s">
        <v>4</v>
      </c>
      <c r="AX149" s="13" t="s">
        <v>72</v>
      </c>
      <c r="AY149" s="98" t="s">
        <v>161</v>
      </c>
    </row>
    <row r="150" spans="1:65" s="13" customFormat="1">
      <c r="B150" s="219"/>
      <c r="C150" s="220"/>
      <c r="D150" s="221" t="s">
        <v>169</v>
      </c>
      <c r="E150" s="222" t="s">
        <v>1</v>
      </c>
      <c r="F150" s="223" t="s">
        <v>1977</v>
      </c>
      <c r="G150" s="220"/>
      <c r="H150" s="224">
        <v>15.18</v>
      </c>
      <c r="I150" s="220"/>
      <c r="J150" s="220"/>
      <c r="K150" s="220"/>
      <c r="M150" s="97"/>
      <c r="N150" s="99"/>
      <c r="O150" s="100"/>
      <c r="P150" s="100"/>
      <c r="Q150" s="100"/>
      <c r="R150" s="100"/>
      <c r="S150" s="100"/>
      <c r="T150" s="100"/>
      <c r="U150" s="100"/>
      <c r="V150" s="100"/>
      <c r="W150" s="100"/>
      <c r="X150" s="101"/>
      <c r="AT150" s="98" t="s">
        <v>169</v>
      </c>
      <c r="AU150" s="98" t="s">
        <v>82</v>
      </c>
      <c r="AV150" s="13" t="s">
        <v>82</v>
      </c>
      <c r="AW150" s="13" t="s">
        <v>4</v>
      </c>
      <c r="AX150" s="13" t="s">
        <v>72</v>
      </c>
      <c r="AY150" s="98" t="s">
        <v>161</v>
      </c>
    </row>
    <row r="151" spans="1:65" s="14" customFormat="1">
      <c r="B151" s="225"/>
      <c r="C151" s="226"/>
      <c r="D151" s="221" t="s">
        <v>169</v>
      </c>
      <c r="E151" s="227" t="s">
        <v>1</v>
      </c>
      <c r="F151" s="228" t="s">
        <v>171</v>
      </c>
      <c r="G151" s="226"/>
      <c r="H151" s="229">
        <v>44.104000000000006</v>
      </c>
      <c r="I151" s="226"/>
      <c r="J151" s="226"/>
      <c r="K151" s="226"/>
      <c r="M151" s="102"/>
      <c r="N151" s="104"/>
      <c r="O151" s="105"/>
      <c r="P151" s="105"/>
      <c r="Q151" s="105"/>
      <c r="R151" s="105"/>
      <c r="S151" s="105"/>
      <c r="T151" s="105"/>
      <c r="U151" s="105"/>
      <c r="V151" s="105"/>
      <c r="W151" s="105"/>
      <c r="X151" s="106"/>
      <c r="AT151" s="103" t="s">
        <v>169</v>
      </c>
      <c r="AU151" s="103" t="s">
        <v>82</v>
      </c>
      <c r="AV151" s="14" t="s">
        <v>168</v>
      </c>
      <c r="AW151" s="14" t="s">
        <v>4</v>
      </c>
      <c r="AX151" s="14" t="s">
        <v>80</v>
      </c>
      <c r="AY151" s="103" t="s">
        <v>161</v>
      </c>
    </row>
    <row r="152" spans="1:65" s="2" customFormat="1" ht="37.9" customHeight="1">
      <c r="A152" s="21"/>
      <c r="B152" s="137"/>
      <c r="C152" s="213" t="s">
        <v>168</v>
      </c>
      <c r="D152" s="213" t="s">
        <v>164</v>
      </c>
      <c r="E152" s="214" t="s">
        <v>1978</v>
      </c>
      <c r="F152" s="215" t="s">
        <v>1979</v>
      </c>
      <c r="G152" s="216" t="s">
        <v>174</v>
      </c>
      <c r="H152" s="217">
        <v>0.67500000000000004</v>
      </c>
      <c r="I152" s="218">
        <v>0</v>
      </c>
      <c r="J152" s="123"/>
      <c r="K152" s="218">
        <f>ROUND(P152*H152,2)</f>
        <v>0</v>
      </c>
      <c r="L152" s="89"/>
      <c r="M152" s="22"/>
      <c r="N152" s="90" t="s">
        <v>1</v>
      </c>
      <c r="O152" s="91" t="s">
        <v>35</v>
      </c>
      <c r="P152" s="92">
        <f>I152+J152</f>
        <v>0</v>
      </c>
      <c r="Q152" s="92">
        <f>ROUND(I152*H152,2)</f>
        <v>0</v>
      </c>
      <c r="R152" s="92">
        <f>ROUND(J152*H152,2)</f>
        <v>0</v>
      </c>
      <c r="S152" s="93">
        <v>0</v>
      </c>
      <c r="T152" s="93">
        <f>S152*H152</f>
        <v>0</v>
      </c>
      <c r="U152" s="93">
        <v>0</v>
      </c>
      <c r="V152" s="93">
        <f>U152*H152</f>
        <v>0</v>
      </c>
      <c r="W152" s="93">
        <v>0</v>
      </c>
      <c r="X152" s="94">
        <f>W152*H152</f>
        <v>0</v>
      </c>
      <c r="Y152" s="21"/>
      <c r="Z152" s="21"/>
      <c r="AA152" s="21"/>
      <c r="AB152" s="21"/>
      <c r="AC152" s="21"/>
      <c r="AD152" s="21"/>
      <c r="AE152" s="21"/>
      <c r="AR152" s="95" t="s">
        <v>168</v>
      </c>
      <c r="AT152" s="95" t="s">
        <v>164</v>
      </c>
      <c r="AU152" s="95" t="s">
        <v>82</v>
      </c>
      <c r="AY152" s="17" t="s">
        <v>161</v>
      </c>
      <c r="BE152" s="96">
        <f>IF(O152="základní",K152,0)</f>
        <v>0</v>
      </c>
      <c r="BF152" s="96">
        <f>IF(O152="snížená",K152,0)</f>
        <v>0</v>
      </c>
      <c r="BG152" s="96">
        <f>IF(O152="zákl. přenesená",K152,0)</f>
        <v>0</v>
      </c>
      <c r="BH152" s="96">
        <f>IF(O152="sníž. přenesená",K152,0)</f>
        <v>0</v>
      </c>
      <c r="BI152" s="96">
        <f>IF(O152="nulová",K152,0)</f>
        <v>0</v>
      </c>
      <c r="BJ152" s="17" t="s">
        <v>80</v>
      </c>
      <c r="BK152" s="96">
        <f>ROUND(P152*H152,2)</f>
        <v>0</v>
      </c>
      <c r="BL152" s="17" t="s">
        <v>168</v>
      </c>
      <c r="BM152" s="95" t="s">
        <v>185</v>
      </c>
    </row>
    <row r="153" spans="1:65" s="15" customFormat="1">
      <c r="B153" s="230"/>
      <c r="C153" s="231"/>
      <c r="D153" s="221" t="s">
        <v>169</v>
      </c>
      <c r="E153" s="232" t="s">
        <v>1</v>
      </c>
      <c r="F153" s="233" t="s">
        <v>189</v>
      </c>
      <c r="G153" s="231"/>
      <c r="H153" s="232" t="s">
        <v>1</v>
      </c>
      <c r="I153" s="231"/>
      <c r="J153" s="231"/>
      <c r="K153" s="231"/>
      <c r="M153" s="107"/>
      <c r="N153" s="109"/>
      <c r="O153" s="110"/>
      <c r="P153" s="110"/>
      <c r="Q153" s="110"/>
      <c r="R153" s="110"/>
      <c r="S153" s="110"/>
      <c r="T153" s="110"/>
      <c r="U153" s="110"/>
      <c r="V153" s="110"/>
      <c r="W153" s="110"/>
      <c r="X153" s="111"/>
      <c r="AT153" s="108" t="s">
        <v>169</v>
      </c>
      <c r="AU153" s="108" t="s">
        <v>82</v>
      </c>
      <c r="AV153" s="15" t="s">
        <v>80</v>
      </c>
      <c r="AW153" s="15" t="s">
        <v>4</v>
      </c>
      <c r="AX153" s="15" t="s">
        <v>72</v>
      </c>
      <c r="AY153" s="108" t="s">
        <v>161</v>
      </c>
    </row>
    <row r="154" spans="1:65" s="13" customFormat="1">
      <c r="B154" s="219"/>
      <c r="C154" s="220"/>
      <c r="D154" s="221" t="s">
        <v>169</v>
      </c>
      <c r="E154" s="222" t="s">
        <v>1</v>
      </c>
      <c r="F154" s="223" t="s">
        <v>1980</v>
      </c>
      <c r="G154" s="220"/>
      <c r="H154" s="224">
        <v>0.67500000000000004</v>
      </c>
      <c r="I154" s="220"/>
      <c r="J154" s="220"/>
      <c r="K154" s="220"/>
      <c r="M154" s="97"/>
      <c r="N154" s="99"/>
      <c r="O154" s="100"/>
      <c r="P154" s="100"/>
      <c r="Q154" s="100"/>
      <c r="R154" s="100"/>
      <c r="S154" s="100"/>
      <c r="T154" s="100"/>
      <c r="U154" s="100"/>
      <c r="V154" s="100"/>
      <c r="W154" s="100"/>
      <c r="X154" s="101"/>
      <c r="AT154" s="98" t="s">
        <v>169</v>
      </c>
      <c r="AU154" s="98" t="s">
        <v>82</v>
      </c>
      <c r="AV154" s="13" t="s">
        <v>82</v>
      </c>
      <c r="AW154" s="13" t="s">
        <v>4</v>
      </c>
      <c r="AX154" s="13" t="s">
        <v>72</v>
      </c>
      <c r="AY154" s="98" t="s">
        <v>161</v>
      </c>
    </row>
    <row r="155" spans="1:65" s="14" customFormat="1">
      <c r="B155" s="225"/>
      <c r="C155" s="226"/>
      <c r="D155" s="221" t="s">
        <v>169</v>
      </c>
      <c r="E155" s="227" t="s">
        <v>1</v>
      </c>
      <c r="F155" s="228" t="s">
        <v>171</v>
      </c>
      <c r="G155" s="226"/>
      <c r="H155" s="229">
        <v>0.67500000000000004</v>
      </c>
      <c r="I155" s="226"/>
      <c r="J155" s="226"/>
      <c r="K155" s="226"/>
      <c r="M155" s="102"/>
      <c r="N155" s="104"/>
      <c r="O155" s="105"/>
      <c r="P155" s="105"/>
      <c r="Q155" s="105"/>
      <c r="R155" s="105"/>
      <c r="S155" s="105"/>
      <c r="T155" s="105"/>
      <c r="U155" s="105"/>
      <c r="V155" s="105"/>
      <c r="W155" s="105"/>
      <c r="X155" s="106"/>
      <c r="AT155" s="103" t="s">
        <v>169</v>
      </c>
      <c r="AU155" s="103" t="s">
        <v>82</v>
      </c>
      <c r="AV155" s="14" t="s">
        <v>168</v>
      </c>
      <c r="AW155" s="14" t="s">
        <v>4</v>
      </c>
      <c r="AX155" s="14" t="s">
        <v>80</v>
      </c>
      <c r="AY155" s="103" t="s">
        <v>161</v>
      </c>
    </row>
    <row r="156" spans="1:65" s="2" customFormat="1" ht="37.9" customHeight="1">
      <c r="A156" s="21"/>
      <c r="B156" s="137"/>
      <c r="C156" s="213" t="s">
        <v>192</v>
      </c>
      <c r="D156" s="213" t="s">
        <v>164</v>
      </c>
      <c r="E156" s="214" t="s">
        <v>1981</v>
      </c>
      <c r="F156" s="215" t="s">
        <v>1982</v>
      </c>
      <c r="G156" s="216" t="s">
        <v>174</v>
      </c>
      <c r="H156" s="217">
        <v>30.106000000000002</v>
      </c>
      <c r="I156" s="218">
        <v>0</v>
      </c>
      <c r="J156" s="123"/>
      <c r="K156" s="218">
        <f>ROUND(P156*H156,2)</f>
        <v>0</v>
      </c>
      <c r="L156" s="89"/>
      <c r="M156" s="22"/>
      <c r="N156" s="90" t="s">
        <v>1</v>
      </c>
      <c r="O156" s="91" t="s">
        <v>35</v>
      </c>
      <c r="P156" s="92">
        <f>I156+J156</f>
        <v>0</v>
      </c>
      <c r="Q156" s="92">
        <f>ROUND(I156*H156,2)</f>
        <v>0</v>
      </c>
      <c r="R156" s="92">
        <f>ROUND(J156*H156,2)</f>
        <v>0</v>
      </c>
      <c r="S156" s="93">
        <v>0</v>
      </c>
      <c r="T156" s="93">
        <f>S156*H156</f>
        <v>0</v>
      </c>
      <c r="U156" s="93">
        <v>0</v>
      </c>
      <c r="V156" s="93">
        <f>U156*H156</f>
        <v>0</v>
      </c>
      <c r="W156" s="93">
        <v>0</v>
      </c>
      <c r="X156" s="94">
        <f>W156*H156</f>
        <v>0</v>
      </c>
      <c r="Y156" s="21"/>
      <c r="Z156" s="21"/>
      <c r="AA156" s="21"/>
      <c r="AB156" s="21"/>
      <c r="AC156" s="21"/>
      <c r="AD156" s="21"/>
      <c r="AE156" s="21"/>
      <c r="AR156" s="95" t="s">
        <v>168</v>
      </c>
      <c r="AT156" s="95" t="s">
        <v>164</v>
      </c>
      <c r="AU156" s="95" t="s">
        <v>82</v>
      </c>
      <c r="AY156" s="17" t="s">
        <v>161</v>
      </c>
      <c r="BE156" s="96">
        <f>IF(O156="základní",K156,0)</f>
        <v>0</v>
      </c>
      <c r="BF156" s="96">
        <f>IF(O156="snížená",K156,0)</f>
        <v>0</v>
      </c>
      <c r="BG156" s="96">
        <f>IF(O156="zákl. přenesená",K156,0)</f>
        <v>0</v>
      </c>
      <c r="BH156" s="96">
        <f>IF(O156="sníž. přenesená",K156,0)</f>
        <v>0</v>
      </c>
      <c r="BI156" s="96">
        <f>IF(O156="nulová",K156,0)</f>
        <v>0</v>
      </c>
      <c r="BJ156" s="17" t="s">
        <v>80</v>
      </c>
      <c r="BK156" s="96">
        <f>ROUND(P156*H156,2)</f>
        <v>0</v>
      </c>
      <c r="BL156" s="17" t="s">
        <v>168</v>
      </c>
      <c r="BM156" s="95" t="s">
        <v>195</v>
      </c>
    </row>
    <row r="157" spans="1:65" s="15" customFormat="1">
      <c r="B157" s="230"/>
      <c r="C157" s="231"/>
      <c r="D157" s="221" t="s">
        <v>169</v>
      </c>
      <c r="E157" s="232" t="s">
        <v>1</v>
      </c>
      <c r="F157" s="233" t="s">
        <v>189</v>
      </c>
      <c r="G157" s="231"/>
      <c r="H157" s="232" t="s">
        <v>1</v>
      </c>
      <c r="I157" s="231"/>
      <c r="J157" s="231"/>
      <c r="K157" s="231"/>
      <c r="M157" s="107"/>
      <c r="N157" s="109"/>
      <c r="O157" s="110"/>
      <c r="P157" s="110"/>
      <c r="Q157" s="110"/>
      <c r="R157" s="110"/>
      <c r="S157" s="110"/>
      <c r="T157" s="110"/>
      <c r="U157" s="110"/>
      <c r="V157" s="110"/>
      <c r="W157" s="110"/>
      <c r="X157" s="111"/>
      <c r="AT157" s="108" t="s">
        <v>169</v>
      </c>
      <c r="AU157" s="108" t="s">
        <v>82</v>
      </c>
      <c r="AV157" s="15" t="s">
        <v>80</v>
      </c>
      <c r="AW157" s="15" t="s">
        <v>4</v>
      </c>
      <c r="AX157" s="15" t="s">
        <v>72</v>
      </c>
      <c r="AY157" s="108" t="s">
        <v>161</v>
      </c>
    </row>
    <row r="158" spans="1:65" s="13" customFormat="1">
      <c r="B158" s="219"/>
      <c r="C158" s="220"/>
      <c r="D158" s="221" t="s">
        <v>169</v>
      </c>
      <c r="E158" s="222" t="s">
        <v>1</v>
      </c>
      <c r="F158" s="223" t="s">
        <v>1983</v>
      </c>
      <c r="G158" s="220"/>
      <c r="H158" s="224">
        <v>2.1059999999999999</v>
      </c>
      <c r="I158" s="220"/>
      <c r="J158" s="220"/>
      <c r="K158" s="220"/>
      <c r="M158" s="97"/>
      <c r="N158" s="99"/>
      <c r="O158" s="100"/>
      <c r="P158" s="100"/>
      <c r="Q158" s="100"/>
      <c r="R158" s="100"/>
      <c r="S158" s="100"/>
      <c r="T158" s="100"/>
      <c r="U158" s="100"/>
      <c r="V158" s="100"/>
      <c r="W158" s="100"/>
      <c r="X158" s="101"/>
      <c r="AT158" s="98" t="s">
        <v>169</v>
      </c>
      <c r="AU158" s="98" t="s">
        <v>82</v>
      </c>
      <c r="AV158" s="13" t="s">
        <v>82</v>
      </c>
      <c r="AW158" s="13" t="s">
        <v>4</v>
      </c>
      <c r="AX158" s="13" t="s">
        <v>72</v>
      </c>
      <c r="AY158" s="98" t="s">
        <v>161</v>
      </c>
    </row>
    <row r="159" spans="1:65" s="15" customFormat="1" ht="22.5">
      <c r="B159" s="230"/>
      <c r="C159" s="231"/>
      <c r="D159" s="221" t="s">
        <v>169</v>
      </c>
      <c r="E159" s="232" t="s">
        <v>1</v>
      </c>
      <c r="F159" s="233" t="s">
        <v>1984</v>
      </c>
      <c r="G159" s="231"/>
      <c r="H159" s="232" t="s">
        <v>1</v>
      </c>
      <c r="I159" s="231"/>
      <c r="J159" s="231"/>
      <c r="K159" s="231"/>
      <c r="M159" s="107"/>
      <c r="N159" s="109"/>
      <c r="O159" s="110"/>
      <c r="P159" s="110"/>
      <c r="Q159" s="110"/>
      <c r="R159" s="110"/>
      <c r="S159" s="110"/>
      <c r="T159" s="110"/>
      <c r="U159" s="110"/>
      <c r="V159" s="110"/>
      <c r="W159" s="110"/>
      <c r="X159" s="111"/>
      <c r="AT159" s="108" t="s">
        <v>169</v>
      </c>
      <c r="AU159" s="108" t="s">
        <v>82</v>
      </c>
      <c r="AV159" s="15" t="s">
        <v>80</v>
      </c>
      <c r="AW159" s="15" t="s">
        <v>4</v>
      </c>
      <c r="AX159" s="15" t="s">
        <v>72</v>
      </c>
      <c r="AY159" s="108" t="s">
        <v>161</v>
      </c>
    </row>
    <row r="160" spans="1:65" s="13" customFormat="1">
      <c r="B160" s="219"/>
      <c r="C160" s="220"/>
      <c r="D160" s="221" t="s">
        <v>169</v>
      </c>
      <c r="E160" s="222" t="s">
        <v>1</v>
      </c>
      <c r="F160" s="223" t="s">
        <v>276</v>
      </c>
      <c r="G160" s="220"/>
      <c r="H160" s="224">
        <v>28</v>
      </c>
      <c r="I160" s="220"/>
      <c r="J160" s="220"/>
      <c r="K160" s="220"/>
      <c r="M160" s="97"/>
      <c r="N160" s="99"/>
      <c r="O160" s="100"/>
      <c r="P160" s="100"/>
      <c r="Q160" s="100"/>
      <c r="R160" s="100"/>
      <c r="S160" s="100"/>
      <c r="T160" s="100"/>
      <c r="U160" s="100"/>
      <c r="V160" s="100"/>
      <c r="W160" s="100"/>
      <c r="X160" s="101"/>
      <c r="AT160" s="98" t="s">
        <v>169</v>
      </c>
      <c r="AU160" s="98" t="s">
        <v>82</v>
      </c>
      <c r="AV160" s="13" t="s">
        <v>82</v>
      </c>
      <c r="AW160" s="13" t="s">
        <v>4</v>
      </c>
      <c r="AX160" s="13" t="s">
        <v>72</v>
      </c>
      <c r="AY160" s="98" t="s">
        <v>161</v>
      </c>
    </row>
    <row r="161" spans="1:65" s="14" customFormat="1">
      <c r="B161" s="225"/>
      <c r="C161" s="226"/>
      <c r="D161" s="221" t="s">
        <v>169</v>
      </c>
      <c r="E161" s="227" t="s">
        <v>1</v>
      </c>
      <c r="F161" s="228" t="s">
        <v>171</v>
      </c>
      <c r="G161" s="226"/>
      <c r="H161" s="229">
        <v>30.106000000000002</v>
      </c>
      <c r="I161" s="226"/>
      <c r="J161" s="226"/>
      <c r="K161" s="226"/>
      <c r="M161" s="102"/>
      <c r="N161" s="104"/>
      <c r="O161" s="105"/>
      <c r="P161" s="105"/>
      <c r="Q161" s="105"/>
      <c r="R161" s="105"/>
      <c r="S161" s="105"/>
      <c r="T161" s="105"/>
      <c r="U161" s="105"/>
      <c r="V161" s="105"/>
      <c r="W161" s="105"/>
      <c r="X161" s="106"/>
      <c r="AT161" s="103" t="s">
        <v>169</v>
      </c>
      <c r="AU161" s="103" t="s">
        <v>82</v>
      </c>
      <c r="AV161" s="14" t="s">
        <v>168</v>
      </c>
      <c r="AW161" s="14" t="s">
        <v>4</v>
      </c>
      <c r="AX161" s="14" t="s">
        <v>80</v>
      </c>
      <c r="AY161" s="103" t="s">
        <v>161</v>
      </c>
    </row>
    <row r="162" spans="1:65" s="2" customFormat="1" ht="24.2" customHeight="1">
      <c r="A162" s="21"/>
      <c r="B162" s="137"/>
      <c r="C162" s="213" t="s">
        <v>180</v>
      </c>
      <c r="D162" s="213" t="s">
        <v>164</v>
      </c>
      <c r="E162" s="214" t="s">
        <v>1985</v>
      </c>
      <c r="F162" s="215" t="s">
        <v>1986</v>
      </c>
      <c r="G162" s="216" t="s">
        <v>174</v>
      </c>
      <c r="H162" s="217">
        <v>14.458</v>
      </c>
      <c r="I162" s="218">
        <v>0</v>
      </c>
      <c r="J162" s="123"/>
      <c r="K162" s="218">
        <f>ROUND(P162*H162,2)</f>
        <v>0</v>
      </c>
      <c r="L162" s="89"/>
      <c r="M162" s="22"/>
      <c r="N162" s="90" t="s">
        <v>1</v>
      </c>
      <c r="O162" s="91" t="s">
        <v>35</v>
      </c>
      <c r="P162" s="92">
        <f>I162+J162</f>
        <v>0</v>
      </c>
      <c r="Q162" s="92">
        <f>ROUND(I162*H162,2)</f>
        <v>0</v>
      </c>
      <c r="R162" s="92">
        <f>ROUND(J162*H162,2)</f>
        <v>0</v>
      </c>
      <c r="S162" s="93">
        <v>0</v>
      </c>
      <c r="T162" s="93">
        <f>S162*H162</f>
        <v>0</v>
      </c>
      <c r="U162" s="93">
        <v>0</v>
      </c>
      <c r="V162" s="93">
        <f>U162*H162</f>
        <v>0</v>
      </c>
      <c r="W162" s="93">
        <v>0</v>
      </c>
      <c r="X162" s="94">
        <f>W162*H162</f>
        <v>0</v>
      </c>
      <c r="Y162" s="21"/>
      <c r="Z162" s="21"/>
      <c r="AA162" s="21"/>
      <c r="AB162" s="21"/>
      <c r="AC162" s="21"/>
      <c r="AD162" s="21"/>
      <c r="AE162" s="21"/>
      <c r="AR162" s="95" t="s">
        <v>168</v>
      </c>
      <c r="AT162" s="95" t="s">
        <v>164</v>
      </c>
      <c r="AU162" s="95" t="s">
        <v>82</v>
      </c>
      <c r="AY162" s="17" t="s">
        <v>161</v>
      </c>
      <c r="BE162" s="96">
        <f>IF(O162="základní",K162,0)</f>
        <v>0</v>
      </c>
      <c r="BF162" s="96">
        <f>IF(O162="snížená",K162,0)</f>
        <v>0</v>
      </c>
      <c r="BG162" s="96">
        <f>IF(O162="zákl. přenesená",K162,0)</f>
        <v>0</v>
      </c>
      <c r="BH162" s="96">
        <f>IF(O162="sníž. přenesená",K162,0)</f>
        <v>0</v>
      </c>
      <c r="BI162" s="96">
        <f>IF(O162="nulová",K162,0)</f>
        <v>0</v>
      </c>
      <c r="BJ162" s="17" t="s">
        <v>80</v>
      </c>
      <c r="BK162" s="96">
        <f>ROUND(P162*H162,2)</f>
        <v>0</v>
      </c>
      <c r="BL162" s="17" t="s">
        <v>168</v>
      </c>
      <c r="BM162" s="95" t="s">
        <v>9</v>
      </c>
    </row>
    <row r="163" spans="1:65" s="15" customFormat="1">
      <c r="B163" s="230"/>
      <c r="C163" s="231"/>
      <c r="D163" s="221" t="s">
        <v>169</v>
      </c>
      <c r="E163" s="232" t="s">
        <v>1</v>
      </c>
      <c r="F163" s="233" t="s">
        <v>1987</v>
      </c>
      <c r="G163" s="231"/>
      <c r="H163" s="232" t="s">
        <v>1</v>
      </c>
      <c r="I163" s="231"/>
      <c r="J163" s="231"/>
      <c r="K163" s="231"/>
      <c r="M163" s="107"/>
      <c r="N163" s="109"/>
      <c r="O163" s="110"/>
      <c r="P163" s="110"/>
      <c r="Q163" s="110"/>
      <c r="R163" s="110"/>
      <c r="S163" s="110"/>
      <c r="T163" s="110"/>
      <c r="U163" s="110"/>
      <c r="V163" s="110"/>
      <c r="W163" s="110"/>
      <c r="X163" s="111"/>
      <c r="AT163" s="108" t="s">
        <v>169</v>
      </c>
      <c r="AU163" s="108" t="s">
        <v>82</v>
      </c>
      <c r="AV163" s="15" t="s">
        <v>80</v>
      </c>
      <c r="AW163" s="15" t="s">
        <v>4</v>
      </c>
      <c r="AX163" s="15" t="s">
        <v>72</v>
      </c>
      <c r="AY163" s="108" t="s">
        <v>161</v>
      </c>
    </row>
    <row r="164" spans="1:65" s="15" customFormat="1">
      <c r="B164" s="230"/>
      <c r="C164" s="231"/>
      <c r="D164" s="221" t="s">
        <v>169</v>
      </c>
      <c r="E164" s="232" t="s">
        <v>1</v>
      </c>
      <c r="F164" s="233" t="s">
        <v>1988</v>
      </c>
      <c r="G164" s="231"/>
      <c r="H164" s="232" t="s">
        <v>1</v>
      </c>
      <c r="I164" s="231"/>
      <c r="J164" s="231"/>
      <c r="K164" s="231"/>
      <c r="M164" s="107"/>
      <c r="N164" s="109"/>
      <c r="O164" s="110"/>
      <c r="P164" s="110"/>
      <c r="Q164" s="110"/>
      <c r="R164" s="110"/>
      <c r="S164" s="110"/>
      <c r="T164" s="110"/>
      <c r="U164" s="110"/>
      <c r="V164" s="110"/>
      <c r="W164" s="110"/>
      <c r="X164" s="111"/>
      <c r="AT164" s="108" t="s">
        <v>169</v>
      </c>
      <c r="AU164" s="108" t="s">
        <v>82</v>
      </c>
      <c r="AV164" s="15" t="s">
        <v>80</v>
      </c>
      <c r="AW164" s="15" t="s">
        <v>4</v>
      </c>
      <c r="AX164" s="15" t="s">
        <v>72</v>
      </c>
      <c r="AY164" s="108" t="s">
        <v>161</v>
      </c>
    </row>
    <row r="165" spans="1:65" s="13" customFormat="1">
      <c r="B165" s="219"/>
      <c r="C165" s="220"/>
      <c r="D165" s="221" t="s">
        <v>169</v>
      </c>
      <c r="E165" s="222" t="s">
        <v>1</v>
      </c>
      <c r="F165" s="223" t="s">
        <v>1989</v>
      </c>
      <c r="G165" s="220"/>
      <c r="H165" s="224">
        <v>14.458</v>
      </c>
      <c r="I165" s="220"/>
      <c r="J165" s="220"/>
      <c r="K165" s="220"/>
      <c r="M165" s="97"/>
      <c r="N165" s="99"/>
      <c r="O165" s="100"/>
      <c r="P165" s="100"/>
      <c r="Q165" s="100"/>
      <c r="R165" s="100"/>
      <c r="S165" s="100"/>
      <c r="T165" s="100"/>
      <c r="U165" s="100"/>
      <c r="V165" s="100"/>
      <c r="W165" s="100"/>
      <c r="X165" s="101"/>
      <c r="AT165" s="98" t="s">
        <v>169</v>
      </c>
      <c r="AU165" s="98" t="s">
        <v>82</v>
      </c>
      <c r="AV165" s="13" t="s">
        <v>82</v>
      </c>
      <c r="AW165" s="13" t="s">
        <v>4</v>
      </c>
      <c r="AX165" s="13" t="s">
        <v>72</v>
      </c>
      <c r="AY165" s="98" t="s">
        <v>161</v>
      </c>
    </row>
    <row r="166" spans="1:65" s="14" customFormat="1">
      <c r="B166" s="225"/>
      <c r="C166" s="226"/>
      <c r="D166" s="221" t="s">
        <v>169</v>
      </c>
      <c r="E166" s="227" t="s">
        <v>1</v>
      </c>
      <c r="F166" s="228" t="s">
        <v>171</v>
      </c>
      <c r="G166" s="226"/>
      <c r="H166" s="229">
        <v>14.458</v>
      </c>
      <c r="I166" s="226"/>
      <c r="J166" s="226"/>
      <c r="K166" s="226"/>
      <c r="M166" s="102"/>
      <c r="N166" s="104"/>
      <c r="O166" s="105"/>
      <c r="P166" s="105"/>
      <c r="Q166" s="105"/>
      <c r="R166" s="105"/>
      <c r="S166" s="105"/>
      <c r="T166" s="105"/>
      <c r="U166" s="105"/>
      <c r="V166" s="105"/>
      <c r="W166" s="105"/>
      <c r="X166" s="106"/>
      <c r="AT166" s="103" t="s">
        <v>169</v>
      </c>
      <c r="AU166" s="103" t="s">
        <v>82</v>
      </c>
      <c r="AV166" s="14" t="s">
        <v>168</v>
      </c>
      <c r="AW166" s="14" t="s">
        <v>4</v>
      </c>
      <c r="AX166" s="14" t="s">
        <v>80</v>
      </c>
      <c r="AY166" s="103" t="s">
        <v>161</v>
      </c>
    </row>
    <row r="167" spans="1:65" s="2" customFormat="1" ht="37.9" customHeight="1">
      <c r="A167" s="21"/>
      <c r="B167" s="137"/>
      <c r="C167" s="213" t="s">
        <v>201</v>
      </c>
      <c r="D167" s="213" t="s">
        <v>164</v>
      </c>
      <c r="E167" s="214" t="s">
        <v>1990</v>
      </c>
      <c r="F167" s="215" t="s">
        <v>1991</v>
      </c>
      <c r="G167" s="216" t="s">
        <v>167</v>
      </c>
      <c r="H167" s="217">
        <v>139.75</v>
      </c>
      <c r="I167" s="218">
        <v>0</v>
      </c>
      <c r="J167" s="123"/>
      <c r="K167" s="218">
        <f>ROUND(P167*H167,2)</f>
        <v>0</v>
      </c>
      <c r="L167" s="89"/>
      <c r="M167" s="22"/>
      <c r="N167" s="90" t="s">
        <v>1</v>
      </c>
      <c r="O167" s="91" t="s">
        <v>35</v>
      </c>
      <c r="P167" s="92">
        <f>I167+J167</f>
        <v>0</v>
      </c>
      <c r="Q167" s="92">
        <f>ROUND(I167*H167,2)</f>
        <v>0</v>
      </c>
      <c r="R167" s="92">
        <f>ROUND(J167*H167,2)</f>
        <v>0</v>
      </c>
      <c r="S167" s="93">
        <v>0</v>
      </c>
      <c r="T167" s="93">
        <f>S167*H167</f>
        <v>0</v>
      </c>
      <c r="U167" s="93">
        <v>0</v>
      </c>
      <c r="V167" s="93">
        <f>U167*H167</f>
        <v>0</v>
      </c>
      <c r="W167" s="93">
        <v>0</v>
      </c>
      <c r="X167" s="94">
        <f>W167*H167</f>
        <v>0</v>
      </c>
      <c r="Y167" s="21"/>
      <c r="Z167" s="21"/>
      <c r="AA167" s="21"/>
      <c r="AB167" s="21"/>
      <c r="AC167" s="21"/>
      <c r="AD167" s="21"/>
      <c r="AE167" s="21"/>
      <c r="AR167" s="95" t="s">
        <v>168</v>
      </c>
      <c r="AT167" s="95" t="s">
        <v>164</v>
      </c>
      <c r="AU167" s="95" t="s">
        <v>82</v>
      </c>
      <c r="AY167" s="17" t="s">
        <v>161</v>
      </c>
      <c r="BE167" s="96">
        <f>IF(O167="základní",K167,0)</f>
        <v>0</v>
      </c>
      <c r="BF167" s="96">
        <f>IF(O167="snížená",K167,0)</f>
        <v>0</v>
      </c>
      <c r="BG167" s="96">
        <f>IF(O167="zákl. přenesená",K167,0)</f>
        <v>0</v>
      </c>
      <c r="BH167" s="96">
        <f>IF(O167="sníž. přenesená",K167,0)</f>
        <v>0</v>
      </c>
      <c r="BI167" s="96">
        <f>IF(O167="nulová",K167,0)</f>
        <v>0</v>
      </c>
      <c r="BJ167" s="17" t="s">
        <v>80</v>
      </c>
      <c r="BK167" s="96">
        <f>ROUND(P167*H167,2)</f>
        <v>0</v>
      </c>
      <c r="BL167" s="17" t="s">
        <v>168</v>
      </c>
      <c r="BM167" s="95" t="s">
        <v>204</v>
      </c>
    </row>
    <row r="168" spans="1:65" s="15" customFormat="1">
      <c r="B168" s="230"/>
      <c r="C168" s="231"/>
      <c r="D168" s="221" t="s">
        <v>169</v>
      </c>
      <c r="E168" s="232" t="s">
        <v>1</v>
      </c>
      <c r="F168" s="233" t="s">
        <v>1992</v>
      </c>
      <c r="G168" s="231"/>
      <c r="H168" s="232" t="s">
        <v>1</v>
      </c>
      <c r="I168" s="231"/>
      <c r="J168" s="231"/>
      <c r="K168" s="231"/>
      <c r="M168" s="107"/>
      <c r="N168" s="109"/>
      <c r="O168" s="110"/>
      <c r="P168" s="110"/>
      <c r="Q168" s="110"/>
      <c r="R168" s="110"/>
      <c r="S168" s="110"/>
      <c r="T168" s="110"/>
      <c r="U168" s="110"/>
      <c r="V168" s="110"/>
      <c r="W168" s="110"/>
      <c r="X168" s="111"/>
      <c r="AT168" s="108" t="s">
        <v>169</v>
      </c>
      <c r="AU168" s="108" t="s">
        <v>82</v>
      </c>
      <c r="AV168" s="15" t="s">
        <v>80</v>
      </c>
      <c r="AW168" s="15" t="s">
        <v>4</v>
      </c>
      <c r="AX168" s="15" t="s">
        <v>72</v>
      </c>
      <c r="AY168" s="108" t="s">
        <v>161</v>
      </c>
    </row>
    <row r="169" spans="1:65" s="13" customFormat="1">
      <c r="B169" s="219"/>
      <c r="C169" s="220"/>
      <c r="D169" s="221" t="s">
        <v>169</v>
      </c>
      <c r="E169" s="222" t="s">
        <v>1</v>
      </c>
      <c r="F169" s="223" t="s">
        <v>1993</v>
      </c>
      <c r="G169" s="220"/>
      <c r="H169" s="224">
        <v>64.75</v>
      </c>
      <c r="I169" s="220"/>
      <c r="J169" s="220"/>
      <c r="K169" s="220"/>
      <c r="M169" s="97"/>
      <c r="N169" s="99"/>
      <c r="O169" s="100"/>
      <c r="P169" s="100"/>
      <c r="Q169" s="100"/>
      <c r="R169" s="100"/>
      <c r="S169" s="100"/>
      <c r="T169" s="100"/>
      <c r="U169" s="100"/>
      <c r="V169" s="100"/>
      <c r="W169" s="100"/>
      <c r="X169" s="101"/>
      <c r="AT169" s="98" t="s">
        <v>169</v>
      </c>
      <c r="AU169" s="98" t="s">
        <v>82</v>
      </c>
      <c r="AV169" s="13" t="s">
        <v>82</v>
      </c>
      <c r="AW169" s="13" t="s">
        <v>4</v>
      </c>
      <c r="AX169" s="13" t="s">
        <v>72</v>
      </c>
      <c r="AY169" s="98" t="s">
        <v>161</v>
      </c>
    </row>
    <row r="170" spans="1:65" s="13" customFormat="1">
      <c r="B170" s="219"/>
      <c r="C170" s="220"/>
      <c r="D170" s="221" t="s">
        <v>169</v>
      </c>
      <c r="E170" s="222" t="s">
        <v>1</v>
      </c>
      <c r="F170" s="223" t="s">
        <v>1994</v>
      </c>
      <c r="G170" s="220"/>
      <c r="H170" s="224">
        <v>19.899999999999999</v>
      </c>
      <c r="I170" s="220"/>
      <c r="J170" s="220"/>
      <c r="K170" s="220"/>
      <c r="M170" s="97"/>
      <c r="N170" s="99"/>
      <c r="O170" s="100"/>
      <c r="P170" s="100"/>
      <c r="Q170" s="100"/>
      <c r="R170" s="100"/>
      <c r="S170" s="100"/>
      <c r="T170" s="100"/>
      <c r="U170" s="100"/>
      <c r="V170" s="100"/>
      <c r="W170" s="100"/>
      <c r="X170" s="101"/>
      <c r="AT170" s="98" t="s">
        <v>169</v>
      </c>
      <c r="AU170" s="98" t="s">
        <v>82</v>
      </c>
      <c r="AV170" s="13" t="s">
        <v>82</v>
      </c>
      <c r="AW170" s="13" t="s">
        <v>4</v>
      </c>
      <c r="AX170" s="13" t="s">
        <v>72</v>
      </c>
      <c r="AY170" s="98" t="s">
        <v>161</v>
      </c>
    </row>
    <row r="171" spans="1:65" s="15" customFormat="1">
      <c r="B171" s="230"/>
      <c r="C171" s="231"/>
      <c r="D171" s="221" t="s">
        <v>169</v>
      </c>
      <c r="E171" s="232" t="s">
        <v>1</v>
      </c>
      <c r="F171" s="233" t="s">
        <v>1995</v>
      </c>
      <c r="G171" s="231"/>
      <c r="H171" s="232" t="s">
        <v>1</v>
      </c>
      <c r="I171" s="231"/>
      <c r="J171" s="231"/>
      <c r="K171" s="231"/>
      <c r="M171" s="107"/>
      <c r="N171" s="109"/>
      <c r="O171" s="110"/>
      <c r="P171" s="110"/>
      <c r="Q171" s="110"/>
      <c r="R171" s="110"/>
      <c r="S171" s="110"/>
      <c r="T171" s="110"/>
      <c r="U171" s="110"/>
      <c r="V171" s="110"/>
      <c r="W171" s="110"/>
      <c r="X171" s="111"/>
      <c r="AT171" s="108" t="s">
        <v>169</v>
      </c>
      <c r="AU171" s="108" t="s">
        <v>82</v>
      </c>
      <c r="AV171" s="15" t="s">
        <v>80</v>
      </c>
      <c r="AW171" s="15" t="s">
        <v>4</v>
      </c>
      <c r="AX171" s="15" t="s">
        <v>72</v>
      </c>
      <c r="AY171" s="108" t="s">
        <v>161</v>
      </c>
    </row>
    <row r="172" spans="1:65" s="13" customFormat="1">
      <c r="B172" s="219"/>
      <c r="C172" s="220"/>
      <c r="D172" s="221" t="s">
        <v>169</v>
      </c>
      <c r="E172" s="222" t="s">
        <v>1</v>
      </c>
      <c r="F172" s="223" t="s">
        <v>1996</v>
      </c>
      <c r="G172" s="220"/>
      <c r="H172" s="224">
        <v>47.6</v>
      </c>
      <c r="I172" s="220"/>
      <c r="J172" s="220"/>
      <c r="K172" s="220"/>
      <c r="M172" s="97"/>
      <c r="N172" s="99"/>
      <c r="O172" s="100"/>
      <c r="P172" s="100"/>
      <c r="Q172" s="100"/>
      <c r="R172" s="100"/>
      <c r="S172" s="100"/>
      <c r="T172" s="100"/>
      <c r="U172" s="100"/>
      <c r="V172" s="100"/>
      <c r="W172" s="100"/>
      <c r="X172" s="101"/>
      <c r="AT172" s="98" t="s">
        <v>169</v>
      </c>
      <c r="AU172" s="98" t="s">
        <v>82</v>
      </c>
      <c r="AV172" s="13" t="s">
        <v>82</v>
      </c>
      <c r="AW172" s="13" t="s">
        <v>4</v>
      </c>
      <c r="AX172" s="13" t="s">
        <v>72</v>
      </c>
      <c r="AY172" s="98" t="s">
        <v>161</v>
      </c>
    </row>
    <row r="173" spans="1:65" s="13" customFormat="1">
      <c r="B173" s="219"/>
      <c r="C173" s="220"/>
      <c r="D173" s="221" t="s">
        <v>169</v>
      </c>
      <c r="E173" s="222" t="s">
        <v>1</v>
      </c>
      <c r="F173" s="223" t="s">
        <v>1997</v>
      </c>
      <c r="G173" s="220"/>
      <c r="H173" s="224">
        <v>7.5</v>
      </c>
      <c r="I173" s="220"/>
      <c r="J173" s="220"/>
      <c r="K173" s="220"/>
      <c r="M173" s="97"/>
      <c r="N173" s="99"/>
      <c r="O173" s="100"/>
      <c r="P173" s="100"/>
      <c r="Q173" s="100"/>
      <c r="R173" s="100"/>
      <c r="S173" s="100"/>
      <c r="T173" s="100"/>
      <c r="U173" s="100"/>
      <c r="V173" s="100"/>
      <c r="W173" s="100"/>
      <c r="X173" s="101"/>
      <c r="AT173" s="98" t="s">
        <v>169</v>
      </c>
      <c r="AU173" s="98" t="s">
        <v>82</v>
      </c>
      <c r="AV173" s="13" t="s">
        <v>82</v>
      </c>
      <c r="AW173" s="13" t="s">
        <v>4</v>
      </c>
      <c r="AX173" s="13" t="s">
        <v>72</v>
      </c>
      <c r="AY173" s="98" t="s">
        <v>161</v>
      </c>
    </row>
    <row r="174" spans="1:65" s="14" customFormat="1">
      <c r="B174" s="225"/>
      <c r="C174" s="226"/>
      <c r="D174" s="221" t="s">
        <v>169</v>
      </c>
      <c r="E174" s="227" t="s">
        <v>1</v>
      </c>
      <c r="F174" s="228" t="s">
        <v>171</v>
      </c>
      <c r="G174" s="226"/>
      <c r="H174" s="229">
        <v>139.75</v>
      </c>
      <c r="I174" s="226"/>
      <c r="J174" s="226"/>
      <c r="K174" s="226"/>
      <c r="M174" s="102"/>
      <c r="N174" s="104"/>
      <c r="O174" s="105"/>
      <c r="P174" s="105"/>
      <c r="Q174" s="105"/>
      <c r="R174" s="105"/>
      <c r="S174" s="105"/>
      <c r="T174" s="105"/>
      <c r="U174" s="105"/>
      <c r="V174" s="105"/>
      <c r="W174" s="105"/>
      <c r="X174" s="106"/>
      <c r="AT174" s="103" t="s">
        <v>169</v>
      </c>
      <c r="AU174" s="103" t="s">
        <v>82</v>
      </c>
      <c r="AV174" s="14" t="s">
        <v>168</v>
      </c>
      <c r="AW174" s="14" t="s">
        <v>4</v>
      </c>
      <c r="AX174" s="14" t="s">
        <v>80</v>
      </c>
      <c r="AY174" s="103" t="s">
        <v>161</v>
      </c>
    </row>
    <row r="175" spans="1:65" s="2" customFormat="1" ht="33" customHeight="1">
      <c r="A175" s="21"/>
      <c r="B175" s="137"/>
      <c r="C175" s="213" t="s">
        <v>185</v>
      </c>
      <c r="D175" s="213" t="s">
        <v>164</v>
      </c>
      <c r="E175" s="214" t="s">
        <v>1998</v>
      </c>
      <c r="F175" s="215" t="s">
        <v>1999</v>
      </c>
      <c r="G175" s="216" t="s">
        <v>167</v>
      </c>
      <c r="H175" s="217">
        <v>141.6</v>
      </c>
      <c r="I175" s="218">
        <v>0</v>
      </c>
      <c r="J175" s="123"/>
      <c r="K175" s="218">
        <f>ROUND(P175*H175,2)</f>
        <v>0</v>
      </c>
      <c r="L175" s="89"/>
      <c r="M175" s="22"/>
      <c r="N175" s="90" t="s">
        <v>1</v>
      </c>
      <c r="O175" s="91" t="s">
        <v>35</v>
      </c>
      <c r="P175" s="92">
        <f>I175+J175</f>
        <v>0</v>
      </c>
      <c r="Q175" s="92">
        <f>ROUND(I175*H175,2)</f>
        <v>0</v>
      </c>
      <c r="R175" s="92">
        <f>ROUND(J175*H175,2)</f>
        <v>0</v>
      </c>
      <c r="S175" s="93">
        <v>0</v>
      </c>
      <c r="T175" s="93">
        <f>S175*H175</f>
        <v>0</v>
      </c>
      <c r="U175" s="93">
        <v>0</v>
      </c>
      <c r="V175" s="93">
        <f>U175*H175</f>
        <v>0</v>
      </c>
      <c r="W175" s="93">
        <v>0</v>
      </c>
      <c r="X175" s="94">
        <f>W175*H175</f>
        <v>0</v>
      </c>
      <c r="Y175" s="21"/>
      <c r="Z175" s="21"/>
      <c r="AA175" s="21"/>
      <c r="AB175" s="21"/>
      <c r="AC175" s="21"/>
      <c r="AD175" s="21"/>
      <c r="AE175" s="21"/>
      <c r="AR175" s="95" t="s">
        <v>168</v>
      </c>
      <c r="AT175" s="95" t="s">
        <v>164</v>
      </c>
      <c r="AU175" s="95" t="s">
        <v>82</v>
      </c>
      <c r="AY175" s="17" t="s">
        <v>161</v>
      </c>
      <c r="BE175" s="96">
        <f>IF(O175="základní",K175,0)</f>
        <v>0</v>
      </c>
      <c r="BF175" s="96">
        <f>IF(O175="snížená",K175,0)</f>
        <v>0</v>
      </c>
      <c r="BG175" s="96">
        <f>IF(O175="zákl. přenesená",K175,0)</f>
        <v>0</v>
      </c>
      <c r="BH175" s="96">
        <f>IF(O175="sníž. přenesená",K175,0)</f>
        <v>0</v>
      </c>
      <c r="BI175" s="96">
        <f>IF(O175="nulová",K175,0)</f>
        <v>0</v>
      </c>
      <c r="BJ175" s="17" t="s">
        <v>80</v>
      </c>
      <c r="BK175" s="96">
        <f>ROUND(P175*H175,2)</f>
        <v>0</v>
      </c>
      <c r="BL175" s="17" t="s">
        <v>168</v>
      </c>
      <c r="BM175" s="95" t="s">
        <v>239</v>
      </c>
    </row>
    <row r="176" spans="1:65" s="15" customFormat="1">
      <c r="B176" s="230"/>
      <c r="C176" s="231"/>
      <c r="D176" s="221" t="s">
        <v>169</v>
      </c>
      <c r="E176" s="232" t="s">
        <v>1</v>
      </c>
      <c r="F176" s="233" t="s">
        <v>2000</v>
      </c>
      <c r="G176" s="231"/>
      <c r="H176" s="232" t="s">
        <v>1</v>
      </c>
      <c r="I176" s="231"/>
      <c r="J176" s="231"/>
      <c r="K176" s="231"/>
      <c r="M176" s="107"/>
      <c r="N176" s="109"/>
      <c r="O176" s="110"/>
      <c r="P176" s="110"/>
      <c r="Q176" s="110"/>
      <c r="R176" s="110"/>
      <c r="S176" s="110"/>
      <c r="T176" s="110"/>
      <c r="U176" s="110"/>
      <c r="V176" s="110"/>
      <c r="W176" s="110"/>
      <c r="X176" s="111"/>
      <c r="AT176" s="108" t="s">
        <v>169</v>
      </c>
      <c r="AU176" s="108" t="s">
        <v>82</v>
      </c>
      <c r="AV176" s="15" t="s">
        <v>80</v>
      </c>
      <c r="AW176" s="15" t="s">
        <v>4</v>
      </c>
      <c r="AX176" s="15" t="s">
        <v>72</v>
      </c>
      <c r="AY176" s="108" t="s">
        <v>161</v>
      </c>
    </row>
    <row r="177" spans="1:65" s="13" customFormat="1">
      <c r="B177" s="219"/>
      <c r="C177" s="220"/>
      <c r="D177" s="221" t="s">
        <v>169</v>
      </c>
      <c r="E177" s="222" t="s">
        <v>1</v>
      </c>
      <c r="F177" s="223" t="s">
        <v>2001</v>
      </c>
      <c r="G177" s="220"/>
      <c r="H177" s="224">
        <v>141.6</v>
      </c>
      <c r="I177" s="220"/>
      <c r="J177" s="220"/>
      <c r="K177" s="220"/>
      <c r="M177" s="97"/>
      <c r="N177" s="99"/>
      <c r="O177" s="100"/>
      <c r="P177" s="100"/>
      <c r="Q177" s="100"/>
      <c r="R177" s="100"/>
      <c r="S177" s="100"/>
      <c r="T177" s="100"/>
      <c r="U177" s="100"/>
      <c r="V177" s="100"/>
      <c r="W177" s="100"/>
      <c r="X177" s="101"/>
      <c r="AT177" s="98" t="s">
        <v>169</v>
      </c>
      <c r="AU177" s="98" t="s">
        <v>82</v>
      </c>
      <c r="AV177" s="13" t="s">
        <v>82</v>
      </c>
      <c r="AW177" s="13" t="s">
        <v>4</v>
      </c>
      <c r="AX177" s="13" t="s">
        <v>72</v>
      </c>
      <c r="AY177" s="98" t="s">
        <v>161</v>
      </c>
    </row>
    <row r="178" spans="1:65" s="14" customFormat="1">
      <c r="B178" s="225"/>
      <c r="C178" s="226"/>
      <c r="D178" s="221" t="s">
        <v>169</v>
      </c>
      <c r="E178" s="227" t="s">
        <v>1</v>
      </c>
      <c r="F178" s="228" t="s">
        <v>171</v>
      </c>
      <c r="G178" s="226"/>
      <c r="H178" s="229">
        <v>141.6</v>
      </c>
      <c r="I178" s="226"/>
      <c r="J178" s="226"/>
      <c r="K178" s="226"/>
      <c r="M178" s="102"/>
      <c r="N178" s="104"/>
      <c r="O178" s="105"/>
      <c r="P178" s="105"/>
      <c r="Q178" s="105"/>
      <c r="R178" s="105"/>
      <c r="S178" s="105"/>
      <c r="T178" s="105"/>
      <c r="U178" s="105"/>
      <c r="V178" s="105"/>
      <c r="W178" s="105"/>
      <c r="X178" s="106"/>
      <c r="AT178" s="103" t="s">
        <v>169</v>
      </c>
      <c r="AU178" s="103" t="s">
        <v>82</v>
      </c>
      <c r="AV178" s="14" t="s">
        <v>168</v>
      </c>
      <c r="AW178" s="14" t="s">
        <v>4</v>
      </c>
      <c r="AX178" s="14" t="s">
        <v>80</v>
      </c>
      <c r="AY178" s="103" t="s">
        <v>161</v>
      </c>
    </row>
    <row r="179" spans="1:65" s="2" customFormat="1" ht="37.9" customHeight="1">
      <c r="A179" s="21"/>
      <c r="B179" s="137"/>
      <c r="C179" s="213" t="s">
        <v>162</v>
      </c>
      <c r="D179" s="213" t="s">
        <v>164</v>
      </c>
      <c r="E179" s="214" t="s">
        <v>1054</v>
      </c>
      <c r="F179" s="215" t="s">
        <v>1055</v>
      </c>
      <c r="G179" s="216" t="s">
        <v>167</v>
      </c>
      <c r="H179" s="217">
        <v>1359.4</v>
      </c>
      <c r="I179" s="218">
        <v>0</v>
      </c>
      <c r="J179" s="123"/>
      <c r="K179" s="218">
        <f>ROUND(P179*H179,2)</f>
        <v>0</v>
      </c>
      <c r="L179" s="89"/>
      <c r="M179" s="22"/>
      <c r="N179" s="90" t="s">
        <v>1</v>
      </c>
      <c r="O179" s="91" t="s">
        <v>35</v>
      </c>
      <c r="P179" s="92">
        <f>I179+J179</f>
        <v>0</v>
      </c>
      <c r="Q179" s="92">
        <f>ROUND(I179*H179,2)</f>
        <v>0</v>
      </c>
      <c r="R179" s="92">
        <f>ROUND(J179*H179,2)</f>
        <v>0</v>
      </c>
      <c r="S179" s="93">
        <v>0</v>
      </c>
      <c r="T179" s="93">
        <f>S179*H179</f>
        <v>0</v>
      </c>
      <c r="U179" s="93">
        <v>0</v>
      </c>
      <c r="V179" s="93">
        <f>U179*H179</f>
        <v>0</v>
      </c>
      <c r="W179" s="93">
        <v>0</v>
      </c>
      <c r="X179" s="94">
        <f>W179*H179</f>
        <v>0</v>
      </c>
      <c r="Y179" s="21"/>
      <c r="Z179" s="21"/>
      <c r="AA179" s="21"/>
      <c r="AB179" s="21"/>
      <c r="AC179" s="21"/>
      <c r="AD179" s="21"/>
      <c r="AE179" s="21"/>
      <c r="AR179" s="95" t="s">
        <v>168</v>
      </c>
      <c r="AT179" s="95" t="s">
        <v>164</v>
      </c>
      <c r="AU179" s="95" t="s">
        <v>82</v>
      </c>
      <c r="AY179" s="17" t="s">
        <v>161</v>
      </c>
      <c r="BE179" s="96">
        <f>IF(O179="základní",K179,0)</f>
        <v>0</v>
      </c>
      <c r="BF179" s="96">
        <f>IF(O179="snížená",K179,0)</f>
        <v>0</v>
      </c>
      <c r="BG179" s="96">
        <f>IF(O179="zákl. přenesená",K179,0)</f>
        <v>0</v>
      </c>
      <c r="BH179" s="96">
        <f>IF(O179="sníž. přenesená",K179,0)</f>
        <v>0</v>
      </c>
      <c r="BI179" s="96">
        <f>IF(O179="nulová",K179,0)</f>
        <v>0</v>
      </c>
      <c r="BJ179" s="17" t="s">
        <v>80</v>
      </c>
      <c r="BK179" s="96">
        <f>ROUND(P179*H179,2)</f>
        <v>0</v>
      </c>
      <c r="BL179" s="17" t="s">
        <v>168</v>
      </c>
      <c r="BM179" s="95" t="s">
        <v>245</v>
      </c>
    </row>
    <row r="180" spans="1:65" s="15" customFormat="1">
      <c r="B180" s="230"/>
      <c r="C180" s="231"/>
      <c r="D180" s="221" t="s">
        <v>169</v>
      </c>
      <c r="E180" s="232" t="s">
        <v>1</v>
      </c>
      <c r="F180" s="233" t="s">
        <v>1056</v>
      </c>
      <c r="G180" s="231"/>
      <c r="H180" s="232" t="s">
        <v>1</v>
      </c>
      <c r="I180" s="231"/>
      <c r="J180" s="231"/>
      <c r="K180" s="231"/>
      <c r="M180" s="107"/>
      <c r="N180" s="109"/>
      <c r="O180" s="110"/>
      <c r="P180" s="110"/>
      <c r="Q180" s="110"/>
      <c r="R180" s="110"/>
      <c r="S180" s="110"/>
      <c r="T180" s="110"/>
      <c r="U180" s="110"/>
      <c r="V180" s="110"/>
      <c r="W180" s="110"/>
      <c r="X180" s="111"/>
      <c r="AT180" s="108" t="s">
        <v>169</v>
      </c>
      <c r="AU180" s="108" t="s">
        <v>82</v>
      </c>
      <c r="AV180" s="15" t="s">
        <v>80</v>
      </c>
      <c r="AW180" s="15" t="s">
        <v>4</v>
      </c>
      <c r="AX180" s="15" t="s">
        <v>72</v>
      </c>
      <c r="AY180" s="108" t="s">
        <v>161</v>
      </c>
    </row>
    <row r="181" spans="1:65" s="15" customFormat="1">
      <c r="B181" s="230"/>
      <c r="C181" s="231"/>
      <c r="D181" s="221" t="s">
        <v>169</v>
      </c>
      <c r="E181" s="232" t="s">
        <v>1</v>
      </c>
      <c r="F181" s="233" t="s">
        <v>2002</v>
      </c>
      <c r="G181" s="231"/>
      <c r="H181" s="232" t="s">
        <v>1</v>
      </c>
      <c r="I181" s="231"/>
      <c r="J181" s="231"/>
      <c r="K181" s="231"/>
      <c r="M181" s="107"/>
      <c r="N181" s="109"/>
      <c r="O181" s="110"/>
      <c r="P181" s="110"/>
      <c r="Q181" s="110"/>
      <c r="R181" s="110"/>
      <c r="S181" s="110"/>
      <c r="T181" s="110"/>
      <c r="U181" s="110"/>
      <c r="V181" s="110"/>
      <c r="W181" s="110"/>
      <c r="X181" s="111"/>
      <c r="AT181" s="108" t="s">
        <v>169</v>
      </c>
      <c r="AU181" s="108" t="s">
        <v>82</v>
      </c>
      <c r="AV181" s="15" t="s">
        <v>80</v>
      </c>
      <c r="AW181" s="15" t="s">
        <v>4</v>
      </c>
      <c r="AX181" s="15" t="s">
        <v>72</v>
      </c>
      <c r="AY181" s="108" t="s">
        <v>161</v>
      </c>
    </row>
    <row r="182" spans="1:65" s="13" customFormat="1">
      <c r="B182" s="219"/>
      <c r="C182" s="220"/>
      <c r="D182" s="221" t="s">
        <v>169</v>
      </c>
      <c r="E182" s="222" t="s">
        <v>1</v>
      </c>
      <c r="F182" s="223" t="s">
        <v>2003</v>
      </c>
      <c r="G182" s="220"/>
      <c r="H182" s="224">
        <v>1359.4</v>
      </c>
      <c r="I182" s="220"/>
      <c r="J182" s="220"/>
      <c r="K182" s="220"/>
      <c r="M182" s="97"/>
      <c r="N182" s="99"/>
      <c r="O182" s="100"/>
      <c r="P182" s="100"/>
      <c r="Q182" s="100"/>
      <c r="R182" s="100"/>
      <c r="S182" s="100"/>
      <c r="T182" s="100"/>
      <c r="U182" s="100"/>
      <c r="V182" s="100"/>
      <c r="W182" s="100"/>
      <c r="X182" s="101"/>
      <c r="AT182" s="98" t="s">
        <v>169</v>
      </c>
      <c r="AU182" s="98" t="s">
        <v>82</v>
      </c>
      <c r="AV182" s="13" t="s">
        <v>82</v>
      </c>
      <c r="AW182" s="13" t="s">
        <v>4</v>
      </c>
      <c r="AX182" s="13" t="s">
        <v>72</v>
      </c>
      <c r="AY182" s="98" t="s">
        <v>161</v>
      </c>
    </row>
    <row r="183" spans="1:65" s="14" customFormat="1">
      <c r="B183" s="225"/>
      <c r="C183" s="226"/>
      <c r="D183" s="221" t="s">
        <v>169</v>
      </c>
      <c r="E183" s="227" t="s">
        <v>1</v>
      </c>
      <c r="F183" s="228" t="s">
        <v>171</v>
      </c>
      <c r="G183" s="226"/>
      <c r="H183" s="229">
        <v>1359.4</v>
      </c>
      <c r="I183" s="226"/>
      <c r="J183" s="226"/>
      <c r="K183" s="226"/>
      <c r="M183" s="102"/>
      <c r="N183" s="104"/>
      <c r="O183" s="105"/>
      <c r="P183" s="105"/>
      <c r="Q183" s="105"/>
      <c r="R183" s="105"/>
      <c r="S183" s="105"/>
      <c r="T183" s="105"/>
      <c r="U183" s="105"/>
      <c r="V183" s="105"/>
      <c r="W183" s="105"/>
      <c r="X183" s="106"/>
      <c r="AT183" s="103" t="s">
        <v>169</v>
      </c>
      <c r="AU183" s="103" t="s">
        <v>82</v>
      </c>
      <c r="AV183" s="14" t="s">
        <v>168</v>
      </c>
      <c r="AW183" s="14" t="s">
        <v>4</v>
      </c>
      <c r="AX183" s="14" t="s">
        <v>80</v>
      </c>
      <c r="AY183" s="103" t="s">
        <v>161</v>
      </c>
    </row>
    <row r="184" spans="1:65" s="2" customFormat="1" ht="44.25" customHeight="1">
      <c r="A184" s="21"/>
      <c r="B184" s="137"/>
      <c r="C184" s="213" t="s">
        <v>195</v>
      </c>
      <c r="D184" s="213" t="s">
        <v>164</v>
      </c>
      <c r="E184" s="214" t="s">
        <v>2004</v>
      </c>
      <c r="F184" s="215" t="s">
        <v>2005</v>
      </c>
      <c r="G184" s="216" t="s">
        <v>167</v>
      </c>
      <c r="H184" s="217">
        <v>507.72</v>
      </c>
      <c r="I184" s="218">
        <v>0</v>
      </c>
      <c r="J184" s="123"/>
      <c r="K184" s="218">
        <f>ROUND(P184*H184,2)</f>
        <v>0</v>
      </c>
      <c r="L184" s="89"/>
      <c r="M184" s="22"/>
      <c r="N184" s="90" t="s">
        <v>1</v>
      </c>
      <c r="O184" s="91" t="s">
        <v>35</v>
      </c>
      <c r="P184" s="92">
        <f>I184+J184</f>
        <v>0</v>
      </c>
      <c r="Q184" s="92">
        <f>ROUND(I184*H184,2)</f>
        <v>0</v>
      </c>
      <c r="R184" s="92">
        <f>ROUND(J184*H184,2)</f>
        <v>0</v>
      </c>
      <c r="S184" s="93">
        <v>0</v>
      </c>
      <c r="T184" s="93">
        <f>S184*H184</f>
        <v>0</v>
      </c>
      <c r="U184" s="93">
        <v>0</v>
      </c>
      <c r="V184" s="93">
        <f>U184*H184</f>
        <v>0</v>
      </c>
      <c r="W184" s="93">
        <v>0</v>
      </c>
      <c r="X184" s="94">
        <f>W184*H184</f>
        <v>0</v>
      </c>
      <c r="Y184" s="21"/>
      <c r="Z184" s="21"/>
      <c r="AA184" s="21"/>
      <c r="AB184" s="21"/>
      <c r="AC184" s="21"/>
      <c r="AD184" s="21"/>
      <c r="AE184" s="21"/>
      <c r="AR184" s="95" t="s">
        <v>168</v>
      </c>
      <c r="AT184" s="95" t="s">
        <v>164</v>
      </c>
      <c r="AU184" s="95" t="s">
        <v>82</v>
      </c>
      <c r="AY184" s="17" t="s">
        <v>161</v>
      </c>
      <c r="BE184" s="96">
        <f>IF(O184="základní",K184,0)</f>
        <v>0</v>
      </c>
      <c r="BF184" s="96">
        <f>IF(O184="snížená",K184,0)</f>
        <v>0</v>
      </c>
      <c r="BG184" s="96">
        <f>IF(O184="zákl. přenesená",K184,0)</f>
        <v>0</v>
      </c>
      <c r="BH184" s="96">
        <f>IF(O184="sníž. přenesená",K184,0)</f>
        <v>0</v>
      </c>
      <c r="BI184" s="96">
        <f>IF(O184="nulová",K184,0)</f>
        <v>0</v>
      </c>
      <c r="BJ184" s="17" t="s">
        <v>80</v>
      </c>
      <c r="BK184" s="96">
        <f>ROUND(P184*H184,2)</f>
        <v>0</v>
      </c>
      <c r="BL184" s="17" t="s">
        <v>168</v>
      </c>
      <c r="BM184" s="95" t="s">
        <v>248</v>
      </c>
    </row>
    <row r="185" spans="1:65" s="15" customFormat="1">
      <c r="B185" s="230"/>
      <c r="C185" s="231"/>
      <c r="D185" s="221" t="s">
        <v>169</v>
      </c>
      <c r="E185" s="232" t="s">
        <v>1</v>
      </c>
      <c r="F185" s="233" t="s">
        <v>2006</v>
      </c>
      <c r="G185" s="231"/>
      <c r="H185" s="232" t="s">
        <v>1</v>
      </c>
      <c r="I185" s="231"/>
      <c r="J185" s="231"/>
      <c r="K185" s="231"/>
      <c r="M185" s="107"/>
      <c r="N185" s="109"/>
      <c r="O185" s="110"/>
      <c r="P185" s="110"/>
      <c r="Q185" s="110"/>
      <c r="R185" s="110"/>
      <c r="S185" s="110"/>
      <c r="T185" s="110"/>
      <c r="U185" s="110"/>
      <c r="V185" s="110"/>
      <c r="W185" s="110"/>
      <c r="X185" s="111"/>
      <c r="AT185" s="108" t="s">
        <v>169</v>
      </c>
      <c r="AU185" s="108" t="s">
        <v>82</v>
      </c>
      <c r="AV185" s="15" t="s">
        <v>80</v>
      </c>
      <c r="AW185" s="15" t="s">
        <v>4</v>
      </c>
      <c r="AX185" s="15" t="s">
        <v>72</v>
      </c>
      <c r="AY185" s="108" t="s">
        <v>161</v>
      </c>
    </row>
    <row r="186" spans="1:65" s="15" customFormat="1">
      <c r="B186" s="230"/>
      <c r="C186" s="231"/>
      <c r="D186" s="221" t="s">
        <v>169</v>
      </c>
      <c r="E186" s="232" t="s">
        <v>1</v>
      </c>
      <c r="F186" s="233" t="s">
        <v>2007</v>
      </c>
      <c r="G186" s="231"/>
      <c r="H186" s="232" t="s">
        <v>1</v>
      </c>
      <c r="I186" s="231"/>
      <c r="J186" s="231"/>
      <c r="K186" s="231"/>
      <c r="M186" s="107"/>
      <c r="N186" s="109"/>
      <c r="O186" s="110"/>
      <c r="P186" s="110"/>
      <c r="Q186" s="110"/>
      <c r="R186" s="110"/>
      <c r="S186" s="110"/>
      <c r="T186" s="110"/>
      <c r="U186" s="110"/>
      <c r="V186" s="110"/>
      <c r="W186" s="110"/>
      <c r="X186" s="111"/>
      <c r="AT186" s="108" t="s">
        <v>169</v>
      </c>
      <c r="AU186" s="108" t="s">
        <v>82</v>
      </c>
      <c r="AV186" s="15" t="s">
        <v>80</v>
      </c>
      <c r="AW186" s="15" t="s">
        <v>4</v>
      </c>
      <c r="AX186" s="15" t="s">
        <v>72</v>
      </c>
      <c r="AY186" s="108" t="s">
        <v>161</v>
      </c>
    </row>
    <row r="187" spans="1:65" s="13" customFormat="1">
      <c r="B187" s="219"/>
      <c r="C187" s="220"/>
      <c r="D187" s="221" t="s">
        <v>169</v>
      </c>
      <c r="E187" s="222" t="s">
        <v>1</v>
      </c>
      <c r="F187" s="223" t="s">
        <v>2008</v>
      </c>
      <c r="G187" s="220"/>
      <c r="H187" s="224">
        <v>126.84</v>
      </c>
      <c r="I187" s="220"/>
      <c r="J187" s="220"/>
      <c r="K187" s="220"/>
      <c r="M187" s="97"/>
      <c r="N187" s="99"/>
      <c r="O187" s="100"/>
      <c r="P187" s="100"/>
      <c r="Q187" s="100"/>
      <c r="R187" s="100"/>
      <c r="S187" s="100"/>
      <c r="T187" s="100"/>
      <c r="U187" s="100"/>
      <c r="V187" s="100"/>
      <c r="W187" s="100"/>
      <c r="X187" s="101"/>
      <c r="AT187" s="98" t="s">
        <v>169</v>
      </c>
      <c r="AU187" s="98" t="s">
        <v>82</v>
      </c>
      <c r="AV187" s="13" t="s">
        <v>82</v>
      </c>
      <c r="AW187" s="13" t="s">
        <v>4</v>
      </c>
      <c r="AX187" s="13" t="s">
        <v>72</v>
      </c>
      <c r="AY187" s="98" t="s">
        <v>161</v>
      </c>
    </row>
    <row r="188" spans="1:65" s="13" customFormat="1">
      <c r="B188" s="219"/>
      <c r="C188" s="220"/>
      <c r="D188" s="221" t="s">
        <v>169</v>
      </c>
      <c r="E188" s="222" t="s">
        <v>1</v>
      </c>
      <c r="F188" s="223" t="s">
        <v>2009</v>
      </c>
      <c r="G188" s="220"/>
      <c r="H188" s="224">
        <v>8.19</v>
      </c>
      <c r="I188" s="220"/>
      <c r="J188" s="220"/>
      <c r="K188" s="220"/>
      <c r="M188" s="97"/>
      <c r="N188" s="99"/>
      <c r="O188" s="100"/>
      <c r="P188" s="100"/>
      <c r="Q188" s="100"/>
      <c r="R188" s="100"/>
      <c r="S188" s="100"/>
      <c r="T188" s="100"/>
      <c r="U188" s="100"/>
      <c r="V188" s="100"/>
      <c r="W188" s="100"/>
      <c r="X188" s="101"/>
      <c r="AT188" s="98" t="s">
        <v>169</v>
      </c>
      <c r="AU188" s="98" t="s">
        <v>82</v>
      </c>
      <c r="AV188" s="13" t="s">
        <v>82</v>
      </c>
      <c r="AW188" s="13" t="s">
        <v>4</v>
      </c>
      <c r="AX188" s="13" t="s">
        <v>72</v>
      </c>
      <c r="AY188" s="98" t="s">
        <v>161</v>
      </c>
    </row>
    <row r="189" spans="1:65" s="13" customFormat="1">
      <c r="B189" s="219"/>
      <c r="C189" s="220"/>
      <c r="D189" s="221" t="s">
        <v>169</v>
      </c>
      <c r="E189" s="222" t="s">
        <v>1</v>
      </c>
      <c r="F189" s="223" t="s">
        <v>2010</v>
      </c>
      <c r="G189" s="220"/>
      <c r="H189" s="224">
        <v>23.94</v>
      </c>
      <c r="I189" s="220"/>
      <c r="J189" s="220"/>
      <c r="K189" s="220"/>
      <c r="M189" s="97"/>
      <c r="N189" s="99"/>
      <c r="O189" s="100"/>
      <c r="P189" s="100"/>
      <c r="Q189" s="100"/>
      <c r="R189" s="100"/>
      <c r="S189" s="100"/>
      <c r="T189" s="100"/>
      <c r="U189" s="100"/>
      <c r="V189" s="100"/>
      <c r="W189" s="100"/>
      <c r="X189" s="101"/>
      <c r="AT189" s="98" t="s">
        <v>169</v>
      </c>
      <c r="AU189" s="98" t="s">
        <v>82</v>
      </c>
      <c r="AV189" s="13" t="s">
        <v>82</v>
      </c>
      <c r="AW189" s="13" t="s">
        <v>4</v>
      </c>
      <c r="AX189" s="13" t="s">
        <v>72</v>
      </c>
      <c r="AY189" s="98" t="s">
        <v>161</v>
      </c>
    </row>
    <row r="190" spans="1:65" s="13" customFormat="1">
      <c r="B190" s="219"/>
      <c r="C190" s="220"/>
      <c r="D190" s="221" t="s">
        <v>169</v>
      </c>
      <c r="E190" s="222" t="s">
        <v>1</v>
      </c>
      <c r="F190" s="223" t="s">
        <v>2011</v>
      </c>
      <c r="G190" s="220"/>
      <c r="H190" s="224">
        <v>69.510000000000005</v>
      </c>
      <c r="I190" s="220"/>
      <c r="J190" s="220"/>
      <c r="K190" s="220"/>
      <c r="M190" s="97"/>
      <c r="N190" s="99"/>
      <c r="O190" s="100"/>
      <c r="P190" s="100"/>
      <c r="Q190" s="100"/>
      <c r="R190" s="100"/>
      <c r="S190" s="100"/>
      <c r="T190" s="100"/>
      <c r="U190" s="100"/>
      <c r="V190" s="100"/>
      <c r="W190" s="100"/>
      <c r="X190" s="101"/>
      <c r="AT190" s="98" t="s">
        <v>169</v>
      </c>
      <c r="AU190" s="98" t="s">
        <v>82</v>
      </c>
      <c r="AV190" s="13" t="s">
        <v>82</v>
      </c>
      <c r="AW190" s="13" t="s">
        <v>4</v>
      </c>
      <c r="AX190" s="13" t="s">
        <v>72</v>
      </c>
      <c r="AY190" s="98" t="s">
        <v>161</v>
      </c>
    </row>
    <row r="191" spans="1:65" s="15" customFormat="1">
      <c r="B191" s="230"/>
      <c r="C191" s="231"/>
      <c r="D191" s="221" t="s">
        <v>169</v>
      </c>
      <c r="E191" s="232" t="s">
        <v>1</v>
      </c>
      <c r="F191" s="233" t="s">
        <v>2012</v>
      </c>
      <c r="G191" s="231"/>
      <c r="H191" s="232" t="s">
        <v>1</v>
      </c>
      <c r="I191" s="231"/>
      <c r="J191" s="231"/>
      <c r="K191" s="231"/>
      <c r="M191" s="107"/>
      <c r="N191" s="109"/>
      <c r="O191" s="110"/>
      <c r="P191" s="110"/>
      <c r="Q191" s="110"/>
      <c r="R191" s="110"/>
      <c r="S191" s="110"/>
      <c r="T191" s="110"/>
      <c r="U191" s="110"/>
      <c r="V191" s="110"/>
      <c r="W191" s="110"/>
      <c r="X191" s="111"/>
      <c r="AT191" s="108" t="s">
        <v>169</v>
      </c>
      <c r="AU191" s="108" t="s">
        <v>82</v>
      </c>
      <c r="AV191" s="15" t="s">
        <v>80</v>
      </c>
      <c r="AW191" s="15" t="s">
        <v>4</v>
      </c>
      <c r="AX191" s="15" t="s">
        <v>72</v>
      </c>
      <c r="AY191" s="108" t="s">
        <v>161</v>
      </c>
    </row>
    <row r="192" spans="1:65" s="13" customFormat="1">
      <c r="B192" s="219"/>
      <c r="C192" s="220"/>
      <c r="D192" s="221" t="s">
        <v>169</v>
      </c>
      <c r="E192" s="222" t="s">
        <v>1</v>
      </c>
      <c r="F192" s="223" t="s">
        <v>2013</v>
      </c>
      <c r="G192" s="220"/>
      <c r="H192" s="224">
        <v>40.799999999999997</v>
      </c>
      <c r="I192" s="220"/>
      <c r="J192" s="220"/>
      <c r="K192" s="220"/>
      <c r="M192" s="97"/>
      <c r="N192" s="99"/>
      <c r="O192" s="100"/>
      <c r="P192" s="100"/>
      <c r="Q192" s="100"/>
      <c r="R192" s="100"/>
      <c r="S192" s="100"/>
      <c r="T192" s="100"/>
      <c r="U192" s="100"/>
      <c r="V192" s="100"/>
      <c r="W192" s="100"/>
      <c r="X192" s="101"/>
      <c r="AT192" s="98" t="s">
        <v>169</v>
      </c>
      <c r="AU192" s="98" t="s">
        <v>82</v>
      </c>
      <c r="AV192" s="13" t="s">
        <v>82</v>
      </c>
      <c r="AW192" s="13" t="s">
        <v>4</v>
      </c>
      <c r="AX192" s="13" t="s">
        <v>72</v>
      </c>
      <c r="AY192" s="98" t="s">
        <v>161</v>
      </c>
    </row>
    <row r="193" spans="1:65" s="15" customFormat="1">
      <c r="B193" s="230"/>
      <c r="C193" s="231"/>
      <c r="D193" s="221" t="s">
        <v>169</v>
      </c>
      <c r="E193" s="232" t="s">
        <v>1</v>
      </c>
      <c r="F193" s="233" t="s">
        <v>2014</v>
      </c>
      <c r="G193" s="231"/>
      <c r="H193" s="232" t="s">
        <v>1</v>
      </c>
      <c r="I193" s="231"/>
      <c r="J193" s="231"/>
      <c r="K193" s="231"/>
      <c r="M193" s="107"/>
      <c r="N193" s="109"/>
      <c r="O193" s="110"/>
      <c r="P193" s="110"/>
      <c r="Q193" s="110"/>
      <c r="R193" s="110"/>
      <c r="S193" s="110"/>
      <c r="T193" s="110"/>
      <c r="U193" s="110"/>
      <c r="V193" s="110"/>
      <c r="W193" s="110"/>
      <c r="X193" s="111"/>
      <c r="AT193" s="108" t="s">
        <v>169</v>
      </c>
      <c r="AU193" s="108" t="s">
        <v>82</v>
      </c>
      <c r="AV193" s="15" t="s">
        <v>80</v>
      </c>
      <c r="AW193" s="15" t="s">
        <v>4</v>
      </c>
      <c r="AX193" s="15" t="s">
        <v>72</v>
      </c>
      <c r="AY193" s="108" t="s">
        <v>161</v>
      </c>
    </row>
    <row r="194" spans="1:65" s="13" customFormat="1">
      <c r="B194" s="219"/>
      <c r="C194" s="220"/>
      <c r="D194" s="221" t="s">
        <v>169</v>
      </c>
      <c r="E194" s="222" t="s">
        <v>1</v>
      </c>
      <c r="F194" s="223" t="s">
        <v>2015</v>
      </c>
      <c r="G194" s="220"/>
      <c r="H194" s="224">
        <v>35.04</v>
      </c>
      <c r="I194" s="220"/>
      <c r="J194" s="220"/>
      <c r="K194" s="220"/>
      <c r="M194" s="97"/>
      <c r="N194" s="99"/>
      <c r="O194" s="100"/>
      <c r="P194" s="100"/>
      <c r="Q194" s="100"/>
      <c r="R194" s="100"/>
      <c r="S194" s="100"/>
      <c r="T194" s="100"/>
      <c r="U194" s="100"/>
      <c r="V194" s="100"/>
      <c r="W194" s="100"/>
      <c r="X194" s="101"/>
      <c r="AT194" s="98" t="s">
        <v>169</v>
      </c>
      <c r="AU194" s="98" t="s">
        <v>82</v>
      </c>
      <c r="AV194" s="13" t="s">
        <v>82</v>
      </c>
      <c r="AW194" s="13" t="s">
        <v>4</v>
      </c>
      <c r="AX194" s="13" t="s">
        <v>72</v>
      </c>
      <c r="AY194" s="98" t="s">
        <v>161</v>
      </c>
    </row>
    <row r="195" spans="1:65" s="15" customFormat="1">
      <c r="B195" s="230"/>
      <c r="C195" s="231"/>
      <c r="D195" s="221" t="s">
        <v>169</v>
      </c>
      <c r="E195" s="232" t="s">
        <v>1</v>
      </c>
      <c r="F195" s="233" t="s">
        <v>2016</v>
      </c>
      <c r="G195" s="231"/>
      <c r="H195" s="232" t="s">
        <v>1</v>
      </c>
      <c r="I195" s="231"/>
      <c r="J195" s="231"/>
      <c r="K195" s="231"/>
      <c r="M195" s="107"/>
      <c r="N195" s="109"/>
      <c r="O195" s="110"/>
      <c r="P195" s="110"/>
      <c r="Q195" s="110"/>
      <c r="R195" s="110"/>
      <c r="S195" s="110"/>
      <c r="T195" s="110"/>
      <c r="U195" s="110"/>
      <c r="V195" s="110"/>
      <c r="W195" s="110"/>
      <c r="X195" s="111"/>
      <c r="AT195" s="108" t="s">
        <v>169</v>
      </c>
      <c r="AU195" s="108" t="s">
        <v>82</v>
      </c>
      <c r="AV195" s="15" t="s">
        <v>80</v>
      </c>
      <c r="AW195" s="15" t="s">
        <v>4</v>
      </c>
      <c r="AX195" s="15" t="s">
        <v>72</v>
      </c>
      <c r="AY195" s="108" t="s">
        <v>161</v>
      </c>
    </row>
    <row r="196" spans="1:65" s="13" customFormat="1">
      <c r="B196" s="219"/>
      <c r="C196" s="220"/>
      <c r="D196" s="221" t="s">
        <v>169</v>
      </c>
      <c r="E196" s="222" t="s">
        <v>1</v>
      </c>
      <c r="F196" s="223" t="s">
        <v>2017</v>
      </c>
      <c r="G196" s="220"/>
      <c r="H196" s="224">
        <v>58.08</v>
      </c>
      <c r="I196" s="220"/>
      <c r="J196" s="220"/>
      <c r="K196" s="220"/>
      <c r="M196" s="97"/>
      <c r="N196" s="99"/>
      <c r="O196" s="100"/>
      <c r="P196" s="100"/>
      <c r="Q196" s="100"/>
      <c r="R196" s="100"/>
      <c r="S196" s="100"/>
      <c r="T196" s="100"/>
      <c r="U196" s="100"/>
      <c r="V196" s="100"/>
      <c r="W196" s="100"/>
      <c r="X196" s="101"/>
      <c r="AT196" s="98" t="s">
        <v>169</v>
      </c>
      <c r="AU196" s="98" t="s">
        <v>82</v>
      </c>
      <c r="AV196" s="13" t="s">
        <v>82</v>
      </c>
      <c r="AW196" s="13" t="s">
        <v>4</v>
      </c>
      <c r="AX196" s="13" t="s">
        <v>72</v>
      </c>
      <c r="AY196" s="98" t="s">
        <v>161</v>
      </c>
    </row>
    <row r="197" spans="1:65" s="15" customFormat="1">
      <c r="B197" s="230"/>
      <c r="C197" s="231"/>
      <c r="D197" s="221" t="s">
        <v>169</v>
      </c>
      <c r="E197" s="232" t="s">
        <v>1</v>
      </c>
      <c r="F197" s="233" t="s">
        <v>2018</v>
      </c>
      <c r="G197" s="231"/>
      <c r="H197" s="232" t="s">
        <v>1</v>
      </c>
      <c r="I197" s="231"/>
      <c r="J197" s="231"/>
      <c r="K197" s="231"/>
      <c r="M197" s="107"/>
      <c r="N197" s="109"/>
      <c r="O197" s="110"/>
      <c r="P197" s="110"/>
      <c r="Q197" s="110"/>
      <c r="R197" s="110"/>
      <c r="S197" s="110"/>
      <c r="T197" s="110"/>
      <c r="U197" s="110"/>
      <c r="V197" s="110"/>
      <c r="W197" s="110"/>
      <c r="X197" s="111"/>
      <c r="AT197" s="108" t="s">
        <v>169</v>
      </c>
      <c r="AU197" s="108" t="s">
        <v>82</v>
      </c>
      <c r="AV197" s="15" t="s">
        <v>80</v>
      </c>
      <c r="AW197" s="15" t="s">
        <v>4</v>
      </c>
      <c r="AX197" s="15" t="s">
        <v>72</v>
      </c>
      <c r="AY197" s="108" t="s">
        <v>161</v>
      </c>
    </row>
    <row r="198" spans="1:65" s="13" customFormat="1">
      <c r="B198" s="219"/>
      <c r="C198" s="220"/>
      <c r="D198" s="221" t="s">
        <v>169</v>
      </c>
      <c r="E198" s="222" t="s">
        <v>1</v>
      </c>
      <c r="F198" s="223" t="s">
        <v>2019</v>
      </c>
      <c r="G198" s="220"/>
      <c r="H198" s="224">
        <v>39.96</v>
      </c>
      <c r="I198" s="220"/>
      <c r="J198" s="220"/>
      <c r="K198" s="220"/>
      <c r="M198" s="97"/>
      <c r="N198" s="99"/>
      <c r="O198" s="100"/>
      <c r="P198" s="100"/>
      <c r="Q198" s="100"/>
      <c r="R198" s="100"/>
      <c r="S198" s="100"/>
      <c r="T198" s="100"/>
      <c r="U198" s="100"/>
      <c r="V198" s="100"/>
      <c r="W198" s="100"/>
      <c r="X198" s="101"/>
      <c r="AT198" s="98" t="s">
        <v>169</v>
      </c>
      <c r="AU198" s="98" t="s">
        <v>82</v>
      </c>
      <c r="AV198" s="13" t="s">
        <v>82</v>
      </c>
      <c r="AW198" s="13" t="s">
        <v>4</v>
      </c>
      <c r="AX198" s="13" t="s">
        <v>72</v>
      </c>
      <c r="AY198" s="98" t="s">
        <v>161</v>
      </c>
    </row>
    <row r="199" spans="1:65" s="15" customFormat="1">
      <c r="B199" s="230"/>
      <c r="C199" s="231"/>
      <c r="D199" s="221" t="s">
        <v>169</v>
      </c>
      <c r="E199" s="232" t="s">
        <v>1</v>
      </c>
      <c r="F199" s="233" t="s">
        <v>2020</v>
      </c>
      <c r="G199" s="231"/>
      <c r="H199" s="232" t="s">
        <v>1</v>
      </c>
      <c r="I199" s="231"/>
      <c r="J199" s="231"/>
      <c r="K199" s="231"/>
      <c r="M199" s="107"/>
      <c r="N199" s="109"/>
      <c r="O199" s="110"/>
      <c r="P199" s="110"/>
      <c r="Q199" s="110"/>
      <c r="R199" s="110"/>
      <c r="S199" s="110"/>
      <c r="T199" s="110"/>
      <c r="U199" s="110"/>
      <c r="V199" s="110"/>
      <c r="W199" s="110"/>
      <c r="X199" s="111"/>
      <c r="AT199" s="108" t="s">
        <v>169</v>
      </c>
      <c r="AU199" s="108" t="s">
        <v>82</v>
      </c>
      <c r="AV199" s="15" t="s">
        <v>80</v>
      </c>
      <c r="AW199" s="15" t="s">
        <v>4</v>
      </c>
      <c r="AX199" s="15" t="s">
        <v>72</v>
      </c>
      <c r="AY199" s="108" t="s">
        <v>161</v>
      </c>
    </row>
    <row r="200" spans="1:65" s="13" customFormat="1">
      <c r="B200" s="219"/>
      <c r="C200" s="220"/>
      <c r="D200" s="221" t="s">
        <v>169</v>
      </c>
      <c r="E200" s="222" t="s">
        <v>1</v>
      </c>
      <c r="F200" s="223" t="s">
        <v>2021</v>
      </c>
      <c r="G200" s="220"/>
      <c r="H200" s="224">
        <v>36.479999999999997</v>
      </c>
      <c r="I200" s="220"/>
      <c r="J200" s="220"/>
      <c r="K200" s="220"/>
      <c r="M200" s="97"/>
      <c r="N200" s="99"/>
      <c r="O200" s="100"/>
      <c r="P200" s="100"/>
      <c r="Q200" s="100"/>
      <c r="R200" s="100"/>
      <c r="S200" s="100"/>
      <c r="T200" s="100"/>
      <c r="U200" s="100"/>
      <c r="V200" s="100"/>
      <c r="W200" s="100"/>
      <c r="X200" s="101"/>
      <c r="AT200" s="98" t="s">
        <v>169</v>
      </c>
      <c r="AU200" s="98" t="s">
        <v>82</v>
      </c>
      <c r="AV200" s="13" t="s">
        <v>82</v>
      </c>
      <c r="AW200" s="13" t="s">
        <v>4</v>
      </c>
      <c r="AX200" s="13" t="s">
        <v>72</v>
      </c>
      <c r="AY200" s="98" t="s">
        <v>161</v>
      </c>
    </row>
    <row r="201" spans="1:65" s="15" customFormat="1">
      <c r="B201" s="230"/>
      <c r="C201" s="231"/>
      <c r="D201" s="221" t="s">
        <v>169</v>
      </c>
      <c r="E201" s="232" t="s">
        <v>1</v>
      </c>
      <c r="F201" s="233" t="s">
        <v>2022</v>
      </c>
      <c r="G201" s="231"/>
      <c r="H201" s="232" t="s">
        <v>1</v>
      </c>
      <c r="I201" s="231"/>
      <c r="J201" s="231"/>
      <c r="K201" s="231"/>
      <c r="M201" s="107"/>
      <c r="N201" s="109"/>
      <c r="O201" s="110"/>
      <c r="P201" s="110"/>
      <c r="Q201" s="110"/>
      <c r="R201" s="110"/>
      <c r="S201" s="110"/>
      <c r="T201" s="110"/>
      <c r="U201" s="110"/>
      <c r="V201" s="110"/>
      <c r="W201" s="110"/>
      <c r="X201" s="111"/>
      <c r="AT201" s="108" t="s">
        <v>169</v>
      </c>
      <c r="AU201" s="108" t="s">
        <v>82</v>
      </c>
      <c r="AV201" s="15" t="s">
        <v>80</v>
      </c>
      <c r="AW201" s="15" t="s">
        <v>4</v>
      </c>
      <c r="AX201" s="15" t="s">
        <v>72</v>
      </c>
      <c r="AY201" s="108" t="s">
        <v>161</v>
      </c>
    </row>
    <row r="202" spans="1:65" s="13" customFormat="1">
      <c r="B202" s="219"/>
      <c r="C202" s="220"/>
      <c r="D202" s="221" t="s">
        <v>169</v>
      </c>
      <c r="E202" s="222" t="s">
        <v>1</v>
      </c>
      <c r="F202" s="223" t="s">
        <v>2023</v>
      </c>
      <c r="G202" s="220"/>
      <c r="H202" s="224">
        <v>68.88</v>
      </c>
      <c r="I202" s="220"/>
      <c r="J202" s="220"/>
      <c r="K202" s="220"/>
      <c r="M202" s="97"/>
      <c r="N202" s="99"/>
      <c r="O202" s="100"/>
      <c r="P202" s="100"/>
      <c r="Q202" s="100"/>
      <c r="R202" s="100"/>
      <c r="S202" s="100"/>
      <c r="T202" s="100"/>
      <c r="U202" s="100"/>
      <c r="V202" s="100"/>
      <c r="W202" s="100"/>
      <c r="X202" s="101"/>
      <c r="AT202" s="98" t="s">
        <v>169</v>
      </c>
      <c r="AU202" s="98" t="s">
        <v>82</v>
      </c>
      <c r="AV202" s="13" t="s">
        <v>82</v>
      </c>
      <c r="AW202" s="13" t="s">
        <v>4</v>
      </c>
      <c r="AX202" s="13" t="s">
        <v>72</v>
      </c>
      <c r="AY202" s="98" t="s">
        <v>161</v>
      </c>
    </row>
    <row r="203" spans="1:65" s="14" customFormat="1">
      <c r="B203" s="225"/>
      <c r="C203" s="226"/>
      <c r="D203" s="221" t="s">
        <v>169</v>
      </c>
      <c r="E203" s="227" t="s">
        <v>1</v>
      </c>
      <c r="F203" s="228" t="s">
        <v>171</v>
      </c>
      <c r="G203" s="226"/>
      <c r="H203" s="229">
        <v>507.72</v>
      </c>
      <c r="I203" s="226"/>
      <c r="J203" s="226"/>
      <c r="K203" s="226"/>
      <c r="M203" s="102"/>
      <c r="N203" s="104"/>
      <c r="O203" s="105"/>
      <c r="P203" s="105"/>
      <c r="Q203" s="105"/>
      <c r="R203" s="105"/>
      <c r="S203" s="105"/>
      <c r="T203" s="105"/>
      <c r="U203" s="105"/>
      <c r="V203" s="105"/>
      <c r="W203" s="105"/>
      <c r="X203" s="106"/>
      <c r="AT203" s="103" t="s">
        <v>169</v>
      </c>
      <c r="AU203" s="103" t="s">
        <v>82</v>
      </c>
      <c r="AV203" s="14" t="s">
        <v>168</v>
      </c>
      <c r="AW203" s="14" t="s">
        <v>4</v>
      </c>
      <c r="AX203" s="14" t="s">
        <v>80</v>
      </c>
      <c r="AY203" s="103" t="s">
        <v>161</v>
      </c>
    </row>
    <row r="204" spans="1:65" s="2" customFormat="1" ht="16.5" customHeight="1">
      <c r="A204" s="21"/>
      <c r="B204" s="137"/>
      <c r="C204" s="213" t="s">
        <v>249</v>
      </c>
      <c r="D204" s="213" t="s">
        <v>164</v>
      </c>
      <c r="E204" s="214" t="s">
        <v>274</v>
      </c>
      <c r="F204" s="215" t="s">
        <v>275</v>
      </c>
      <c r="G204" s="216" t="s">
        <v>269</v>
      </c>
      <c r="H204" s="217">
        <v>11</v>
      </c>
      <c r="I204" s="218">
        <v>0</v>
      </c>
      <c r="J204" s="123"/>
      <c r="K204" s="218">
        <f>ROUND(P204*H204,2)</f>
        <v>0</v>
      </c>
      <c r="L204" s="89"/>
      <c r="M204" s="22"/>
      <c r="N204" s="90" t="s">
        <v>1</v>
      </c>
      <c r="O204" s="91" t="s">
        <v>35</v>
      </c>
      <c r="P204" s="92">
        <f>I204+J204</f>
        <v>0</v>
      </c>
      <c r="Q204" s="92">
        <f>ROUND(I204*H204,2)</f>
        <v>0</v>
      </c>
      <c r="R204" s="92">
        <f>ROUND(J204*H204,2)</f>
        <v>0</v>
      </c>
      <c r="S204" s="93">
        <v>0</v>
      </c>
      <c r="T204" s="93">
        <f>S204*H204</f>
        <v>0</v>
      </c>
      <c r="U204" s="93">
        <v>0</v>
      </c>
      <c r="V204" s="93">
        <f>U204*H204</f>
        <v>0</v>
      </c>
      <c r="W204" s="93">
        <v>0</v>
      </c>
      <c r="X204" s="94">
        <f>W204*H204</f>
        <v>0</v>
      </c>
      <c r="Y204" s="21"/>
      <c r="Z204" s="21"/>
      <c r="AA204" s="21"/>
      <c r="AB204" s="21"/>
      <c r="AC204" s="21"/>
      <c r="AD204" s="21"/>
      <c r="AE204" s="21"/>
      <c r="AR204" s="95" t="s">
        <v>168</v>
      </c>
      <c r="AT204" s="95" t="s">
        <v>164</v>
      </c>
      <c r="AU204" s="95" t="s">
        <v>82</v>
      </c>
      <c r="AY204" s="17" t="s">
        <v>161</v>
      </c>
      <c r="BE204" s="96">
        <f>IF(O204="základní",K204,0)</f>
        <v>0</v>
      </c>
      <c r="BF204" s="96">
        <f>IF(O204="snížená",K204,0)</f>
        <v>0</v>
      </c>
      <c r="BG204" s="96">
        <f>IF(O204="zákl. přenesená",K204,0)</f>
        <v>0</v>
      </c>
      <c r="BH204" s="96">
        <f>IF(O204="sníž. přenesená",K204,0)</f>
        <v>0</v>
      </c>
      <c r="BI204" s="96">
        <f>IF(O204="nulová",K204,0)</f>
        <v>0</v>
      </c>
      <c r="BJ204" s="17" t="s">
        <v>80</v>
      </c>
      <c r="BK204" s="96">
        <f>ROUND(P204*H204,2)</f>
        <v>0</v>
      </c>
      <c r="BL204" s="17" t="s">
        <v>168</v>
      </c>
      <c r="BM204" s="95" t="s">
        <v>252</v>
      </c>
    </row>
    <row r="205" spans="1:65" s="15" customFormat="1">
      <c r="B205" s="230"/>
      <c r="C205" s="231"/>
      <c r="D205" s="221" t="s">
        <v>169</v>
      </c>
      <c r="E205" s="232" t="s">
        <v>1</v>
      </c>
      <c r="F205" s="233" t="s">
        <v>186</v>
      </c>
      <c r="G205" s="231"/>
      <c r="H205" s="232" t="s">
        <v>1</v>
      </c>
      <c r="I205" s="231"/>
      <c r="J205" s="231"/>
      <c r="K205" s="231"/>
      <c r="M205" s="107"/>
      <c r="N205" s="109"/>
      <c r="O205" s="110"/>
      <c r="P205" s="110"/>
      <c r="Q205" s="110"/>
      <c r="R205" s="110"/>
      <c r="S205" s="110"/>
      <c r="T205" s="110"/>
      <c r="U205" s="110"/>
      <c r="V205" s="110"/>
      <c r="W205" s="110"/>
      <c r="X205" s="111"/>
      <c r="AT205" s="108" t="s">
        <v>169</v>
      </c>
      <c r="AU205" s="108" t="s">
        <v>82</v>
      </c>
      <c r="AV205" s="15" t="s">
        <v>80</v>
      </c>
      <c r="AW205" s="15" t="s">
        <v>4</v>
      </c>
      <c r="AX205" s="15" t="s">
        <v>72</v>
      </c>
      <c r="AY205" s="108" t="s">
        <v>161</v>
      </c>
    </row>
    <row r="206" spans="1:65" s="13" customFormat="1">
      <c r="B206" s="219"/>
      <c r="C206" s="220"/>
      <c r="D206" s="221" t="s">
        <v>169</v>
      </c>
      <c r="E206" s="222" t="s">
        <v>1</v>
      </c>
      <c r="F206" s="223" t="s">
        <v>185</v>
      </c>
      <c r="G206" s="220"/>
      <c r="H206" s="224">
        <v>8</v>
      </c>
      <c r="I206" s="220"/>
      <c r="J206" s="220"/>
      <c r="K206" s="220"/>
      <c r="M206" s="97"/>
      <c r="N206" s="99"/>
      <c r="O206" s="100"/>
      <c r="P206" s="100"/>
      <c r="Q206" s="100"/>
      <c r="R206" s="100"/>
      <c r="S206" s="100"/>
      <c r="T206" s="100"/>
      <c r="U206" s="100"/>
      <c r="V206" s="100"/>
      <c r="W206" s="100"/>
      <c r="X206" s="101"/>
      <c r="AT206" s="98" t="s">
        <v>169</v>
      </c>
      <c r="AU206" s="98" t="s">
        <v>82</v>
      </c>
      <c r="AV206" s="13" t="s">
        <v>82</v>
      </c>
      <c r="AW206" s="13" t="s">
        <v>4</v>
      </c>
      <c r="AX206" s="13" t="s">
        <v>72</v>
      </c>
      <c r="AY206" s="98" t="s">
        <v>161</v>
      </c>
    </row>
    <row r="207" spans="1:65" s="15" customFormat="1">
      <c r="B207" s="230"/>
      <c r="C207" s="231"/>
      <c r="D207" s="221" t="s">
        <v>169</v>
      </c>
      <c r="E207" s="232" t="s">
        <v>1</v>
      </c>
      <c r="F207" s="233" t="s">
        <v>189</v>
      </c>
      <c r="G207" s="231"/>
      <c r="H207" s="232" t="s">
        <v>1</v>
      </c>
      <c r="I207" s="231"/>
      <c r="J207" s="231"/>
      <c r="K207" s="231"/>
      <c r="M207" s="107"/>
      <c r="N207" s="109"/>
      <c r="O207" s="110"/>
      <c r="P207" s="110"/>
      <c r="Q207" s="110"/>
      <c r="R207" s="110"/>
      <c r="S207" s="110"/>
      <c r="T207" s="110"/>
      <c r="U207" s="110"/>
      <c r="V207" s="110"/>
      <c r="W207" s="110"/>
      <c r="X207" s="111"/>
      <c r="AT207" s="108" t="s">
        <v>169</v>
      </c>
      <c r="AU207" s="108" t="s">
        <v>82</v>
      </c>
      <c r="AV207" s="15" t="s">
        <v>80</v>
      </c>
      <c r="AW207" s="15" t="s">
        <v>4</v>
      </c>
      <c r="AX207" s="15" t="s">
        <v>72</v>
      </c>
      <c r="AY207" s="108" t="s">
        <v>161</v>
      </c>
    </row>
    <row r="208" spans="1:65" s="13" customFormat="1">
      <c r="B208" s="219"/>
      <c r="C208" s="220"/>
      <c r="D208" s="221" t="s">
        <v>169</v>
      </c>
      <c r="E208" s="222" t="s">
        <v>1</v>
      </c>
      <c r="F208" s="223" t="s">
        <v>177</v>
      </c>
      <c r="G208" s="220"/>
      <c r="H208" s="224">
        <v>3</v>
      </c>
      <c r="I208" s="220"/>
      <c r="J208" s="220"/>
      <c r="K208" s="220"/>
      <c r="M208" s="97"/>
      <c r="N208" s="99"/>
      <c r="O208" s="100"/>
      <c r="P208" s="100"/>
      <c r="Q208" s="100"/>
      <c r="R208" s="100"/>
      <c r="S208" s="100"/>
      <c r="T208" s="100"/>
      <c r="U208" s="100"/>
      <c r="V208" s="100"/>
      <c r="W208" s="100"/>
      <c r="X208" s="101"/>
      <c r="AT208" s="98" t="s">
        <v>169</v>
      </c>
      <c r="AU208" s="98" t="s">
        <v>82</v>
      </c>
      <c r="AV208" s="13" t="s">
        <v>82</v>
      </c>
      <c r="AW208" s="13" t="s">
        <v>4</v>
      </c>
      <c r="AX208" s="13" t="s">
        <v>72</v>
      </c>
      <c r="AY208" s="98" t="s">
        <v>161</v>
      </c>
    </row>
    <row r="209" spans="1:65" s="14" customFormat="1">
      <c r="B209" s="225"/>
      <c r="C209" s="226"/>
      <c r="D209" s="221" t="s">
        <v>169</v>
      </c>
      <c r="E209" s="227" t="s">
        <v>1</v>
      </c>
      <c r="F209" s="228" t="s">
        <v>171</v>
      </c>
      <c r="G209" s="226"/>
      <c r="H209" s="229">
        <v>11</v>
      </c>
      <c r="I209" s="226"/>
      <c r="J209" s="226"/>
      <c r="K209" s="226"/>
      <c r="M209" s="102"/>
      <c r="N209" s="104"/>
      <c r="O209" s="105"/>
      <c r="P209" s="105"/>
      <c r="Q209" s="105"/>
      <c r="R209" s="105"/>
      <c r="S209" s="105"/>
      <c r="T209" s="105"/>
      <c r="U209" s="105"/>
      <c r="V209" s="105"/>
      <c r="W209" s="105"/>
      <c r="X209" s="106"/>
      <c r="AT209" s="103" t="s">
        <v>169</v>
      </c>
      <c r="AU209" s="103" t="s">
        <v>82</v>
      </c>
      <c r="AV209" s="14" t="s">
        <v>168</v>
      </c>
      <c r="AW209" s="14" t="s">
        <v>4</v>
      </c>
      <c r="AX209" s="14" t="s">
        <v>80</v>
      </c>
      <c r="AY209" s="103" t="s">
        <v>161</v>
      </c>
    </row>
    <row r="210" spans="1:65" s="2" customFormat="1" ht="16.5" customHeight="1">
      <c r="A210" s="21"/>
      <c r="B210" s="137"/>
      <c r="C210" s="213" t="s">
        <v>9</v>
      </c>
      <c r="D210" s="213" t="s">
        <v>164</v>
      </c>
      <c r="E210" s="214" t="s">
        <v>2024</v>
      </c>
      <c r="F210" s="215" t="s">
        <v>2025</v>
      </c>
      <c r="G210" s="216" t="s">
        <v>269</v>
      </c>
      <c r="H210" s="217">
        <v>1</v>
      </c>
      <c r="I210" s="218">
        <v>0</v>
      </c>
      <c r="J210" s="123"/>
      <c r="K210" s="218">
        <f>ROUND(P210*H210,2)</f>
        <v>0</v>
      </c>
      <c r="L210" s="89"/>
      <c r="M210" s="22"/>
      <c r="N210" s="90" t="s">
        <v>1</v>
      </c>
      <c r="O210" s="91" t="s">
        <v>35</v>
      </c>
      <c r="P210" s="92">
        <f>I210+J210</f>
        <v>0</v>
      </c>
      <c r="Q210" s="92">
        <f>ROUND(I210*H210,2)</f>
        <v>0</v>
      </c>
      <c r="R210" s="92">
        <f>ROUND(J210*H210,2)</f>
        <v>0</v>
      </c>
      <c r="S210" s="93">
        <v>0</v>
      </c>
      <c r="T210" s="93">
        <f>S210*H210</f>
        <v>0</v>
      </c>
      <c r="U210" s="93">
        <v>0</v>
      </c>
      <c r="V210" s="93">
        <f>U210*H210</f>
        <v>0</v>
      </c>
      <c r="W210" s="93">
        <v>0</v>
      </c>
      <c r="X210" s="94">
        <f>W210*H210</f>
        <v>0</v>
      </c>
      <c r="Y210" s="21"/>
      <c r="Z210" s="21"/>
      <c r="AA210" s="21"/>
      <c r="AB210" s="21"/>
      <c r="AC210" s="21"/>
      <c r="AD210" s="21"/>
      <c r="AE210" s="21"/>
      <c r="AR210" s="95" t="s">
        <v>168</v>
      </c>
      <c r="AT210" s="95" t="s">
        <v>164</v>
      </c>
      <c r="AU210" s="95" t="s">
        <v>82</v>
      </c>
      <c r="AY210" s="17" t="s">
        <v>161</v>
      </c>
      <c r="BE210" s="96">
        <f>IF(O210="základní",K210,0)</f>
        <v>0</v>
      </c>
      <c r="BF210" s="96">
        <f>IF(O210="snížená",K210,0)</f>
        <v>0</v>
      </c>
      <c r="BG210" s="96">
        <f>IF(O210="zákl. přenesená",K210,0)</f>
        <v>0</v>
      </c>
      <c r="BH210" s="96">
        <f>IF(O210="sníž. přenesená",K210,0)</f>
        <v>0</v>
      </c>
      <c r="BI210" s="96">
        <f>IF(O210="nulová",K210,0)</f>
        <v>0</v>
      </c>
      <c r="BJ210" s="17" t="s">
        <v>80</v>
      </c>
      <c r="BK210" s="96">
        <f>ROUND(P210*H210,2)</f>
        <v>0</v>
      </c>
      <c r="BL210" s="17" t="s">
        <v>168</v>
      </c>
      <c r="BM210" s="95" t="s">
        <v>257</v>
      </c>
    </row>
    <row r="211" spans="1:65" s="12" customFormat="1" ht="22.9" customHeight="1">
      <c r="B211" s="206"/>
      <c r="C211" s="207"/>
      <c r="D211" s="208" t="s">
        <v>71</v>
      </c>
      <c r="E211" s="211" t="s">
        <v>277</v>
      </c>
      <c r="F211" s="211" t="s">
        <v>278</v>
      </c>
      <c r="G211" s="207"/>
      <c r="H211" s="207"/>
      <c r="I211" s="207"/>
      <c r="J211" s="207"/>
      <c r="K211" s="212">
        <f>BK211</f>
        <v>0</v>
      </c>
      <c r="M211" s="80"/>
      <c r="N211" s="82"/>
      <c r="O211" s="83"/>
      <c r="P211" s="83"/>
      <c r="Q211" s="84">
        <f>SUM(Q212:Q240)</f>
        <v>0</v>
      </c>
      <c r="R211" s="84">
        <f>SUM(R212:R240)</f>
        <v>0</v>
      </c>
      <c r="S211" s="83"/>
      <c r="T211" s="85">
        <f>SUM(T212:T240)</f>
        <v>0</v>
      </c>
      <c r="U211" s="83"/>
      <c r="V211" s="85">
        <f>SUM(V212:V240)</f>
        <v>0</v>
      </c>
      <c r="W211" s="83"/>
      <c r="X211" s="86">
        <f>SUM(X212:X240)</f>
        <v>0</v>
      </c>
      <c r="AR211" s="81" t="s">
        <v>80</v>
      </c>
      <c r="AT211" s="87" t="s">
        <v>71</v>
      </c>
      <c r="AU211" s="87" t="s">
        <v>80</v>
      </c>
      <c r="AY211" s="81" t="s">
        <v>161</v>
      </c>
      <c r="BK211" s="88">
        <f>SUM(BK212:BK240)</f>
        <v>0</v>
      </c>
    </row>
    <row r="212" spans="1:65" s="2" customFormat="1" ht="16.5" customHeight="1">
      <c r="A212" s="21"/>
      <c r="B212" s="137"/>
      <c r="C212" s="213" t="s">
        <v>266</v>
      </c>
      <c r="D212" s="213" t="s">
        <v>164</v>
      </c>
      <c r="E212" s="214" t="s">
        <v>280</v>
      </c>
      <c r="F212" s="215" t="s">
        <v>281</v>
      </c>
      <c r="G212" s="216" t="s">
        <v>282</v>
      </c>
      <c r="H212" s="217">
        <v>201.96299999999999</v>
      </c>
      <c r="I212" s="218">
        <v>0</v>
      </c>
      <c r="J212" s="123"/>
      <c r="K212" s="218">
        <f>ROUND(P212*H212,2)</f>
        <v>0</v>
      </c>
      <c r="L212" s="89"/>
      <c r="M212" s="22"/>
      <c r="N212" s="90" t="s">
        <v>1</v>
      </c>
      <c r="O212" s="91" t="s">
        <v>35</v>
      </c>
      <c r="P212" s="92">
        <f>I212+J212</f>
        <v>0</v>
      </c>
      <c r="Q212" s="92">
        <f>ROUND(I212*H212,2)</f>
        <v>0</v>
      </c>
      <c r="R212" s="92">
        <f>ROUND(J212*H212,2)</f>
        <v>0</v>
      </c>
      <c r="S212" s="93">
        <v>0</v>
      </c>
      <c r="T212" s="93">
        <f>S212*H212</f>
        <v>0</v>
      </c>
      <c r="U212" s="93">
        <v>0</v>
      </c>
      <c r="V212" s="93">
        <f>U212*H212</f>
        <v>0</v>
      </c>
      <c r="W212" s="93">
        <v>0</v>
      </c>
      <c r="X212" s="94">
        <f>W212*H212</f>
        <v>0</v>
      </c>
      <c r="Y212" s="21"/>
      <c r="Z212" s="21"/>
      <c r="AA212" s="21"/>
      <c r="AB212" s="21"/>
      <c r="AC212" s="21"/>
      <c r="AD212" s="21"/>
      <c r="AE212" s="21"/>
      <c r="AR212" s="95" t="s">
        <v>168</v>
      </c>
      <c r="AT212" s="95" t="s">
        <v>164</v>
      </c>
      <c r="AU212" s="95" t="s">
        <v>82</v>
      </c>
      <c r="AY212" s="17" t="s">
        <v>161</v>
      </c>
      <c r="BE212" s="96">
        <f>IF(O212="základní",K212,0)</f>
        <v>0</v>
      </c>
      <c r="BF212" s="96">
        <f>IF(O212="snížená",K212,0)</f>
        <v>0</v>
      </c>
      <c r="BG212" s="96">
        <f>IF(O212="zákl. přenesená",K212,0)</f>
        <v>0</v>
      </c>
      <c r="BH212" s="96">
        <f>IF(O212="sníž. přenesená",K212,0)</f>
        <v>0</v>
      </c>
      <c r="BI212" s="96">
        <f>IF(O212="nulová",K212,0)</f>
        <v>0</v>
      </c>
      <c r="BJ212" s="17" t="s">
        <v>80</v>
      </c>
      <c r="BK212" s="96">
        <f>ROUND(P212*H212,2)</f>
        <v>0</v>
      </c>
      <c r="BL212" s="17" t="s">
        <v>168</v>
      </c>
      <c r="BM212" s="95" t="s">
        <v>270</v>
      </c>
    </row>
    <row r="213" spans="1:65" s="2" customFormat="1" ht="37.9" customHeight="1">
      <c r="A213" s="21"/>
      <c r="B213" s="137"/>
      <c r="C213" s="213" t="s">
        <v>204</v>
      </c>
      <c r="D213" s="213" t="s">
        <v>164</v>
      </c>
      <c r="E213" s="214" t="s">
        <v>284</v>
      </c>
      <c r="F213" s="215" t="s">
        <v>285</v>
      </c>
      <c r="G213" s="216" t="s">
        <v>282</v>
      </c>
      <c r="H213" s="217">
        <v>201.96299999999999</v>
      </c>
      <c r="I213" s="218">
        <v>0</v>
      </c>
      <c r="J213" s="123"/>
      <c r="K213" s="218">
        <f>ROUND(P213*H213,2)</f>
        <v>0</v>
      </c>
      <c r="L213" s="89"/>
      <c r="M213" s="22"/>
      <c r="N213" s="90" t="s">
        <v>1</v>
      </c>
      <c r="O213" s="91" t="s">
        <v>35</v>
      </c>
      <c r="P213" s="92">
        <f>I213+J213</f>
        <v>0</v>
      </c>
      <c r="Q213" s="92">
        <f>ROUND(I213*H213,2)</f>
        <v>0</v>
      </c>
      <c r="R213" s="92">
        <f>ROUND(J213*H213,2)</f>
        <v>0</v>
      </c>
      <c r="S213" s="93">
        <v>0</v>
      </c>
      <c r="T213" s="93">
        <f>S213*H213</f>
        <v>0</v>
      </c>
      <c r="U213" s="93">
        <v>0</v>
      </c>
      <c r="V213" s="93">
        <f>U213*H213</f>
        <v>0</v>
      </c>
      <c r="W213" s="93">
        <v>0</v>
      </c>
      <c r="X213" s="94">
        <f>W213*H213</f>
        <v>0</v>
      </c>
      <c r="Y213" s="21"/>
      <c r="Z213" s="21"/>
      <c r="AA213" s="21"/>
      <c r="AB213" s="21"/>
      <c r="AC213" s="21"/>
      <c r="AD213" s="21"/>
      <c r="AE213" s="21"/>
      <c r="AR213" s="95" t="s">
        <v>168</v>
      </c>
      <c r="AT213" s="95" t="s">
        <v>164</v>
      </c>
      <c r="AU213" s="95" t="s">
        <v>82</v>
      </c>
      <c r="AY213" s="17" t="s">
        <v>161</v>
      </c>
      <c r="BE213" s="96">
        <f>IF(O213="základní",K213,0)</f>
        <v>0</v>
      </c>
      <c r="BF213" s="96">
        <f>IF(O213="snížená",K213,0)</f>
        <v>0</v>
      </c>
      <c r="BG213" s="96">
        <f>IF(O213="zákl. přenesená",K213,0)</f>
        <v>0</v>
      </c>
      <c r="BH213" s="96">
        <f>IF(O213="sníž. přenesená",K213,0)</f>
        <v>0</v>
      </c>
      <c r="BI213" s="96">
        <f>IF(O213="nulová",K213,0)</f>
        <v>0</v>
      </c>
      <c r="BJ213" s="17" t="s">
        <v>80</v>
      </c>
      <c r="BK213" s="96">
        <f>ROUND(P213*H213,2)</f>
        <v>0</v>
      </c>
      <c r="BL213" s="17" t="s">
        <v>168</v>
      </c>
      <c r="BM213" s="95" t="s">
        <v>276</v>
      </c>
    </row>
    <row r="214" spans="1:65" s="2" customFormat="1" ht="33" customHeight="1">
      <c r="A214" s="21"/>
      <c r="B214" s="137"/>
      <c r="C214" s="213" t="s">
        <v>279</v>
      </c>
      <c r="D214" s="213" t="s">
        <v>164</v>
      </c>
      <c r="E214" s="214" t="s">
        <v>288</v>
      </c>
      <c r="F214" s="215" t="s">
        <v>289</v>
      </c>
      <c r="G214" s="216" t="s">
        <v>282</v>
      </c>
      <c r="H214" s="217">
        <v>201.96299999999999</v>
      </c>
      <c r="I214" s="218">
        <v>0</v>
      </c>
      <c r="J214" s="123"/>
      <c r="K214" s="218">
        <f>ROUND(P214*H214,2)</f>
        <v>0</v>
      </c>
      <c r="L214" s="89"/>
      <c r="M214" s="22"/>
      <c r="N214" s="90" t="s">
        <v>1</v>
      </c>
      <c r="O214" s="91" t="s">
        <v>35</v>
      </c>
      <c r="P214" s="92">
        <f>I214+J214</f>
        <v>0</v>
      </c>
      <c r="Q214" s="92">
        <f>ROUND(I214*H214,2)</f>
        <v>0</v>
      </c>
      <c r="R214" s="92">
        <f>ROUND(J214*H214,2)</f>
        <v>0</v>
      </c>
      <c r="S214" s="93">
        <v>0</v>
      </c>
      <c r="T214" s="93">
        <f>S214*H214</f>
        <v>0</v>
      </c>
      <c r="U214" s="93">
        <v>0</v>
      </c>
      <c r="V214" s="93">
        <f>U214*H214</f>
        <v>0</v>
      </c>
      <c r="W214" s="93">
        <v>0</v>
      </c>
      <c r="X214" s="94">
        <f>W214*H214</f>
        <v>0</v>
      </c>
      <c r="Y214" s="21"/>
      <c r="Z214" s="21"/>
      <c r="AA214" s="21"/>
      <c r="AB214" s="21"/>
      <c r="AC214" s="21"/>
      <c r="AD214" s="21"/>
      <c r="AE214" s="21"/>
      <c r="AR214" s="95" t="s">
        <v>168</v>
      </c>
      <c r="AT214" s="95" t="s">
        <v>164</v>
      </c>
      <c r="AU214" s="95" t="s">
        <v>82</v>
      </c>
      <c r="AY214" s="17" t="s">
        <v>161</v>
      </c>
      <c r="BE214" s="96">
        <f>IF(O214="základní",K214,0)</f>
        <v>0</v>
      </c>
      <c r="BF214" s="96">
        <f>IF(O214="snížená",K214,0)</f>
        <v>0</v>
      </c>
      <c r="BG214" s="96">
        <f>IF(O214="zákl. přenesená",K214,0)</f>
        <v>0</v>
      </c>
      <c r="BH214" s="96">
        <f>IF(O214="sníž. přenesená",K214,0)</f>
        <v>0</v>
      </c>
      <c r="BI214" s="96">
        <f>IF(O214="nulová",K214,0)</f>
        <v>0</v>
      </c>
      <c r="BJ214" s="17" t="s">
        <v>80</v>
      </c>
      <c r="BK214" s="96">
        <f>ROUND(P214*H214,2)</f>
        <v>0</v>
      </c>
      <c r="BL214" s="17" t="s">
        <v>168</v>
      </c>
      <c r="BM214" s="95" t="s">
        <v>283</v>
      </c>
    </row>
    <row r="215" spans="1:65" s="2" customFormat="1" ht="44.25" customHeight="1">
      <c r="A215" s="21"/>
      <c r="B215" s="137"/>
      <c r="C215" s="213" t="s">
        <v>239</v>
      </c>
      <c r="D215" s="213" t="s">
        <v>164</v>
      </c>
      <c r="E215" s="214" t="s">
        <v>291</v>
      </c>
      <c r="F215" s="215" t="s">
        <v>292</v>
      </c>
      <c r="G215" s="216" t="s">
        <v>282</v>
      </c>
      <c r="H215" s="217">
        <v>3837.297</v>
      </c>
      <c r="I215" s="218">
        <v>0</v>
      </c>
      <c r="J215" s="123"/>
      <c r="K215" s="218">
        <f>ROUND(P215*H215,2)</f>
        <v>0</v>
      </c>
      <c r="L215" s="89"/>
      <c r="M215" s="22"/>
      <c r="N215" s="90" t="s">
        <v>1</v>
      </c>
      <c r="O215" s="91" t="s">
        <v>35</v>
      </c>
      <c r="P215" s="92">
        <f>I215+J215</f>
        <v>0</v>
      </c>
      <c r="Q215" s="92">
        <f>ROUND(I215*H215,2)</f>
        <v>0</v>
      </c>
      <c r="R215" s="92">
        <f>ROUND(J215*H215,2)</f>
        <v>0</v>
      </c>
      <c r="S215" s="93">
        <v>0</v>
      </c>
      <c r="T215" s="93">
        <f>S215*H215</f>
        <v>0</v>
      </c>
      <c r="U215" s="93">
        <v>0</v>
      </c>
      <c r="V215" s="93">
        <f>U215*H215</f>
        <v>0</v>
      </c>
      <c r="W215" s="93">
        <v>0</v>
      </c>
      <c r="X215" s="94">
        <f>W215*H215</f>
        <v>0</v>
      </c>
      <c r="Y215" s="21"/>
      <c r="Z215" s="21"/>
      <c r="AA215" s="21"/>
      <c r="AB215" s="21"/>
      <c r="AC215" s="21"/>
      <c r="AD215" s="21"/>
      <c r="AE215" s="21"/>
      <c r="AR215" s="95" t="s">
        <v>168</v>
      </c>
      <c r="AT215" s="95" t="s">
        <v>164</v>
      </c>
      <c r="AU215" s="95" t="s">
        <v>82</v>
      </c>
      <c r="AY215" s="17" t="s">
        <v>161</v>
      </c>
      <c r="BE215" s="96">
        <f>IF(O215="základní",K215,0)</f>
        <v>0</v>
      </c>
      <c r="BF215" s="96">
        <f>IF(O215="snížená",K215,0)</f>
        <v>0</v>
      </c>
      <c r="BG215" s="96">
        <f>IF(O215="zákl. přenesená",K215,0)</f>
        <v>0</v>
      </c>
      <c r="BH215" s="96">
        <f>IF(O215="sníž. přenesená",K215,0)</f>
        <v>0</v>
      </c>
      <c r="BI215" s="96">
        <f>IF(O215="nulová",K215,0)</f>
        <v>0</v>
      </c>
      <c r="BJ215" s="17" t="s">
        <v>80</v>
      </c>
      <c r="BK215" s="96">
        <f>ROUND(P215*H215,2)</f>
        <v>0</v>
      </c>
      <c r="BL215" s="17" t="s">
        <v>168</v>
      </c>
      <c r="BM215" s="95" t="s">
        <v>286</v>
      </c>
    </row>
    <row r="216" spans="1:65" s="13" customFormat="1">
      <c r="B216" s="219"/>
      <c r="C216" s="220"/>
      <c r="D216" s="221" t="s">
        <v>169</v>
      </c>
      <c r="E216" s="222" t="s">
        <v>1</v>
      </c>
      <c r="F216" s="223" t="s">
        <v>2026</v>
      </c>
      <c r="G216" s="220"/>
      <c r="H216" s="224">
        <v>3837.297</v>
      </c>
      <c r="I216" s="220"/>
      <c r="J216" s="220"/>
      <c r="K216" s="220"/>
      <c r="M216" s="97"/>
      <c r="N216" s="99"/>
      <c r="O216" s="100"/>
      <c r="P216" s="100"/>
      <c r="Q216" s="100"/>
      <c r="R216" s="100"/>
      <c r="S216" s="100"/>
      <c r="T216" s="100"/>
      <c r="U216" s="100"/>
      <c r="V216" s="100"/>
      <c r="W216" s="100"/>
      <c r="X216" s="101"/>
      <c r="AT216" s="98" t="s">
        <v>169</v>
      </c>
      <c r="AU216" s="98" t="s">
        <v>82</v>
      </c>
      <c r="AV216" s="13" t="s">
        <v>82</v>
      </c>
      <c r="AW216" s="13" t="s">
        <v>4</v>
      </c>
      <c r="AX216" s="13" t="s">
        <v>72</v>
      </c>
      <c r="AY216" s="98" t="s">
        <v>161</v>
      </c>
    </row>
    <row r="217" spans="1:65" s="14" customFormat="1">
      <c r="B217" s="225"/>
      <c r="C217" s="226"/>
      <c r="D217" s="221" t="s">
        <v>169</v>
      </c>
      <c r="E217" s="227" t="s">
        <v>1</v>
      </c>
      <c r="F217" s="228" t="s">
        <v>171</v>
      </c>
      <c r="G217" s="226"/>
      <c r="H217" s="229">
        <v>3837.297</v>
      </c>
      <c r="I217" s="226"/>
      <c r="J217" s="226"/>
      <c r="K217" s="226"/>
      <c r="M217" s="102"/>
      <c r="N217" s="104"/>
      <c r="O217" s="105"/>
      <c r="P217" s="105"/>
      <c r="Q217" s="105"/>
      <c r="R217" s="105"/>
      <c r="S217" s="105"/>
      <c r="T217" s="105"/>
      <c r="U217" s="105"/>
      <c r="V217" s="105"/>
      <c r="W217" s="105"/>
      <c r="X217" s="106"/>
      <c r="AT217" s="103" t="s">
        <v>169</v>
      </c>
      <c r="AU217" s="103" t="s">
        <v>82</v>
      </c>
      <c r="AV217" s="14" t="s">
        <v>168</v>
      </c>
      <c r="AW217" s="14" t="s">
        <v>4</v>
      </c>
      <c r="AX217" s="14" t="s">
        <v>80</v>
      </c>
      <c r="AY217" s="103" t="s">
        <v>161</v>
      </c>
    </row>
    <row r="218" spans="1:65" s="2" customFormat="1" ht="44.25" customHeight="1">
      <c r="A218" s="21"/>
      <c r="B218" s="137"/>
      <c r="C218" s="213" t="s">
        <v>287</v>
      </c>
      <c r="D218" s="213" t="s">
        <v>164</v>
      </c>
      <c r="E218" s="214" t="s">
        <v>312</v>
      </c>
      <c r="F218" s="215" t="s">
        <v>313</v>
      </c>
      <c r="G218" s="216" t="s">
        <v>282</v>
      </c>
      <c r="H218" s="217">
        <v>31.808</v>
      </c>
      <c r="I218" s="123"/>
      <c r="J218" s="218">
        <v>0</v>
      </c>
      <c r="K218" s="218">
        <f>ROUND(P218*H218,2)</f>
        <v>0</v>
      </c>
      <c r="L218" s="89"/>
      <c r="M218" s="22"/>
      <c r="N218" s="90" t="s">
        <v>1</v>
      </c>
      <c r="O218" s="91" t="s">
        <v>35</v>
      </c>
      <c r="P218" s="92">
        <f>I218+J218</f>
        <v>0</v>
      </c>
      <c r="Q218" s="92">
        <f>ROUND(I218*H218,2)</f>
        <v>0</v>
      </c>
      <c r="R218" s="92">
        <f>ROUND(J218*H218,2)</f>
        <v>0</v>
      </c>
      <c r="S218" s="93">
        <v>0</v>
      </c>
      <c r="T218" s="93">
        <f>S218*H218</f>
        <v>0</v>
      </c>
      <c r="U218" s="93">
        <v>0</v>
      </c>
      <c r="V218" s="93">
        <f>U218*H218</f>
        <v>0</v>
      </c>
      <c r="W218" s="93">
        <v>0</v>
      </c>
      <c r="X218" s="94">
        <f>W218*H218</f>
        <v>0</v>
      </c>
      <c r="Y218" s="21"/>
      <c r="Z218" s="21"/>
      <c r="AA218" s="21"/>
      <c r="AB218" s="21"/>
      <c r="AC218" s="21"/>
      <c r="AD218" s="21"/>
      <c r="AE218" s="21"/>
      <c r="AR218" s="95" t="s">
        <v>168</v>
      </c>
      <c r="AT218" s="95" t="s">
        <v>164</v>
      </c>
      <c r="AU218" s="95" t="s">
        <v>82</v>
      </c>
      <c r="AY218" s="17" t="s">
        <v>161</v>
      </c>
      <c r="BE218" s="96">
        <f>IF(O218="základní",K218,0)</f>
        <v>0</v>
      </c>
      <c r="BF218" s="96">
        <f>IF(O218="snížená",K218,0)</f>
        <v>0</v>
      </c>
      <c r="BG218" s="96">
        <f>IF(O218="zákl. přenesená",K218,0)</f>
        <v>0</v>
      </c>
      <c r="BH218" s="96">
        <f>IF(O218="sníž. přenesená",K218,0)</f>
        <v>0</v>
      </c>
      <c r="BI218" s="96">
        <f>IF(O218="nulová",K218,0)</f>
        <v>0</v>
      </c>
      <c r="BJ218" s="17" t="s">
        <v>80</v>
      </c>
      <c r="BK218" s="96">
        <f>ROUND(P218*H218,2)</f>
        <v>0</v>
      </c>
      <c r="BL218" s="17" t="s">
        <v>168</v>
      </c>
      <c r="BM218" s="95" t="s">
        <v>290</v>
      </c>
    </row>
    <row r="219" spans="1:65" s="13" customFormat="1">
      <c r="B219" s="219"/>
      <c r="C219" s="220"/>
      <c r="D219" s="221" t="s">
        <v>169</v>
      </c>
      <c r="E219" s="222" t="s">
        <v>1</v>
      </c>
      <c r="F219" s="223" t="s">
        <v>2027</v>
      </c>
      <c r="G219" s="220"/>
      <c r="H219" s="224">
        <v>31.808</v>
      </c>
      <c r="I219" s="220"/>
      <c r="J219" s="220"/>
      <c r="K219" s="220"/>
      <c r="M219" s="97"/>
      <c r="N219" s="99"/>
      <c r="O219" s="100"/>
      <c r="P219" s="100"/>
      <c r="Q219" s="100"/>
      <c r="R219" s="100"/>
      <c r="S219" s="100"/>
      <c r="T219" s="100"/>
      <c r="U219" s="100"/>
      <c r="V219" s="100"/>
      <c r="W219" s="100"/>
      <c r="X219" s="101"/>
      <c r="AT219" s="98" t="s">
        <v>169</v>
      </c>
      <c r="AU219" s="98" t="s">
        <v>82</v>
      </c>
      <c r="AV219" s="13" t="s">
        <v>82</v>
      </c>
      <c r="AW219" s="13" t="s">
        <v>4</v>
      </c>
      <c r="AX219" s="13" t="s">
        <v>72</v>
      </c>
      <c r="AY219" s="98" t="s">
        <v>161</v>
      </c>
    </row>
    <row r="220" spans="1:65" s="14" customFormat="1">
      <c r="B220" s="225"/>
      <c r="C220" s="226"/>
      <c r="D220" s="221" t="s">
        <v>169</v>
      </c>
      <c r="E220" s="227" t="s">
        <v>1</v>
      </c>
      <c r="F220" s="228" t="s">
        <v>171</v>
      </c>
      <c r="G220" s="226"/>
      <c r="H220" s="229">
        <v>31.808</v>
      </c>
      <c r="I220" s="226"/>
      <c r="J220" s="226"/>
      <c r="K220" s="226"/>
      <c r="M220" s="102"/>
      <c r="N220" s="104"/>
      <c r="O220" s="105"/>
      <c r="P220" s="105"/>
      <c r="Q220" s="105"/>
      <c r="R220" s="105"/>
      <c r="S220" s="105"/>
      <c r="T220" s="105"/>
      <c r="U220" s="105"/>
      <c r="V220" s="105"/>
      <c r="W220" s="105"/>
      <c r="X220" s="106"/>
      <c r="AT220" s="103" t="s">
        <v>169</v>
      </c>
      <c r="AU220" s="103" t="s">
        <v>82</v>
      </c>
      <c r="AV220" s="14" t="s">
        <v>168</v>
      </c>
      <c r="AW220" s="14" t="s">
        <v>4</v>
      </c>
      <c r="AX220" s="14" t="s">
        <v>80</v>
      </c>
      <c r="AY220" s="103" t="s">
        <v>161</v>
      </c>
    </row>
    <row r="221" spans="1:65" s="2" customFormat="1" ht="44.25" customHeight="1">
      <c r="A221" s="21"/>
      <c r="B221" s="137"/>
      <c r="C221" s="213" t="s">
        <v>245</v>
      </c>
      <c r="D221" s="213" t="s">
        <v>164</v>
      </c>
      <c r="E221" s="214" t="s">
        <v>316</v>
      </c>
      <c r="F221" s="215" t="s">
        <v>317</v>
      </c>
      <c r="G221" s="216" t="s">
        <v>282</v>
      </c>
      <c r="H221" s="217">
        <v>19.106000000000002</v>
      </c>
      <c r="I221" s="123"/>
      <c r="J221" s="218">
        <v>0</v>
      </c>
      <c r="K221" s="218">
        <f>ROUND(P221*H221,2)</f>
        <v>0</v>
      </c>
      <c r="L221" s="89"/>
      <c r="M221" s="22"/>
      <c r="N221" s="90" t="s">
        <v>1</v>
      </c>
      <c r="O221" s="91" t="s">
        <v>35</v>
      </c>
      <c r="P221" s="92">
        <f>I221+J221</f>
        <v>0</v>
      </c>
      <c r="Q221" s="92">
        <f>ROUND(I221*H221,2)</f>
        <v>0</v>
      </c>
      <c r="R221" s="92">
        <f>ROUND(J221*H221,2)</f>
        <v>0</v>
      </c>
      <c r="S221" s="93">
        <v>0</v>
      </c>
      <c r="T221" s="93">
        <f>S221*H221</f>
        <v>0</v>
      </c>
      <c r="U221" s="93">
        <v>0</v>
      </c>
      <c r="V221" s="93">
        <f>U221*H221</f>
        <v>0</v>
      </c>
      <c r="W221" s="93">
        <v>0</v>
      </c>
      <c r="X221" s="94">
        <f>W221*H221</f>
        <v>0</v>
      </c>
      <c r="Y221" s="21"/>
      <c r="Z221" s="21"/>
      <c r="AA221" s="21"/>
      <c r="AB221" s="21"/>
      <c r="AC221" s="21"/>
      <c r="AD221" s="21"/>
      <c r="AE221" s="21"/>
      <c r="AR221" s="95" t="s">
        <v>168</v>
      </c>
      <c r="AT221" s="95" t="s">
        <v>164</v>
      </c>
      <c r="AU221" s="95" t="s">
        <v>82</v>
      </c>
      <c r="AY221" s="17" t="s">
        <v>161</v>
      </c>
      <c r="BE221" s="96">
        <f>IF(O221="základní",K221,0)</f>
        <v>0</v>
      </c>
      <c r="BF221" s="96">
        <f>IF(O221="snížená",K221,0)</f>
        <v>0</v>
      </c>
      <c r="BG221" s="96">
        <f>IF(O221="zákl. přenesená",K221,0)</f>
        <v>0</v>
      </c>
      <c r="BH221" s="96">
        <f>IF(O221="sníž. přenesená",K221,0)</f>
        <v>0</v>
      </c>
      <c r="BI221" s="96">
        <f>IF(O221="nulová",K221,0)</f>
        <v>0</v>
      </c>
      <c r="BJ221" s="17" t="s">
        <v>80</v>
      </c>
      <c r="BK221" s="96">
        <f>ROUND(P221*H221,2)</f>
        <v>0</v>
      </c>
      <c r="BL221" s="17" t="s">
        <v>168</v>
      </c>
      <c r="BM221" s="95" t="s">
        <v>293</v>
      </c>
    </row>
    <row r="222" spans="1:65" s="13" customFormat="1">
      <c r="B222" s="219"/>
      <c r="C222" s="220"/>
      <c r="D222" s="221" t="s">
        <v>169</v>
      </c>
      <c r="E222" s="222" t="s">
        <v>1</v>
      </c>
      <c r="F222" s="223" t="s">
        <v>2028</v>
      </c>
      <c r="G222" s="220"/>
      <c r="H222" s="224">
        <v>1.3160000000000001</v>
      </c>
      <c r="I222" s="220"/>
      <c r="J222" s="220"/>
      <c r="K222" s="220"/>
      <c r="M222" s="97"/>
      <c r="N222" s="99"/>
      <c r="O222" s="100"/>
      <c r="P222" s="100"/>
      <c r="Q222" s="100"/>
      <c r="R222" s="100"/>
      <c r="S222" s="100"/>
      <c r="T222" s="100"/>
      <c r="U222" s="100"/>
      <c r="V222" s="100"/>
      <c r="W222" s="100"/>
      <c r="X222" s="101"/>
      <c r="AT222" s="98" t="s">
        <v>169</v>
      </c>
      <c r="AU222" s="98" t="s">
        <v>82</v>
      </c>
      <c r="AV222" s="13" t="s">
        <v>82</v>
      </c>
      <c r="AW222" s="13" t="s">
        <v>4</v>
      </c>
      <c r="AX222" s="13" t="s">
        <v>72</v>
      </c>
      <c r="AY222" s="98" t="s">
        <v>161</v>
      </c>
    </row>
    <row r="223" spans="1:65" s="13" customFormat="1">
      <c r="B223" s="219"/>
      <c r="C223" s="220"/>
      <c r="D223" s="221" t="s">
        <v>169</v>
      </c>
      <c r="E223" s="222" t="s">
        <v>1</v>
      </c>
      <c r="F223" s="223" t="s">
        <v>2029</v>
      </c>
      <c r="G223" s="220"/>
      <c r="H223" s="224">
        <v>11.510999999999999</v>
      </c>
      <c r="I223" s="220"/>
      <c r="J223" s="220"/>
      <c r="K223" s="220"/>
      <c r="M223" s="97"/>
      <c r="N223" s="99"/>
      <c r="O223" s="100"/>
      <c r="P223" s="100"/>
      <c r="Q223" s="100"/>
      <c r="R223" s="100"/>
      <c r="S223" s="100"/>
      <c r="T223" s="100"/>
      <c r="U223" s="100"/>
      <c r="V223" s="100"/>
      <c r="W223" s="100"/>
      <c r="X223" s="101"/>
      <c r="AT223" s="98" t="s">
        <v>169</v>
      </c>
      <c r="AU223" s="98" t="s">
        <v>82</v>
      </c>
      <c r="AV223" s="13" t="s">
        <v>82</v>
      </c>
      <c r="AW223" s="13" t="s">
        <v>4</v>
      </c>
      <c r="AX223" s="13" t="s">
        <v>72</v>
      </c>
      <c r="AY223" s="98" t="s">
        <v>161</v>
      </c>
    </row>
    <row r="224" spans="1:65" s="13" customFormat="1">
      <c r="B224" s="219"/>
      <c r="C224" s="220"/>
      <c r="D224" s="221" t="s">
        <v>169</v>
      </c>
      <c r="E224" s="222" t="s">
        <v>1</v>
      </c>
      <c r="F224" s="223" t="s">
        <v>2030</v>
      </c>
      <c r="G224" s="220"/>
      <c r="H224" s="224">
        <v>6.2789999999999999</v>
      </c>
      <c r="I224" s="220"/>
      <c r="J224" s="220"/>
      <c r="K224" s="220"/>
      <c r="M224" s="97"/>
      <c r="N224" s="99"/>
      <c r="O224" s="100"/>
      <c r="P224" s="100"/>
      <c r="Q224" s="100"/>
      <c r="R224" s="100"/>
      <c r="S224" s="100"/>
      <c r="T224" s="100"/>
      <c r="U224" s="100"/>
      <c r="V224" s="100"/>
      <c r="W224" s="100"/>
      <c r="X224" s="101"/>
      <c r="AT224" s="98" t="s">
        <v>169</v>
      </c>
      <c r="AU224" s="98" t="s">
        <v>82</v>
      </c>
      <c r="AV224" s="13" t="s">
        <v>82</v>
      </c>
      <c r="AW224" s="13" t="s">
        <v>4</v>
      </c>
      <c r="AX224" s="13" t="s">
        <v>72</v>
      </c>
      <c r="AY224" s="98" t="s">
        <v>161</v>
      </c>
    </row>
    <row r="225" spans="1:65" s="14" customFormat="1">
      <c r="B225" s="225"/>
      <c r="C225" s="226"/>
      <c r="D225" s="221" t="s">
        <v>169</v>
      </c>
      <c r="E225" s="227" t="s">
        <v>1</v>
      </c>
      <c r="F225" s="228" t="s">
        <v>171</v>
      </c>
      <c r="G225" s="226"/>
      <c r="H225" s="229">
        <v>19.106000000000002</v>
      </c>
      <c r="I225" s="226"/>
      <c r="J225" s="226"/>
      <c r="K225" s="226"/>
      <c r="M225" s="102"/>
      <c r="N225" s="104"/>
      <c r="O225" s="105"/>
      <c r="P225" s="105"/>
      <c r="Q225" s="105"/>
      <c r="R225" s="105"/>
      <c r="S225" s="105"/>
      <c r="T225" s="105"/>
      <c r="U225" s="105"/>
      <c r="V225" s="105"/>
      <c r="W225" s="105"/>
      <c r="X225" s="106"/>
      <c r="AT225" s="103" t="s">
        <v>169</v>
      </c>
      <c r="AU225" s="103" t="s">
        <v>82</v>
      </c>
      <c r="AV225" s="14" t="s">
        <v>168</v>
      </c>
      <c r="AW225" s="14" t="s">
        <v>4</v>
      </c>
      <c r="AX225" s="14" t="s">
        <v>80</v>
      </c>
      <c r="AY225" s="103" t="s">
        <v>161</v>
      </c>
    </row>
    <row r="226" spans="1:65" s="2" customFormat="1" ht="44.25" customHeight="1">
      <c r="A226" s="21"/>
      <c r="B226" s="137"/>
      <c r="C226" s="213" t="s">
        <v>295</v>
      </c>
      <c r="D226" s="213" t="s">
        <v>164</v>
      </c>
      <c r="E226" s="214" t="s">
        <v>1071</v>
      </c>
      <c r="F226" s="215" t="s">
        <v>1072</v>
      </c>
      <c r="G226" s="216" t="s">
        <v>282</v>
      </c>
      <c r="H226" s="217">
        <v>38.131</v>
      </c>
      <c r="I226" s="123"/>
      <c r="J226" s="218">
        <v>0</v>
      </c>
      <c r="K226" s="218">
        <f>ROUND(P226*H226,2)</f>
        <v>0</v>
      </c>
      <c r="L226" s="89"/>
      <c r="M226" s="22"/>
      <c r="N226" s="90" t="s">
        <v>1</v>
      </c>
      <c r="O226" s="91" t="s">
        <v>35</v>
      </c>
      <c r="P226" s="92">
        <f>I226+J226</f>
        <v>0</v>
      </c>
      <c r="Q226" s="92">
        <f>ROUND(I226*H226,2)</f>
        <v>0</v>
      </c>
      <c r="R226" s="92">
        <f>ROUND(J226*H226,2)</f>
        <v>0</v>
      </c>
      <c r="S226" s="93">
        <v>0</v>
      </c>
      <c r="T226" s="93">
        <f>S226*H226</f>
        <v>0</v>
      </c>
      <c r="U226" s="93">
        <v>0</v>
      </c>
      <c r="V226" s="93">
        <f>U226*H226</f>
        <v>0</v>
      </c>
      <c r="W226" s="93">
        <v>0</v>
      </c>
      <c r="X226" s="94">
        <f>W226*H226</f>
        <v>0</v>
      </c>
      <c r="Y226" s="21"/>
      <c r="Z226" s="21"/>
      <c r="AA226" s="21"/>
      <c r="AB226" s="21"/>
      <c r="AC226" s="21"/>
      <c r="AD226" s="21"/>
      <c r="AE226" s="21"/>
      <c r="AR226" s="95" t="s">
        <v>168</v>
      </c>
      <c r="AT226" s="95" t="s">
        <v>164</v>
      </c>
      <c r="AU226" s="95" t="s">
        <v>82</v>
      </c>
      <c r="AY226" s="17" t="s">
        <v>161</v>
      </c>
      <c r="BE226" s="96">
        <f>IF(O226="základní",K226,0)</f>
        <v>0</v>
      </c>
      <c r="BF226" s="96">
        <f>IF(O226="snížená",K226,0)</f>
        <v>0</v>
      </c>
      <c r="BG226" s="96">
        <f>IF(O226="zákl. přenesená",K226,0)</f>
        <v>0</v>
      </c>
      <c r="BH226" s="96">
        <f>IF(O226="sníž. přenesená",K226,0)</f>
        <v>0</v>
      </c>
      <c r="BI226" s="96">
        <f>IF(O226="nulová",K226,0)</f>
        <v>0</v>
      </c>
      <c r="BJ226" s="17" t="s">
        <v>80</v>
      </c>
      <c r="BK226" s="96">
        <f>ROUND(P226*H226,2)</f>
        <v>0</v>
      </c>
      <c r="BL226" s="17" t="s">
        <v>168</v>
      </c>
      <c r="BM226" s="95" t="s">
        <v>298</v>
      </c>
    </row>
    <row r="227" spans="1:65" s="13" customFormat="1">
      <c r="B227" s="219"/>
      <c r="C227" s="220"/>
      <c r="D227" s="221" t="s">
        <v>169</v>
      </c>
      <c r="E227" s="222" t="s">
        <v>1</v>
      </c>
      <c r="F227" s="223" t="s">
        <v>2031</v>
      </c>
      <c r="G227" s="220"/>
      <c r="H227" s="224">
        <v>25.155999999999999</v>
      </c>
      <c r="I227" s="220"/>
      <c r="J227" s="220"/>
      <c r="K227" s="220"/>
      <c r="M227" s="97"/>
      <c r="N227" s="99"/>
      <c r="O227" s="100"/>
      <c r="P227" s="100"/>
      <c r="Q227" s="100"/>
      <c r="R227" s="100"/>
      <c r="S227" s="100"/>
      <c r="T227" s="100"/>
      <c r="U227" s="100"/>
      <c r="V227" s="100"/>
      <c r="W227" s="100"/>
      <c r="X227" s="101"/>
      <c r="AT227" s="98" t="s">
        <v>169</v>
      </c>
      <c r="AU227" s="98" t="s">
        <v>82</v>
      </c>
      <c r="AV227" s="13" t="s">
        <v>82</v>
      </c>
      <c r="AW227" s="13" t="s">
        <v>4</v>
      </c>
      <c r="AX227" s="13" t="s">
        <v>72</v>
      </c>
      <c r="AY227" s="98" t="s">
        <v>161</v>
      </c>
    </row>
    <row r="228" spans="1:65" s="13" customFormat="1">
      <c r="B228" s="219"/>
      <c r="C228" s="220"/>
      <c r="D228" s="221" t="s">
        <v>169</v>
      </c>
      <c r="E228" s="222" t="s">
        <v>1</v>
      </c>
      <c r="F228" s="223" t="s">
        <v>2032</v>
      </c>
      <c r="G228" s="220"/>
      <c r="H228" s="224">
        <v>12.975</v>
      </c>
      <c r="I228" s="220"/>
      <c r="J228" s="220"/>
      <c r="K228" s="220"/>
      <c r="M228" s="97"/>
      <c r="N228" s="99"/>
      <c r="O228" s="100"/>
      <c r="P228" s="100"/>
      <c r="Q228" s="100"/>
      <c r="R228" s="100"/>
      <c r="S228" s="100"/>
      <c r="T228" s="100"/>
      <c r="U228" s="100"/>
      <c r="V228" s="100"/>
      <c r="W228" s="100"/>
      <c r="X228" s="101"/>
      <c r="AT228" s="98" t="s">
        <v>169</v>
      </c>
      <c r="AU228" s="98" t="s">
        <v>82</v>
      </c>
      <c r="AV228" s="13" t="s">
        <v>82</v>
      </c>
      <c r="AW228" s="13" t="s">
        <v>4</v>
      </c>
      <c r="AX228" s="13" t="s">
        <v>72</v>
      </c>
      <c r="AY228" s="98" t="s">
        <v>161</v>
      </c>
    </row>
    <row r="229" spans="1:65" s="14" customFormat="1">
      <c r="B229" s="225"/>
      <c r="C229" s="226"/>
      <c r="D229" s="221" t="s">
        <v>169</v>
      </c>
      <c r="E229" s="227" t="s">
        <v>1</v>
      </c>
      <c r="F229" s="228" t="s">
        <v>171</v>
      </c>
      <c r="G229" s="226"/>
      <c r="H229" s="229">
        <v>38.131</v>
      </c>
      <c r="I229" s="226"/>
      <c r="J229" s="226"/>
      <c r="K229" s="226"/>
      <c r="M229" s="102"/>
      <c r="N229" s="104"/>
      <c r="O229" s="105"/>
      <c r="P229" s="105"/>
      <c r="Q229" s="105"/>
      <c r="R229" s="105"/>
      <c r="S229" s="105"/>
      <c r="T229" s="105"/>
      <c r="U229" s="105"/>
      <c r="V229" s="105"/>
      <c r="W229" s="105"/>
      <c r="X229" s="106"/>
      <c r="AT229" s="103" t="s">
        <v>169</v>
      </c>
      <c r="AU229" s="103" t="s">
        <v>82</v>
      </c>
      <c r="AV229" s="14" t="s">
        <v>168</v>
      </c>
      <c r="AW229" s="14" t="s">
        <v>4</v>
      </c>
      <c r="AX229" s="14" t="s">
        <v>80</v>
      </c>
      <c r="AY229" s="103" t="s">
        <v>161</v>
      </c>
    </row>
    <row r="230" spans="1:65" s="2" customFormat="1" ht="55.5" customHeight="1">
      <c r="A230" s="21"/>
      <c r="B230" s="137"/>
      <c r="C230" s="213" t="s">
        <v>248</v>
      </c>
      <c r="D230" s="213" t="s">
        <v>164</v>
      </c>
      <c r="E230" s="214" t="s">
        <v>2033</v>
      </c>
      <c r="F230" s="215" t="s">
        <v>2034</v>
      </c>
      <c r="G230" s="216" t="s">
        <v>282</v>
      </c>
      <c r="H230" s="217">
        <v>50.542999999999999</v>
      </c>
      <c r="I230" s="123"/>
      <c r="J230" s="218">
        <v>0</v>
      </c>
      <c r="K230" s="218">
        <f>ROUND(P230*H230,2)</f>
        <v>0</v>
      </c>
      <c r="L230" s="89"/>
      <c r="M230" s="22"/>
      <c r="N230" s="90" t="s">
        <v>1</v>
      </c>
      <c r="O230" s="91" t="s">
        <v>35</v>
      </c>
      <c r="P230" s="92">
        <f>I230+J230</f>
        <v>0</v>
      </c>
      <c r="Q230" s="92">
        <f>ROUND(I230*H230,2)</f>
        <v>0</v>
      </c>
      <c r="R230" s="92">
        <f>ROUND(J230*H230,2)</f>
        <v>0</v>
      </c>
      <c r="S230" s="93">
        <v>0</v>
      </c>
      <c r="T230" s="93">
        <f>S230*H230</f>
        <v>0</v>
      </c>
      <c r="U230" s="93">
        <v>0</v>
      </c>
      <c r="V230" s="93">
        <f>U230*H230</f>
        <v>0</v>
      </c>
      <c r="W230" s="93">
        <v>0</v>
      </c>
      <c r="X230" s="94">
        <f>W230*H230</f>
        <v>0</v>
      </c>
      <c r="Y230" s="21"/>
      <c r="Z230" s="21"/>
      <c r="AA230" s="21"/>
      <c r="AB230" s="21"/>
      <c r="AC230" s="21"/>
      <c r="AD230" s="21"/>
      <c r="AE230" s="21"/>
      <c r="AR230" s="95" t="s">
        <v>168</v>
      </c>
      <c r="AT230" s="95" t="s">
        <v>164</v>
      </c>
      <c r="AU230" s="95" t="s">
        <v>82</v>
      </c>
      <c r="AY230" s="17" t="s">
        <v>161</v>
      </c>
      <c r="BE230" s="96">
        <f>IF(O230="základní",K230,0)</f>
        <v>0</v>
      </c>
      <c r="BF230" s="96">
        <f>IF(O230="snížená",K230,0)</f>
        <v>0</v>
      </c>
      <c r="BG230" s="96">
        <f>IF(O230="zákl. přenesená",K230,0)</f>
        <v>0</v>
      </c>
      <c r="BH230" s="96">
        <f>IF(O230="sníž. přenesená",K230,0)</f>
        <v>0</v>
      </c>
      <c r="BI230" s="96">
        <f>IF(O230="nulová",K230,0)</f>
        <v>0</v>
      </c>
      <c r="BJ230" s="17" t="s">
        <v>80</v>
      </c>
      <c r="BK230" s="96">
        <f>ROUND(P230*H230,2)</f>
        <v>0</v>
      </c>
      <c r="BL230" s="17" t="s">
        <v>168</v>
      </c>
      <c r="BM230" s="95" t="s">
        <v>301</v>
      </c>
    </row>
    <row r="231" spans="1:65" s="13" customFormat="1">
      <c r="B231" s="219"/>
      <c r="C231" s="220"/>
      <c r="D231" s="221" t="s">
        <v>169</v>
      </c>
      <c r="E231" s="222" t="s">
        <v>1</v>
      </c>
      <c r="F231" s="223" t="s">
        <v>2035</v>
      </c>
      <c r="G231" s="220"/>
      <c r="H231" s="224">
        <v>27.187999999999999</v>
      </c>
      <c r="I231" s="220"/>
      <c r="J231" s="220"/>
      <c r="K231" s="220"/>
      <c r="M231" s="97"/>
      <c r="N231" s="99"/>
      <c r="O231" s="100"/>
      <c r="P231" s="100"/>
      <c r="Q231" s="100"/>
      <c r="R231" s="100"/>
      <c r="S231" s="100"/>
      <c r="T231" s="100"/>
      <c r="U231" s="100"/>
      <c r="V231" s="100"/>
      <c r="W231" s="100"/>
      <c r="X231" s="101"/>
      <c r="AT231" s="98" t="s">
        <v>169</v>
      </c>
      <c r="AU231" s="98" t="s">
        <v>82</v>
      </c>
      <c r="AV231" s="13" t="s">
        <v>82</v>
      </c>
      <c r="AW231" s="13" t="s">
        <v>4</v>
      </c>
      <c r="AX231" s="13" t="s">
        <v>72</v>
      </c>
      <c r="AY231" s="98" t="s">
        <v>161</v>
      </c>
    </row>
    <row r="232" spans="1:65" s="13" customFormat="1">
      <c r="B232" s="219"/>
      <c r="C232" s="220"/>
      <c r="D232" s="221" t="s">
        <v>169</v>
      </c>
      <c r="E232" s="222" t="s">
        <v>1</v>
      </c>
      <c r="F232" s="223" t="s">
        <v>2036</v>
      </c>
      <c r="G232" s="220"/>
      <c r="H232" s="224">
        <v>23.355</v>
      </c>
      <c r="I232" s="220"/>
      <c r="J232" s="220"/>
      <c r="K232" s="220"/>
      <c r="M232" s="97"/>
      <c r="N232" s="99"/>
      <c r="O232" s="100"/>
      <c r="P232" s="100"/>
      <c r="Q232" s="100"/>
      <c r="R232" s="100"/>
      <c r="S232" s="100"/>
      <c r="T232" s="100"/>
      <c r="U232" s="100"/>
      <c r="V232" s="100"/>
      <c r="W232" s="100"/>
      <c r="X232" s="101"/>
      <c r="AT232" s="98" t="s">
        <v>169</v>
      </c>
      <c r="AU232" s="98" t="s">
        <v>82</v>
      </c>
      <c r="AV232" s="13" t="s">
        <v>82</v>
      </c>
      <c r="AW232" s="13" t="s">
        <v>4</v>
      </c>
      <c r="AX232" s="13" t="s">
        <v>72</v>
      </c>
      <c r="AY232" s="98" t="s">
        <v>161</v>
      </c>
    </row>
    <row r="233" spans="1:65" s="14" customFormat="1">
      <c r="B233" s="225"/>
      <c r="C233" s="226"/>
      <c r="D233" s="221" t="s">
        <v>169</v>
      </c>
      <c r="E233" s="227" t="s">
        <v>1</v>
      </c>
      <c r="F233" s="228" t="s">
        <v>171</v>
      </c>
      <c r="G233" s="226"/>
      <c r="H233" s="229">
        <v>50.542999999999999</v>
      </c>
      <c r="I233" s="226"/>
      <c r="J233" s="226"/>
      <c r="K233" s="226"/>
      <c r="M233" s="102"/>
      <c r="N233" s="104"/>
      <c r="O233" s="105"/>
      <c r="P233" s="105"/>
      <c r="Q233" s="105"/>
      <c r="R233" s="105"/>
      <c r="S233" s="105"/>
      <c r="T233" s="105"/>
      <c r="U233" s="105"/>
      <c r="V233" s="105"/>
      <c r="W233" s="105"/>
      <c r="X233" s="106"/>
      <c r="AT233" s="103" t="s">
        <v>169</v>
      </c>
      <c r="AU233" s="103" t="s">
        <v>82</v>
      </c>
      <c r="AV233" s="14" t="s">
        <v>168</v>
      </c>
      <c r="AW233" s="14" t="s">
        <v>4</v>
      </c>
      <c r="AX233" s="14" t="s">
        <v>80</v>
      </c>
      <c r="AY233" s="103" t="s">
        <v>161</v>
      </c>
    </row>
    <row r="234" spans="1:65" s="2" customFormat="1" ht="49.15" customHeight="1">
      <c r="A234" s="21"/>
      <c r="B234" s="137"/>
      <c r="C234" s="213" t="s">
        <v>8</v>
      </c>
      <c r="D234" s="213" t="s">
        <v>164</v>
      </c>
      <c r="E234" s="214" t="s">
        <v>322</v>
      </c>
      <c r="F234" s="215" t="s">
        <v>323</v>
      </c>
      <c r="G234" s="216" t="s">
        <v>282</v>
      </c>
      <c r="H234" s="217">
        <v>62.375</v>
      </c>
      <c r="I234" s="123"/>
      <c r="J234" s="218">
        <v>0</v>
      </c>
      <c r="K234" s="218">
        <f>ROUND(P234*H234,2)</f>
        <v>0</v>
      </c>
      <c r="L234" s="89"/>
      <c r="M234" s="22"/>
      <c r="N234" s="90" t="s">
        <v>1</v>
      </c>
      <c r="O234" s="91" t="s">
        <v>35</v>
      </c>
      <c r="P234" s="92">
        <f>I234+J234</f>
        <v>0</v>
      </c>
      <c r="Q234" s="92">
        <f>ROUND(I234*H234,2)</f>
        <v>0</v>
      </c>
      <c r="R234" s="92">
        <f>ROUND(J234*H234,2)</f>
        <v>0</v>
      </c>
      <c r="S234" s="93">
        <v>0</v>
      </c>
      <c r="T234" s="93">
        <f>S234*H234</f>
        <v>0</v>
      </c>
      <c r="U234" s="93">
        <v>0</v>
      </c>
      <c r="V234" s="93">
        <f>U234*H234</f>
        <v>0</v>
      </c>
      <c r="W234" s="93">
        <v>0</v>
      </c>
      <c r="X234" s="94">
        <f>W234*H234</f>
        <v>0</v>
      </c>
      <c r="Y234" s="21"/>
      <c r="Z234" s="21"/>
      <c r="AA234" s="21"/>
      <c r="AB234" s="21"/>
      <c r="AC234" s="21"/>
      <c r="AD234" s="21"/>
      <c r="AE234" s="21"/>
      <c r="AR234" s="95" t="s">
        <v>168</v>
      </c>
      <c r="AT234" s="95" t="s">
        <v>164</v>
      </c>
      <c r="AU234" s="95" t="s">
        <v>82</v>
      </c>
      <c r="AY234" s="17" t="s">
        <v>161</v>
      </c>
      <c r="BE234" s="96">
        <f>IF(O234="základní",K234,0)</f>
        <v>0</v>
      </c>
      <c r="BF234" s="96">
        <f>IF(O234="snížená",K234,0)</f>
        <v>0</v>
      </c>
      <c r="BG234" s="96">
        <f>IF(O234="zákl. přenesená",K234,0)</f>
        <v>0</v>
      </c>
      <c r="BH234" s="96">
        <f>IF(O234="sníž. přenesená",K234,0)</f>
        <v>0</v>
      </c>
      <c r="BI234" s="96">
        <f>IF(O234="nulová",K234,0)</f>
        <v>0</v>
      </c>
      <c r="BJ234" s="17" t="s">
        <v>80</v>
      </c>
      <c r="BK234" s="96">
        <f>ROUND(P234*H234,2)</f>
        <v>0</v>
      </c>
      <c r="BL234" s="17" t="s">
        <v>168</v>
      </c>
      <c r="BM234" s="95" t="s">
        <v>305</v>
      </c>
    </row>
    <row r="235" spans="1:65" s="13" customFormat="1">
      <c r="B235" s="219"/>
      <c r="C235" s="220"/>
      <c r="D235" s="221" t="s">
        <v>169</v>
      </c>
      <c r="E235" s="222" t="s">
        <v>1</v>
      </c>
      <c r="F235" s="223" t="s">
        <v>2037</v>
      </c>
      <c r="G235" s="220"/>
      <c r="H235" s="224">
        <v>201.96299999999999</v>
      </c>
      <c r="I235" s="220"/>
      <c r="J235" s="220"/>
      <c r="K235" s="220"/>
      <c r="M235" s="97"/>
      <c r="N235" s="99"/>
      <c r="O235" s="100"/>
      <c r="P235" s="100"/>
      <c r="Q235" s="100"/>
      <c r="R235" s="100"/>
      <c r="S235" s="100"/>
      <c r="T235" s="100"/>
      <c r="U235" s="100"/>
      <c r="V235" s="100"/>
      <c r="W235" s="100"/>
      <c r="X235" s="101"/>
      <c r="AT235" s="98" t="s">
        <v>169</v>
      </c>
      <c r="AU235" s="98" t="s">
        <v>82</v>
      </c>
      <c r="AV235" s="13" t="s">
        <v>82</v>
      </c>
      <c r="AW235" s="13" t="s">
        <v>4</v>
      </c>
      <c r="AX235" s="13" t="s">
        <v>72</v>
      </c>
      <c r="AY235" s="98" t="s">
        <v>161</v>
      </c>
    </row>
    <row r="236" spans="1:65" s="13" customFormat="1">
      <c r="B236" s="219"/>
      <c r="C236" s="220"/>
      <c r="D236" s="221" t="s">
        <v>169</v>
      </c>
      <c r="E236" s="222" t="s">
        <v>1</v>
      </c>
      <c r="F236" s="223" t="s">
        <v>2038</v>
      </c>
      <c r="G236" s="220"/>
      <c r="H236" s="224">
        <v>-31.808</v>
      </c>
      <c r="I236" s="220"/>
      <c r="J236" s="220"/>
      <c r="K236" s="220"/>
      <c r="M236" s="97"/>
      <c r="N236" s="99"/>
      <c r="O236" s="100"/>
      <c r="P236" s="100"/>
      <c r="Q236" s="100"/>
      <c r="R236" s="100"/>
      <c r="S236" s="100"/>
      <c r="T236" s="100"/>
      <c r="U236" s="100"/>
      <c r="V236" s="100"/>
      <c r="W236" s="100"/>
      <c r="X236" s="101"/>
      <c r="AT236" s="98" t="s">
        <v>169</v>
      </c>
      <c r="AU236" s="98" t="s">
        <v>82</v>
      </c>
      <c r="AV236" s="13" t="s">
        <v>82</v>
      </c>
      <c r="AW236" s="13" t="s">
        <v>4</v>
      </c>
      <c r="AX236" s="13" t="s">
        <v>72</v>
      </c>
      <c r="AY236" s="98" t="s">
        <v>161</v>
      </c>
    </row>
    <row r="237" spans="1:65" s="13" customFormat="1">
      <c r="B237" s="219"/>
      <c r="C237" s="220"/>
      <c r="D237" s="221" t="s">
        <v>169</v>
      </c>
      <c r="E237" s="222" t="s">
        <v>1</v>
      </c>
      <c r="F237" s="223" t="s">
        <v>2039</v>
      </c>
      <c r="G237" s="220"/>
      <c r="H237" s="224">
        <v>-19.106000000000002</v>
      </c>
      <c r="I237" s="220"/>
      <c r="J237" s="220"/>
      <c r="K237" s="220"/>
      <c r="M237" s="97"/>
      <c r="N237" s="99"/>
      <c r="O237" s="100"/>
      <c r="P237" s="100"/>
      <c r="Q237" s="100"/>
      <c r="R237" s="100"/>
      <c r="S237" s="100"/>
      <c r="T237" s="100"/>
      <c r="U237" s="100"/>
      <c r="V237" s="100"/>
      <c r="W237" s="100"/>
      <c r="X237" s="101"/>
      <c r="AT237" s="98" t="s">
        <v>169</v>
      </c>
      <c r="AU237" s="98" t="s">
        <v>82</v>
      </c>
      <c r="AV237" s="13" t="s">
        <v>82</v>
      </c>
      <c r="AW237" s="13" t="s">
        <v>4</v>
      </c>
      <c r="AX237" s="13" t="s">
        <v>72</v>
      </c>
      <c r="AY237" s="98" t="s">
        <v>161</v>
      </c>
    </row>
    <row r="238" spans="1:65" s="13" customFormat="1">
      <c r="B238" s="219"/>
      <c r="C238" s="220"/>
      <c r="D238" s="221" t="s">
        <v>169</v>
      </c>
      <c r="E238" s="222" t="s">
        <v>1</v>
      </c>
      <c r="F238" s="223" t="s">
        <v>2040</v>
      </c>
      <c r="G238" s="220"/>
      <c r="H238" s="224">
        <v>-38.131</v>
      </c>
      <c r="I238" s="220"/>
      <c r="J238" s="220"/>
      <c r="K238" s="220"/>
      <c r="M238" s="97"/>
      <c r="N238" s="99"/>
      <c r="O238" s="100"/>
      <c r="P238" s="100"/>
      <c r="Q238" s="100"/>
      <c r="R238" s="100"/>
      <c r="S238" s="100"/>
      <c r="T238" s="100"/>
      <c r="U238" s="100"/>
      <c r="V238" s="100"/>
      <c r="W238" s="100"/>
      <c r="X238" s="101"/>
      <c r="AT238" s="98" t="s">
        <v>169</v>
      </c>
      <c r="AU238" s="98" t="s">
        <v>82</v>
      </c>
      <c r="AV238" s="13" t="s">
        <v>82</v>
      </c>
      <c r="AW238" s="13" t="s">
        <v>4</v>
      </c>
      <c r="AX238" s="13" t="s">
        <v>72</v>
      </c>
      <c r="AY238" s="98" t="s">
        <v>161</v>
      </c>
    </row>
    <row r="239" spans="1:65" s="13" customFormat="1">
      <c r="B239" s="219"/>
      <c r="C239" s="220"/>
      <c r="D239" s="221" t="s">
        <v>169</v>
      </c>
      <c r="E239" s="222" t="s">
        <v>1</v>
      </c>
      <c r="F239" s="223" t="s">
        <v>2041</v>
      </c>
      <c r="G239" s="220"/>
      <c r="H239" s="224">
        <v>-50.542999999999999</v>
      </c>
      <c r="I239" s="220"/>
      <c r="J239" s="220"/>
      <c r="K239" s="220"/>
      <c r="M239" s="97"/>
      <c r="N239" s="99"/>
      <c r="O239" s="100"/>
      <c r="P239" s="100"/>
      <c r="Q239" s="100"/>
      <c r="R239" s="100"/>
      <c r="S239" s="100"/>
      <c r="T239" s="100"/>
      <c r="U239" s="100"/>
      <c r="V239" s="100"/>
      <c r="W239" s="100"/>
      <c r="X239" s="101"/>
      <c r="AT239" s="98" t="s">
        <v>169</v>
      </c>
      <c r="AU239" s="98" t="s">
        <v>82</v>
      </c>
      <c r="AV239" s="13" t="s">
        <v>82</v>
      </c>
      <c r="AW239" s="13" t="s">
        <v>4</v>
      </c>
      <c r="AX239" s="13" t="s">
        <v>72</v>
      </c>
      <c r="AY239" s="98" t="s">
        <v>161</v>
      </c>
    </row>
    <row r="240" spans="1:65" s="14" customFormat="1">
      <c r="B240" s="225"/>
      <c r="C240" s="226"/>
      <c r="D240" s="221" t="s">
        <v>169</v>
      </c>
      <c r="E240" s="227" t="s">
        <v>1</v>
      </c>
      <c r="F240" s="228" t="s">
        <v>171</v>
      </c>
      <c r="G240" s="226"/>
      <c r="H240" s="229">
        <v>62.375000000000007</v>
      </c>
      <c r="I240" s="226"/>
      <c r="J240" s="226"/>
      <c r="K240" s="226"/>
      <c r="M240" s="102"/>
      <c r="N240" s="104"/>
      <c r="O240" s="105"/>
      <c r="P240" s="105"/>
      <c r="Q240" s="105"/>
      <c r="R240" s="105"/>
      <c r="S240" s="105"/>
      <c r="T240" s="105"/>
      <c r="U240" s="105"/>
      <c r="V240" s="105"/>
      <c r="W240" s="105"/>
      <c r="X240" s="106"/>
      <c r="AT240" s="103" t="s">
        <v>169</v>
      </c>
      <c r="AU240" s="103" t="s">
        <v>82</v>
      </c>
      <c r="AV240" s="14" t="s">
        <v>168</v>
      </c>
      <c r="AW240" s="14" t="s">
        <v>4</v>
      </c>
      <c r="AX240" s="14" t="s">
        <v>80</v>
      </c>
      <c r="AY240" s="103" t="s">
        <v>161</v>
      </c>
    </row>
    <row r="241" spans="1:65" s="12" customFormat="1" ht="22.9" customHeight="1">
      <c r="B241" s="206"/>
      <c r="C241" s="207"/>
      <c r="D241" s="208" t="s">
        <v>71</v>
      </c>
      <c r="E241" s="211" t="s">
        <v>680</v>
      </c>
      <c r="F241" s="211" t="s">
        <v>681</v>
      </c>
      <c r="G241" s="207"/>
      <c r="H241" s="207"/>
      <c r="I241" s="207"/>
      <c r="J241" s="207"/>
      <c r="K241" s="212">
        <f>BK241</f>
        <v>0</v>
      </c>
      <c r="M241" s="80"/>
      <c r="N241" s="82"/>
      <c r="O241" s="83"/>
      <c r="P241" s="83"/>
      <c r="Q241" s="84">
        <f>Q242</f>
        <v>0</v>
      </c>
      <c r="R241" s="84">
        <f>R242</f>
        <v>0</v>
      </c>
      <c r="S241" s="83"/>
      <c r="T241" s="85">
        <f>T242</f>
        <v>0</v>
      </c>
      <c r="U241" s="83"/>
      <c r="V241" s="85">
        <f>V242</f>
        <v>0</v>
      </c>
      <c r="W241" s="83"/>
      <c r="X241" s="86">
        <f>X242</f>
        <v>0</v>
      </c>
      <c r="AR241" s="81" t="s">
        <v>80</v>
      </c>
      <c r="AT241" s="87" t="s">
        <v>71</v>
      </c>
      <c r="AU241" s="87" t="s">
        <v>80</v>
      </c>
      <c r="AY241" s="81" t="s">
        <v>161</v>
      </c>
      <c r="BK241" s="88">
        <f>BK242</f>
        <v>0</v>
      </c>
    </row>
    <row r="242" spans="1:65" s="2" customFormat="1" ht="62.65" customHeight="1">
      <c r="A242" s="21"/>
      <c r="B242" s="137"/>
      <c r="C242" s="213" t="s">
        <v>252</v>
      </c>
      <c r="D242" s="213" t="s">
        <v>164</v>
      </c>
      <c r="E242" s="214" t="s">
        <v>683</v>
      </c>
      <c r="F242" s="215" t="s">
        <v>684</v>
      </c>
      <c r="G242" s="216" t="s">
        <v>282</v>
      </c>
      <c r="H242" s="217">
        <v>3.5999999999999997E-2</v>
      </c>
      <c r="I242" s="218">
        <v>0</v>
      </c>
      <c r="J242" s="123"/>
      <c r="K242" s="218">
        <f>ROUND(P242*H242,2)</f>
        <v>0</v>
      </c>
      <c r="L242" s="89"/>
      <c r="M242" s="22"/>
      <c r="N242" s="90" t="s">
        <v>1</v>
      </c>
      <c r="O242" s="91" t="s">
        <v>35</v>
      </c>
      <c r="P242" s="92">
        <f>I242+J242</f>
        <v>0</v>
      </c>
      <c r="Q242" s="92">
        <f>ROUND(I242*H242,2)</f>
        <v>0</v>
      </c>
      <c r="R242" s="92">
        <f>ROUND(J242*H242,2)</f>
        <v>0</v>
      </c>
      <c r="S242" s="93">
        <v>0</v>
      </c>
      <c r="T242" s="93">
        <f>S242*H242</f>
        <v>0</v>
      </c>
      <c r="U242" s="93">
        <v>0</v>
      </c>
      <c r="V242" s="93">
        <f>U242*H242</f>
        <v>0</v>
      </c>
      <c r="W242" s="93">
        <v>0</v>
      </c>
      <c r="X242" s="94">
        <f>W242*H242</f>
        <v>0</v>
      </c>
      <c r="Y242" s="21"/>
      <c r="Z242" s="21"/>
      <c r="AA242" s="21"/>
      <c r="AB242" s="21"/>
      <c r="AC242" s="21"/>
      <c r="AD242" s="21"/>
      <c r="AE242" s="21"/>
      <c r="AR242" s="95" t="s">
        <v>168</v>
      </c>
      <c r="AT242" s="95" t="s">
        <v>164</v>
      </c>
      <c r="AU242" s="95" t="s">
        <v>82</v>
      </c>
      <c r="AY242" s="17" t="s">
        <v>161</v>
      </c>
      <c r="BE242" s="96">
        <f>IF(O242="základní",K242,0)</f>
        <v>0</v>
      </c>
      <c r="BF242" s="96">
        <f>IF(O242="snížená",K242,0)</f>
        <v>0</v>
      </c>
      <c r="BG242" s="96">
        <f>IF(O242="zákl. přenesená",K242,0)</f>
        <v>0</v>
      </c>
      <c r="BH242" s="96">
        <f>IF(O242="sníž. přenesená",K242,0)</f>
        <v>0</v>
      </c>
      <c r="BI242" s="96">
        <f>IF(O242="nulová",K242,0)</f>
        <v>0</v>
      </c>
      <c r="BJ242" s="17" t="s">
        <v>80</v>
      </c>
      <c r="BK242" s="96">
        <f>ROUND(P242*H242,2)</f>
        <v>0</v>
      </c>
      <c r="BL242" s="17" t="s">
        <v>168</v>
      </c>
      <c r="BM242" s="95" t="s">
        <v>310</v>
      </c>
    </row>
    <row r="243" spans="1:65" s="12" customFormat="1" ht="25.9" customHeight="1">
      <c r="B243" s="206"/>
      <c r="C243" s="207"/>
      <c r="D243" s="208" t="s">
        <v>71</v>
      </c>
      <c r="E243" s="209" t="s">
        <v>332</v>
      </c>
      <c r="F243" s="209" t="s">
        <v>333</v>
      </c>
      <c r="G243" s="207"/>
      <c r="H243" s="207"/>
      <c r="I243" s="207"/>
      <c r="J243" s="207"/>
      <c r="K243" s="210">
        <f>BK243</f>
        <v>0</v>
      </c>
      <c r="M243" s="80"/>
      <c r="N243" s="82"/>
      <c r="O243" s="83"/>
      <c r="P243" s="83"/>
      <c r="Q243" s="84">
        <f>Q244+Q257+Q269+Q281</f>
        <v>0</v>
      </c>
      <c r="R243" s="84">
        <f>R244+R257+R269+R281</f>
        <v>0</v>
      </c>
      <c r="S243" s="83"/>
      <c r="T243" s="85">
        <f>T244+T257+T269+T281</f>
        <v>0</v>
      </c>
      <c r="U243" s="83"/>
      <c r="V243" s="85">
        <f>V244+V257+V269+V281</f>
        <v>0</v>
      </c>
      <c r="W243" s="83"/>
      <c r="X243" s="86">
        <f>X244+X257+X269+X281</f>
        <v>0</v>
      </c>
      <c r="AR243" s="81" t="s">
        <v>82</v>
      </c>
      <c r="AT243" s="87" t="s">
        <v>71</v>
      </c>
      <c r="AU243" s="87" t="s">
        <v>72</v>
      </c>
      <c r="AY243" s="81" t="s">
        <v>161</v>
      </c>
      <c r="BK243" s="88">
        <f>BK244+BK257+BK269+BK281</f>
        <v>0</v>
      </c>
    </row>
    <row r="244" spans="1:65" s="12" customFormat="1" ht="22.9" customHeight="1">
      <c r="B244" s="206"/>
      <c r="C244" s="207"/>
      <c r="D244" s="208" t="s">
        <v>71</v>
      </c>
      <c r="E244" s="211" t="s">
        <v>1747</v>
      </c>
      <c r="F244" s="211" t="s">
        <v>1748</v>
      </c>
      <c r="G244" s="207"/>
      <c r="H244" s="207"/>
      <c r="I244" s="207"/>
      <c r="J244" s="207"/>
      <c r="K244" s="212">
        <f>BK244</f>
        <v>0</v>
      </c>
      <c r="M244" s="80"/>
      <c r="N244" s="82"/>
      <c r="O244" s="83"/>
      <c r="P244" s="83"/>
      <c r="Q244" s="84">
        <f>SUM(Q245:Q256)</f>
        <v>0</v>
      </c>
      <c r="R244" s="84">
        <f>SUM(R245:R256)</f>
        <v>0</v>
      </c>
      <c r="S244" s="83"/>
      <c r="T244" s="85">
        <f>SUM(T245:T256)</f>
        <v>0</v>
      </c>
      <c r="U244" s="83"/>
      <c r="V244" s="85">
        <f>SUM(V245:V256)</f>
        <v>0</v>
      </c>
      <c r="W244" s="83"/>
      <c r="X244" s="86">
        <f>SUM(X245:X256)</f>
        <v>0</v>
      </c>
      <c r="AR244" s="81" t="s">
        <v>82</v>
      </c>
      <c r="AT244" s="87" t="s">
        <v>71</v>
      </c>
      <c r="AU244" s="87" t="s">
        <v>80</v>
      </c>
      <c r="AY244" s="81" t="s">
        <v>161</v>
      </c>
      <c r="BK244" s="88">
        <f>SUM(BK245:BK256)</f>
        <v>0</v>
      </c>
    </row>
    <row r="245" spans="1:65" s="2" customFormat="1" ht="16.5" customHeight="1">
      <c r="A245" s="21"/>
      <c r="B245" s="137"/>
      <c r="C245" s="213" t="s">
        <v>311</v>
      </c>
      <c r="D245" s="213" t="s">
        <v>164</v>
      </c>
      <c r="E245" s="214" t="s">
        <v>2042</v>
      </c>
      <c r="F245" s="215" t="s">
        <v>2043</v>
      </c>
      <c r="G245" s="216" t="s">
        <v>1751</v>
      </c>
      <c r="H245" s="217">
        <v>6</v>
      </c>
      <c r="I245" s="218">
        <v>0</v>
      </c>
      <c r="J245" s="123"/>
      <c r="K245" s="218">
        <f>ROUND(P245*H245,2)</f>
        <v>0</v>
      </c>
      <c r="L245" s="89"/>
      <c r="M245" s="22"/>
      <c r="N245" s="90" t="s">
        <v>1</v>
      </c>
      <c r="O245" s="91" t="s">
        <v>35</v>
      </c>
      <c r="P245" s="92">
        <f>I245+J245</f>
        <v>0</v>
      </c>
      <c r="Q245" s="92">
        <f>ROUND(I245*H245,2)</f>
        <v>0</v>
      </c>
      <c r="R245" s="92">
        <f>ROUND(J245*H245,2)</f>
        <v>0</v>
      </c>
      <c r="S245" s="93">
        <v>0</v>
      </c>
      <c r="T245" s="93">
        <f>S245*H245</f>
        <v>0</v>
      </c>
      <c r="U245" s="93">
        <v>0</v>
      </c>
      <c r="V245" s="93">
        <f>U245*H245</f>
        <v>0</v>
      </c>
      <c r="W245" s="93">
        <v>0</v>
      </c>
      <c r="X245" s="94">
        <f>W245*H245</f>
        <v>0</v>
      </c>
      <c r="Y245" s="21"/>
      <c r="Z245" s="21"/>
      <c r="AA245" s="21"/>
      <c r="AB245" s="21"/>
      <c r="AC245" s="21"/>
      <c r="AD245" s="21"/>
      <c r="AE245" s="21"/>
      <c r="AR245" s="95" t="s">
        <v>239</v>
      </c>
      <c r="AT245" s="95" t="s">
        <v>164</v>
      </c>
      <c r="AU245" s="95" t="s">
        <v>82</v>
      </c>
      <c r="AY245" s="17" t="s">
        <v>161</v>
      </c>
      <c r="BE245" s="96">
        <f>IF(O245="základní",K245,0)</f>
        <v>0</v>
      </c>
      <c r="BF245" s="96">
        <f>IF(O245="snížená",K245,0)</f>
        <v>0</v>
      </c>
      <c r="BG245" s="96">
        <f>IF(O245="zákl. přenesená",K245,0)</f>
        <v>0</v>
      </c>
      <c r="BH245" s="96">
        <f>IF(O245="sníž. přenesená",K245,0)</f>
        <v>0</v>
      </c>
      <c r="BI245" s="96">
        <f>IF(O245="nulová",K245,0)</f>
        <v>0</v>
      </c>
      <c r="BJ245" s="17" t="s">
        <v>80</v>
      </c>
      <c r="BK245" s="96">
        <f>ROUND(P245*H245,2)</f>
        <v>0</v>
      </c>
      <c r="BL245" s="17" t="s">
        <v>239</v>
      </c>
      <c r="BM245" s="95" t="s">
        <v>314</v>
      </c>
    </row>
    <row r="246" spans="1:65" s="15" customFormat="1">
      <c r="B246" s="230"/>
      <c r="C246" s="231"/>
      <c r="D246" s="221" t="s">
        <v>169</v>
      </c>
      <c r="E246" s="232" t="s">
        <v>1</v>
      </c>
      <c r="F246" s="233" t="s">
        <v>186</v>
      </c>
      <c r="G246" s="231"/>
      <c r="H246" s="232" t="s">
        <v>1</v>
      </c>
      <c r="I246" s="231"/>
      <c r="J246" s="231"/>
      <c r="K246" s="231"/>
      <c r="M246" s="107"/>
      <c r="N246" s="109"/>
      <c r="O246" s="110"/>
      <c r="P246" s="110"/>
      <c r="Q246" s="110"/>
      <c r="R246" s="110"/>
      <c r="S246" s="110"/>
      <c r="T246" s="110"/>
      <c r="U246" s="110"/>
      <c r="V246" s="110"/>
      <c r="W246" s="110"/>
      <c r="X246" s="111"/>
      <c r="AT246" s="108" t="s">
        <v>169</v>
      </c>
      <c r="AU246" s="108" t="s">
        <v>82</v>
      </c>
      <c r="AV246" s="15" t="s">
        <v>80</v>
      </c>
      <c r="AW246" s="15" t="s">
        <v>4</v>
      </c>
      <c r="AX246" s="15" t="s">
        <v>72</v>
      </c>
      <c r="AY246" s="108" t="s">
        <v>161</v>
      </c>
    </row>
    <row r="247" spans="1:65" s="13" customFormat="1">
      <c r="B247" s="219"/>
      <c r="C247" s="220"/>
      <c r="D247" s="221" t="s">
        <v>169</v>
      </c>
      <c r="E247" s="222" t="s">
        <v>1</v>
      </c>
      <c r="F247" s="223" t="s">
        <v>180</v>
      </c>
      <c r="G247" s="220"/>
      <c r="H247" s="224">
        <v>6</v>
      </c>
      <c r="I247" s="220"/>
      <c r="J247" s="220"/>
      <c r="K247" s="220"/>
      <c r="M247" s="97"/>
      <c r="N247" s="99"/>
      <c r="O247" s="100"/>
      <c r="P247" s="100"/>
      <c r="Q247" s="100"/>
      <c r="R247" s="100"/>
      <c r="S247" s="100"/>
      <c r="T247" s="100"/>
      <c r="U247" s="100"/>
      <c r="V247" s="100"/>
      <c r="W247" s="100"/>
      <c r="X247" s="101"/>
      <c r="AT247" s="98" t="s">
        <v>169</v>
      </c>
      <c r="AU247" s="98" t="s">
        <v>82</v>
      </c>
      <c r="AV247" s="13" t="s">
        <v>82</v>
      </c>
      <c r="AW247" s="13" t="s">
        <v>4</v>
      </c>
      <c r="AX247" s="13" t="s">
        <v>72</v>
      </c>
      <c r="AY247" s="98" t="s">
        <v>161</v>
      </c>
    </row>
    <row r="248" spans="1:65" s="14" customFormat="1">
      <c r="B248" s="225"/>
      <c r="C248" s="226"/>
      <c r="D248" s="221" t="s">
        <v>169</v>
      </c>
      <c r="E248" s="227" t="s">
        <v>1</v>
      </c>
      <c r="F248" s="228" t="s">
        <v>171</v>
      </c>
      <c r="G248" s="226"/>
      <c r="H248" s="229">
        <v>6</v>
      </c>
      <c r="I248" s="226"/>
      <c r="J248" s="226"/>
      <c r="K248" s="226"/>
      <c r="M248" s="102"/>
      <c r="N248" s="104"/>
      <c r="O248" s="105"/>
      <c r="P248" s="105"/>
      <c r="Q248" s="105"/>
      <c r="R248" s="105"/>
      <c r="S248" s="105"/>
      <c r="T248" s="105"/>
      <c r="U248" s="105"/>
      <c r="V248" s="105"/>
      <c r="W248" s="105"/>
      <c r="X248" s="106"/>
      <c r="AT248" s="103" t="s">
        <v>169</v>
      </c>
      <c r="AU248" s="103" t="s">
        <v>82</v>
      </c>
      <c r="AV248" s="14" t="s">
        <v>168</v>
      </c>
      <c r="AW248" s="14" t="s">
        <v>4</v>
      </c>
      <c r="AX248" s="14" t="s">
        <v>80</v>
      </c>
      <c r="AY248" s="103" t="s">
        <v>161</v>
      </c>
    </row>
    <row r="249" spans="1:65" s="2" customFormat="1" ht="16.5" customHeight="1">
      <c r="A249" s="21"/>
      <c r="B249" s="137"/>
      <c r="C249" s="213" t="s">
        <v>257</v>
      </c>
      <c r="D249" s="213" t="s">
        <v>164</v>
      </c>
      <c r="E249" s="214" t="s">
        <v>2044</v>
      </c>
      <c r="F249" s="215" t="s">
        <v>2045</v>
      </c>
      <c r="G249" s="216" t="s">
        <v>1751</v>
      </c>
      <c r="H249" s="217">
        <v>3</v>
      </c>
      <c r="I249" s="218">
        <v>0</v>
      </c>
      <c r="J249" s="123"/>
      <c r="K249" s="218">
        <f>ROUND(P249*H249,2)</f>
        <v>0</v>
      </c>
      <c r="L249" s="89"/>
      <c r="M249" s="22"/>
      <c r="N249" s="90" t="s">
        <v>1</v>
      </c>
      <c r="O249" s="91" t="s">
        <v>35</v>
      </c>
      <c r="P249" s="92">
        <f>I249+J249</f>
        <v>0</v>
      </c>
      <c r="Q249" s="92">
        <f>ROUND(I249*H249,2)</f>
        <v>0</v>
      </c>
      <c r="R249" s="92">
        <f>ROUND(J249*H249,2)</f>
        <v>0</v>
      </c>
      <c r="S249" s="93">
        <v>0</v>
      </c>
      <c r="T249" s="93">
        <f>S249*H249</f>
        <v>0</v>
      </c>
      <c r="U249" s="93">
        <v>0</v>
      </c>
      <c r="V249" s="93">
        <f>U249*H249</f>
        <v>0</v>
      </c>
      <c r="W249" s="93">
        <v>0</v>
      </c>
      <c r="X249" s="94">
        <f>W249*H249</f>
        <v>0</v>
      </c>
      <c r="Y249" s="21"/>
      <c r="Z249" s="21"/>
      <c r="AA249" s="21"/>
      <c r="AB249" s="21"/>
      <c r="AC249" s="21"/>
      <c r="AD249" s="21"/>
      <c r="AE249" s="21"/>
      <c r="AR249" s="95" t="s">
        <v>239</v>
      </c>
      <c r="AT249" s="95" t="s">
        <v>164</v>
      </c>
      <c r="AU249" s="95" t="s">
        <v>82</v>
      </c>
      <c r="AY249" s="17" t="s">
        <v>161</v>
      </c>
      <c r="BE249" s="96">
        <f>IF(O249="základní",K249,0)</f>
        <v>0</v>
      </c>
      <c r="BF249" s="96">
        <f>IF(O249="snížená",K249,0)</f>
        <v>0</v>
      </c>
      <c r="BG249" s="96">
        <f>IF(O249="zákl. přenesená",K249,0)</f>
        <v>0</v>
      </c>
      <c r="BH249" s="96">
        <f>IF(O249="sníž. přenesená",K249,0)</f>
        <v>0</v>
      </c>
      <c r="BI249" s="96">
        <f>IF(O249="nulová",K249,0)</f>
        <v>0</v>
      </c>
      <c r="BJ249" s="17" t="s">
        <v>80</v>
      </c>
      <c r="BK249" s="96">
        <f>ROUND(P249*H249,2)</f>
        <v>0</v>
      </c>
      <c r="BL249" s="17" t="s">
        <v>239</v>
      </c>
      <c r="BM249" s="95" t="s">
        <v>318</v>
      </c>
    </row>
    <row r="250" spans="1:65" s="15" customFormat="1">
      <c r="B250" s="230"/>
      <c r="C250" s="231"/>
      <c r="D250" s="221" t="s">
        <v>169</v>
      </c>
      <c r="E250" s="232" t="s">
        <v>1</v>
      </c>
      <c r="F250" s="233" t="s">
        <v>186</v>
      </c>
      <c r="G250" s="231"/>
      <c r="H250" s="232" t="s">
        <v>1</v>
      </c>
      <c r="I250" s="231"/>
      <c r="J250" s="231"/>
      <c r="K250" s="231"/>
      <c r="M250" s="107"/>
      <c r="N250" s="109"/>
      <c r="O250" s="110"/>
      <c r="P250" s="110"/>
      <c r="Q250" s="110"/>
      <c r="R250" s="110"/>
      <c r="S250" s="110"/>
      <c r="T250" s="110"/>
      <c r="U250" s="110"/>
      <c r="V250" s="110"/>
      <c r="W250" s="110"/>
      <c r="X250" s="111"/>
      <c r="AT250" s="108" t="s">
        <v>169</v>
      </c>
      <c r="AU250" s="108" t="s">
        <v>82</v>
      </c>
      <c r="AV250" s="15" t="s">
        <v>80</v>
      </c>
      <c r="AW250" s="15" t="s">
        <v>4</v>
      </c>
      <c r="AX250" s="15" t="s">
        <v>72</v>
      </c>
      <c r="AY250" s="108" t="s">
        <v>161</v>
      </c>
    </row>
    <row r="251" spans="1:65" s="13" customFormat="1">
      <c r="B251" s="219"/>
      <c r="C251" s="220"/>
      <c r="D251" s="221" t="s">
        <v>169</v>
      </c>
      <c r="E251" s="222" t="s">
        <v>1</v>
      </c>
      <c r="F251" s="223" t="s">
        <v>177</v>
      </c>
      <c r="G251" s="220"/>
      <c r="H251" s="224">
        <v>3</v>
      </c>
      <c r="I251" s="220"/>
      <c r="J251" s="220"/>
      <c r="K251" s="220"/>
      <c r="M251" s="97"/>
      <c r="N251" s="99"/>
      <c r="O251" s="100"/>
      <c r="P251" s="100"/>
      <c r="Q251" s="100"/>
      <c r="R251" s="100"/>
      <c r="S251" s="100"/>
      <c r="T251" s="100"/>
      <c r="U251" s="100"/>
      <c r="V251" s="100"/>
      <c r="W251" s="100"/>
      <c r="X251" s="101"/>
      <c r="AT251" s="98" t="s">
        <v>169</v>
      </c>
      <c r="AU251" s="98" t="s">
        <v>82</v>
      </c>
      <c r="AV251" s="13" t="s">
        <v>82</v>
      </c>
      <c r="AW251" s="13" t="s">
        <v>4</v>
      </c>
      <c r="AX251" s="13" t="s">
        <v>72</v>
      </c>
      <c r="AY251" s="98" t="s">
        <v>161</v>
      </c>
    </row>
    <row r="252" spans="1:65" s="14" customFormat="1">
      <c r="B252" s="225"/>
      <c r="C252" s="226"/>
      <c r="D252" s="221" t="s">
        <v>169</v>
      </c>
      <c r="E252" s="227" t="s">
        <v>1</v>
      </c>
      <c r="F252" s="228" t="s">
        <v>171</v>
      </c>
      <c r="G252" s="226"/>
      <c r="H252" s="229">
        <v>3</v>
      </c>
      <c r="I252" s="226"/>
      <c r="J252" s="226"/>
      <c r="K252" s="226"/>
      <c r="M252" s="102"/>
      <c r="N252" s="104"/>
      <c r="O252" s="105"/>
      <c r="P252" s="105"/>
      <c r="Q252" s="105"/>
      <c r="R252" s="105"/>
      <c r="S252" s="105"/>
      <c r="T252" s="105"/>
      <c r="U252" s="105"/>
      <c r="V252" s="105"/>
      <c r="W252" s="105"/>
      <c r="X252" s="106"/>
      <c r="AT252" s="103" t="s">
        <v>169</v>
      </c>
      <c r="AU252" s="103" t="s">
        <v>82</v>
      </c>
      <c r="AV252" s="14" t="s">
        <v>168</v>
      </c>
      <c r="AW252" s="14" t="s">
        <v>4</v>
      </c>
      <c r="AX252" s="14" t="s">
        <v>80</v>
      </c>
      <c r="AY252" s="103" t="s">
        <v>161</v>
      </c>
    </row>
    <row r="253" spans="1:65" s="2" customFormat="1" ht="21.75" customHeight="1">
      <c r="A253" s="21"/>
      <c r="B253" s="137"/>
      <c r="C253" s="213" t="s">
        <v>321</v>
      </c>
      <c r="D253" s="213" t="s">
        <v>164</v>
      </c>
      <c r="E253" s="214" t="s">
        <v>2046</v>
      </c>
      <c r="F253" s="215" t="s">
        <v>2047</v>
      </c>
      <c r="G253" s="216" t="s">
        <v>1751</v>
      </c>
      <c r="H253" s="217">
        <v>2</v>
      </c>
      <c r="I253" s="218">
        <v>0</v>
      </c>
      <c r="J253" s="123"/>
      <c r="K253" s="218">
        <f>ROUND(P253*H253,2)</f>
        <v>0</v>
      </c>
      <c r="L253" s="89"/>
      <c r="M253" s="22"/>
      <c r="N253" s="90" t="s">
        <v>1</v>
      </c>
      <c r="O253" s="91" t="s">
        <v>35</v>
      </c>
      <c r="P253" s="92">
        <f>I253+J253</f>
        <v>0</v>
      </c>
      <c r="Q253" s="92">
        <f>ROUND(I253*H253,2)</f>
        <v>0</v>
      </c>
      <c r="R253" s="92">
        <f>ROUND(J253*H253,2)</f>
        <v>0</v>
      </c>
      <c r="S253" s="93">
        <v>0</v>
      </c>
      <c r="T253" s="93">
        <f>S253*H253</f>
        <v>0</v>
      </c>
      <c r="U253" s="93">
        <v>0</v>
      </c>
      <c r="V253" s="93">
        <f>U253*H253</f>
        <v>0</v>
      </c>
      <c r="W253" s="93">
        <v>0</v>
      </c>
      <c r="X253" s="94">
        <f>W253*H253</f>
        <v>0</v>
      </c>
      <c r="Y253" s="21"/>
      <c r="Z253" s="21"/>
      <c r="AA253" s="21"/>
      <c r="AB253" s="21"/>
      <c r="AC253" s="21"/>
      <c r="AD253" s="21"/>
      <c r="AE253" s="21"/>
      <c r="AR253" s="95" t="s">
        <v>239</v>
      </c>
      <c r="AT253" s="95" t="s">
        <v>164</v>
      </c>
      <c r="AU253" s="95" t="s">
        <v>82</v>
      </c>
      <c r="AY253" s="17" t="s">
        <v>161</v>
      </c>
      <c r="BE253" s="96">
        <f>IF(O253="základní",K253,0)</f>
        <v>0</v>
      </c>
      <c r="BF253" s="96">
        <f>IF(O253="snížená",K253,0)</f>
        <v>0</v>
      </c>
      <c r="BG253" s="96">
        <f>IF(O253="zákl. přenesená",K253,0)</f>
        <v>0</v>
      </c>
      <c r="BH253" s="96">
        <f>IF(O253="sníž. přenesená",K253,0)</f>
        <v>0</v>
      </c>
      <c r="BI253" s="96">
        <f>IF(O253="nulová",K253,0)</f>
        <v>0</v>
      </c>
      <c r="BJ253" s="17" t="s">
        <v>80</v>
      </c>
      <c r="BK253" s="96">
        <f>ROUND(P253*H253,2)</f>
        <v>0</v>
      </c>
      <c r="BL253" s="17" t="s">
        <v>239</v>
      </c>
      <c r="BM253" s="95" t="s">
        <v>324</v>
      </c>
    </row>
    <row r="254" spans="1:65" s="15" customFormat="1">
      <c r="B254" s="230"/>
      <c r="C254" s="231"/>
      <c r="D254" s="221" t="s">
        <v>169</v>
      </c>
      <c r="E254" s="232" t="s">
        <v>1</v>
      </c>
      <c r="F254" s="233" t="s">
        <v>186</v>
      </c>
      <c r="G254" s="231"/>
      <c r="H254" s="232" t="s">
        <v>1</v>
      </c>
      <c r="I254" s="231"/>
      <c r="J254" s="231"/>
      <c r="K254" s="231"/>
      <c r="M254" s="107"/>
      <c r="N254" s="109"/>
      <c r="O254" s="110"/>
      <c r="P254" s="110"/>
      <c r="Q254" s="110"/>
      <c r="R254" s="110"/>
      <c r="S254" s="110"/>
      <c r="T254" s="110"/>
      <c r="U254" s="110"/>
      <c r="V254" s="110"/>
      <c r="W254" s="110"/>
      <c r="X254" s="111"/>
      <c r="AT254" s="108" t="s">
        <v>169</v>
      </c>
      <c r="AU254" s="108" t="s">
        <v>82</v>
      </c>
      <c r="AV254" s="15" t="s">
        <v>80</v>
      </c>
      <c r="AW254" s="15" t="s">
        <v>4</v>
      </c>
      <c r="AX254" s="15" t="s">
        <v>72</v>
      </c>
      <c r="AY254" s="108" t="s">
        <v>161</v>
      </c>
    </row>
    <row r="255" spans="1:65" s="13" customFormat="1">
      <c r="B255" s="219"/>
      <c r="C255" s="220"/>
      <c r="D255" s="221" t="s">
        <v>169</v>
      </c>
      <c r="E255" s="222" t="s">
        <v>1</v>
      </c>
      <c r="F255" s="223" t="s">
        <v>82</v>
      </c>
      <c r="G255" s="220"/>
      <c r="H255" s="224">
        <v>2</v>
      </c>
      <c r="I255" s="220"/>
      <c r="J255" s="220"/>
      <c r="K255" s="220"/>
      <c r="M255" s="97"/>
      <c r="N255" s="99"/>
      <c r="O255" s="100"/>
      <c r="P255" s="100"/>
      <c r="Q255" s="100"/>
      <c r="R255" s="100"/>
      <c r="S255" s="100"/>
      <c r="T255" s="100"/>
      <c r="U255" s="100"/>
      <c r="V255" s="100"/>
      <c r="W255" s="100"/>
      <c r="X255" s="101"/>
      <c r="AT255" s="98" t="s">
        <v>169</v>
      </c>
      <c r="AU255" s="98" t="s">
        <v>82</v>
      </c>
      <c r="AV255" s="13" t="s">
        <v>82</v>
      </c>
      <c r="AW255" s="13" t="s">
        <v>4</v>
      </c>
      <c r="AX255" s="13" t="s">
        <v>72</v>
      </c>
      <c r="AY255" s="98" t="s">
        <v>161</v>
      </c>
    </row>
    <row r="256" spans="1:65" s="14" customFormat="1">
      <c r="B256" s="225"/>
      <c r="C256" s="226"/>
      <c r="D256" s="221" t="s">
        <v>169</v>
      </c>
      <c r="E256" s="227" t="s">
        <v>1</v>
      </c>
      <c r="F256" s="228" t="s">
        <v>171</v>
      </c>
      <c r="G256" s="226"/>
      <c r="H256" s="229">
        <v>2</v>
      </c>
      <c r="I256" s="226"/>
      <c r="J256" s="226"/>
      <c r="K256" s="226"/>
      <c r="M256" s="102"/>
      <c r="N256" s="104"/>
      <c r="O256" s="105"/>
      <c r="P256" s="105"/>
      <c r="Q256" s="105"/>
      <c r="R256" s="105"/>
      <c r="S256" s="105"/>
      <c r="T256" s="105"/>
      <c r="U256" s="105"/>
      <c r="V256" s="105"/>
      <c r="W256" s="105"/>
      <c r="X256" s="106"/>
      <c r="AT256" s="103" t="s">
        <v>169</v>
      </c>
      <c r="AU256" s="103" t="s">
        <v>82</v>
      </c>
      <c r="AV256" s="14" t="s">
        <v>168</v>
      </c>
      <c r="AW256" s="14" t="s">
        <v>4</v>
      </c>
      <c r="AX256" s="14" t="s">
        <v>80</v>
      </c>
      <c r="AY256" s="103" t="s">
        <v>161</v>
      </c>
    </row>
    <row r="257" spans="1:65" s="12" customFormat="1" ht="22.9" customHeight="1">
      <c r="B257" s="206"/>
      <c r="C257" s="207"/>
      <c r="D257" s="208" t="s">
        <v>71</v>
      </c>
      <c r="E257" s="211" t="s">
        <v>1078</v>
      </c>
      <c r="F257" s="211" t="s">
        <v>1079</v>
      </c>
      <c r="G257" s="207"/>
      <c r="H257" s="207"/>
      <c r="I257" s="207"/>
      <c r="J257" s="207"/>
      <c r="K257" s="212">
        <f>BK257</f>
        <v>0</v>
      </c>
      <c r="M257" s="80"/>
      <c r="N257" s="82"/>
      <c r="O257" s="83"/>
      <c r="P257" s="83"/>
      <c r="Q257" s="84">
        <f>SUM(Q258:Q268)</f>
        <v>0</v>
      </c>
      <c r="R257" s="84">
        <f>SUM(R258:R268)</f>
        <v>0</v>
      </c>
      <c r="S257" s="83"/>
      <c r="T257" s="85">
        <f>SUM(T258:T268)</f>
        <v>0</v>
      </c>
      <c r="U257" s="83"/>
      <c r="V257" s="85">
        <f>SUM(V258:V268)</f>
        <v>0</v>
      </c>
      <c r="W257" s="83"/>
      <c r="X257" s="86">
        <f>SUM(X258:X268)</f>
        <v>0</v>
      </c>
      <c r="AR257" s="81" t="s">
        <v>82</v>
      </c>
      <c r="AT257" s="87" t="s">
        <v>71</v>
      </c>
      <c r="AU257" s="87" t="s">
        <v>80</v>
      </c>
      <c r="AY257" s="81" t="s">
        <v>161</v>
      </c>
      <c r="BK257" s="88">
        <f>SUM(BK258:BK268)</f>
        <v>0</v>
      </c>
    </row>
    <row r="258" spans="1:65" s="2" customFormat="1" ht="24.2" customHeight="1">
      <c r="A258" s="21"/>
      <c r="B258" s="137"/>
      <c r="C258" s="213" t="s">
        <v>270</v>
      </c>
      <c r="D258" s="213" t="s">
        <v>164</v>
      </c>
      <c r="E258" s="214" t="s">
        <v>1080</v>
      </c>
      <c r="F258" s="215" t="s">
        <v>1081</v>
      </c>
      <c r="G258" s="216" t="s">
        <v>346</v>
      </c>
      <c r="H258" s="217">
        <v>300.5</v>
      </c>
      <c r="I258" s="218">
        <v>0</v>
      </c>
      <c r="J258" s="123"/>
      <c r="K258" s="218">
        <f>ROUND(P258*H258,2)</f>
        <v>0</v>
      </c>
      <c r="L258" s="89"/>
      <c r="M258" s="22"/>
      <c r="N258" s="90" t="s">
        <v>1</v>
      </c>
      <c r="O258" s="91" t="s">
        <v>35</v>
      </c>
      <c r="P258" s="92">
        <f>I258+J258</f>
        <v>0</v>
      </c>
      <c r="Q258" s="92">
        <f>ROUND(I258*H258,2)</f>
        <v>0</v>
      </c>
      <c r="R258" s="92">
        <f>ROUND(J258*H258,2)</f>
        <v>0</v>
      </c>
      <c r="S258" s="93">
        <v>0</v>
      </c>
      <c r="T258" s="93">
        <f>S258*H258</f>
        <v>0</v>
      </c>
      <c r="U258" s="93">
        <v>0</v>
      </c>
      <c r="V258" s="93">
        <f>U258*H258</f>
        <v>0</v>
      </c>
      <c r="W258" s="93">
        <v>0</v>
      </c>
      <c r="X258" s="94">
        <f>W258*H258</f>
        <v>0</v>
      </c>
      <c r="Y258" s="21"/>
      <c r="Z258" s="21"/>
      <c r="AA258" s="21"/>
      <c r="AB258" s="21"/>
      <c r="AC258" s="21"/>
      <c r="AD258" s="21"/>
      <c r="AE258" s="21"/>
      <c r="AR258" s="95" t="s">
        <v>239</v>
      </c>
      <c r="AT258" s="95" t="s">
        <v>164</v>
      </c>
      <c r="AU258" s="95" t="s">
        <v>82</v>
      </c>
      <c r="AY258" s="17" t="s">
        <v>161</v>
      </c>
      <c r="BE258" s="96">
        <f>IF(O258="základní",K258,0)</f>
        <v>0</v>
      </c>
      <c r="BF258" s="96">
        <f>IF(O258="snížená",K258,0)</f>
        <v>0</v>
      </c>
      <c r="BG258" s="96">
        <f>IF(O258="zákl. přenesená",K258,0)</f>
        <v>0</v>
      </c>
      <c r="BH258" s="96">
        <f>IF(O258="sníž. přenesená",K258,0)</f>
        <v>0</v>
      </c>
      <c r="BI258" s="96">
        <f>IF(O258="nulová",K258,0)</f>
        <v>0</v>
      </c>
      <c r="BJ258" s="17" t="s">
        <v>80</v>
      </c>
      <c r="BK258" s="96">
        <f>ROUND(P258*H258,2)</f>
        <v>0</v>
      </c>
      <c r="BL258" s="17" t="s">
        <v>239</v>
      </c>
      <c r="BM258" s="95" t="s">
        <v>338</v>
      </c>
    </row>
    <row r="259" spans="1:65" s="15" customFormat="1">
      <c r="B259" s="230"/>
      <c r="C259" s="231"/>
      <c r="D259" s="221" t="s">
        <v>169</v>
      </c>
      <c r="E259" s="232" t="s">
        <v>1</v>
      </c>
      <c r="F259" s="233" t="s">
        <v>189</v>
      </c>
      <c r="G259" s="231"/>
      <c r="H259" s="232" t="s">
        <v>1</v>
      </c>
      <c r="I259" s="231"/>
      <c r="J259" s="231"/>
      <c r="K259" s="231"/>
      <c r="M259" s="107"/>
      <c r="N259" s="109"/>
      <c r="O259" s="110"/>
      <c r="P259" s="110"/>
      <c r="Q259" s="110"/>
      <c r="R259" s="110"/>
      <c r="S259" s="110"/>
      <c r="T259" s="110"/>
      <c r="U259" s="110"/>
      <c r="V259" s="110"/>
      <c r="W259" s="110"/>
      <c r="X259" s="111"/>
      <c r="AT259" s="108" t="s">
        <v>169</v>
      </c>
      <c r="AU259" s="108" t="s">
        <v>82</v>
      </c>
      <c r="AV259" s="15" t="s">
        <v>80</v>
      </c>
      <c r="AW259" s="15" t="s">
        <v>4</v>
      </c>
      <c r="AX259" s="15" t="s">
        <v>72</v>
      </c>
      <c r="AY259" s="108" t="s">
        <v>161</v>
      </c>
    </row>
    <row r="260" spans="1:65" s="15" customFormat="1">
      <c r="B260" s="230"/>
      <c r="C260" s="231"/>
      <c r="D260" s="221" t="s">
        <v>169</v>
      </c>
      <c r="E260" s="232" t="s">
        <v>1</v>
      </c>
      <c r="F260" s="233" t="s">
        <v>2048</v>
      </c>
      <c r="G260" s="231"/>
      <c r="H260" s="232" t="s">
        <v>1</v>
      </c>
      <c r="I260" s="231"/>
      <c r="J260" s="231"/>
      <c r="K260" s="231"/>
      <c r="M260" s="107"/>
      <c r="N260" s="109"/>
      <c r="O260" s="110"/>
      <c r="P260" s="110"/>
      <c r="Q260" s="110"/>
      <c r="R260" s="110"/>
      <c r="S260" s="110"/>
      <c r="T260" s="110"/>
      <c r="U260" s="110"/>
      <c r="V260" s="110"/>
      <c r="W260" s="110"/>
      <c r="X260" s="111"/>
      <c r="AT260" s="108" t="s">
        <v>169</v>
      </c>
      <c r="AU260" s="108" t="s">
        <v>82</v>
      </c>
      <c r="AV260" s="15" t="s">
        <v>80</v>
      </c>
      <c r="AW260" s="15" t="s">
        <v>4</v>
      </c>
      <c r="AX260" s="15" t="s">
        <v>72</v>
      </c>
      <c r="AY260" s="108" t="s">
        <v>161</v>
      </c>
    </row>
    <row r="261" spans="1:65" s="13" customFormat="1">
      <c r="B261" s="219"/>
      <c r="C261" s="220"/>
      <c r="D261" s="221" t="s">
        <v>169</v>
      </c>
      <c r="E261" s="222" t="s">
        <v>1</v>
      </c>
      <c r="F261" s="223" t="s">
        <v>9</v>
      </c>
      <c r="G261" s="220"/>
      <c r="H261" s="224">
        <v>12</v>
      </c>
      <c r="I261" s="220"/>
      <c r="J261" s="220"/>
      <c r="K261" s="220"/>
      <c r="M261" s="97"/>
      <c r="N261" s="99"/>
      <c r="O261" s="100"/>
      <c r="P261" s="100"/>
      <c r="Q261" s="100"/>
      <c r="R261" s="100"/>
      <c r="S261" s="100"/>
      <c r="T261" s="100"/>
      <c r="U261" s="100"/>
      <c r="V261" s="100"/>
      <c r="W261" s="100"/>
      <c r="X261" s="101"/>
      <c r="AT261" s="98" t="s">
        <v>169</v>
      </c>
      <c r="AU261" s="98" t="s">
        <v>82</v>
      </c>
      <c r="AV261" s="13" t="s">
        <v>82</v>
      </c>
      <c r="AW261" s="13" t="s">
        <v>4</v>
      </c>
      <c r="AX261" s="13" t="s">
        <v>72</v>
      </c>
      <c r="AY261" s="98" t="s">
        <v>161</v>
      </c>
    </row>
    <row r="262" spans="1:65" s="15" customFormat="1">
      <c r="B262" s="230"/>
      <c r="C262" s="231"/>
      <c r="D262" s="221" t="s">
        <v>169</v>
      </c>
      <c r="E262" s="232" t="s">
        <v>1</v>
      </c>
      <c r="F262" s="233" t="s">
        <v>1082</v>
      </c>
      <c r="G262" s="231"/>
      <c r="H262" s="232" t="s">
        <v>1</v>
      </c>
      <c r="I262" s="231"/>
      <c r="J262" s="231"/>
      <c r="K262" s="231"/>
      <c r="M262" s="107"/>
      <c r="N262" s="109"/>
      <c r="O262" s="110"/>
      <c r="P262" s="110"/>
      <c r="Q262" s="110"/>
      <c r="R262" s="110"/>
      <c r="S262" s="110"/>
      <c r="T262" s="110"/>
      <c r="U262" s="110"/>
      <c r="V262" s="110"/>
      <c r="W262" s="110"/>
      <c r="X262" s="111"/>
      <c r="AT262" s="108" t="s">
        <v>169</v>
      </c>
      <c r="AU262" s="108" t="s">
        <v>82</v>
      </c>
      <c r="AV262" s="15" t="s">
        <v>80</v>
      </c>
      <c r="AW262" s="15" t="s">
        <v>4</v>
      </c>
      <c r="AX262" s="15" t="s">
        <v>72</v>
      </c>
      <c r="AY262" s="108" t="s">
        <v>161</v>
      </c>
    </row>
    <row r="263" spans="1:65" s="13" customFormat="1">
      <c r="B263" s="219"/>
      <c r="C263" s="220"/>
      <c r="D263" s="221" t="s">
        <v>169</v>
      </c>
      <c r="E263" s="222" t="s">
        <v>1</v>
      </c>
      <c r="F263" s="223" t="s">
        <v>2049</v>
      </c>
      <c r="G263" s="220"/>
      <c r="H263" s="224">
        <v>288.5</v>
      </c>
      <c r="I263" s="220"/>
      <c r="J263" s="220"/>
      <c r="K263" s="220"/>
      <c r="M263" s="97"/>
      <c r="N263" s="99"/>
      <c r="O263" s="100"/>
      <c r="P263" s="100"/>
      <c r="Q263" s="100"/>
      <c r="R263" s="100"/>
      <c r="S263" s="100"/>
      <c r="T263" s="100"/>
      <c r="U263" s="100"/>
      <c r="V263" s="100"/>
      <c r="W263" s="100"/>
      <c r="X263" s="101"/>
      <c r="AT263" s="98" t="s">
        <v>169</v>
      </c>
      <c r="AU263" s="98" t="s">
        <v>82</v>
      </c>
      <c r="AV263" s="13" t="s">
        <v>82</v>
      </c>
      <c r="AW263" s="13" t="s">
        <v>4</v>
      </c>
      <c r="AX263" s="13" t="s">
        <v>72</v>
      </c>
      <c r="AY263" s="98" t="s">
        <v>161</v>
      </c>
    </row>
    <row r="264" spans="1:65" s="14" customFormat="1">
      <c r="B264" s="225"/>
      <c r="C264" s="226"/>
      <c r="D264" s="221" t="s">
        <v>169</v>
      </c>
      <c r="E264" s="227" t="s">
        <v>1</v>
      </c>
      <c r="F264" s="228" t="s">
        <v>171</v>
      </c>
      <c r="G264" s="226"/>
      <c r="H264" s="229">
        <v>300.5</v>
      </c>
      <c r="I264" s="226"/>
      <c r="J264" s="226"/>
      <c r="K264" s="226"/>
      <c r="M264" s="102"/>
      <c r="N264" s="104"/>
      <c r="O264" s="105"/>
      <c r="P264" s="105"/>
      <c r="Q264" s="105"/>
      <c r="R264" s="105"/>
      <c r="S264" s="105"/>
      <c r="T264" s="105"/>
      <c r="U264" s="105"/>
      <c r="V264" s="105"/>
      <c r="W264" s="105"/>
      <c r="X264" s="106"/>
      <c r="AT264" s="103" t="s">
        <v>169</v>
      </c>
      <c r="AU264" s="103" t="s">
        <v>82</v>
      </c>
      <c r="AV264" s="14" t="s">
        <v>168</v>
      </c>
      <c r="AW264" s="14" t="s">
        <v>4</v>
      </c>
      <c r="AX264" s="14" t="s">
        <v>80</v>
      </c>
      <c r="AY264" s="103" t="s">
        <v>161</v>
      </c>
    </row>
    <row r="265" spans="1:65" s="2" customFormat="1" ht="24.2" customHeight="1">
      <c r="A265" s="21"/>
      <c r="B265" s="137"/>
      <c r="C265" s="213" t="s">
        <v>343</v>
      </c>
      <c r="D265" s="213" t="s">
        <v>164</v>
      </c>
      <c r="E265" s="214" t="s">
        <v>1084</v>
      </c>
      <c r="F265" s="215" t="s">
        <v>1085</v>
      </c>
      <c r="G265" s="216" t="s">
        <v>167</v>
      </c>
      <c r="H265" s="217">
        <v>260.05</v>
      </c>
      <c r="I265" s="218">
        <v>0</v>
      </c>
      <c r="J265" s="123"/>
      <c r="K265" s="218">
        <f>ROUND(P265*H265,2)</f>
        <v>0</v>
      </c>
      <c r="L265" s="89"/>
      <c r="M265" s="22"/>
      <c r="N265" s="90" t="s">
        <v>1</v>
      </c>
      <c r="O265" s="91" t="s">
        <v>35</v>
      </c>
      <c r="P265" s="92">
        <f>I265+J265</f>
        <v>0</v>
      </c>
      <c r="Q265" s="92">
        <f>ROUND(I265*H265,2)</f>
        <v>0</v>
      </c>
      <c r="R265" s="92">
        <f>ROUND(J265*H265,2)</f>
        <v>0</v>
      </c>
      <c r="S265" s="93">
        <v>0</v>
      </c>
      <c r="T265" s="93">
        <f>S265*H265</f>
        <v>0</v>
      </c>
      <c r="U265" s="93">
        <v>0</v>
      </c>
      <c r="V265" s="93">
        <f>U265*H265</f>
        <v>0</v>
      </c>
      <c r="W265" s="93">
        <v>0</v>
      </c>
      <c r="X265" s="94">
        <f>W265*H265</f>
        <v>0</v>
      </c>
      <c r="Y265" s="21"/>
      <c r="Z265" s="21"/>
      <c r="AA265" s="21"/>
      <c r="AB265" s="21"/>
      <c r="AC265" s="21"/>
      <c r="AD265" s="21"/>
      <c r="AE265" s="21"/>
      <c r="AR265" s="95" t="s">
        <v>239</v>
      </c>
      <c r="AT265" s="95" t="s">
        <v>164</v>
      </c>
      <c r="AU265" s="95" t="s">
        <v>82</v>
      </c>
      <c r="AY265" s="17" t="s">
        <v>161</v>
      </c>
      <c r="BE265" s="96">
        <f>IF(O265="základní",K265,0)</f>
        <v>0</v>
      </c>
      <c r="BF265" s="96">
        <f>IF(O265="snížená",K265,0)</f>
        <v>0</v>
      </c>
      <c r="BG265" s="96">
        <f>IF(O265="zákl. přenesená",K265,0)</f>
        <v>0</v>
      </c>
      <c r="BH265" s="96">
        <f>IF(O265="sníž. přenesená",K265,0)</f>
        <v>0</v>
      </c>
      <c r="BI265" s="96">
        <f>IF(O265="nulová",K265,0)</f>
        <v>0</v>
      </c>
      <c r="BJ265" s="17" t="s">
        <v>80</v>
      </c>
      <c r="BK265" s="96">
        <f>ROUND(P265*H265,2)</f>
        <v>0</v>
      </c>
      <c r="BL265" s="17" t="s">
        <v>239</v>
      </c>
      <c r="BM265" s="95" t="s">
        <v>347</v>
      </c>
    </row>
    <row r="266" spans="1:65" s="15" customFormat="1">
      <c r="B266" s="230"/>
      <c r="C266" s="231"/>
      <c r="D266" s="221" t="s">
        <v>169</v>
      </c>
      <c r="E266" s="232" t="s">
        <v>1</v>
      </c>
      <c r="F266" s="233" t="s">
        <v>189</v>
      </c>
      <c r="G266" s="231"/>
      <c r="H266" s="232" t="s">
        <v>1</v>
      </c>
      <c r="I266" s="231"/>
      <c r="J266" s="231"/>
      <c r="K266" s="231"/>
      <c r="M266" s="107"/>
      <c r="N266" s="109"/>
      <c r="O266" s="110"/>
      <c r="P266" s="110"/>
      <c r="Q266" s="110"/>
      <c r="R266" s="110"/>
      <c r="S266" s="110"/>
      <c r="T266" s="110"/>
      <c r="U266" s="110"/>
      <c r="V266" s="110"/>
      <c r="W266" s="110"/>
      <c r="X266" s="111"/>
      <c r="AT266" s="108" t="s">
        <v>169</v>
      </c>
      <c r="AU266" s="108" t="s">
        <v>82</v>
      </c>
      <c r="AV266" s="15" t="s">
        <v>80</v>
      </c>
      <c r="AW266" s="15" t="s">
        <v>4</v>
      </c>
      <c r="AX266" s="15" t="s">
        <v>72</v>
      </c>
      <c r="AY266" s="108" t="s">
        <v>161</v>
      </c>
    </row>
    <row r="267" spans="1:65" s="13" customFormat="1">
      <c r="B267" s="219"/>
      <c r="C267" s="220"/>
      <c r="D267" s="221" t="s">
        <v>169</v>
      </c>
      <c r="E267" s="222" t="s">
        <v>1</v>
      </c>
      <c r="F267" s="223" t="s">
        <v>2050</v>
      </c>
      <c r="G267" s="220"/>
      <c r="H267" s="224">
        <v>260.05</v>
      </c>
      <c r="I267" s="220"/>
      <c r="J267" s="220"/>
      <c r="K267" s="220"/>
      <c r="M267" s="97"/>
      <c r="N267" s="99"/>
      <c r="O267" s="100"/>
      <c r="P267" s="100"/>
      <c r="Q267" s="100"/>
      <c r="R267" s="100"/>
      <c r="S267" s="100"/>
      <c r="T267" s="100"/>
      <c r="U267" s="100"/>
      <c r="V267" s="100"/>
      <c r="W267" s="100"/>
      <c r="X267" s="101"/>
      <c r="AT267" s="98" t="s">
        <v>169</v>
      </c>
      <c r="AU267" s="98" t="s">
        <v>82</v>
      </c>
      <c r="AV267" s="13" t="s">
        <v>82</v>
      </c>
      <c r="AW267" s="13" t="s">
        <v>4</v>
      </c>
      <c r="AX267" s="13" t="s">
        <v>72</v>
      </c>
      <c r="AY267" s="98" t="s">
        <v>161</v>
      </c>
    </row>
    <row r="268" spans="1:65" s="14" customFormat="1">
      <c r="B268" s="225"/>
      <c r="C268" s="226"/>
      <c r="D268" s="221" t="s">
        <v>169</v>
      </c>
      <c r="E268" s="227" t="s">
        <v>1</v>
      </c>
      <c r="F268" s="228" t="s">
        <v>171</v>
      </c>
      <c r="G268" s="226"/>
      <c r="H268" s="229">
        <v>260.05</v>
      </c>
      <c r="I268" s="226"/>
      <c r="J268" s="226"/>
      <c r="K268" s="226"/>
      <c r="M268" s="102"/>
      <c r="N268" s="104"/>
      <c r="O268" s="105"/>
      <c r="P268" s="105"/>
      <c r="Q268" s="105"/>
      <c r="R268" s="105"/>
      <c r="S268" s="105"/>
      <c r="T268" s="105"/>
      <c r="U268" s="105"/>
      <c r="V268" s="105"/>
      <c r="W268" s="105"/>
      <c r="X268" s="106"/>
      <c r="AT268" s="103" t="s">
        <v>169</v>
      </c>
      <c r="AU268" s="103" t="s">
        <v>82</v>
      </c>
      <c r="AV268" s="14" t="s">
        <v>168</v>
      </c>
      <c r="AW268" s="14" t="s">
        <v>4</v>
      </c>
      <c r="AX268" s="14" t="s">
        <v>80</v>
      </c>
      <c r="AY268" s="103" t="s">
        <v>161</v>
      </c>
    </row>
    <row r="269" spans="1:65" s="12" customFormat="1" ht="22.9" customHeight="1">
      <c r="B269" s="206"/>
      <c r="C269" s="207"/>
      <c r="D269" s="208" t="s">
        <v>71</v>
      </c>
      <c r="E269" s="211" t="s">
        <v>1309</v>
      </c>
      <c r="F269" s="211" t="s">
        <v>1310</v>
      </c>
      <c r="G269" s="207"/>
      <c r="H269" s="207"/>
      <c r="I269" s="207"/>
      <c r="J269" s="207"/>
      <c r="K269" s="212">
        <f>BK269</f>
        <v>0</v>
      </c>
      <c r="M269" s="80"/>
      <c r="N269" s="82"/>
      <c r="O269" s="83"/>
      <c r="P269" s="83"/>
      <c r="Q269" s="84">
        <f>SUM(Q270:Q280)</f>
        <v>0</v>
      </c>
      <c r="R269" s="84">
        <f>SUM(R270:R280)</f>
        <v>0</v>
      </c>
      <c r="S269" s="83"/>
      <c r="T269" s="85">
        <f>SUM(T270:T280)</f>
        <v>0</v>
      </c>
      <c r="U269" s="83"/>
      <c r="V269" s="85">
        <f>SUM(V270:V280)</f>
        <v>0</v>
      </c>
      <c r="W269" s="83"/>
      <c r="X269" s="86">
        <f>SUM(X270:X280)</f>
        <v>0</v>
      </c>
      <c r="AR269" s="81" t="s">
        <v>82</v>
      </c>
      <c r="AT269" s="87" t="s">
        <v>71</v>
      </c>
      <c r="AU269" s="87" t="s">
        <v>80</v>
      </c>
      <c r="AY269" s="81" t="s">
        <v>161</v>
      </c>
      <c r="BK269" s="88">
        <f>SUM(BK270:BK280)</f>
        <v>0</v>
      </c>
    </row>
    <row r="270" spans="1:65" s="2" customFormat="1" ht="24.2" customHeight="1">
      <c r="A270" s="21"/>
      <c r="B270" s="137"/>
      <c r="C270" s="213" t="s">
        <v>276</v>
      </c>
      <c r="D270" s="213" t="s">
        <v>164</v>
      </c>
      <c r="E270" s="214" t="s">
        <v>2051</v>
      </c>
      <c r="F270" s="215" t="s">
        <v>2052</v>
      </c>
      <c r="G270" s="216" t="s">
        <v>167</v>
      </c>
      <c r="H270" s="217">
        <v>159.19999999999999</v>
      </c>
      <c r="I270" s="218">
        <v>0</v>
      </c>
      <c r="J270" s="123"/>
      <c r="K270" s="218">
        <f>ROUND(P270*H270,2)</f>
        <v>0</v>
      </c>
      <c r="L270" s="89"/>
      <c r="M270" s="22"/>
      <c r="N270" s="90" t="s">
        <v>1</v>
      </c>
      <c r="O270" s="91" t="s">
        <v>35</v>
      </c>
      <c r="P270" s="92">
        <f>I270+J270</f>
        <v>0</v>
      </c>
      <c r="Q270" s="92">
        <f>ROUND(I270*H270,2)</f>
        <v>0</v>
      </c>
      <c r="R270" s="92">
        <f>ROUND(J270*H270,2)</f>
        <v>0</v>
      </c>
      <c r="S270" s="93">
        <v>0</v>
      </c>
      <c r="T270" s="93">
        <f>S270*H270</f>
        <v>0</v>
      </c>
      <c r="U270" s="93">
        <v>0</v>
      </c>
      <c r="V270" s="93">
        <f>U270*H270</f>
        <v>0</v>
      </c>
      <c r="W270" s="93">
        <v>0</v>
      </c>
      <c r="X270" s="94">
        <f>W270*H270</f>
        <v>0</v>
      </c>
      <c r="Y270" s="21"/>
      <c r="Z270" s="21"/>
      <c r="AA270" s="21"/>
      <c r="AB270" s="21"/>
      <c r="AC270" s="21"/>
      <c r="AD270" s="21"/>
      <c r="AE270" s="21"/>
      <c r="AR270" s="95" t="s">
        <v>239</v>
      </c>
      <c r="AT270" s="95" t="s">
        <v>164</v>
      </c>
      <c r="AU270" s="95" t="s">
        <v>82</v>
      </c>
      <c r="AY270" s="17" t="s">
        <v>161</v>
      </c>
      <c r="BE270" s="96">
        <f>IF(O270="základní",K270,0)</f>
        <v>0</v>
      </c>
      <c r="BF270" s="96">
        <f>IF(O270="snížená",K270,0)</f>
        <v>0</v>
      </c>
      <c r="BG270" s="96">
        <f>IF(O270="zákl. přenesená",K270,0)</f>
        <v>0</v>
      </c>
      <c r="BH270" s="96">
        <f>IF(O270="sníž. přenesená",K270,0)</f>
        <v>0</v>
      </c>
      <c r="BI270" s="96">
        <f>IF(O270="nulová",K270,0)</f>
        <v>0</v>
      </c>
      <c r="BJ270" s="17" t="s">
        <v>80</v>
      </c>
      <c r="BK270" s="96">
        <f>ROUND(P270*H270,2)</f>
        <v>0</v>
      </c>
      <c r="BL270" s="17" t="s">
        <v>239</v>
      </c>
      <c r="BM270" s="95" t="s">
        <v>351</v>
      </c>
    </row>
    <row r="271" spans="1:65" s="15" customFormat="1">
      <c r="B271" s="230"/>
      <c r="C271" s="231"/>
      <c r="D271" s="221" t="s">
        <v>169</v>
      </c>
      <c r="E271" s="232" t="s">
        <v>1</v>
      </c>
      <c r="F271" s="233" t="s">
        <v>186</v>
      </c>
      <c r="G271" s="231"/>
      <c r="H271" s="232" t="s">
        <v>1</v>
      </c>
      <c r="I271" s="231"/>
      <c r="J271" s="231"/>
      <c r="K271" s="231"/>
      <c r="M271" s="107"/>
      <c r="N271" s="109"/>
      <c r="O271" s="110"/>
      <c r="P271" s="110"/>
      <c r="Q271" s="110"/>
      <c r="R271" s="110"/>
      <c r="S271" s="110"/>
      <c r="T271" s="110"/>
      <c r="U271" s="110"/>
      <c r="V271" s="110"/>
      <c r="W271" s="110"/>
      <c r="X271" s="111"/>
      <c r="AT271" s="108" t="s">
        <v>169</v>
      </c>
      <c r="AU271" s="108" t="s">
        <v>82</v>
      </c>
      <c r="AV271" s="15" t="s">
        <v>80</v>
      </c>
      <c r="AW271" s="15" t="s">
        <v>4</v>
      </c>
      <c r="AX271" s="15" t="s">
        <v>72</v>
      </c>
      <c r="AY271" s="108" t="s">
        <v>161</v>
      </c>
    </row>
    <row r="272" spans="1:65" s="13" customFormat="1">
      <c r="B272" s="219"/>
      <c r="C272" s="220"/>
      <c r="D272" s="221" t="s">
        <v>169</v>
      </c>
      <c r="E272" s="222" t="s">
        <v>1</v>
      </c>
      <c r="F272" s="223" t="s">
        <v>2053</v>
      </c>
      <c r="G272" s="220"/>
      <c r="H272" s="224">
        <v>31.4</v>
      </c>
      <c r="I272" s="220"/>
      <c r="J272" s="220"/>
      <c r="K272" s="220"/>
      <c r="M272" s="97"/>
      <c r="N272" s="99"/>
      <c r="O272" s="100"/>
      <c r="P272" s="100"/>
      <c r="Q272" s="100"/>
      <c r="R272" s="100"/>
      <c r="S272" s="100"/>
      <c r="T272" s="100"/>
      <c r="U272" s="100"/>
      <c r="V272" s="100"/>
      <c r="W272" s="100"/>
      <c r="X272" s="101"/>
      <c r="AT272" s="98" t="s">
        <v>169</v>
      </c>
      <c r="AU272" s="98" t="s">
        <v>82</v>
      </c>
      <c r="AV272" s="13" t="s">
        <v>82</v>
      </c>
      <c r="AW272" s="13" t="s">
        <v>4</v>
      </c>
      <c r="AX272" s="13" t="s">
        <v>72</v>
      </c>
      <c r="AY272" s="98" t="s">
        <v>161</v>
      </c>
    </row>
    <row r="273" spans="1:65" s="13" customFormat="1">
      <c r="B273" s="219"/>
      <c r="C273" s="220"/>
      <c r="D273" s="221" t="s">
        <v>169</v>
      </c>
      <c r="E273" s="222" t="s">
        <v>1</v>
      </c>
      <c r="F273" s="223" t="s">
        <v>2054</v>
      </c>
      <c r="G273" s="220"/>
      <c r="H273" s="224">
        <v>26.4</v>
      </c>
      <c r="I273" s="220"/>
      <c r="J273" s="220"/>
      <c r="K273" s="220"/>
      <c r="M273" s="97"/>
      <c r="N273" s="99"/>
      <c r="O273" s="100"/>
      <c r="P273" s="100"/>
      <c r="Q273" s="100"/>
      <c r="R273" s="100"/>
      <c r="S273" s="100"/>
      <c r="T273" s="100"/>
      <c r="U273" s="100"/>
      <c r="V273" s="100"/>
      <c r="W273" s="100"/>
      <c r="X273" s="101"/>
      <c r="AT273" s="98" t="s">
        <v>169</v>
      </c>
      <c r="AU273" s="98" t="s">
        <v>82</v>
      </c>
      <c r="AV273" s="13" t="s">
        <v>82</v>
      </c>
      <c r="AW273" s="13" t="s">
        <v>4</v>
      </c>
      <c r="AX273" s="13" t="s">
        <v>72</v>
      </c>
      <c r="AY273" s="98" t="s">
        <v>161</v>
      </c>
    </row>
    <row r="274" spans="1:65" s="13" customFormat="1">
      <c r="B274" s="219"/>
      <c r="C274" s="220"/>
      <c r="D274" s="221" t="s">
        <v>169</v>
      </c>
      <c r="E274" s="222" t="s">
        <v>1</v>
      </c>
      <c r="F274" s="223" t="s">
        <v>2055</v>
      </c>
      <c r="G274" s="220"/>
      <c r="H274" s="224">
        <v>21</v>
      </c>
      <c r="I274" s="220"/>
      <c r="J274" s="220"/>
      <c r="K274" s="220"/>
      <c r="M274" s="97"/>
      <c r="N274" s="99"/>
      <c r="O274" s="100"/>
      <c r="P274" s="100"/>
      <c r="Q274" s="100"/>
      <c r="R274" s="100"/>
      <c r="S274" s="100"/>
      <c r="T274" s="100"/>
      <c r="U274" s="100"/>
      <c r="V274" s="100"/>
      <c r="W274" s="100"/>
      <c r="X274" s="101"/>
      <c r="AT274" s="98" t="s">
        <v>169</v>
      </c>
      <c r="AU274" s="98" t="s">
        <v>82</v>
      </c>
      <c r="AV274" s="13" t="s">
        <v>82</v>
      </c>
      <c r="AW274" s="13" t="s">
        <v>4</v>
      </c>
      <c r="AX274" s="13" t="s">
        <v>72</v>
      </c>
      <c r="AY274" s="98" t="s">
        <v>161</v>
      </c>
    </row>
    <row r="275" spans="1:65" s="13" customFormat="1">
      <c r="B275" s="219"/>
      <c r="C275" s="220"/>
      <c r="D275" s="221" t="s">
        <v>169</v>
      </c>
      <c r="E275" s="222" t="s">
        <v>1</v>
      </c>
      <c r="F275" s="223" t="s">
        <v>2056</v>
      </c>
      <c r="G275" s="220"/>
      <c r="H275" s="224">
        <v>29.4</v>
      </c>
      <c r="I275" s="220"/>
      <c r="J275" s="220"/>
      <c r="K275" s="220"/>
      <c r="M275" s="97"/>
      <c r="N275" s="99"/>
      <c r="O275" s="100"/>
      <c r="P275" s="100"/>
      <c r="Q275" s="100"/>
      <c r="R275" s="100"/>
      <c r="S275" s="100"/>
      <c r="T275" s="100"/>
      <c r="U275" s="100"/>
      <c r="V275" s="100"/>
      <c r="W275" s="100"/>
      <c r="X275" s="101"/>
      <c r="AT275" s="98" t="s">
        <v>169</v>
      </c>
      <c r="AU275" s="98" t="s">
        <v>82</v>
      </c>
      <c r="AV275" s="13" t="s">
        <v>82</v>
      </c>
      <c r="AW275" s="13" t="s">
        <v>4</v>
      </c>
      <c r="AX275" s="13" t="s">
        <v>72</v>
      </c>
      <c r="AY275" s="98" t="s">
        <v>161</v>
      </c>
    </row>
    <row r="276" spans="1:65" s="15" customFormat="1">
      <c r="B276" s="230"/>
      <c r="C276" s="231"/>
      <c r="D276" s="221" t="s">
        <v>169</v>
      </c>
      <c r="E276" s="232" t="s">
        <v>1</v>
      </c>
      <c r="F276" s="233" t="s">
        <v>189</v>
      </c>
      <c r="G276" s="231"/>
      <c r="H276" s="232" t="s">
        <v>1</v>
      </c>
      <c r="I276" s="231"/>
      <c r="J276" s="231"/>
      <c r="K276" s="231"/>
      <c r="M276" s="107"/>
      <c r="N276" s="109"/>
      <c r="O276" s="110"/>
      <c r="P276" s="110"/>
      <c r="Q276" s="110"/>
      <c r="R276" s="110"/>
      <c r="S276" s="110"/>
      <c r="T276" s="110"/>
      <c r="U276" s="110"/>
      <c r="V276" s="110"/>
      <c r="W276" s="110"/>
      <c r="X276" s="111"/>
      <c r="AT276" s="108" t="s">
        <v>169</v>
      </c>
      <c r="AU276" s="108" t="s">
        <v>82</v>
      </c>
      <c r="AV276" s="15" t="s">
        <v>80</v>
      </c>
      <c r="AW276" s="15" t="s">
        <v>4</v>
      </c>
      <c r="AX276" s="15" t="s">
        <v>72</v>
      </c>
      <c r="AY276" s="108" t="s">
        <v>161</v>
      </c>
    </row>
    <row r="277" spans="1:65" s="13" customFormat="1">
      <c r="B277" s="219"/>
      <c r="C277" s="220"/>
      <c r="D277" s="221" t="s">
        <v>169</v>
      </c>
      <c r="E277" s="222" t="s">
        <v>1</v>
      </c>
      <c r="F277" s="223" t="s">
        <v>2057</v>
      </c>
      <c r="G277" s="220"/>
      <c r="H277" s="224">
        <v>10.4</v>
      </c>
      <c r="I277" s="220"/>
      <c r="J277" s="220"/>
      <c r="K277" s="220"/>
      <c r="M277" s="97"/>
      <c r="N277" s="99"/>
      <c r="O277" s="100"/>
      <c r="P277" s="100"/>
      <c r="Q277" s="100"/>
      <c r="R277" s="100"/>
      <c r="S277" s="100"/>
      <c r="T277" s="100"/>
      <c r="U277" s="100"/>
      <c r="V277" s="100"/>
      <c r="W277" s="100"/>
      <c r="X277" s="101"/>
      <c r="AT277" s="98" t="s">
        <v>169</v>
      </c>
      <c r="AU277" s="98" t="s">
        <v>82</v>
      </c>
      <c r="AV277" s="13" t="s">
        <v>82</v>
      </c>
      <c r="AW277" s="13" t="s">
        <v>4</v>
      </c>
      <c r="AX277" s="13" t="s">
        <v>72</v>
      </c>
      <c r="AY277" s="98" t="s">
        <v>161</v>
      </c>
    </row>
    <row r="278" spans="1:65" s="13" customFormat="1">
      <c r="B278" s="219"/>
      <c r="C278" s="220"/>
      <c r="D278" s="221" t="s">
        <v>169</v>
      </c>
      <c r="E278" s="222" t="s">
        <v>1</v>
      </c>
      <c r="F278" s="223" t="s">
        <v>2058</v>
      </c>
      <c r="G278" s="220"/>
      <c r="H278" s="224">
        <v>11.6</v>
      </c>
      <c r="I278" s="220"/>
      <c r="J278" s="220"/>
      <c r="K278" s="220"/>
      <c r="M278" s="97"/>
      <c r="N278" s="99"/>
      <c r="O278" s="100"/>
      <c r="P278" s="100"/>
      <c r="Q278" s="100"/>
      <c r="R278" s="100"/>
      <c r="S278" s="100"/>
      <c r="T278" s="100"/>
      <c r="U278" s="100"/>
      <c r="V278" s="100"/>
      <c r="W278" s="100"/>
      <c r="X278" s="101"/>
      <c r="AT278" s="98" t="s">
        <v>169</v>
      </c>
      <c r="AU278" s="98" t="s">
        <v>82</v>
      </c>
      <c r="AV278" s="13" t="s">
        <v>82</v>
      </c>
      <c r="AW278" s="13" t="s">
        <v>4</v>
      </c>
      <c r="AX278" s="13" t="s">
        <v>72</v>
      </c>
      <c r="AY278" s="98" t="s">
        <v>161</v>
      </c>
    </row>
    <row r="279" spans="1:65" s="13" customFormat="1">
      <c r="B279" s="219"/>
      <c r="C279" s="220"/>
      <c r="D279" s="221" t="s">
        <v>169</v>
      </c>
      <c r="E279" s="222" t="s">
        <v>1</v>
      </c>
      <c r="F279" s="223" t="s">
        <v>2059</v>
      </c>
      <c r="G279" s="220"/>
      <c r="H279" s="224">
        <v>29</v>
      </c>
      <c r="I279" s="220"/>
      <c r="J279" s="220"/>
      <c r="K279" s="220"/>
      <c r="M279" s="97"/>
      <c r="N279" s="99"/>
      <c r="O279" s="100"/>
      <c r="P279" s="100"/>
      <c r="Q279" s="100"/>
      <c r="R279" s="100"/>
      <c r="S279" s="100"/>
      <c r="T279" s="100"/>
      <c r="U279" s="100"/>
      <c r="V279" s="100"/>
      <c r="W279" s="100"/>
      <c r="X279" s="101"/>
      <c r="AT279" s="98" t="s">
        <v>169</v>
      </c>
      <c r="AU279" s="98" t="s">
        <v>82</v>
      </c>
      <c r="AV279" s="13" t="s">
        <v>82</v>
      </c>
      <c r="AW279" s="13" t="s">
        <v>4</v>
      </c>
      <c r="AX279" s="13" t="s">
        <v>72</v>
      </c>
      <c r="AY279" s="98" t="s">
        <v>161</v>
      </c>
    </row>
    <row r="280" spans="1:65" s="14" customFormat="1">
      <c r="B280" s="225"/>
      <c r="C280" s="226"/>
      <c r="D280" s="221" t="s">
        <v>169</v>
      </c>
      <c r="E280" s="227" t="s">
        <v>1</v>
      </c>
      <c r="F280" s="228" t="s">
        <v>171</v>
      </c>
      <c r="G280" s="226"/>
      <c r="H280" s="229">
        <v>159.19999999999999</v>
      </c>
      <c r="I280" s="226"/>
      <c r="J280" s="226"/>
      <c r="K280" s="226"/>
      <c r="M280" s="102"/>
      <c r="N280" s="104"/>
      <c r="O280" s="105"/>
      <c r="P280" s="105"/>
      <c r="Q280" s="105"/>
      <c r="R280" s="105"/>
      <c r="S280" s="105"/>
      <c r="T280" s="105"/>
      <c r="U280" s="105"/>
      <c r="V280" s="105"/>
      <c r="W280" s="105"/>
      <c r="X280" s="106"/>
      <c r="AT280" s="103" t="s">
        <v>169</v>
      </c>
      <c r="AU280" s="103" t="s">
        <v>82</v>
      </c>
      <c r="AV280" s="14" t="s">
        <v>168</v>
      </c>
      <c r="AW280" s="14" t="s">
        <v>4</v>
      </c>
      <c r="AX280" s="14" t="s">
        <v>80</v>
      </c>
      <c r="AY280" s="103" t="s">
        <v>161</v>
      </c>
    </row>
    <row r="281" spans="1:65" s="12" customFormat="1" ht="22.9" customHeight="1">
      <c r="B281" s="206"/>
      <c r="C281" s="207"/>
      <c r="D281" s="208" t="s">
        <v>71</v>
      </c>
      <c r="E281" s="211" t="s">
        <v>992</v>
      </c>
      <c r="F281" s="211" t="s">
        <v>993</v>
      </c>
      <c r="G281" s="207"/>
      <c r="H281" s="207"/>
      <c r="I281" s="207"/>
      <c r="J281" s="207"/>
      <c r="K281" s="212">
        <f>BK281</f>
        <v>0</v>
      </c>
      <c r="M281" s="80"/>
      <c r="N281" s="82"/>
      <c r="O281" s="83"/>
      <c r="P281" s="83"/>
      <c r="Q281" s="84">
        <f>SUM(Q282:Q285)</f>
        <v>0</v>
      </c>
      <c r="R281" s="84">
        <f>SUM(R282:R285)</f>
        <v>0</v>
      </c>
      <c r="S281" s="83"/>
      <c r="T281" s="85">
        <f>SUM(T282:T285)</f>
        <v>0</v>
      </c>
      <c r="U281" s="83"/>
      <c r="V281" s="85">
        <f>SUM(V282:V285)</f>
        <v>0</v>
      </c>
      <c r="W281" s="83"/>
      <c r="X281" s="86">
        <f>SUM(X282:X285)</f>
        <v>0</v>
      </c>
      <c r="AR281" s="81" t="s">
        <v>82</v>
      </c>
      <c r="AT281" s="87" t="s">
        <v>71</v>
      </c>
      <c r="AU281" s="87" t="s">
        <v>80</v>
      </c>
      <c r="AY281" s="81" t="s">
        <v>161</v>
      </c>
      <c r="BK281" s="88">
        <f>SUM(BK282:BK285)</f>
        <v>0</v>
      </c>
    </row>
    <row r="282" spans="1:65" s="2" customFormat="1" ht="24.2" customHeight="1">
      <c r="A282" s="21"/>
      <c r="B282" s="137"/>
      <c r="C282" s="213" t="s">
        <v>353</v>
      </c>
      <c r="D282" s="213" t="s">
        <v>164</v>
      </c>
      <c r="E282" s="214" t="s">
        <v>2060</v>
      </c>
      <c r="F282" s="215" t="s">
        <v>2061</v>
      </c>
      <c r="G282" s="216" t="s">
        <v>167</v>
      </c>
      <c r="H282" s="217">
        <v>42.5</v>
      </c>
      <c r="I282" s="123"/>
      <c r="J282" s="123"/>
      <c r="K282" s="218">
        <f>ROUND(P282*H282,2)</f>
        <v>0</v>
      </c>
      <c r="L282" s="89"/>
      <c r="M282" s="22"/>
      <c r="N282" s="90" t="s">
        <v>1</v>
      </c>
      <c r="O282" s="91" t="s">
        <v>35</v>
      </c>
      <c r="P282" s="92">
        <f>I282+J282</f>
        <v>0</v>
      </c>
      <c r="Q282" s="92">
        <f>ROUND(I282*H282,2)</f>
        <v>0</v>
      </c>
      <c r="R282" s="92">
        <f>ROUND(J282*H282,2)</f>
        <v>0</v>
      </c>
      <c r="S282" s="93">
        <v>0</v>
      </c>
      <c r="T282" s="93">
        <f>S282*H282</f>
        <v>0</v>
      </c>
      <c r="U282" s="93">
        <v>0</v>
      </c>
      <c r="V282" s="93">
        <f>U282*H282</f>
        <v>0</v>
      </c>
      <c r="W282" s="93">
        <v>0</v>
      </c>
      <c r="X282" s="94">
        <f>W282*H282</f>
        <v>0</v>
      </c>
      <c r="Y282" s="21"/>
      <c r="Z282" s="21"/>
      <c r="AA282" s="21"/>
      <c r="AB282" s="21"/>
      <c r="AC282" s="21"/>
      <c r="AD282" s="21"/>
      <c r="AE282" s="21"/>
      <c r="AR282" s="95" t="s">
        <v>239</v>
      </c>
      <c r="AT282" s="95" t="s">
        <v>164</v>
      </c>
      <c r="AU282" s="95" t="s">
        <v>82</v>
      </c>
      <c r="AY282" s="17" t="s">
        <v>161</v>
      </c>
      <c r="BE282" s="96">
        <f>IF(O282="základní",K282,0)</f>
        <v>0</v>
      </c>
      <c r="BF282" s="96">
        <f>IF(O282="snížená",K282,0)</f>
        <v>0</v>
      </c>
      <c r="BG282" s="96">
        <f>IF(O282="zákl. přenesená",K282,0)</f>
        <v>0</v>
      </c>
      <c r="BH282" s="96">
        <f>IF(O282="sníž. přenesená",K282,0)</f>
        <v>0</v>
      </c>
      <c r="BI282" s="96">
        <f>IF(O282="nulová",K282,0)</f>
        <v>0</v>
      </c>
      <c r="BJ282" s="17" t="s">
        <v>80</v>
      </c>
      <c r="BK282" s="96">
        <f>ROUND(P282*H282,2)</f>
        <v>0</v>
      </c>
      <c r="BL282" s="17" t="s">
        <v>239</v>
      </c>
      <c r="BM282" s="95" t="s">
        <v>356</v>
      </c>
    </row>
    <row r="283" spans="1:65" s="15" customFormat="1">
      <c r="B283" s="230"/>
      <c r="C283" s="231"/>
      <c r="D283" s="221" t="s">
        <v>169</v>
      </c>
      <c r="E283" s="232" t="s">
        <v>1</v>
      </c>
      <c r="F283" s="233" t="s">
        <v>1337</v>
      </c>
      <c r="G283" s="231"/>
      <c r="H283" s="232" t="s">
        <v>1</v>
      </c>
      <c r="I283" s="231"/>
      <c r="J283" s="231"/>
      <c r="K283" s="231"/>
      <c r="M283" s="107"/>
      <c r="N283" s="109"/>
      <c r="O283" s="110"/>
      <c r="P283" s="110"/>
      <c r="Q283" s="110"/>
      <c r="R283" s="110"/>
      <c r="S283" s="110"/>
      <c r="T283" s="110"/>
      <c r="U283" s="110"/>
      <c r="V283" s="110"/>
      <c r="W283" s="110"/>
      <c r="X283" s="111"/>
      <c r="AT283" s="108" t="s">
        <v>169</v>
      </c>
      <c r="AU283" s="108" t="s">
        <v>82</v>
      </c>
      <c r="AV283" s="15" t="s">
        <v>80</v>
      </c>
      <c r="AW283" s="15" t="s">
        <v>4</v>
      </c>
      <c r="AX283" s="15" t="s">
        <v>72</v>
      </c>
      <c r="AY283" s="108" t="s">
        <v>161</v>
      </c>
    </row>
    <row r="284" spans="1:65" s="13" customFormat="1">
      <c r="B284" s="219"/>
      <c r="C284" s="220"/>
      <c r="D284" s="221" t="s">
        <v>169</v>
      </c>
      <c r="E284" s="222" t="s">
        <v>1</v>
      </c>
      <c r="F284" s="223" t="s">
        <v>2062</v>
      </c>
      <c r="G284" s="220"/>
      <c r="H284" s="224">
        <v>42.5</v>
      </c>
      <c r="I284" s="220"/>
      <c r="J284" s="220"/>
      <c r="K284" s="220"/>
      <c r="M284" s="97"/>
      <c r="N284" s="99"/>
      <c r="O284" s="100"/>
      <c r="P284" s="100"/>
      <c r="Q284" s="100"/>
      <c r="R284" s="100"/>
      <c r="S284" s="100"/>
      <c r="T284" s="100"/>
      <c r="U284" s="100"/>
      <c r="V284" s="100"/>
      <c r="W284" s="100"/>
      <c r="X284" s="101"/>
      <c r="AT284" s="98" t="s">
        <v>169</v>
      </c>
      <c r="AU284" s="98" t="s">
        <v>82</v>
      </c>
      <c r="AV284" s="13" t="s">
        <v>82</v>
      </c>
      <c r="AW284" s="13" t="s">
        <v>4</v>
      </c>
      <c r="AX284" s="13" t="s">
        <v>72</v>
      </c>
      <c r="AY284" s="98" t="s">
        <v>161</v>
      </c>
    </row>
    <row r="285" spans="1:65" s="14" customFormat="1">
      <c r="B285" s="225"/>
      <c r="C285" s="226"/>
      <c r="D285" s="221" t="s">
        <v>169</v>
      </c>
      <c r="E285" s="227" t="s">
        <v>1</v>
      </c>
      <c r="F285" s="228" t="s">
        <v>171</v>
      </c>
      <c r="G285" s="226"/>
      <c r="H285" s="229">
        <v>42.5</v>
      </c>
      <c r="I285" s="226"/>
      <c r="J285" s="226"/>
      <c r="K285" s="226"/>
      <c r="M285" s="102"/>
      <c r="N285" s="112"/>
      <c r="O285" s="113"/>
      <c r="P285" s="113"/>
      <c r="Q285" s="113"/>
      <c r="R285" s="113"/>
      <c r="S285" s="113"/>
      <c r="T285" s="113"/>
      <c r="U285" s="113"/>
      <c r="V285" s="113"/>
      <c r="W285" s="113"/>
      <c r="X285" s="114"/>
      <c r="AT285" s="103" t="s">
        <v>169</v>
      </c>
      <c r="AU285" s="103" t="s">
        <v>82</v>
      </c>
      <c r="AV285" s="14" t="s">
        <v>168</v>
      </c>
      <c r="AW285" s="14" t="s">
        <v>4</v>
      </c>
      <c r="AX285" s="14" t="s">
        <v>80</v>
      </c>
      <c r="AY285" s="103" t="s">
        <v>161</v>
      </c>
    </row>
    <row r="286" spans="1:65" s="2" customFormat="1" ht="6.95" customHeight="1">
      <c r="A286" s="21"/>
      <c r="B286" s="153"/>
      <c r="C286" s="154"/>
      <c r="D286" s="154"/>
      <c r="E286" s="154"/>
      <c r="F286" s="154"/>
      <c r="G286" s="154"/>
      <c r="H286" s="154"/>
      <c r="I286" s="154"/>
      <c r="J286" s="154"/>
      <c r="K286" s="154"/>
      <c r="L286" s="29"/>
      <c r="M286" s="22"/>
      <c r="N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</row>
  </sheetData>
  <sheetProtection password="C68A" sheet="1" objects="1" scenarios="1" selectLockedCells="1"/>
  <autoFilter ref="C124:L285"/>
  <mergeCells count="9">
    <mergeCell ref="E87:H87"/>
    <mergeCell ref="E115:H115"/>
    <mergeCell ref="E117:H117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459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8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111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2063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ROUND(K130,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ROUND((SUM(BE130:BE458)),  2)</f>
        <v>0</v>
      </c>
      <c r="G35" s="138"/>
      <c r="H35" s="138"/>
      <c r="I35" s="178">
        <v>0.21</v>
      </c>
      <c r="J35" s="138"/>
      <c r="K35" s="173">
        <f>ROUND(((SUM(BE130:BE458))*I35),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ROUND((SUM(BF130:BF458)),  2)</f>
        <v>0</v>
      </c>
      <c r="G36" s="138"/>
      <c r="H36" s="138"/>
      <c r="I36" s="178">
        <v>0.12</v>
      </c>
      <c r="J36" s="138"/>
      <c r="K36" s="173">
        <f>ROUND(((SUM(BF130:BF458))*I36),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ROUND((SUM(BG130:BG458)),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ROUND((SUM(BH130:BH458)),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ROUND((SUM(BI130:BI458)),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302 - Stavební část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Q130</f>
        <v>0</v>
      </c>
      <c r="J96" s="175">
        <f t="shared" si="0"/>
        <v>0</v>
      </c>
      <c r="K96" s="175">
        <f>K130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130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K131</f>
        <v>0</v>
      </c>
      <c r="M97" s="71"/>
    </row>
    <row r="98" spans="1:31" s="10" customFormat="1" ht="19.899999999999999" customHeight="1">
      <c r="B98" s="196"/>
      <c r="C98" s="197"/>
      <c r="D98" s="198" t="s">
        <v>491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K132</f>
        <v>0</v>
      </c>
      <c r="M98" s="72"/>
    </row>
    <row r="99" spans="1:31" s="10" customFormat="1" ht="19.899999999999999" customHeight="1">
      <c r="B99" s="196"/>
      <c r="C99" s="197"/>
      <c r="D99" s="198" t="s">
        <v>493</v>
      </c>
      <c r="E99" s="199"/>
      <c r="F99" s="199"/>
      <c r="G99" s="199"/>
      <c r="H99" s="199"/>
      <c r="I99" s="200">
        <f>Q156</f>
        <v>0</v>
      </c>
      <c r="J99" s="200">
        <f>R156</f>
        <v>0</v>
      </c>
      <c r="K99" s="200">
        <f>K156</f>
        <v>0</v>
      </c>
      <c r="M99" s="72"/>
    </row>
    <row r="100" spans="1:31" s="10" customFormat="1" ht="19.899999999999999" customHeight="1">
      <c r="B100" s="196"/>
      <c r="C100" s="197"/>
      <c r="D100" s="198" t="s">
        <v>131</v>
      </c>
      <c r="E100" s="199"/>
      <c r="F100" s="199"/>
      <c r="G100" s="199"/>
      <c r="H100" s="199"/>
      <c r="I100" s="200">
        <f>Q236</f>
        <v>0</v>
      </c>
      <c r="J100" s="200">
        <f>R236</f>
        <v>0</v>
      </c>
      <c r="K100" s="200">
        <f>K236</f>
        <v>0</v>
      </c>
      <c r="M100" s="72"/>
    </row>
    <row r="101" spans="1:31" s="10" customFormat="1" ht="19.899999999999999" customHeight="1">
      <c r="B101" s="196"/>
      <c r="C101" s="197"/>
      <c r="D101" s="198" t="s">
        <v>494</v>
      </c>
      <c r="E101" s="199"/>
      <c r="F101" s="199"/>
      <c r="G101" s="199"/>
      <c r="H101" s="199"/>
      <c r="I101" s="200">
        <f>Q244</f>
        <v>0</v>
      </c>
      <c r="J101" s="200">
        <f>R244</f>
        <v>0</v>
      </c>
      <c r="K101" s="200">
        <f>K244</f>
        <v>0</v>
      </c>
      <c r="M101" s="72"/>
    </row>
    <row r="102" spans="1:31" s="9" customFormat="1" ht="24.95" customHeight="1">
      <c r="B102" s="191"/>
      <c r="C102" s="192"/>
      <c r="D102" s="193" t="s">
        <v>133</v>
      </c>
      <c r="E102" s="194"/>
      <c r="F102" s="194"/>
      <c r="G102" s="194"/>
      <c r="H102" s="194"/>
      <c r="I102" s="195">
        <f>Q246</f>
        <v>0</v>
      </c>
      <c r="J102" s="195">
        <f>R246</f>
        <v>0</v>
      </c>
      <c r="K102" s="195">
        <f>K246</f>
        <v>0</v>
      </c>
      <c r="M102" s="71"/>
    </row>
    <row r="103" spans="1:31" s="10" customFormat="1" ht="19.899999999999999" customHeight="1">
      <c r="B103" s="196"/>
      <c r="C103" s="197"/>
      <c r="D103" s="198" t="s">
        <v>496</v>
      </c>
      <c r="E103" s="199"/>
      <c r="F103" s="199"/>
      <c r="G103" s="199"/>
      <c r="H103" s="199"/>
      <c r="I103" s="200">
        <f>Q247</f>
        <v>0</v>
      </c>
      <c r="J103" s="200">
        <f>R247</f>
        <v>0</v>
      </c>
      <c r="K103" s="200">
        <f>K247</f>
        <v>0</v>
      </c>
      <c r="M103" s="72"/>
    </row>
    <row r="104" spans="1:31" s="10" customFormat="1" ht="19.899999999999999" customHeight="1">
      <c r="B104" s="196"/>
      <c r="C104" s="197"/>
      <c r="D104" s="198" t="s">
        <v>137</v>
      </c>
      <c r="E104" s="199"/>
      <c r="F104" s="199"/>
      <c r="G104" s="199"/>
      <c r="H104" s="199"/>
      <c r="I104" s="200">
        <f>Q262</f>
        <v>0</v>
      </c>
      <c r="J104" s="200">
        <f>R262</f>
        <v>0</v>
      </c>
      <c r="K104" s="200">
        <f>K262</f>
        <v>0</v>
      </c>
      <c r="M104" s="72"/>
    </row>
    <row r="105" spans="1:31" s="10" customFormat="1" ht="19.899999999999999" customHeight="1">
      <c r="B105" s="196"/>
      <c r="C105" s="197"/>
      <c r="D105" s="198" t="s">
        <v>140</v>
      </c>
      <c r="E105" s="199"/>
      <c r="F105" s="199"/>
      <c r="G105" s="199"/>
      <c r="H105" s="199"/>
      <c r="I105" s="200">
        <f>Q293</f>
        <v>0</v>
      </c>
      <c r="J105" s="200">
        <f>R293</f>
        <v>0</v>
      </c>
      <c r="K105" s="200">
        <f>K293</f>
        <v>0</v>
      </c>
      <c r="M105" s="72"/>
    </row>
    <row r="106" spans="1:31" s="10" customFormat="1" ht="19.899999999999999" customHeight="1">
      <c r="B106" s="196"/>
      <c r="C106" s="197"/>
      <c r="D106" s="198" t="s">
        <v>141</v>
      </c>
      <c r="E106" s="199"/>
      <c r="F106" s="199"/>
      <c r="G106" s="199"/>
      <c r="H106" s="199"/>
      <c r="I106" s="200">
        <f>Q306</f>
        <v>0</v>
      </c>
      <c r="J106" s="200">
        <f>R306</f>
        <v>0</v>
      </c>
      <c r="K106" s="200">
        <f>K306</f>
        <v>0</v>
      </c>
      <c r="M106" s="72"/>
    </row>
    <row r="107" spans="1:31" s="10" customFormat="1" ht="19.899999999999999" customHeight="1">
      <c r="B107" s="196"/>
      <c r="C107" s="197"/>
      <c r="D107" s="198" t="s">
        <v>1018</v>
      </c>
      <c r="E107" s="199"/>
      <c r="F107" s="199"/>
      <c r="G107" s="199"/>
      <c r="H107" s="199"/>
      <c r="I107" s="200">
        <f>Q317</f>
        <v>0</v>
      </c>
      <c r="J107" s="200">
        <f>R317</f>
        <v>0</v>
      </c>
      <c r="K107" s="200">
        <f>K317</f>
        <v>0</v>
      </c>
      <c r="M107" s="72"/>
    </row>
    <row r="108" spans="1:31" s="10" customFormat="1" ht="19.899999999999999" customHeight="1">
      <c r="B108" s="196"/>
      <c r="C108" s="197"/>
      <c r="D108" s="198" t="s">
        <v>1095</v>
      </c>
      <c r="E108" s="199"/>
      <c r="F108" s="199"/>
      <c r="G108" s="199"/>
      <c r="H108" s="199"/>
      <c r="I108" s="200">
        <f>Q370</f>
        <v>0</v>
      </c>
      <c r="J108" s="200">
        <f>R370</f>
        <v>0</v>
      </c>
      <c r="K108" s="200">
        <f>K370</f>
        <v>0</v>
      </c>
      <c r="M108" s="72"/>
    </row>
    <row r="109" spans="1:31" s="10" customFormat="1" ht="19.899999999999999" customHeight="1">
      <c r="B109" s="196"/>
      <c r="C109" s="197"/>
      <c r="D109" s="198" t="s">
        <v>498</v>
      </c>
      <c r="E109" s="199"/>
      <c r="F109" s="199"/>
      <c r="G109" s="199"/>
      <c r="H109" s="199"/>
      <c r="I109" s="200">
        <f>Q419</f>
        <v>0</v>
      </c>
      <c r="J109" s="200">
        <f>R419</f>
        <v>0</v>
      </c>
      <c r="K109" s="200">
        <f>K419</f>
        <v>0</v>
      </c>
      <c r="M109" s="72"/>
    </row>
    <row r="110" spans="1:31" s="10" customFormat="1" ht="19.899999999999999" customHeight="1">
      <c r="B110" s="196"/>
      <c r="C110" s="197"/>
      <c r="D110" s="198" t="s">
        <v>1096</v>
      </c>
      <c r="E110" s="199"/>
      <c r="F110" s="199"/>
      <c r="G110" s="199"/>
      <c r="H110" s="199"/>
      <c r="I110" s="200">
        <f>Q446</f>
        <v>0</v>
      </c>
      <c r="J110" s="200">
        <f>R446</f>
        <v>0</v>
      </c>
      <c r="K110" s="200">
        <f>K446</f>
        <v>0</v>
      </c>
      <c r="M110" s="72"/>
    </row>
    <row r="111" spans="1:31" s="2" customFormat="1" ht="21.75" customHeight="1">
      <c r="A111" s="21"/>
      <c r="B111" s="137"/>
      <c r="C111" s="138"/>
      <c r="D111" s="138"/>
      <c r="E111" s="138"/>
      <c r="F111" s="138"/>
      <c r="G111" s="138"/>
      <c r="H111" s="138"/>
      <c r="I111" s="138"/>
      <c r="J111" s="138"/>
      <c r="K111" s="138"/>
      <c r="L111" s="21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6.95" customHeight="1">
      <c r="A112" s="21"/>
      <c r="B112" s="153"/>
      <c r="C112" s="154"/>
      <c r="D112" s="154"/>
      <c r="E112" s="154"/>
      <c r="F112" s="154"/>
      <c r="G112" s="154"/>
      <c r="H112" s="154"/>
      <c r="I112" s="154"/>
      <c r="J112" s="154"/>
      <c r="K112" s="154"/>
      <c r="L112" s="29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31">
      <c r="B113" s="65"/>
      <c r="C113" s="65"/>
      <c r="D113" s="65"/>
      <c r="E113" s="65"/>
      <c r="F113" s="65"/>
      <c r="G113" s="65"/>
      <c r="H113" s="65"/>
      <c r="I113" s="65"/>
      <c r="J113" s="65"/>
      <c r="K113" s="65"/>
    </row>
    <row r="114" spans="1:31">
      <c r="B114" s="65"/>
      <c r="C114" s="65"/>
      <c r="D114" s="65"/>
      <c r="E114" s="65"/>
      <c r="F114" s="65"/>
      <c r="G114" s="65"/>
      <c r="H114" s="65"/>
      <c r="I114" s="65"/>
      <c r="J114" s="65"/>
      <c r="K114" s="65"/>
    </row>
    <row r="115" spans="1:31">
      <c r="B115" s="65"/>
      <c r="C115" s="65"/>
      <c r="D115" s="65"/>
      <c r="E115" s="65"/>
      <c r="F115" s="65"/>
      <c r="G115" s="65"/>
      <c r="H115" s="65"/>
      <c r="I115" s="65"/>
      <c r="J115" s="65"/>
      <c r="K115" s="65"/>
    </row>
    <row r="116" spans="1:31" s="2" customFormat="1" ht="6.95" customHeight="1">
      <c r="A116" s="21"/>
      <c r="B116" s="155"/>
      <c r="C116" s="156"/>
      <c r="D116" s="156"/>
      <c r="E116" s="156"/>
      <c r="F116" s="156"/>
      <c r="G116" s="156"/>
      <c r="H116" s="156"/>
      <c r="I116" s="156"/>
      <c r="J116" s="156"/>
      <c r="K116" s="156"/>
      <c r="L116" s="30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31" s="2" customFormat="1" ht="24.95" customHeight="1">
      <c r="A117" s="21"/>
      <c r="B117" s="137"/>
      <c r="C117" s="130" t="s">
        <v>142</v>
      </c>
      <c r="D117" s="138"/>
      <c r="E117" s="138"/>
      <c r="F117" s="138"/>
      <c r="G117" s="138"/>
      <c r="H117" s="138"/>
      <c r="I117" s="138"/>
      <c r="J117" s="138"/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s="2" customFormat="1" ht="6.95" customHeight="1">
      <c r="A118" s="21"/>
      <c r="B118" s="137"/>
      <c r="C118" s="138"/>
      <c r="D118" s="138"/>
      <c r="E118" s="138"/>
      <c r="F118" s="138"/>
      <c r="G118" s="138"/>
      <c r="H118" s="138"/>
      <c r="I118" s="138"/>
      <c r="J118" s="138"/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31" s="2" customFormat="1" ht="12" customHeight="1">
      <c r="A119" s="21"/>
      <c r="B119" s="137"/>
      <c r="C119" s="133" t="s">
        <v>15</v>
      </c>
      <c r="D119" s="138"/>
      <c r="E119" s="138"/>
      <c r="F119" s="138"/>
      <c r="G119" s="138"/>
      <c r="H119" s="138"/>
      <c r="I119" s="138"/>
      <c r="J119" s="138"/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31" s="2" customFormat="1" ht="16.5" customHeight="1">
      <c r="A120" s="21"/>
      <c r="B120" s="137"/>
      <c r="C120" s="138"/>
      <c r="D120" s="138"/>
      <c r="E120" s="278" t="str">
        <f>E7</f>
        <v>Rekonstrukce historické budovy krematoria Nymburk 25.10.2024</v>
      </c>
      <c r="F120" s="279"/>
      <c r="G120" s="279"/>
      <c r="H120" s="279"/>
      <c r="I120" s="138"/>
      <c r="J120" s="138"/>
      <c r="K120" s="138"/>
      <c r="L120" s="21"/>
      <c r="M120" s="26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31" s="2" customFormat="1" ht="12" customHeight="1">
      <c r="A121" s="21"/>
      <c r="B121" s="137"/>
      <c r="C121" s="133" t="s">
        <v>119</v>
      </c>
      <c r="D121" s="138"/>
      <c r="E121" s="138"/>
      <c r="F121" s="138"/>
      <c r="G121" s="138"/>
      <c r="H121" s="138"/>
      <c r="I121" s="138"/>
      <c r="J121" s="138"/>
      <c r="K121" s="138"/>
      <c r="L121" s="21"/>
      <c r="M121" s="26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31" s="2" customFormat="1" ht="16.5" customHeight="1">
      <c r="A122" s="21"/>
      <c r="B122" s="137"/>
      <c r="C122" s="138"/>
      <c r="D122" s="138"/>
      <c r="E122" s="259" t="str">
        <f>E9</f>
        <v>SO 302 - Stavební část</v>
      </c>
      <c r="F122" s="277"/>
      <c r="G122" s="277"/>
      <c r="H122" s="277"/>
      <c r="I122" s="138"/>
      <c r="J122" s="138"/>
      <c r="K122" s="138"/>
      <c r="L122" s="21"/>
      <c r="M122" s="26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1:31" s="2" customFormat="1" ht="6.95" customHeight="1">
      <c r="A123" s="21"/>
      <c r="B123" s="137"/>
      <c r="C123" s="138"/>
      <c r="D123" s="138"/>
      <c r="E123" s="138"/>
      <c r="F123" s="138"/>
      <c r="G123" s="138"/>
      <c r="H123" s="138"/>
      <c r="I123" s="138"/>
      <c r="J123" s="138"/>
      <c r="K123" s="138"/>
      <c r="L123" s="21"/>
      <c r="M123" s="26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31" s="2" customFormat="1" ht="12" customHeight="1">
      <c r="A124" s="21"/>
      <c r="B124" s="137"/>
      <c r="C124" s="133" t="s">
        <v>19</v>
      </c>
      <c r="D124" s="138"/>
      <c r="E124" s="138"/>
      <c r="F124" s="134" t="str">
        <f>F12</f>
        <v xml:space="preserve"> </v>
      </c>
      <c r="G124" s="138"/>
      <c r="H124" s="138"/>
      <c r="I124" s="133" t="s">
        <v>21</v>
      </c>
      <c r="J124" s="186" t="str">
        <f>IF(J12="","",J12)</f>
        <v>6. 12. 2024</v>
      </c>
      <c r="K124" s="138"/>
      <c r="L124" s="21"/>
      <c r="M124" s="26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s="2" customFormat="1" ht="6.95" customHeight="1">
      <c r="A125" s="21"/>
      <c r="B125" s="137"/>
      <c r="C125" s="138"/>
      <c r="D125" s="138"/>
      <c r="E125" s="138"/>
      <c r="F125" s="138"/>
      <c r="G125" s="138"/>
      <c r="H125" s="138"/>
      <c r="I125" s="138"/>
      <c r="J125" s="138"/>
      <c r="K125" s="138"/>
      <c r="L125" s="21"/>
      <c r="M125" s="26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s="2" customFormat="1" ht="15.2" customHeight="1">
      <c r="A126" s="21"/>
      <c r="B126" s="137"/>
      <c r="C126" s="133" t="s">
        <v>23</v>
      </c>
      <c r="D126" s="138"/>
      <c r="E126" s="138"/>
      <c r="F126" s="134" t="str">
        <f>E15</f>
        <v xml:space="preserve">  Město Nymburk</v>
      </c>
      <c r="G126" s="138"/>
      <c r="H126" s="138"/>
      <c r="I126" s="133" t="s">
        <v>27</v>
      </c>
      <c r="J126" s="187" t="str">
        <f>E21</f>
        <v xml:space="preserve">  Ing. Ivan Blažek</v>
      </c>
      <c r="K126" s="138"/>
      <c r="L126" s="21"/>
      <c r="M126" s="26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s="2" customFormat="1" ht="15.2" customHeight="1">
      <c r="A127" s="21"/>
      <c r="B127" s="137"/>
      <c r="C127" s="133" t="s">
        <v>26</v>
      </c>
      <c r="D127" s="138"/>
      <c r="E127" s="138"/>
      <c r="F127" s="134" t="str">
        <f>IF(E18="","",E18)</f>
        <v>vyplň údaj</v>
      </c>
      <c r="G127" s="138"/>
      <c r="H127" s="138"/>
      <c r="I127" s="133" t="s">
        <v>28</v>
      </c>
      <c r="J127" s="187" t="str">
        <f>E24</f>
        <v xml:space="preserve">  Jaroslav Kudláček</v>
      </c>
      <c r="K127" s="138"/>
      <c r="L127" s="21"/>
      <c r="M127" s="26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1:31" s="2" customFormat="1" ht="10.35" customHeight="1">
      <c r="A128" s="21"/>
      <c r="B128" s="137"/>
      <c r="C128" s="138"/>
      <c r="D128" s="138"/>
      <c r="E128" s="138"/>
      <c r="F128" s="138"/>
      <c r="G128" s="138"/>
      <c r="H128" s="138"/>
      <c r="I128" s="138"/>
      <c r="J128" s="138"/>
      <c r="K128" s="138"/>
      <c r="L128" s="21"/>
      <c r="M128" s="26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1:65" s="11" customFormat="1" ht="29.25" customHeight="1">
      <c r="A129" s="73"/>
      <c r="B129" s="201"/>
      <c r="C129" s="202" t="s">
        <v>143</v>
      </c>
      <c r="D129" s="203" t="s">
        <v>55</v>
      </c>
      <c r="E129" s="203" t="s">
        <v>51</v>
      </c>
      <c r="F129" s="203" t="s">
        <v>52</v>
      </c>
      <c r="G129" s="203" t="s">
        <v>144</v>
      </c>
      <c r="H129" s="203" t="s">
        <v>145</v>
      </c>
      <c r="I129" s="203" t="s">
        <v>146</v>
      </c>
      <c r="J129" s="203" t="s">
        <v>147</v>
      </c>
      <c r="K129" s="204" t="s">
        <v>127</v>
      </c>
      <c r="L129" s="74" t="s">
        <v>148</v>
      </c>
      <c r="M129" s="75"/>
      <c r="N129" s="38" t="s">
        <v>1</v>
      </c>
      <c r="O129" s="39" t="s">
        <v>34</v>
      </c>
      <c r="P129" s="39" t="s">
        <v>149</v>
      </c>
      <c r="Q129" s="39" t="s">
        <v>150</v>
      </c>
      <c r="R129" s="39" t="s">
        <v>151</v>
      </c>
      <c r="S129" s="39" t="s">
        <v>152</v>
      </c>
      <c r="T129" s="39" t="s">
        <v>153</v>
      </c>
      <c r="U129" s="39" t="s">
        <v>154</v>
      </c>
      <c r="V129" s="39" t="s">
        <v>155</v>
      </c>
      <c r="W129" s="39" t="s">
        <v>156</v>
      </c>
      <c r="X129" s="40" t="s">
        <v>157</v>
      </c>
      <c r="Y129" s="73"/>
      <c r="Z129" s="73"/>
      <c r="AA129" s="73"/>
      <c r="AB129" s="73"/>
      <c r="AC129" s="73"/>
      <c r="AD129" s="73"/>
      <c r="AE129" s="73"/>
    </row>
    <row r="130" spans="1:65" s="2" customFormat="1" ht="22.9" customHeight="1">
      <c r="A130" s="21"/>
      <c r="B130" s="137"/>
      <c r="C130" s="165" t="s">
        <v>158</v>
      </c>
      <c r="D130" s="138"/>
      <c r="E130" s="138"/>
      <c r="F130" s="138"/>
      <c r="G130" s="138"/>
      <c r="H130" s="138"/>
      <c r="I130" s="138"/>
      <c r="J130" s="138"/>
      <c r="K130" s="205">
        <f>BK130</f>
        <v>0</v>
      </c>
      <c r="L130" s="21"/>
      <c r="M130" s="22"/>
      <c r="N130" s="41"/>
      <c r="O130" s="33"/>
      <c r="P130" s="42"/>
      <c r="Q130" s="76">
        <f>Q131+Q246</f>
        <v>0</v>
      </c>
      <c r="R130" s="76">
        <f>R131+R246</f>
        <v>0</v>
      </c>
      <c r="S130" s="42"/>
      <c r="T130" s="77">
        <f>T131+T246</f>
        <v>0</v>
      </c>
      <c r="U130" s="42"/>
      <c r="V130" s="77">
        <f>V131+V246</f>
        <v>0</v>
      </c>
      <c r="W130" s="42"/>
      <c r="X130" s="78">
        <f>X131+X246</f>
        <v>0</v>
      </c>
      <c r="Y130" s="21"/>
      <c r="Z130" s="21"/>
      <c r="AA130" s="21"/>
      <c r="AB130" s="21"/>
      <c r="AC130" s="21"/>
      <c r="AD130" s="21"/>
      <c r="AE130" s="21"/>
      <c r="AT130" s="17" t="s">
        <v>71</v>
      </c>
      <c r="AU130" s="17" t="s">
        <v>129</v>
      </c>
      <c r="BK130" s="79">
        <f>BK131+BK246</f>
        <v>0</v>
      </c>
    </row>
    <row r="131" spans="1:65" s="12" customFormat="1" ht="25.9" customHeight="1">
      <c r="B131" s="206"/>
      <c r="C131" s="207"/>
      <c r="D131" s="208" t="s">
        <v>71</v>
      </c>
      <c r="E131" s="209" t="s">
        <v>159</v>
      </c>
      <c r="F131" s="209" t="s">
        <v>160</v>
      </c>
      <c r="G131" s="207"/>
      <c r="H131" s="207"/>
      <c r="I131" s="207"/>
      <c r="J131" s="207"/>
      <c r="K131" s="210">
        <f>BK131</f>
        <v>0</v>
      </c>
      <c r="M131" s="80"/>
      <c r="N131" s="82"/>
      <c r="O131" s="83"/>
      <c r="P131" s="83"/>
      <c r="Q131" s="84">
        <f>Q132+Q156+Q236+Q244</f>
        <v>0</v>
      </c>
      <c r="R131" s="84">
        <f>R132+R156+R236+R244</f>
        <v>0</v>
      </c>
      <c r="S131" s="83"/>
      <c r="T131" s="85">
        <f>T132+T156+T236+T244</f>
        <v>0</v>
      </c>
      <c r="U131" s="83"/>
      <c r="V131" s="85">
        <f>V132+V156+V236+V244</f>
        <v>0</v>
      </c>
      <c r="W131" s="83"/>
      <c r="X131" s="86">
        <f>X132+X156+X236+X244</f>
        <v>0</v>
      </c>
      <c r="AR131" s="81" t="s">
        <v>80</v>
      </c>
      <c r="AT131" s="87" t="s">
        <v>71</v>
      </c>
      <c r="AU131" s="87" t="s">
        <v>72</v>
      </c>
      <c r="AY131" s="81" t="s">
        <v>161</v>
      </c>
      <c r="BK131" s="88">
        <f>BK132+BK156+BK236+BK244</f>
        <v>0</v>
      </c>
    </row>
    <row r="132" spans="1:65" s="12" customFormat="1" ht="22.9" customHeight="1">
      <c r="B132" s="206"/>
      <c r="C132" s="207"/>
      <c r="D132" s="208" t="s">
        <v>71</v>
      </c>
      <c r="E132" s="211" t="s">
        <v>177</v>
      </c>
      <c r="F132" s="211" t="s">
        <v>522</v>
      </c>
      <c r="G132" s="207"/>
      <c r="H132" s="207"/>
      <c r="I132" s="207"/>
      <c r="J132" s="207"/>
      <c r="K132" s="212">
        <f>BK132</f>
        <v>0</v>
      </c>
      <c r="M132" s="80"/>
      <c r="N132" s="82"/>
      <c r="O132" s="83"/>
      <c r="P132" s="83"/>
      <c r="Q132" s="84">
        <f>SUM(Q133:Q155)</f>
        <v>0</v>
      </c>
      <c r="R132" s="84">
        <f>SUM(R133:R155)</f>
        <v>0</v>
      </c>
      <c r="S132" s="83"/>
      <c r="T132" s="85">
        <f>SUM(T133:T155)</f>
        <v>0</v>
      </c>
      <c r="U132" s="83"/>
      <c r="V132" s="85">
        <f>SUM(V133:V155)</f>
        <v>0</v>
      </c>
      <c r="W132" s="83"/>
      <c r="X132" s="86">
        <f>SUM(X133:X155)</f>
        <v>0</v>
      </c>
      <c r="AR132" s="81" t="s">
        <v>80</v>
      </c>
      <c r="AT132" s="87" t="s">
        <v>71</v>
      </c>
      <c r="AU132" s="87" t="s">
        <v>80</v>
      </c>
      <c r="AY132" s="81" t="s">
        <v>161</v>
      </c>
      <c r="BK132" s="88">
        <f>SUM(BK133:BK155)</f>
        <v>0</v>
      </c>
    </row>
    <row r="133" spans="1:65" s="2" customFormat="1" ht="37.9" customHeight="1">
      <c r="A133" s="21"/>
      <c r="B133" s="137"/>
      <c r="C133" s="213" t="s">
        <v>80</v>
      </c>
      <c r="D133" s="213" t="s">
        <v>164</v>
      </c>
      <c r="E133" s="214" t="s">
        <v>2064</v>
      </c>
      <c r="F133" s="215" t="s">
        <v>2065</v>
      </c>
      <c r="G133" s="216" t="s">
        <v>269</v>
      </c>
      <c r="H133" s="217">
        <v>3</v>
      </c>
      <c r="I133" s="123"/>
      <c r="J133" s="123"/>
      <c r="K133" s="218">
        <f>ROUND(P133*H133,2)</f>
        <v>0</v>
      </c>
      <c r="L133" s="89"/>
      <c r="M133" s="22"/>
      <c r="N133" s="90" t="s">
        <v>1</v>
      </c>
      <c r="O133" s="91" t="s">
        <v>35</v>
      </c>
      <c r="P133" s="92">
        <f>I133+J133</f>
        <v>0</v>
      </c>
      <c r="Q133" s="92">
        <f>ROUND(I133*H133,2)</f>
        <v>0</v>
      </c>
      <c r="R133" s="92">
        <f>ROUND(J133*H133,2)</f>
        <v>0</v>
      </c>
      <c r="S133" s="93">
        <v>0</v>
      </c>
      <c r="T133" s="93">
        <f>S133*H133</f>
        <v>0</v>
      </c>
      <c r="U133" s="93">
        <v>0</v>
      </c>
      <c r="V133" s="93">
        <f>U133*H133</f>
        <v>0</v>
      </c>
      <c r="W133" s="93">
        <v>0</v>
      </c>
      <c r="X133" s="94">
        <f>W133*H133</f>
        <v>0</v>
      </c>
      <c r="Y133" s="21"/>
      <c r="Z133" s="21"/>
      <c r="AA133" s="21"/>
      <c r="AB133" s="21"/>
      <c r="AC133" s="21"/>
      <c r="AD133" s="21"/>
      <c r="AE133" s="21"/>
      <c r="AR133" s="95" t="s">
        <v>168</v>
      </c>
      <c r="AT133" s="95" t="s">
        <v>164</v>
      </c>
      <c r="AU133" s="95" t="s">
        <v>82</v>
      </c>
      <c r="AY133" s="17" t="s">
        <v>161</v>
      </c>
      <c r="BE133" s="96">
        <f>IF(O133="základní",K133,0)</f>
        <v>0</v>
      </c>
      <c r="BF133" s="96">
        <f>IF(O133="snížená",K133,0)</f>
        <v>0</v>
      </c>
      <c r="BG133" s="96">
        <f>IF(O133="zákl. přenesená",K133,0)</f>
        <v>0</v>
      </c>
      <c r="BH133" s="96">
        <f>IF(O133="sníž. přenesená",K133,0)</f>
        <v>0</v>
      </c>
      <c r="BI133" s="96">
        <f>IF(O133="nulová",K133,0)</f>
        <v>0</v>
      </c>
      <c r="BJ133" s="17" t="s">
        <v>80</v>
      </c>
      <c r="BK133" s="96">
        <f>ROUND(P133*H133,2)</f>
        <v>0</v>
      </c>
      <c r="BL133" s="17" t="s">
        <v>168</v>
      </c>
      <c r="BM133" s="95" t="s">
        <v>82</v>
      </c>
    </row>
    <row r="134" spans="1:65" s="2" customFormat="1" ht="37.9" customHeight="1">
      <c r="A134" s="21"/>
      <c r="B134" s="137"/>
      <c r="C134" s="213" t="s">
        <v>82</v>
      </c>
      <c r="D134" s="213" t="s">
        <v>164</v>
      </c>
      <c r="E134" s="214" t="s">
        <v>1101</v>
      </c>
      <c r="F134" s="215" t="s">
        <v>1102</v>
      </c>
      <c r="G134" s="216" t="s">
        <v>269</v>
      </c>
      <c r="H134" s="217">
        <v>1</v>
      </c>
      <c r="I134" s="123"/>
      <c r="J134" s="123"/>
      <c r="K134" s="218">
        <f>ROUND(P134*H134,2)</f>
        <v>0</v>
      </c>
      <c r="L134" s="89"/>
      <c r="M134" s="22"/>
      <c r="N134" s="90" t="s">
        <v>1</v>
      </c>
      <c r="O134" s="91" t="s">
        <v>35</v>
      </c>
      <c r="P134" s="92">
        <f>I134+J134</f>
        <v>0</v>
      </c>
      <c r="Q134" s="92">
        <f>ROUND(I134*H134,2)</f>
        <v>0</v>
      </c>
      <c r="R134" s="92">
        <f>ROUND(J134*H134,2)</f>
        <v>0</v>
      </c>
      <c r="S134" s="93">
        <v>0</v>
      </c>
      <c r="T134" s="93">
        <f>S134*H134</f>
        <v>0</v>
      </c>
      <c r="U134" s="93">
        <v>0</v>
      </c>
      <c r="V134" s="93">
        <f>U134*H134</f>
        <v>0</v>
      </c>
      <c r="W134" s="93">
        <v>0</v>
      </c>
      <c r="X134" s="94">
        <f>W134*H134</f>
        <v>0</v>
      </c>
      <c r="Y134" s="21"/>
      <c r="Z134" s="21"/>
      <c r="AA134" s="21"/>
      <c r="AB134" s="21"/>
      <c r="AC134" s="21"/>
      <c r="AD134" s="21"/>
      <c r="AE134" s="21"/>
      <c r="AR134" s="95" t="s">
        <v>168</v>
      </c>
      <c r="AT134" s="95" t="s">
        <v>164</v>
      </c>
      <c r="AU134" s="95" t="s">
        <v>82</v>
      </c>
      <c r="AY134" s="17" t="s">
        <v>161</v>
      </c>
      <c r="BE134" s="96">
        <f>IF(O134="základní",K134,0)</f>
        <v>0</v>
      </c>
      <c r="BF134" s="96">
        <f>IF(O134="snížená",K134,0)</f>
        <v>0</v>
      </c>
      <c r="BG134" s="96">
        <f>IF(O134="zákl. přenesená",K134,0)</f>
        <v>0</v>
      </c>
      <c r="BH134" s="96">
        <f>IF(O134="sníž. přenesená",K134,0)</f>
        <v>0</v>
      </c>
      <c r="BI134" s="96">
        <f>IF(O134="nulová",K134,0)</f>
        <v>0</v>
      </c>
      <c r="BJ134" s="17" t="s">
        <v>80</v>
      </c>
      <c r="BK134" s="96">
        <f>ROUND(P134*H134,2)</f>
        <v>0</v>
      </c>
      <c r="BL134" s="17" t="s">
        <v>168</v>
      </c>
      <c r="BM134" s="95" t="s">
        <v>168</v>
      </c>
    </row>
    <row r="135" spans="1:65" s="2" customFormat="1" ht="21.75" customHeight="1">
      <c r="A135" s="21"/>
      <c r="B135" s="137"/>
      <c r="C135" s="213" t="s">
        <v>177</v>
      </c>
      <c r="D135" s="213" t="s">
        <v>164</v>
      </c>
      <c r="E135" s="214" t="s">
        <v>2066</v>
      </c>
      <c r="F135" s="215" t="s">
        <v>2067</v>
      </c>
      <c r="G135" s="216" t="s">
        <v>167</v>
      </c>
      <c r="H135" s="217">
        <v>139.65</v>
      </c>
      <c r="I135" s="218">
        <v>0</v>
      </c>
      <c r="J135" s="123"/>
      <c r="K135" s="218">
        <f>ROUND(P135*H135,2)</f>
        <v>0</v>
      </c>
      <c r="L135" s="89"/>
      <c r="M135" s="22"/>
      <c r="N135" s="90" t="s">
        <v>1</v>
      </c>
      <c r="O135" s="91" t="s">
        <v>35</v>
      </c>
      <c r="P135" s="92">
        <f>I135+J135</f>
        <v>0</v>
      </c>
      <c r="Q135" s="92">
        <f>ROUND(I135*H135,2)</f>
        <v>0</v>
      </c>
      <c r="R135" s="92">
        <f>ROUND(J135*H135,2)</f>
        <v>0</v>
      </c>
      <c r="S135" s="93">
        <v>0</v>
      </c>
      <c r="T135" s="93">
        <f>S135*H135</f>
        <v>0</v>
      </c>
      <c r="U135" s="93">
        <v>0</v>
      </c>
      <c r="V135" s="93">
        <f>U135*H135</f>
        <v>0</v>
      </c>
      <c r="W135" s="93">
        <v>0</v>
      </c>
      <c r="X135" s="94">
        <f>W135*H135</f>
        <v>0</v>
      </c>
      <c r="Y135" s="21"/>
      <c r="Z135" s="21"/>
      <c r="AA135" s="21"/>
      <c r="AB135" s="21"/>
      <c r="AC135" s="21"/>
      <c r="AD135" s="21"/>
      <c r="AE135" s="21"/>
      <c r="AR135" s="95" t="s">
        <v>168</v>
      </c>
      <c r="AT135" s="95" t="s">
        <v>164</v>
      </c>
      <c r="AU135" s="95" t="s">
        <v>82</v>
      </c>
      <c r="AY135" s="17" t="s">
        <v>161</v>
      </c>
      <c r="BE135" s="96">
        <f>IF(O135="základní",K135,0)</f>
        <v>0</v>
      </c>
      <c r="BF135" s="96">
        <f>IF(O135="snížená",K135,0)</f>
        <v>0</v>
      </c>
      <c r="BG135" s="96">
        <f>IF(O135="zákl. přenesená",K135,0)</f>
        <v>0</v>
      </c>
      <c r="BH135" s="96">
        <f>IF(O135="sníž. přenesená",K135,0)</f>
        <v>0</v>
      </c>
      <c r="BI135" s="96">
        <f>IF(O135="nulová",K135,0)</f>
        <v>0</v>
      </c>
      <c r="BJ135" s="17" t="s">
        <v>80</v>
      </c>
      <c r="BK135" s="96">
        <f>ROUND(P135*H135,2)</f>
        <v>0</v>
      </c>
      <c r="BL135" s="17" t="s">
        <v>168</v>
      </c>
      <c r="BM135" s="95" t="s">
        <v>180</v>
      </c>
    </row>
    <row r="136" spans="1:65" s="15" customFormat="1">
      <c r="B136" s="230"/>
      <c r="C136" s="231"/>
      <c r="D136" s="221" t="s">
        <v>169</v>
      </c>
      <c r="E136" s="232" t="s">
        <v>1</v>
      </c>
      <c r="F136" s="233" t="s">
        <v>1992</v>
      </c>
      <c r="G136" s="231"/>
      <c r="H136" s="232" t="s">
        <v>1</v>
      </c>
      <c r="I136" s="231"/>
      <c r="J136" s="231"/>
      <c r="K136" s="231"/>
      <c r="M136" s="107"/>
      <c r="N136" s="109"/>
      <c r="O136" s="110"/>
      <c r="P136" s="110"/>
      <c r="Q136" s="110"/>
      <c r="R136" s="110"/>
      <c r="S136" s="110"/>
      <c r="T136" s="110"/>
      <c r="U136" s="110"/>
      <c r="V136" s="110"/>
      <c r="W136" s="110"/>
      <c r="X136" s="111"/>
      <c r="AT136" s="108" t="s">
        <v>169</v>
      </c>
      <c r="AU136" s="108" t="s">
        <v>82</v>
      </c>
      <c r="AV136" s="15" t="s">
        <v>80</v>
      </c>
      <c r="AW136" s="15" t="s">
        <v>4</v>
      </c>
      <c r="AX136" s="15" t="s">
        <v>72</v>
      </c>
      <c r="AY136" s="108" t="s">
        <v>161</v>
      </c>
    </row>
    <row r="137" spans="1:65" s="13" customFormat="1">
      <c r="B137" s="219"/>
      <c r="C137" s="220"/>
      <c r="D137" s="221" t="s">
        <v>169</v>
      </c>
      <c r="E137" s="222" t="s">
        <v>1</v>
      </c>
      <c r="F137" s="223" t="s">
        <v>1993</v>
      </c>
      <c r="G137" s="220"/>
      <c r="H137" s="224">
        <v>64.75</v>
      </c>
      <c r="I137" s="220"/>
      <c r="J137" s="220"/>
      <c r="K137" s="220"/>
      <c r="M137" s="97"/>
      <c r="N137" s="99"/>
      <c r="O137" s="100"/>
      <c r="P137" s="100"/>
      <c r="Q137" s="100"/>
      <c r="R137" s="100"/>
      <c r="S137" s="100"/>
      <c r="T137" s="100"/>
      <c r="U137" s="100"/>
      <c r="V137" s="100"/>
      <c r="W137" s="100"/>
      <c r="X137" s="101"/>
      <c r="AT137" s="98" t="s">
        <v>169</v>
      </c>
      <c r="AU137" s="98" t="s">
        <v>82</v>
      </c>
      <c r="AV137" s="13" t="s">
        <v>82</v>
      </c>
      <c r="AW137" s="13" t="s">
        <v>4</v>
      </c>
      <c r="AX137" s="13" t="s">
        <v>72</v>
      </c>
      <c r="AY137" s="98" t="s">
        <v>161</v>
      </c>
    </row>
    <row r="138" spans="1:65" s="13" customFormat="1">
      <c r="B138" s="219"/>
      <c r="C138" s="220"/>
      <c r="D138" s="221" t="s">
        <v>169</v>
      </c>
      <c r="E138" s="222" t="s">
        <v>1</v>
      </c>
      <c r="F138" s="223" t="s">
        <v>2068</v>
      </c>
      <c r="G138" s="220"/>
      <c r="H138" s="224">
        <v>19.8</v>
      </c>
      <c r="I138" s="220"/>
      <c r="J138" s="220"/>
      <c r="K138" s="220"/>
      <c r="M138" s="97"/>
      <c r="N138" s="99"/>
      <c r="O138" s="100"/>
      <c r="P138" s="100"/>
      <c r="Q138" s="100"/>
      <c r="R138" s="100"/>
      <c r="S138" s="100"/>
      <c r="T138" s="100"/>
      <c r="U138" s="100"/>
      <c r="V138" s="100"/>
      <c r="W138" s="100"/>
      <c r="X138" s="101"/>
      <c r="AT138" s="98" t="s">
        <v>169</v>
      </c>
      <c r="AU138" s="98" t="s">
        <v>82</v>
      </c>
      <c r="AV138" s="13" t="s">
        <v>82</v>
      </c>
      <c r="AW138" s="13" t="s">
        <v>4</v>
      </c>
      <c r="AX138" s="13" t="s">
        <v>72</v>
      </c>
      <c r="AY138" s="98" t="s">
        <v>161</v>
      </c>
    </row>
    <row r="139" spans="1:65" s="15" customFormat="1">
      <c r="B139" s="230"/>
      <c r="C139" s="231"/>
      <c r="D139" s="221" t="s">
        <v>169</v>
      </c>
      <c r="E139" s="232" t="s">
        <v>1</v>
      </c>
      <c r="F139" s="233" t="s">
        <v>1995</v>
      </c>
      <c r="G139" s="231"/>
      <c r="H139" s="232" t="s">
        <v>1</v>
      </c>
      <c r="I139" s="231"/>
      <c r="J139" s="231"/>
      <c r="K139" s="231"/>
      <c r="M139" s="107"/>
      <c r="N139" s="109"/>
      <c r="O139" s="110"/>
      <c r="P139" s="110"/>
      <c r="Q139" s="110"/>
      <c r="R139" s="110"/>
      <c r="S139" s="110"/>
      <c r="T139" s="110"/>
      <c r="U139" s="110"/>
      <c r="V139" s="110"/>
      <c r="W139" s="110"/>
      <c r="X139" s="111"/>
      <c r="AT139" s="108" t="s">
        <v>169</v>
      </c>
      <c r="AU139" s="108" t="s">
        <v>82</v>
      </c>
      <c r="AV139" s="15" t="s">
        <v>80</v>
      </c>
      <c r="AW139" s="15" t="s">
        <v>4</v>
      </c>
      <c r="AX139" s="15" t="s">
        <v>72</v>
      </c>
      <c r="AY139" s="108" t="s">
        <v>161</v>
      </c>
    </row>
    <row r="140" spans="1:65" s="13" customFormat="1">
      <c r="B140" s="219"/>
      <c r="C140" s="220"/>
      <c r="D140" s="221" t="s">
        <v>169</v>
      </c>
      <c r="E140" s="222" t="s">
        <v>1</v>
      </c>
      <c r="F140" s="223" t="s">
        <v>1996</v>
      </c>
      <c r="G140" s="220"/>
      <c r="H140" s="224">
        <v>47.6</v>
      </c>
      <c r="I140" s="220"/>
      <c r="J140" s="220"/>
      <c r="K140" s="220"/>
      <c r="M140" s="97"/>
      <c r="N140" s="99"/>
      <c r="O140" s="100"/>
      <c r="P140" s="100"/>
      <c r="Q140" s="100"/>
      <c r="R140" s="100"/>
      <c r="S140" s="100"/>
      <c r="T140" s="100"/>
      <c r="U140" s="100"/>
      <c r="V140" s="100"/>
      <c r="W140" s="100"/>
      <c r="X140" s="101"/>
      <c r="AT140" s="98" t="s">
        <v>169</v>
      </c>
      <c r="AU140" s="98" t="s">
        <v>82</v>
      </c>
      <c r="AV140" s="13" t="s">
        <v>82</v>
      </c>
      <c r="AW140" s="13" t="s">
        <v>4</v>
      </c>
      <c r="AX140" s="13" t="s">
        <v>72</v>
      </c>
      <c r="AY140" s="98" t="s">
        <v>161</v>
      </c>
    </row>
    <row r="141" spans="1:65" s="13" customFormat="1">
      <c r="B141" s="219"/>
      <c r="C141" s="220"/>
      <c r="D141" s="221" t="s">
        <v>169</v>
      </c>
      <c r="E141" s="222" t="s">
        <v>1</v>
      </c>
      <c r="F141" s="223" t="s">
        <v>1997</v>
      </c>
      <c r="G141" s="220"/>
      <c r="H141" s="224">
        <v>7.5</v>
      </c>
      <c r="I141" s="220"/>
      <c r="J141" s="220"/>
      <c r="K141" s="220"/>
      <c r="M141" s="97"/>
      <c r="N141" s="99"/>
      <c r="O141" s="100"/>
      <c r="P141" s="100"/>
      <c r="Q141" s="100"/>
      <c r="R141" s="100"/>
      <c r="S141" s="100"/>
      <c r="T141" s="100"/>
      <c r="U141" s="100"/>
      <c r="V141" s="100"/>
      <c r="W141" s="100"/>
      <c r="X141" s="101"/>
      <c r="AT141" s="98" t="s">
        <v>169</v>
      </c>
      <c r="AU141" s="98" t="s">
        <v>82</v>
      </c>
      <c r="AV141" s="13" t="s">
        <v>82</v>
      </c>
      <c r="AW141" s="13" t="s">
        <v>4</v>
      </c>
      <c r="AX141" s="13" t="s">
        <v>72</v>
      </c>
      <c r="AY141" s="98" t="s">
        <v>161</v>
      </c>
    </row>
    <row r="142" spans="1:65" s="14" customFormat="1">
      <c r="B142" s="225"/>
      <c r="C142" s="226"/>
      <c r="D142" s="221" t="s">
        <v>169</v>
      </c>
      <c r="E142" s="227" t="s">
        <v>1</v>
      </c>
      <c r="F142" s="228" t="s">
        <v>171</v>
      </c>
      <c r="G142" s="226"/>
      <c r="H142" s="229">
        <v>139.65</v>
      </c>
      <c r="I142" s="226"/>
      <c r="J142" s="226"/>
      <c r="K142" s="226"/>
      <c r="M142" s="102"/>
      <c r="N142" s="104"/>
      <c r="O142" s="105"/>
      <c r="P142" s="105"/>
      <c r="Q142" s="105"/>
      <c r="R142" s="105"/>
      <c r="S142" s="105"/>
      <c r="T142" s="105"/>
      <c r="U142" s="105"/>
      <c r="V142" s="105"/>
      <c r="W142" s="105"/>
      <c r="X142" s="106"/>
      <c r="AT142" s="103" t="s">
        <v>169</v>
      </c>
      <c r="AU142" s="103" t="s">
        <v>82</v>
      </c>
      <c r="AV142" s="14" t="s">
        <v>168</v>
      </c>
      <c r="AW142" s="14" t="s">
        <v>4</v>
      </c>
      <c r="AX142" s="14" t="s">
        <v>80</v>
      </c>
      <c r="AY142" s="103" t="s">
        <v>161</v>
      </c>
    </row>
    <row r="143" spans="1:65" s="2" customFormat="1" ht="24.2" customHeight="1">
      <c r="A143" s="21"/>
      <c r="B143" s="137"/>
      <c r="C143" s="235" t="s">
        <v>168</v>
      </c>
      <c r="D143" s="235" t="s">
        <v>549</v>
      </c>
      <c r="E143" s="236" t="s">
        <v>2069</v>
      </c>
      <c r="F143" s="237" t="s">
        <v>2070</v>
      </c>
      <c r="G143" s="238" t="s">
        <v>167</v>
      </c>
      <c r="H143" s="239">
        <v>153.61500000000001</v>
      </c>
      <c r="I143" s="123"/>
      <c r="J143" s="240"/>
      <c r="K143" s="241">
        <f>ROUND(P143*H143,2)</f>
        <v>0</v>
      </c>
      <c r="L143" s="115"/>
      <c r="M143" s="116"/>
      <c r="N143" s="117" t="s">
        <v>1</v>
      </c>
      <c r="O143" s="91" t="s">
        <v>35</v>
      </c>
      <c r="P143" s="92">
        <f>I143+J143</f>
        <v>0</v>
      </c>
      <c r="Q143" s="92">
        <f>ROUND(I143*H143,2)</f>
        <v>0</v>
      </c>
      <c r="R143" s="92">
        <f>ROUND(J143*H143,2)</f>
        <v>0</v>
      </c>
      <c r="S143" s="93">
        <v>0</v>
      </c>
      <c r="T143" s="93">
        <f>S143*H143</f>
        <v>0</v>
      </c>
      <c r="U143" s="93">
        <v>0</v>
      </c>
      <c r="V143" s="93">
        <f>U143*H143</f>
        <v>0</v>
      </c>
      <c r="W143" s="93">
        <v>0</v>
      </c>
      <c r="X143" s="94">
        <f>W143*H143</f>
        <v>0</v>
      </c>
      <c r="Y143" s="21"/>
      <c r="Z143" s="21"/>
      <c r="AA143" s="21"/>
      <c r="AB143" s="21"/>
      <c r="AC143" s="21"/>
      <c r="AD143" s="21"/>
      <c r="AE143" s="21"/>
      <c r="AR143" s="95" t="s">
        <v>185</v>
      </c>
      <c r="AT143" s="95" t="s">
        <v>549</v>
      </c>
      <c r="AU143" s="95" t="s">
        <v>82</v>
      </c>
      <c r="AY143" s="17" t="s">
        <v>161</v>
      </c>
      <c r="BE143" s="96">
        <f>IF(O143="základní",K143,0)</f>
        <v>0</v>
      </c>
      <c r="BF143" s="96">
        <f>IF(O143="snížená",K143,0)</f>
        <v>0</v>
      </c>
      <c r="BG143" s="96">
        <f>IF(O143="zákl. přenesená",K143,0)</f>
        <v>0</v>
      </c>
      <c r="BH143" s="96">
        <f>IF(O143="sníž. přenesená",K143,0)</f>
        <v>0</v>
      </c>
      <c r="BI143" s="96">
        <f>IF(O143="nulová",K143,0)</f>
        <v>0</v>
      </c>
      <c r="BJ143" s="17" t="s">
        <v>80</v>
      </c>
      <c r="BK143" s="96">
        <f>ROUND(P143*H143,2)</f>
        <v>0</v>
      </c>
      <c r="BL143" s="17" t="s">
        <v>168</v>
      </c>
      <c r="BM143" s="95" t="s">
        <v>185</v>
      </c>
    </row>
    <row r="144" spans="1:65" s="13" customFormat="1">
      <c r="B144" s="219"/>
      <c r="C144" s="220"/>
      <c r="D144" s="221" t="s">
        <v>169</v>
      </c>
      <c r="E144" s="222" t="s">
        <v>1</v>
      </c>
      <c r="F144" s="223" t="s">
        <v>2071</v>
      </c>
      <c r="G144" s="220"/>
      <c r="H144" s="224">
        <v>153.61500000000001</v>
      </c>
      <c r="I144" s="220"/>
      <c r="J144" s="220"/>
      <c r="K144" s="220"/>
      <c r="M144" s="97"/>
      <c r="N144" s="99"/>
      <c r="O144" s="100"/>
      <c r="P144" s="100"/>
      <c r="Q144" s="100"/>
      <c r="R144" s="100"/>
      <c r="S144" s="100"/>
      <c r="T144" s="100"/>
      <c r="U144" s="100"/>
      <c r="V144" s="100"/>
      <c r="W144" s="100"/>
      <c r="X144" s="101"/>
      <c r="AT144" s="98" t="s">
        <v>169</v>
      </c>
      <c r="AU144" s="98" t="s">
        <v>82</v>
      </c>
      <c r="AV144" s="13" t="s">
        <v>82</v>
      </c>
      <c r="AW144" s="13" t="s">
        <v>4</v>
      </c>
      <c r="AX144" s="13" t="s">
        <v>72</v>
      </c>
      <c r="AY144" s="98" t="s">
        <v>161</v>
      </c>
    </row>
    <row r="145" spans="1:65" s="14" customFormat="1">
      <c r="B145" s="225"/>
      <c r="C145" s="226"/>
      <c r="D145" s="221" t="s">
        <v>169</v>
      </c>
      <c r="E145" s="227" t="s">
        <v>1</v>
      </c>
      <c r="F145" s="228" t="s">
        <v>171</v>
      </c>
      <c r="G145" s="226"/>
      <c r="H145" s="229">
        <v>153.61500000000001</v>
      </c>
      <c r="I145" s="226"/>
      <c r="J145" s="226"/>
      <c r="K145" s="226"/>
      <c r="M145" s="102"/>
      <c r="N145" s="104"/>
      <c r="O145" s="105"/>
      <c r="P145" s="105"/>
      <c r="Q145" s="105"/>
      <c r="R145" s="105"/>
      <c r="S145" s="105"/>
      <c r="T145" s="105"/>
      <c r="U145" s="105"/>
      <c r="V145" s="105"/>
      <c r="W145" s="105"/>
      <c r="X145" s="106"/>
      <c r="AT145" s="103" t="s">
        <v>169</v>
      </c>
      <c r="AU145" s="103" t="s">
        <v>82</v>
      </c>
      <c r="AV145" s="14" t="s">
        <v>168</v>
      </c>
      <c r="AW145" s="14" t="s">
        <v>4</v>
      </c>
      <c r="AX145" s="14" t="s">
        <v>80</v>
      </c>
      <c r="AY145" s="103" t="s">
        <v>161</v>
      </c>
    </row>
    <row r="146" spans="1:65" s="2" customFormat="1" ht="37.9" customHeight="1">
      <c r="A146" s="21"/>
      <c r="B146" s="137"/>
      <c r="C146" s="213" t="s">
        <v>192</v>
      </c>
      <c r="D146" s="213" t="s">
        <v>164</v>
      </c>
      <c r="E146" s="214" t="s">
        <v>1122</v>
      </c>
      <c r="F146" s="215" t="s">
        <v>1123</v>
      </c>
      <c r="G146" s="216" t="s">
        <v>167</v>
      </c>
      <c r="H146" s="217">
        <v>25.297000000000001</v>
      </c>
      <c r="I146" s="123"/>
      <c r="J146" s="123"/>
      <c r="K146" s="218">
        <f>ROUND(P146*H146,2)</f>
        <v>0</v>
      </c>
      <c r="L146" s="89"/>
      <c r="M146" s="22"/>
      <c r="N146" s="90" t="s">
        <v>1</v>
      </c>
      <c r="O146" s="91" t="s">
        <v>35</v>
      </c>
      <c r="P146" s="92">
        <f>I146+J146</f>
        <v>0</v>
      </c>
      <c r="Q146" s="92">
        <f>ROUND(I146*H146,2)</f>
        <v>0</v>
      </c>
      <c r="R146" s="92">
        <f>ROUND(J146*H146,2)</f>
        <v>0</v>
      </c>
      <c r="S146" s="93">
        <v>0</v>
      </c>
      <c r="T146" s="93">
        <f>S146*H146</f>
        <v>0</v>
      </c>
      <c r="U146" s="93">
        <v>0</v>
      </c>
      <c r="V146" s="93">
        <f>U146*H146</f>
        <v>0</v>
      </c>
      <c r="W146" s="93">
        <v>0</v>
      </c>
      <c r="X146" s="94">
        <f>W146*H146</f>
        <v>0</v>
      </c>
      <c r="Y146" s="21"/>
      <c r="Z146" s="21"/>
      <c r="AA146" s="21"/>
      <c r="AB146" s="21"/>
      <c r="AC146" s="21"/>
      <c r="AD146" s="21"/>
      <c r="AE146" s="21"/>
      <c r="AR146" s="95" t="s">
        <v>168</v>
      </c>
      <c r="AT146" s="95" t="s">
        <v>164</v>
      </c>
      <c r="AU146" s="95" t="s">
        <v>82</v>
      </c>
      <c r="AY146" s="17" t="s">
        <v>161</v>
      </c>
      <c r="BE146" s="96">
        <f>IF(O146="základní",K146,0)</f>
        <v>0</v>
      </c>
      <c r="BF146" s="96">
        <f>IF(O146="snížená",K146,0)</f>
        <v>0</v>
      </c>
      <c r="BG146" s="96">
        <f>IF(O146="zákl. přenesená",K146,0)</f>
        <v>0</v>
      </c>
      <c r="BH146" s="96">
        <f>IF(O146="sníž. přenesená",K146,0)</f>
        <v>0</v>
      </c>
      <c r="BI146" s="96">
        <f>IF(O146="nulová",K146,0)</f>
        <v>0</v>
      </c>
      <c r="BJ146" s="17" t="s">
        <v>80</v>
      </c>
      <c r="BK146" s="96">
        <f>ROUND(P146*H146,2)</f>
        <v>0</v>
      </c>
      <c r="BL146" s="17" t="s">
        <v>168</v>
      </c>
      <c r="BM146" s="95" t="s">
        <v>195</v>
      </c>
    </row>
    <row r="147" spans="1:65" s="15" customFormat="1">
      <c r="B147" s="230"/>
      <c r="C147" s="231"/>
      <c r="D147" s="221" t="s">
        <v>169</v>
      </c>
      <c r="E147" s="232" t="s">
        <v>1</v>
      </c>
      <c r="F147" s="233" t="s">
        <v>189</v>
      </c>
      <c r="G147" s="231"/>
      <c r="H147" s="232" t="s">
        <v>1</v>
      </c>
      <c r="I147" s="231"/>
      <c r="J147" s="231"/>
      <c r="K147" s="231"/>
      <c r="M147" s="107"/>
      <c r="N147" s="109"/>
      <c r="O147" s="110"/>
      <c r="P147" s="110"/>
      <c r="Q147" s="110"/>
      <c r="R147" s="110"/>
      <c r="S147" s="110"/>
      <c r="T147" s="110"/>
      <c r="U147" s="110"/>
      <c r="V147" s="110"/>
      <c r="W147" s="110"/>
      <c r="X147" s="111"/>
      <c r="AT147" s="108" t="s">
        <v>169</v>
      </c>
      <c r="AU147" s="108" t="s">
        <v>82</v>
      </c>
      <c r="AV147" s="15" t="s">
        <v>80</v>
      </c>
      <c r="AW147" s="15" t="s">
        <v>4</v>
      </c>
      <c r="AX147" s="15" t="s">
        <v>72</v>
      </c>
      <c r="AY147" s="108" t="s">
        <v>161</v>
      </c>
    </row>
    <row r="148" spans="1:65" s="15" customFormat="1">
      <c r="B148" s="230"/>
      <c r="C148" s="231"/>
      <c r="D148" s="221" t="s">
        <v>169</v>
      </c>
      <c r="E148" s="232" t="s">
        <v>1</v>
      </c>
      <c r="F148" s="233" t="s">
        <v>2072</v>
      </c>
      <c r="G148" s="231"/>
      <c r="H148" s="232" t="s">
        <v>1</v>
      </c>
      <c r="I148" s="231"/>
      <c r="J148" s="231"/>
      <c r="K148" s="231"/>
      <c r="M148" s="107"/>
      <c r="N148" s="109"/>
      <c r="O148" s="110"/>
      <c r="P148" s="110"/>
      <c r="Q148" s="110"/>
      <c r="R148" s="110"/>
      <c r="S148" s="110"/>
      <c r="T148" s="110"/>
      <c r="U148" s="110"/>
      <c r="V148" s="110"/>
      <c r="W148" s="110"/>
      <c r="X148" s="111"/>
      <c r="AT148" s="108" t="s">
        <v>169</v>
      </c>
      <c r="AU148" s="108" t="s">
        <v>82</v>
      </c>
      <c r="AV148" s="15" t="s">
        <v>80</v>
      </c>
      <c r="AW148" s="15" t="s">
        <v>4</v>
      </c>
      <c r="AX148" s="15" t="s">
        <v>72</v>
      </c>
      <c r="AY148" s="108" t="s">
        <v>161</v>
      </c>
    </row>
    <row r="149" spans="1:65" s="13" customFormat="1">
      <c r="B149" s="219"/>
      <c r="C149" s="220"/>
      <c r="D149" s="221" t="s">
        <v>169</v>
      </c>
      <c r="E149" s="222" t="s">
        <v>1</v>
      </c>
      <c r="F149" s="223" t="s">
        <v>2073</v>
      </c>
      <c r="G149" s="220"/>
      <c r="H149" s="224">
        <v>11.413</v>
      </c>
      <c r="I149" s="220"/>
      <c r="J149" s="220"/>
      <c r="K149" s="220"/>
      <c r="M149" s="97"/>
      <c r="N149" s="99"/>
      <c r="O149" s="100"/>
      <c r="P149" s="100"/>
      <c r="Q149" s="100"/>
      <c r="R149" s="100"/>
      <c r="S149" s="100"/>
      <c r="T149" s="100"/>
      <c r="U149" s="100"/>
      <c r="V149" s="100"/>
      <c r="W149" s="100"/>
      <c r="X149" s="101"/>
      <c r="AT149" s="98" t="s">
        <v>169</v>
      </c>
      <c r="AU149" s="98" t="s">
        <v>82</v>
      </c>
      <c r="AV149" s="13" t="s">
        <v>82</v>
      </c>
      <c r="AW149" s="13" t="s">
        <v>4</v>
      </c>
      <c r="AX149" s="13" t="s">
        <v>72</v>
      </c>
      <c r="AY149" s="98" t="s">
        <v>161</v>
      </c>
    </row>
    <row r="150" spans="1:65" s="13" customFormat="1">
      <c r="B150" s="219"/>
      <c r="C150" s="220"/>
      <c r="D150" s="221" t="s">
        <v>169</v>
      </c>
      <c r="E150" s="222" t="s">
        <v>1</v>
      </c>
      <c r="F150" s="223" t="s">
        <v>2074</v>
      </c>
      <c r="G150" s="220"/>
      <c r="H150" s="224">
        <v>-1.1819999999999999</v>
      </c>
      <c r="I150" s="220"/>
      <c r="J150" s="220"/>
      <c r="K150" s="220"/>
      <c r="M150" s="97"/>
      <c r="N150" s="99"/>
      <c r="O150" s="100"/>
      <c r="P150" s="100"/>
      <c r="Q150" s="100"/>
      <c r="R150" s="100"/>
      <c r="S150" s="100"/>
      <c r="T150" s="100"/>
      <c r="U150" s="100"/>
      <c r="V150" s="100"/>
      <c r="W150" s="100"/>
      <c r="X150" s="101"/>
      <c r="AT150" s="98" t="s">
        <v>169</v>
      </c>
      <c r="AU150" s="98" t="s">
        <v>82</v>
      </c>
      <c r="AV150" s="13" t="s">
        <v>82</v>
      </c>
      <c r="AW150" s="13" t="s">
        <v>4</v>
      </c>
      <c r="AX150" s="13" t="s">
        <v>72</v>
      </c>
      <c r="AY150" s="98" t="s">
        <v>161</v>
      </c>
    </row>
    <row r="151" spans="1:65" s="13" customFormat="1">
      <c r="B151" s="219"/>
      <c r="C151" s="220"/>
      <c r="D151" s="221" t="s">
        <v>169</v>
      </c>
      <c r="E151" s="222" t="s">
        <v>1</v>
      </c>
      <c r="F151" s="223" t="s">
        <v>2075</v>
      </c>
      <c r="G151" s="220"/>
      <c r="H151" s="224">
        <v>10.79</v>
      </c>
      <c r="I151" s="220"/>
      <c r="J151" s="220"/>
      <c r="K151" s="220"/>
      <c r="M151" s="97"/>
      <c r="N151" s="99"/>
      <c r="O151" s="100"/>
      <c r="P151" s="100"/>
      <c r="Q151" s="100"/>
      <c r="R151" s="100"/>
      <c r="S151" s="100"/>
      <c r="T151" s="100"/>
      <c r="U151" s="100"/>
      <c r="V151" s="100"/>
      <c r="W151" s="100"/>
      <c r="X151" s="101"/>
      <c r="AT151" s="98" t="s">
        <v>169</v>
      </c>
      <c r="AU151" s="98" t="s">
        <v>82</v>
      </c>
      <c r="AV151" s="13" t="s">
        <v>82</v>
      </c>
      <c r="AW151" s="13" t="s">
        <v>4</v>
      </c>
      <c r="AX151" s="13" t="s">
        <v>72</v>
      </c>
      <c r="AY151" s="98" t="s">
        <v>161</v>
      </c>
    </row>
    <row r="152" spans="1:65" s="13" customFormat="1">
      <c r="B152" s="219"/>
      <c r="C152" s="220"/>
      <c r="D152" s="221" t="s">
        <v>169</v>
      </c>
      <c r="E152" s="222" t="s">
        <v>1</v>
      </c>
      <c r="F152" s="223" t="s">
        <v>2074</v>
      </c>
      <c r="G152" s="220"/>
      <c r="H152" s="224">
        <v>-1.1819999999999999</v>
      </c>
      <c r="I152" s="220"/>
      <c r="J152" s="220"/>
      <c r="K152" s="220"/>
      <c r="M152" s="97"/>
      <c r="N152" s="99"/>
      <c r="O152" s="100"/>
      <c r="P152" s="100"/>
      <c r="Q152" s="100"/>
      <c r="R152" s="100"/>
      <c r="S152" s="100"/>
      <c r="T152" s="100"/>
      <c r="U152" s="100"/>
      <c r="V152" s="100"/>
      <c r="W152" s="100"/>
      <c r="X152" s="101"/>
      <c r="AT152" s="98" t="s">
        <v>169</v>
      </c>
      <c r="AU152" s="98" t="s">
        <v>82</v>
      </c>
      <c r="AV152" s="13" t="s">
        <v>82</v>
      </c>
      <c r="AW152" s="13" t="s">
        <v>4</v>
      </c>
      <c r="AX152" s="13" t="s">
        <v>72</v>
      </c>
      <c r="AY152" s="98" t="s">
        <v>161</v>
      </c>
    </row>
    <row r="153" spans="1:65" s="13" customFormat="1">
      <c r="B153" s="219"/>
      <c r="C153" s="220"/>
      <c r="D153" s="221" t="s">
        <v>169</v>
      </c>
      <c r="E153" s="222" t="s">
        <v>1</v>
      </c>
      <c r="F153" s="223" t="s">
        <v>2076</v>
      </c>
      <c r="G153" s="220"/>
      <c r="H153" s="224">
        <v>6.64</v>
      </c>
      <c r="I153" s="220"/>
      <c r="J153" s="220"/>
      <c r="K153" s="220"/>
      <c r="M153" s="97"/>
      <c r="N153" s="99"/>
      <c r="O153" s="100"/>
      <c r="P153" s="100"/>
      <c r="Q153" s="100"/>
      <c r="R153" s="100"/>
      <c r="S153" s="100"/>
      <c r="T153" s="100"/>
      <c r="U153" s="100"/>
      <c r="V153" s="100"/>
      <c r="W153" s="100"/>
      <c r="X153" s="101"/>
      <c r="AT153" s="98" t="s">
        <v>169</v>
      </c>
      <c r="AU153" s="98" t="s">
        <v>82</v>
      </c>
      <c r="AV153" s="13" t="s">
        <v>82</v>
      </c>
      <c r="AW153" s="13" t="s">
        <v>4</v>
      </c>
      <c r="AX153" s="13" t="s">
        <v>72</v>
      </c>
      <c r="AY153" s="98" t="s">
        <v>161</v>
      </c>
    </row>
    <row r="154" spans="1:65" s="13" customFormat="1">
      <c r="B154" s="219"/>
      <c r="C154" s="220"/>
      <c r="D154" s="221" t="s">
        <v>169</v>
      </c>
      <c r="E154" s="222" t="s">
        <v>1</v>
      </c>
      <c r="F154" s="223" t="s">
        <v>2074</v>
      </c>
      <c r="G154" s="220"/>
      <c r="H154" s="224">
        <v>-1.1819999999999999</v>
      </c>
      <c r="I154" s="220"/>
      <c r="J154" s="220"/>
      <c r="K154" s="220"/>
      <c r="M154" s="97"/>
      <c r="N154" s="99"/>
      <c r="O154" s="100"/>
      <c r="P154" s="100"/>
      <c r="Q154" s="100"/>
      <c r="R154" s="100"/>
      <c r="S154" s="100"/>
      <c r="T154" s="100"/>
      <c r="U154" s="100"/>
      <c r="V154" s="100"/>
      <c r="W154" s="100"/>
      <c r="X154" s="101"/>
      <c r="AT154" s="98" t="s">
        <v>169</v>
      </c>
      <c r="AU154" s="98" t="s">
        <v>82</v>
      </c>
      <c r="AV154" s="13" t="s">
        <v>82</v>
      </c>
      <c r="AW154" s="13" t="s">
        <v>4</v>
      </c>
      <c r="AX154" s="13" t="s">
        <v>72</v>
      </c>
      <c r="AY154" s="98" t="s">
        <v>161</v>
      </c>
    </row>
    <row r="155" spans="1:65" s="14" customFormat="1">
      <c r="B155" s="225"/>
      <c r="C155" s="226"/>
      <c r="D155" s="221" t="s">
        <v>169</v>
      </c>
      <c r="E155" s="227" t="s">
        <v>1</v>
      </c>
      <c r="F155" s="228" t="s">
        <v>171</v>
      </c>
      <c r="G155" s="226"/>
      <c r="H155" s="229">
        <v>25.297000000000004</v>
      </c>
      <c r="I155" s="226"/>
      <c r="J155" s="226"/>
      <c r="K155" s="226"/>
      <c r="M155" s="102"/>
      <c r="N155" s="104"/>
      <c r="O155" s="105"/>
      <c r="P155" s="105"/>
      <c r="Q155" s="105"/>
      <c r="R155" s="105"/>
      <c r="S155" s="105"/>
      <c r="T155" s="105"/>
      <c r="U155" s="105"/>
      <c r="V155" s="105"/>
      <c r="W155" s="105"/>
      <c r="X155" s="106"/>
      <c r="AT155" s="103" t="s">
        <v>169</v>
      </c>
      <c r="AU155" s="103" t="s">
        <v>82</v>
      </c>
      <c r="AV155" s="14" t="s">
        <v>168</v>
      </c>
      <c r="AW155" s="14" t="s">
        <v>4</v>
      </c>
      <c r="AX155" s="14" t="s">
        <v>80</v>
      </c>
      <c r="AY155" s="103" t="s">
        <v>161</v>
      </c>
    </row>
    <row r="156" spans="1:65" s="12" customFormat="1" ht="22.9" customHeight="1">
      <c r="B156" s="206"/>
      <c r="C156" s="207"/>
      <c r="D156" s="208" t="s">
        <v>71</v>
      </c>
      <c r="E156" s="211" t="s">
        <v>180</v>
      </c>
      <c r="F156" s="211" t="s">
        <v>580</v>
      </c>
      <c r="G156" s="207"/>
      <c r="H156" s="207"/>
      <c r="I156" s="207"/>
      <c r="J156" s="207"/>
      <c r="K156" s="212">
        <f>BK156</f>
        <v>0</v>
      </c>
      <c r="M156" s="80"/>
      <c r="N156" s="82"/>
      <c r="O156" s="83"/>
      <c r="P156" s="83"/>
      <c r="Q156" s="84">
        <f>SUM(Q157:Q235)</f>
        <v>0</v>
      </c>
      <c r="R156" s="84">
        <f>SUM(R157:R235)</f>
        <v>0</v>
      </c>
      <c r="S156" s="83"/>
      <c r="T156" s="85">
        <f>SUM(T157:T235)</f>
        <v>0</v>
      </c>
      <c r="U156" s="83"/>
      <c r="V156" s="85">
        <f>SUM(V157:V235)</f>
        <v>0</v>
      </c>
      <c r="W156" s="83"/>
      <c r="X156" s="86">
        <f>SUM(X157:X235)</f>
        <v>0</v>
      </c>
      <c r="AR156" s="81" t="s">
        <v>80</v>
      </c>
      <c r="AT156" s="87" t="s">
        <v>71</v>
      </c>
      <c r="AU156" s="87" t="s">
        <v>80</v>
      </c>
      <c r="AY156" s="81" t="s">
        <v>161</v>
      </c>
      <c r="BK156" s="88">
        <f>SUM(BK157:BK235)</f>
        <v>0</v>
      </c>
    </row>
    <row r="157" spans="1:65" s="2" customFormat="1" ht="44.25" customHeight="1">
      <c r="A157" s="21"/>
      <c r="B157" s="137"/>
      <c r="C157" s="213" t="s">
        <v>180</v>
      </c>
      <c r="D157" s="213" t="s">
        <v>164</v>
      </c>
      <c r="E157" s="214" t="s">
        <v>1142</v>
      </c>
      <c r="F157" s="215" t="s">
        <v>1143</v>
      </c>
      <c r="G157" s="216" t="s">
        <v>167</v>
      </c>
      <c r="H157" s="217">
        <v>188.8</v>
      </c>
      <c r="I157" s="123"/>
      <c r="J157" s="123"/>
      <c r="K157" s="218">
        <f>ROUND(P157*H157,2)</f>
        <v>0</v>
      </c>
      <c r="L157" s="89"/>
      <c r="M157" s="22"/>
      <c r="N157" s="90" t="s">
        <v>1</v>
      </c>
      <c r="O157" s="91" t="s">
        <v>35</v>
      </c>
      <c r="P157" s="92">
        <f>I157+J157</f>
        <v>0</v>
      </c>
      <c r="Q157" s="92">
        <f>ROUND(I157*H157,2)</f>
        <v>0</v>
      </c>
      <c r="R157" s="92">
        <f>ROUND(J157*H157,2)</f>
        <v>0</v>
      </c>
      <c r="S157" s="93">
        <v>0</v>
      </c>
      <c r="T157" s="93">
        <f>S157*H157</f>
        <v>0</v>
      </c>
      <c r="U157" s="93">
        <v>0</v>
      </c>
      <c r="V157" s="93">
        <f>U157*H157</f>
        <v>0</v>
      </c>
      <c r="W157" s="93">
        <v>0</v>
      </c>
      <c r="X157" s="94">
        <f>W157*H157</f>
        <v>0</v>
      </c>
      <c r="Y157" s="21"/>
      <c r="Z157" s="21"/>
      <c r="AA157" s="21"/>
      <c r="AB157" s="21"/>
      <c r="AC157" s="21"/>
      <c r="AD157" s="21"/>
      <c r="AE157" s="21"/>
      <c r="AR157" s="95" t="s">
        <v>168</v>
      </c>
      <c r="AT157" s="95" t="s">
        <v>164</v>
      </c>
      <c r="AU157" s="95" t="s">
        <v>82</v>
      </c>
      <c r="AY157" s="17" t="s">
        <v>161</v>
      </c>
      <c r="BE157" s="96">
        <f>IF(O157="základní",K157,0)</f>
        <v>0</v>
      </c>
      <c r="BF157" s="96">
        <f>IF(O157="snížená",K157,0)</f>
        <v>0</v>
      </c>
      <c r="BG157" s="96">
        <f>IF(O157="zákl. přenesená",K157,0)</f>
        <v>0</v>
      </c>
      <c r="BH157" s="96">
        <f>IF(O157="sníž. přenesená",K157,0)</f>
        <v>0</v>
      </c>
      <c r="BI157" s="96">
        <f>IF(O157="nulová",K157,0)</f>
        <v>0</v>
      </c>
      <c r="BJ157" s="17" t="s">
        <v>80</v>
      </c>
      <c r="BK157" s="96">
        <f>ROUND(P157*H157,2)</f>
        <v>0</v>
      </c>
      <c r="BL157" s="17" t="s">
        <v>168</v>
      </c>
      <c r="BM157" s="95" t="s">
        <v>9</v>
      </c>
    </row>
    <row r="158" spans="1:65" s="15" customFormat="1">
      <c r="B158" s="230"/>
      <c r="C158" s="231"/>
      <c r="D158" s="221" t="s">
        <v>169</v>
      </c>
      <c r="E158" s="232" t="s">
        <v>1</v>
      </c>
      <c r="F158" s="233" t="s">
        <v>2077</v>
      </c>
      <c r="G158" s="231"/>
      <c r="H158" s="232" t="s">
        <v>1</v>
      </c>
      <c r="I158" s="231"/>
      <c r="J158" s="231"/>
      <c r="K158" s="231"/>
      <c r="M158" s="107"/>
      <c r="N158" s="109"/>
      <c r="O158" s="110"/>
      <c r="P158" s="110"/>
      <c r="Q158" s="110"/>
      <c r="R158" s="110"/>
      <c r="S158" s="110"/>
      <c r="T158" s="110"/>
      <c r="U158" s="110"/>
      <c r="V158" s="110"/>
      <c r="W158" s="110"/>
      <c r="X158" s="111"/>
      <c r="AT158" s="108" t="s">
        <v>169</v>
      </c>
      <c r="AU158" s="108" t="s">
        <v>82</v>
      </c>
      <c r="AV158" s="15" t="s">
        <v>80</v>
      </c>
      <c r="AW158" s="15" t="s">
        <v>4</v>
      </c>
      <c r="AX158" s="15" t="s">
        <v>72</v>
      </c>
      <c r="AY158" s="108" t="s">
        <v>161</v>
      </c>
    </row>
    <row r="159" spans="1:65" s="13" customFormat="1">
      <c r="B159" s="219"/>
      <c r="C159" s="220"/>
      <c r="D159" s="221" t="s">
        <v>169</v>
      </c>
      <c r="E159" s="222" t="s">
        <v>1</v>
      </c>
      <c r="F159" s="223" t="s">
        <v>2078</v>
      </c>
      <c r="G159" s="220"/>
      <c r="H159" s="224">
        <v>188.8</v>
      </c>
      <c r="I159" s="220"/>
      <c r="J159" s="220"/>
      <c r="K159" s="220"/>
      <c r="M159" s="97"/>
      <c r="N159" s="99"/>
      <c r="O159" s="100"/>
      <c r="P159" s="100"/>
      <c r="Q159" s="100"/>
      <c r="R159" s="100"/>
      <c r="S159" s="100"/>
      <c r="T159" s="100"/>
      <c r="U159" s="100"/>
      <c r="V159" s="100"/>
      <c r="W159" s="100"/>
      <c r="X159" s="101"/>
      <c r="AT159" s="98" t="s">
        <v>169</v>
      </c>
      <c r="AU159" s="98" t="s">
        <v>82</v>
      </c>
      <c r="AV159" s="13" t="s">
        <v>82</v>
      </c>
      <c r="AW159" s="13" t="s">
        <v>4</v>
      </c>
      <c r="AX159" s="13" t="s">
        <v>72</v>
      </c>
      <c r="AY159" s="98" t="s">
        <v>161</v>
      </c>
    </row>
    <row r="160" spans="1:65" s="14" customFormat="1">
      <c r="B160" s="225"/>
      <c r="C160" s="226"/>
      <c r="D160" s="221" t="s">
        <v>169</v>
      </c>
      <c r="E160" s="227" t="s">
        <v>1</v>
      </c>
      <c r="F160" s="228" t="s">
        <v>171</v>
      </c>
      <c r="G160" s="226"/>
      <c r="H160" s="229">
        <v>188.8</v>
      </c>
      <c r="I160" s="226"/>
      <c r="J160" s="226"/>
      <c r="K160" s="226"/>
      <c r="M160" s="102"/>
      <c r="N160" s="104"/>
      <c r="O160" s="105"/>
      <c r="P160" s="105"/>
      <c r="Q160" s="105"/>
      <c r="R160" s="105"/>
      <c r="S160" s="105"/>
      <c r="T160" s="105"/>
      <c r="U160" s="105"/>
      <c r="V160" s="105"/>
      <c r="W160" s="105"/>
      <c r="X160" s="106"/>
      <c r="AT160" s="103" t="s">
        <v>169</v>
      </c>
      <c r="AU160" s="103" t="s">
        <v>82</v>
      </c>
      <c r="AV160" s="14" t="s">
        <v>168</v>
      </c>
      <c r="AW160" s="14" t="s">
        <v>4</v>
      </c>
      <c r="AX160" s="14" t="s">
        <v>80</v>
      </c>
      <c r="AY160" s="103" t="s">
        <v>161</v>
      </c>
    </row>
    <row r="161" spans="1:65" s="2" customFormat="1" ht="33" customHeight="1">
      <c r="A161" s="21"/>
      <c r="B161" s="137"/>
      <c r="C161" s="213" t="s">
        <v>201</v>
      </c>
      <c r="D161" s="213" t="s">
        <v>164</v>
      </c>
      <c r="E161" s="214" t="s">
        <v>1146</v>
      </c>
      <c r="F161" s="215" t="s">
        <v>1147</v>
      </c>
      <c r="G161" s="216" t="s">
        <v>167</v>
      </c>
      <c r="H161" s="217">
        <v>93.748000000000005</v>
      </c>
      <c r="I161" s="123"/>
      <c r="J161" s="123"/>
      <c r="K161" s="218">
        <f>ROUND(P161*H161,2)</f>
        <v>0</v>
      </c>
      <c r="L161" s="89"/>
      <c r="M161" s="22"/>
      <c r="N161" s="90" t="s">
        <v>1</v>
      </c>
      <c r="O161" s="91" t="s">
        <v>35</v>
      </c>
      <c r="P161" s="92">
        <f>I161+J161</f>
        <v>0</v>
      </c>
      <c r="Q161" s="92">
        <f>ROUND(I161*H161,2)</f>
        <v>0</v>
      </c>
      <c r="R161" s="92">
        <f>ROUND(J161*H161,2)</f>
        <v>0</v>
      </c>
      <c r="S161" s="93">
        <v>0</v>
      </c>
      <c r="T161" s="93">
        <f>S161*H161</f>
        <v>0</v>
      </c>
      <c r="U161" s="93">
        <v>0</v>
      </c>
      <c r="V161" s="93">
        <f>U161*H161</f>
        <v>0</v>
      </c>
      <c r="W161" s="93">
        <v>0</v>
      </c>
      <c r="X161" s="94">
        <f>W161*H161</f>
        <v>0</v>
      </c>
      <c r="Y161" s="21"/>
      <c r="Z161" s="21"/>
      <c r="AA161" s="21"/>
      <c r="AB161" s="21"/>
      <c r="AC161" s="21"/>
      <c r="AD161" s="21"/>
      <c r="AE161" s="21"/>
      <c r="AR161" s="95" t="s">
        <v>168</v>
      </c>
      <c r="AT161" s="95" t="s">
        <v>164</v>
      </c>
      <c r="AU161" s="95" t="s">
        <v>82</v>
      </c>
      <c r="AY161" s="17" t="s">
        <v>161</v>
      </c>
      <c r="BE161" s="96">
        <f>IF(O161="základní",K161,0)</f>
        <v>0</v>
      </c>
      <c r="BF161" s="96">
        <f>IF(O161="snížená",K161,0)</f>
        <v>0</v>
      </c>
      <c r="BG161" s="96">
        <f>IF(O161="zákl. přenesená",K161,0)</f>
        <v>0</v>
      </c>
      <c r="BH161" s="96">
        <f>IF(O161="sníž. přenesená",K161,0)</f>
        <v>0</v>
      </c>
      <c r="BI161" s="96">
        <f>IF(O161="nulová",K161,0)</f>
        <v>0</v>
      </c>
      <c r="BJ161" s="17" t="s">
        <v>80</v>
      </c>
      <c r="BK161" s="96">
        <f>ROUND(P161*H161,2)</f>
        <v>0</v>
      </c>
      <c r="BL161" s="17" t="s">
        <v>168</v>
      </c>
      <c r="BM161" s="95" t="s">
        <v>204</v>
      </c>
    </row>
    <row r="162" spans="1:65" s="15" customFormat="1">
      <c r="B162" s="230"/>
      <c r="C162" s="231"/>
      <c r="D162" s="221" t="s">
        <v>169</v>
      </c>
      <c r="E162" s="232" t="s">
        <v>1</v>
      </c>
      <c r="F162" s="233" t="s">
        <v>1148</v>
      </c>
      <c r="G162" s="231"/>
      <c r="H162" s="232" t="s">
        <v>1</v>
      </c>
      <c r="I162" s="231"/>
      <c r="J162" s="231"/>
      <c r="K162" s="231"/>
      <c r="M162" s="107"/>
      <c r="N162" s="109"/>
      <c r="O162" s="110"/>
      <c r="P162" s="110"/>
      <c r="Q162" s="110"/>
      <c r="R162" s="110"/>
      <c r="S162" s="110"/>
      <c r="T162" s="110"/>
      <c r="U162" s="110"/>
      <c r="V162" s="110"/>
      <c r="W162" s="110"/>
      <c r="X162" s="111"/>
      <c r="AT162" s="108" t="s">
        <v>169</v>
      </c>
      <c r="AU162" s="108" t="s">
        <v>82</v>
      </c>
      <c r="AV162" s="15" t="s">
        <v>80</v>
      </c>
      <c r="AW162" s="15" t="s">
        <v>4</v>
      </c>
      <c r="AX162" s="15" t="s">
        <v>72</v>
      </c>
      <c r="AY162" s="108" t="s">
        <v>161</v>
      </c>
    </row>
    <row r="163" spans="1:65" s="13" customFormat="1">
      <c r="B163" s="219"/>
      <c r="C163" s="220"/>
      <c r="D163" s="221" t="s">
        <v>169</v>
      </c>
      <c r="E163" s="222" t="s">
        <v>1</v>
      </c>
      <c r="F163" s="223" t="s">
        <v>2079</v>
      </c>
      <c r="G163" s="220"/>
      <c r="H163" s="224">
        <v>93.748000000000005</v>
      </c>
      <c r="I163" s="220"/>
      <c r="J163" s="220"/>
      <c r="K163" s="220"/>
      <c r="M163" s="97"/>
      <c r="N163" s="99"/>
      <c r="O163" s="100"/>
      <c r="P163" s="100"/>
      <c r="Q163" s="100"/>
      <c r="R163" s="100"/>
      <c r="S163" s="100"/>
      <c r="T163" s="100"/>
      <c r="U163" s="100"/>
      <c r="V163" s="100"/>
      <c r="W163" s="100"/>
      <c r="X163" s="101"/>
      <c r="AT163" s="98" t="s">
        <v>169</v>
      </c>
      <c r="AU163" s="98" t="s">
        <v>82</v>
      </c>
      <c r="AV163" s="13" t="s">
        <v>82</v>
      </c>
      <c r="AW163" s="13" t="s">
        <v>4</v>
      </c>
      <c r="AX163" s="13" t="s">
        <v>72</v>
      </c>
      <c r="AY163" s="98" t="s">
        <v>161</v>
      </c>
    </row>
    <row r="164" spans="1:65" s="14" customFormat="1">
      <c r="B164" s="225"/>
      <c r="C164" s="226"/>
      <c r="D164" s="221" t="s">
        <v>169</v>
      </c>
      <c r="E164" s="227" t="s">
        <v>1</v>
      </c>
      <c r="F164" s="228" t="s">
        <v>171</v>
      </c>
      <c r="G164" s="226"/>
      <c r="H164" s="229">
        <v>93.748000000000005</v>
      </c>
      <c r="I164" s="226"/>
      <c r="J164" s="226"/>
      <c r="K164" s="226"/>
      <c r="M164" s="102"/>
      <c r="N164" s="104"/>
      <c r="O164" s="105"/>
      <c r="P164" s="105"/>
      <c r="Q164" s="105"/>
      <c r="R164" s="105"/>
      <c r="S164" s="105"/>
      <c r="T164" s="105"/>
      <c r="U164" s="105"/>
      <c r="V164" s="105"/>
      <c r="W164" s="105"/>
      <c r="X164" s="106"/>
      <c r="AT164" s="103" t="s">
        <v>169</v>
      </c>
      <c r="AU164" s="103" t="s">
        <v>82</v>
      </c>
      <c r="AV164" s="14" t="s">
        <v>168</v>
      </c>
      <c r="AW164" s="14" t="s">
        <v>4</v>
      </c>
      <c r="AX164" s="14" t="s">
        <v>80</v>
      </c>
      <c r="AY164" s="103" t="s">
        <v>161</v>
      </c>
    </row>
    <row r="165" spans="1:65" s="2" customFormat="1" ht="37.9" customHeight="1">
      <c r="A165" s="21"/>
      <c r="B165" s="137"/>
      <c r="C165" s="213" t="s">
        <v>185</v>
      </c>
      <c r="D165" s="213" t="s">
        <v>164</v>
      </c>
      <c r="E165" s="214" t="s">
        <v>2080</v>
      </c>
      <c r="F165" s="215" t="s">
        <v>2081</v>
      </c>
      <c r="G165" s="216" t="s">
        <v>167</v>
      </c>
      <c r="H165" s="217">
        <v>113.75</v>
      </c>
      <c r="I165" s="123"/>
      <c r="J165" s="123"/>
      <c r="K165" s="218">
        <f>ROUND(P165*H165,2)</f>
        <v>0</v>
      </c>
      <c r="L165" s="89"/>
      <c r="M165" s="22"/>
      <c r="N165" s="90" t="s">
        <v>1</v>
      </c>
      <c r="O165" s="91" t="s">
        <v>35</v>
      </c>
      <c r="P165" s="92">
        <f>I165+J165</f>
        <v>0</v>
      </c>
      <c r="Q165" s="92">
        <f>ROUND(I165*H165,2)</f>
        <v>0</v>
      </c>
      <c r="R165" s="92">
        <f>ROUND(J165*H165,2)</f>
        <v>0</v>
      </c>
      <c r="S165" s="93">
        <v>0</v>
      </c>
      <c r="T165" s="93">
        <f>S165*H165</f>
        <v>0</v>
      </c>
      <c r="U165" s="93">
        <v>0</v>
      </c>
      <c r="V165" s="93">
        <f>U165*H165</f>
        <v>0</v>
      </c>
      <c r="W165" s="93">
        <v>0</v>
      </c>
      <c r="X165" s="94">
        <f>W165*H165</f>
        <v>0</v>
      </c>
      <c r="Y165" s="21"/>
      <c r="Z165" s="21"/>
      <c r="AA165" s="21"/>
      <c r="AB165" s="21"/>
      <c r="AC165" s="21"/>
      <c r="AD165" s="21"/>
      <c r="AE165" s="21"/>
      <c r="AR165" s="95" t="s">
        <v>168</v>
      </c>
      <c r="AT165" s="95" t="s">
        <v>164</v>
      </c>
      <c r="AU165" s="95" t="s">
        <v>82</v>
      </c>
      <c r="AY165" s="17" t="s">
        <v>161</v>
      </c>
      <c r="BE165" s="96">
        <f>IF(O165="základní",K165,0)</f>
        <v>0</v>
      </c>
      <c r="BF165" s="96">
        <f>IF(O165="snížená",K165,0)</f>
        <v>0</v>
      </c>
      <c r="BG165" s="96">
        <f>IF(O165="zákl. přenesená",K165,0)</f>
        <v>0</v>
      </c>
      <c r="BH165" s="96">
        <f>IF(O165="sníž. přenesená",K165,0)</f>
        <v>0</v>
      </c>
      <c r="BI165" s="96">
        <f>IF(O165="nulová",K165,0)</f>
        <v>0</v>
      </c>
      <c r="BJ165" s="17" t="s">
        <v>80</v>
      </c>
      <c r="BK165" s="96">
        <f>ROUND(P165*H165,2)</f>
        <v>0</v>
      </c>
      <c r="BL165" s="17" t="s">
        <v>168</v>
      </c>
      <c r="BM165" s="95" t="s">
        <v>239</v>
      </c>
    </row>
    <row r="166" spans="1:65" s="15" customFormat="1">
      <c r="B166" s="230"/>
      <c r="C166" s="231"/>
      <c r="D166" s="221" t="s">
        <v>169</v>
      </c>
      <c r="E166" s="232" t="s">
        <v>1</v>
      </c>
      <c r="F166" s="233" t="s">
        <v>2082</v>
      </c>
      <c r="G166" s="231"/>
      <c r="H166" s="232" t="s">
        <v>1</v>
      </c>
      <c r="I166" s="231"/>
      <c r="J166" s="231"/>
      <c r="K166" s="231"/>
      <c r="M166" s="107"/>
      <c r="N166" s="109"/>
      <c r="O166" s="110"/>
      <c r="P166" s="110"/>
      <c r="Q166" s="110"/>
      <c r="R166" s="110"/>
      <c r="S166" s="110"/>
      <c r="T166" s="110"/>
      <c r="U166" s="110"/>
      <c r="V166" s="110"/>
      <c r="W166" s="110"/>
      <c r="X166" s="111"/>
      <c r="AT166" s="108" t="s">
        <v>169</v>
      </c>
      <c r="AU166" s="108" t="s">
        <v>82</v>
      </c>
      <c r="AV166" s="15" t="s">
        <v>80</v>
      </c>
      <c r="AW166" s="15" t="s">
        <v>4</v>
      </c>
      <c r="AX166" s="15" t="s">
        <v>72</v>
      </c>
      <c r="AY166" s="108" t="s">
        <v>161</v>
      </c>
    </row>
    <row r="167" spans="1:65" s="13" customFormat="1">
      <c r="B167" s="219"/>
      <c r="C167" s="220"/>
      <c r="D167" s="221" t="s">
        <v>169</v>
      </c>
      <c r="E167" s="222" t="s">
        <v>1</v>
      </c>
      <c r="F167" s="223" t="s">
        <v>2083</v>
      </c>
      <c r="G167" s="220"/>
      <c r="H167" s="224">
        <v>58.625</v>
      </c>
      <c r="I167" s="220"/>
      <c r="J167" s="220"/>
      <c r="K167" s="220"/>
      <c r="M167" s="97"/>
      <c r="N167" s="99"/>
      <c r="O167" s="100"/>
      <c r="P167" s="100"/>
      <c r="Q167" s="100"/>
      <c r="R167" s="100"/>
      <c r="S167" s="100"/>
      <c r="T167" s="100"/>
      <c r="U167" s="100"/>
      <c r="V167" s="100"/>
      <c r="W167" s="100"/>
      <c r="X167" s="101"/>
      <c r="AT167" s="98" t="s">
        <v>169</v>
      </c>
      <c r="AU167" s="98" t="s">
        <v>82</v>
      </c>
      <c r="AV167" s="13" t="s">
        <v>82</v>
      </c>
      <c r="AW167" s="13" t="s">
        <v>4</v>
      </c>
      <c r="AX167" s="13" t="s">
        <v>72</v>
      </c>
      <c r="AY167" s="98" t="s">
        <v>161</v>
      </c>
    </row>
    <row r="168" spans="1:65" s="15" customFormat="1">
      <c r="B168" s="230"/>
      <c r="C168" s="231"/>
      <c r="D168" s="221" t="s">
        <v>169</v>
      </c>
      <c r="E168" s="232" t="s">
        <v>1</v>
      </c>
      <c r="F168" s="233" t="s">
        <v>2084</v>
      </c>
      <c r="G168" s="231"/>
      <c r="H168" s="232" t="s">
        <v>1</v>
      </c>
      <c r="I168" s="231"/>
      <c r="J168" s="231"/>
      <c r="K168" s="231"/>
      <c r="M168" s="107"/>
      <c r="N168" s="109"/>
      <c r="O168" s="110"/>
      <c r="P168" s="110"/>
      <c r="Q168" s="110"/>
      <c r="R168" s="110"/>
      <c r="S168" s="110"/>
      <c r="T168" s="110"/>
      <c r="U168" s="110"/>
      <c r="V168" s="110"/>
      <c r="W168" s="110"/>
      <c r="X168" s="111"/>
      <c r="AT168" s="108" t="s">
        <v>169</v>
      </c>
      <c r="AU168" s="108" t="s">
        <v>82</v>
      </c>
      <c r="AV168" s="15" t="s">
        <v>80</v>
      </c>
      <c r="AW168" s="15" t="s">
        <v>4</v>
      </c>
      <c r="AX168" s="15" t="s">
        <v>72</v>
      </c>
      <c r="AY168" s="108" t="s">
        <v>161</v>
      </c>
    </row>
    <row r="169" spans="1:65" s="13" customFormat="1">
      <c r="B169" s="219"/>
      <c r="C169" s="220"/>
      <c r="D169" s="221" t="s">
        <v>169</v>
      </c>
      <c r="E169" s="222" t="s">
        <v>1</v>
      </c>
      <c r="F169" s="223" t="s">
        <v>2085</v>
      </c>
      <c r="G169" s="220"/>
      <c r="H169" s="224">
        <v>20.65</v>
      </c>
      <c r="I169" s="220"/>
      <c r="J169" s="220"/>
      <c r="K169" s="220"/>
      <c r="M169" s="97"/>
      <c r="N169" s="99"/>
      <c r="O169" s="100"/>
      <c r="P169" s="100"/>
      <c r="Q169" s="100"/>
      <c r="R169" s="100"/>
      <c r="S169" s="100"/>
      <c r="T169" s="100"/>
      <c r="U169" s="100"/>
      <c r="V169" s="100"/>
      <c r="W169" s="100"/>
      <c r="X169" s="101"/>
      <c r="AT169" s="98" t="s">
        <v>169</v>
      </c>
      <c r="AU169" s="98" t="s">
        <v>82</v>
      </c>
      <c r="AV169" s="13" t="s">
        <v>82</v>
      </c>
      <c r="AW169" s="13" t="s">
        <v>4</v>
      </c>
      <c r="AX169" s="13" t="s">
        <v>72</v>
      </c>
      <c r="AY169" s="98" t="s">
        <v>161</v>
      </c>
    </row>
    <row r="170" spans="1:65" s="15" customFormat="1">
      <c r="B170" s="230"/>
      <c r="C170" s="231"/>
      <c r="D170" s="221" t="s">
        <v>169</v>
      </c>
      <c r="E170" s="232" t="s">
        <v>1</v>
      </c>
      <c r="F170" s="233" t="s">
        <v>2086</v>
      </c>
      <c r="G170" s="231"/>
      <c r="H170" s="232" t="s">
        <v>1</v>
      </c>
      <c r="I170" s="231"/>
      <c r="J170" s="231"/>
      <c r="K170" s="231"/>
      <c r="M170" s="107"/>
      <c r="N170" s="109"/>
      <c r="O170" s="110"/>
      <c r="P170" s="110"/>
      <c r="Q170" s="110"/>
      <c r="R170" s="110"/>
      <c r="S170" s="110"/>
      <c r="T170" s="110"/>
      <c r="U170" s="110"/>
      <c r="V170" s="110"/>
      <c r="W170" s="110"/>
      <c r="X170" s="111"/>
      <c r="AT170" s="108" t="s">
        <v>169</v>
      </c>
      <c r="AU170" s="108" t="s">
        <v>82</v>
      </c>
      <c r="AV170" s="15" t="s">
        <v>80</v>
      </c>
      <c r="AW170" s="15" t="s">
        <v>4</v>
      </c>
      <c r="AX170" s="15" t="s">
        <v>72</v>
      </c>
      <c r="AY170" s="108" t="s">
        <v>161</v>
      </c>
    </row>
    <row r="171" spans="1:65" s="13" customFormat="1">
      <c r="B171" s="219"/>
      <c r="C171" s="220"/>
      <c r="D171" s="221" t="s">
        <v>169</v>
      </c>
      <c r="E171" s="222" t="s">
        <v>1</v>
      </c>
      <c r="F171" s="223" t="s">
        <v>2087</v>
      </c>
      <c r="G171" s="220"/>
      <c r="H171" s="224">
        <v>8.9250000000000007</v>
      </c>
      <c r="I171" s="220"/>
      <c r="J171" s="220"/>
      <c r="K171" s="220"/>
      <c r="M171" s="97"/>
      <c r="N171" s="99"/>
      <c r="O171" s="100"/>
      <c r="P171" s="100"/>
      <c r="Q171" s="100"/>
      <c r="R171" s="100"/>
      <c r="S171" s="100"/>
      <c r="T171" s="100"/>
      <c r="U171" s="100"/>
      <c r="V171" s="100"/>
      <c r="W171" s="100"/>
      <c r="X171" s="101"/>
      <c r="AT171" s="98" t="s">
        <v>169</v>
      </c>
      <c r="AU171" s="98" t="s">
        <v>82</v>
      </c>
      <c r="AV171" s="13" t="s">
        <v>82</v>
      </c>
      <c r="AW171" s="13" t="s">
        <v>4</v>
      </c>
      <c r="AX171" s="13" t="s">
        <v>72</v>
      </c>
      <c r="AY171" s="98" t="s">
        <v>161</v>
      </c>
    </row>
    <row r="172" spans="1:65" s="15" customFormat="1">
      <c r="B172" s="230"/>
      <c r="C172" s="231"/>
      <c r="D172" s="221" t="s">
        <v>169</v>
      </c>
      <c r="E172" s="232" t="s">
        <v>1</v>
      </c>
      <c r="F172" s="233" t="s">
        <v>2088</v>
      </c>
      <c r="G172" s="231"/>
      <c r="H172" s="232" t="s">
        <v>1</v>
      </c>
      <c r="I172" s="231"/>
      <c r="J172" s="231"/>
      <c r="K172" s="231"/>
      <c r="M172" s="107"/>
      <c r="N172" s="109"/>
      <c r="O172" s="110"/>
      <c r="P172" s="110"/>
      <c r="Q172" s="110"/>
      <c r="R172" s="110"/>
      <c r="S172" s="110"/>
      <c r="T172" s="110"/>
      <c r="U172" s="110"/>
      <c r="V172" s="110"/>
      <c r="W172" s="110"/>
      <c r="X172" s="111"/>
      <c r="AT172" s="108" t="s">
        <v>169</v>
      </c>
      <c r="AU172" s="108" t="s">
        <v>82</v>
      </c>
      <c r="AV172" s="15" t="s">
        <v>80</v>
      </c>
      <c r="AW172" s="15" t="s">
        <v>4</v>
      </c>
      <c r="AX172" s="15" t="s">
        <v>72</v>
      </c>
      <c r="AY172" s="108" t="s">
        <v>161</v>
      </c>
    </row>
    <row r="173" spans="1:65" s="13" customFormat="1">
      <c r="B173" s="219"/>
      <c r="C173" s="220"/>
      <c r="D173" s="221" t="s">
        <v>169</v>
      </c>
      <c r="E173" s="222" t="s">
        <v>1</v>
      </c>
      <c r="F173" s="223" t="s">
        <v>2089</v>
      </c>
      <c r="G173" s="220"/>
      <c r="H173" s="224">
        <v>25.55</v>
      </c>
      <c r="I173" s="220"/>
      <c r="J173" s="220"/>
      <c r="K173" s="220"/>
      <c r="M173" s="97"/>
      <c r="N173" s="99"/>
      <c r="O173" s="100"/>
      <c r="P173" s="100"/>
      <c r="Q173" s="100"/>
      <c r="R173" s="100"/>
      <c r="S173" s="100"/>
      <c r="T173" s="100"/>
      <c r="U173" s="100"/>
      <c r="V173" s="100"/>
      <c r="W173" s="100"/>
      <c r="X173" s="101"/>
      <c r="AT173" s="98" t="s">
        <v>169</v>
      </c>
      <c r="AU173" s="98" t="s">
        <v>82</v>
      </c>
      <c r="AV173" s="13" t="s">
        <v>82</v>
      </c>
      <c r="AW173" s="13" t="s">
        <v>4</v>
      </c>
      <c r="AX173" s="13" t="s">
        <v>72</v>
      </c>
      <c r="AY173" s="98" t="s">
        <v>161</v>
      </c>
    </row>
    <row r="174" spans="1:65" s="14" customFormat="1">
      <c r="B174" s="225"/>
      <c r="C174" s="226"/>
      <c r="D174" s="221" t="s">
        <v>169</v>
      </c>
      <c r="E174" s="227" t="s">
        <v>1</v>
      </c>
      <c r="F174" s="228" t="s">
        <v>171</v>
      </c>
      <c r="G174" s="226"/>
      <c r="H174" s="229">
        <v>113.75</v>
      </c>
      <c r="I174" s="226"/>
      <c r="J174" s="226"/>
      <c r="K174" s="226"/>
      <c r="M174" s="102"/>
      <c r="N174" s="104"/>
      <c r="O174" s="105"/>
      <c r="P174" s="105"/>
      <c r="Q174" s="105"/>
      <c r="R174" s="105"/>
      <c r="S174" s="105"/>
      <c r="T174" s="105"/>
      <c r="U174" s="105"/>
      <c r="V174" s="105"/>
      <c r="W174" s="105"/>
      <c r="X174" s="106"/>
      <c r="AT174" s="103" t="s">
        <v>169</v>
      </c>
      <c r="AU174" s="103" t="s">
        <v>82</v>
      </c>
      <c r="AV174" s="14" t="s">
        <v>168</v>
      </c>
      <c r="AW174" s="14" t="s">
        <v>4</v>
      </c>
      <c r="AX174" s="14" t="s">
        <v>80</v>
      </c>
      <c r="AY174" s="103" t="s">
        <v>161</v>
      </c>
    </row>
    <row r="175" spans="1:65" s="2" customFormat="1" ht="24.2" customHeight="1">
      <c r="A175" s="21"/>
      <c r="B175" s="137"/>
      <c r="C175" s="213" t="s">
        <v>162</v>
      </c>
      <c r="D175" s="213" t="s">
        <v>164</v>
      </c>
      <c r="E175" s="214" t="s">
        <v>1154</v>
      </c>
      <c r="F175" s="215" t="s">
        <v>1155</v>
      </c>
      <c r="G175" s="216" t="s">
        <v>167</v>
      </c>
      <c r="H175" s="217">
        <v>173.023</v>
      </c>
      <c r="I175" s="123"/>
      <c r="J175" s="123"/>
      <c r="K175" s="218">
        <f>ROUND(P175*H175,2)</f>
        <v>0</v>
      </c>
      <c r="L175" s="89"/>
      <c r="M175" s="22"/>
      <c r="N175" s="90" t="s">
        <v>1</v>
      </c>
      <c r="O175" s="91" t="s">
        <v>35</v>
      </c>
      <c r="P175" s="92">
        <f>I175+J175</f>
        <v>0</v>
      </c>
      <c r="Q175" s="92">
        <f>ROUND(I175*H175,2)</f>
        <v>0</v>
      </c>
      <c r="R175" s="92">
        <f>ROUND(J175*H175,2)</f>
        <v>0</v>
      </c>
      <c r="S175" s="93">
        <v>0</v>
      </c>
      <c r="T175" s="93">
        <f>S175*H175</f>
        <v>0</v>
      </c>
      <c r="U175" s="93">
        <v>0</v>
      </c>
      <c r="V175" s="93">
        <f>U175*H175</f>
        <v>0</v>
      </c>
      <c r="W175" s="93">
        <v>0</v>
      </c>
      <c r="X175" s="94">
        <f>W175*H175</f>
        <v>0</v>
      </c>
      <c r="Y175" s="21"/>
      <c r="Z175" s="21"/>
      <c r="AA175" s="21"/>
      <c r="AB175" s="21"/>
      <c r="AC175" s="21"/>
      <c r="AD175" s="21"/>
      <c r="AE175" s="21"/>
      <c r="AR175" s="95" t="s">
        <v>168</v>
      </c>
      <c r="AT175" s="95" t="s">
        <v>164</v>
      </c>
      <c r="AU175" s="95" t="s">
        <v>82</v>
      </c>
      <c r="AY175" s="17" t="s">
        <v>161</v>
      </c>
      <c r="BE175" s="96">
        <f>IF(O175="základní",K175,0)</f>
        <v>0</v>
      </c>
      <c r="BF175" s="96">
        <f>IF(O175="snížená",K175,0)</f>
        <v>0</v>
      </c>
      <c r="BG175" s="96">
        <f>IF(O175="zákl. přenesená",K175,0)</f>
        <v>0</v>
      </c>
      <c r="BH175" s="96">
        <f>IF(O175="sníž. přenesená",K175,0)</f>
        <v>0</v>
      </c>
      <c r="BI175" s="96">
        <f>IF(O175="nulová",K175,0)</f>
        <v>0</v>
      </c>
      <c r="BJ175" s="17" t="s">
        <v>80</v>
      </c>
      <c r="BK175" s="96">
        <f>ROUND(P175*H175,2)</f>
        <v>0</v>
      </c>
      <c r="BL175" s="17" t="s">
        <v>168</v>
      </c>
      <c r="BM175" s="95" t="s">
        <v>245</v>
      </c>
    </row>
    <row r="176" spans="1:65" s="15" customFormat="1">
      <c r="B176" s="230"/>
      <c r="C176" s="231"/>
      <c r="D176" s="221" t="s">
        <v>169</v>
      </c>
      <c r="E176" s="232" t="s">
        <v>1</v>
      </c>
      <c r="F176" s="233" t="s">
        <v>1156</v>
      </c>
      <c r="G176" s="231"/>
      <c r="H176" s="232" t="s">
        <v>1</v>
      </c>
      <c r="I176" s="231"/>
      <c r="J176" s="231"/>
      <c r="K176" s="231"/>
      <c r="M176" s="107"/>
      <c r="N176" s="109"/>
      <c r="O176" s="110"/>
      <c r="P176" s="110"/>
      <c r="Q176" s="110"/>
      <c r="R176" s="110"/>
      <c r="S176" s="110"/>
      <c r="T176" s="110"/>
      <c r="U176" s="110"/>
      <c r="V176" s="110"/>
      <c r="W176" s="110"/>
      <c r="X176" s="111"/>
      <c r="AT176" s="108" t="s">
        <v>169</v>
      </c>
      <c r="AU176" s="108" t="s">
        <v>82</v>
      </c>
      <c r="AV176" s="15" t="s">
        <v>80</v>
      </c>
      <c r="AW176" s="15" t="s">
        <v>4</v>
      </c>
      <c r="AX176" s="15" t="s">
        <v>72</v>
      </c>
      <c r="AY176" s="108" t="s">
        <v>161</v>
      </c>
    </row>
    <row r="177" spans="2:51" s="15" customFormat="1">
      <c r="B177" s="230"/>
      <c r="C177" s="231"/>
      <c r="D177" s="221" t="s">
        <v>169</v>
      </c>
      <c r="E177" s="232" t="s">
        <v>1</v>
      </c>
      <c r="F177" s="233" t="s">
        <v>2090</v>
      </c>
      <c r="G177" s="231"/>
      <c r="H177" s="232" t="s">
        <v>1</v>
      </c>
      <c r="I177" s="231"/>
      <c r="J177" s="231"/>
      <c r="K177" s="231"/>
      <c r="M177" s="107"/>
      <c r="N177" s="109"/>
      <c r="O177" s="110"/>
      <c r="P177" s="110"/>
      <c r="Q177" s="110"/>
      <c r="R177" s="110"/>
      <c r="S177" s="110"/>
      <c r="T177" s="110"/>
      <c r="U177" s="110"/>
      <c r="V177" s="110"/>
      <c r="W177" s="110"/>
      <c r="X177" s="111"/>
      <c r="AT177" s="108" t="s">
        <v>169</v>
      </c>
      <c r="AU177" s="108" t="s">
        <v>82</v>
      </c>
      <c r="AV177" s="15" t="s">
        <v>80</v>
      </c>
      <c r="AW177" s="15" t="s">
        <v>4</v>
      </c>
      <c r="AX177" s="15" t="s">
        <v>72</v>
      </c>
      <c r="AY177" s="108" t="s">
        <v>161</v>
      </c>
    </row>
    <row r="178" spans="2:51" s="13" customFormat="1">
      <c r="B178" s="219"/>
      <c r="C178" s="220"/>
      <c r="D178" s="221" t="s">
        <v>169</v>
      </c>
      <c r="E178" s="222" t="s">
        <v>1</v>
      </c>
      <c r="F178" s="223" t="s">
        <v>2091</v>
      </c>
      <c r="G178" s="220"/>
      <c r="H178" s="224">
        <v>6.9</v>
      </c>
      <c r="I178" s="220"/>
      <c r="J178" s="220"/>
      <c r="K178" s="220"/>
      <c r="M178" s="97"/>
      <c r="N178" s="99"/>
      <c r="O178" s="100"/>
      <c r="P178" s="100"/>
      <c r="Q178" s="100"/>
      <c r="R178" s="100"/>
      <c r="S178" s="100"/>
      <c r="T178" s="100"/>
      <c r="U178" s="100"/>
      <c r="V178" s="100"/>
      <c r="W178" s="100"/>
      <c r="X178" s="101"/>
      <c r="AT178" s="98" t="s">
        <v>169</v>
      </c>
      <c r="AU178" s="98" t="s">
        <v>82</v>
      </c>
      <c r="AV178" s="13" t="s">
        <v>82</v>
      </c>
      <c r="AW178" s="13" t="s">
        <v>4</v>
      </c>
      <c r="AX178" s="13" t="s">
        <v>72</v>
      </c>
      <c r="AY178" s="98" t="s">
        <v>161</v>
      </c>
    </row>
    <row r="179" spans="2:51" s="13" customFormat="1">
      <c r="B179" s="219"/>
      <c r="C179" s="220"/>
      <c r="D179" s="221" t="s">
        <v>169</v>
      </c>
      <c r="E179" s="222" t="s">
        <v>1</v>
      </c>
      <c r="F179" s="223" t="s">
        <v>2092</v>
      </c>
      <c r="G179" s="220"/>
      <c r="H179" s="224">
        <v>16.47</v>
      </c>
      <c r="I179" s="220"/>
      <c r="J179" s="220"/>
      <c r="K179" s="220"/>
      <c r="M179" s="97"/>
      <c r="N179" s="99"/>
      <c r="O179" s="100"/>
      <c r="P179" s="100"/>
      <c r="Q179" s="100"/>
      <c r="R179" s="100"/>
      <c r="S179" s="100"/>
      <c r="T179" s="100"/>
      <c r="U179" s="100"/>
      <c r="V179" s="100"/>
      <c r="W179" s="100"/>
      <c r="X179" s="101"/>
      <c r="AT179" s="98" t="s">
        <v>169</v>
      </c>
      <c r="AU179" s="98" t="s">
        <v>82</v>
      </c>
      <c r="AV179" s="13" t="s">
        <v>82</v>
      </c>
      <c r="AW179" s="13" t="s">
        <v>4</v>
      </c>
      <c r="AX179" s="13" t="s">
        <v>72</v>
      </c>
      <c r="AY179" s="98" t="s">
        <v>161</v>
      </c>
    </row>
    <row r="180" spans="2:51" s="13" customFormat="1">
      <c r="B180" s="219"/>
      <c r="C180" s="220"/>
      <c r="D180" s="221" t="s">
        <v>169</v>
      </c>
      <c r="E180" s="222" t="s">
        <v>1</v>
      </c>
      <c r="F180" s="223" t="s">
        <v>2093</v>
      </c>
      <c r="G180" s="220"/>
      <c r="H180" s="224">
        <v>3.21</v>
      </c>
      <c r="I180" s="220"/>
      <c r="J180" s="220"/>
      <c r="K180" s="220"/>
      <c r="M180" s="97"/>
      <c r="N180" s="99"/>
      <c r="O180" s="100"/>
      <c r="P180" s="100"/>
      <c r="Q180" s="100"/>
      <c r="R180" s="100"/>
      <c r="S180" s="100"/>
      <c r="T180" s="100"/>
      <c r="U180" s="100"/>
      <c r="V180" s="100"/>
      <c r="W180" s="100"/>
      <c r="X180" s="101"/>
      <c r="AT180" s="98" t="s">
        <v>169</v>
      </c>
      <c r="AU180" s="98" t="s">
        <v>82</v>
      </c>
      <c r="AV180" s="13" t="s">
        <v>82</v>
      </c>
      <c r="AW180" s="13" t="s">
        <v>4</v>
      </c>
      <c r="AX180" s="13" t="s">
        <v>72</v>
      </c>
      <c r="AY180" s="98" t="s">
        <v>161</v>
      </c>
    </row>
    <row r="181" spans="2:51" s="13" customFormat="1">
      <c r="B181" s="219"/>
      <c r="C181" s="220"/>
      <c r="D181" s="221" t="s">
        <v>169</v>
      </c>
      <c r="E181" s="222" t="s">
        <v>1</v>
      </c>
      <c r="F181" s="223" t="s">
        <v>2094</v>
      </c>
      <c r="G181" s="220"/>
      <c r="H181" s="224">
        <v>0.45</v>
      </c>
      <c r="I181" s="220"/>
      <c r="J181" s="220"/>
      <c r="K181" s="220"/>
      <c r="M181" s="97"/>
      <c r="N181" s="99"/>
      <c r="O181" s="100"/>
      <c r="P181" s="100"/>
      <c r="Q181" s="100"/>
      <c r="R181" s="100"/>
      <c r="S181" s="100"/>
      <c r="T181" s="100"/>
      <c r="U181" s="100"/>
      <c r="V181" s="100"/>
      <c r="W181" s="100"/>
      <c r="X181" s="101"/>
      <c r="AT181" s="98" t="s">
        <v>169</v>
      </c>
      <c r="AU181" s="98" t="s">
        <v>82</v>
      </c>
      <c r="AV181" s="13" t="s">
        <v>82</v>
      </c>
      <c r="AW181" s="13" t="s">
        <v>4</v>
      </c>
      <c r="AX181" s="13" t="s">
        <v>72</v>
      </c>
      <c r="AY181" s="98" t="s">
        <v>161</v>
      </c>
    </row>
    <row r="182" spans="2:51" s="13" customFormat="1">
      <c r="B182" s="219"/>
      <c r="C182" s="220"/>
      <c r="D182" s="221" t="s">
        <v>169</v>
      </c>
      <c r="E182" s="222" t="s">
        <v>1</v>
      </c>
      <c r="F182" s="223" t="s">
        <v>2095</v>
      </c>
      <c r="G182" s="220"/>
      <c r="H182" s="224">
        <v>1.29</v>
      </c>
      <c r="I182" s="220"/>
      <c r="J182" s="220"/>
      <c r="K182" s="220"/>
      <c r="M182" s="97"/>
      <c r="N182" s="99"/>
      <c r="O182" s="100"/>
      <c r="P182" s="100"/>
      <c r="Q182" s="100"/>
      <c r="R182" s="100"/>
      <c r="S182" s="100"/>
      <c r="T182" s="100"/>
      <c r="U182" s="100"/>
      <c r="V182" s="100"/>
      <c r="W182" s="100"/>
      <c r="X182" s="101"/>
      <c r="AT182" s="98" t="s">
        <v>169</v>
      </c>
      <c r="AU182" s="98" t="s">
        <v>82</v>
      </c>
      <c r="AV182" s="13" t="s">
        <v>82</v>
      </c>
      <c r="AW182" s="13" t="s">
        <v>4</v>
      </c>
      <c r="AX182" s="13" t="s">
        <v>72</v>
      </c>
      <c r="AY182" s="98" t="s">
        <v>161</v>
      </c>
    </row>
    <row r="183" spans="2:51" s="15" customFormat="1">
      <c r="B183" s="230"/>
      <c r="C183" s="231"/>
      <c r="D183" s="221" t="s">
        <v>169</v>
      </c>
      <c r="E183" s="232" t="s">
        <v>1</v>
      </c>
      <c r="F183" s="233" t="s">
        <v>525</v>
      </c>
      <c r="G183" s="231"/>
      <c r="H183" s="232" t="s">
        <v>1</v>
      </c>
      <c r="I183" s="231"/>
      <c r="J183" s="231"/>
      <c r="K183" s="231"/>
      <c r="M183" s="107"/>
      <c r="N183" s="109"/>
      <c r="O183" s="110"/>
      <c r="P183" s="110"/>
      <c r="Q183" s="110"/>
      <c r="R183" s="110"/>
      <c r="S183" s="110"/>
      <c r="T183" s="110"/>
      <c r="U183" s="110"/>
      <c r="V183" s="110"/>
      <c r="W183" s="110"/>
      <c r="X183" s="111"/>
      <c r="AT183" s="108" t="s">
        <v>169</v>
      </c>
      <c r="AU183" s="108" t="s">
        <v>82</v>
      </c>
      <c r="AV183" s="15" t="s">
        <v>80</v>
      </c>
      <c r="AW183" s="15" t="s">
        <v>4</v>
      </c>
      <c r="AX183" s="15" t="s">
        <v>72</v>
      </c>
      <c r="AY183" s="108" t="s">
        <v>161</v>
      </c>
    </row>
    <row r="184" spans="2:51" s="15" customFormat="1">
      <c r="B184" s="230"/>
      <c r="C184" s="231"/>
      <c r="D184" s="221" t="s">
        <v>169</v>
      </c>
      <c r="E184" s="232" t="s">
        <v>1</v>
      </c>
      <c r="F184" s="233" t="s">
        <v>186</v>
      </c>
      <c r="G184" s="231"/>
      <c r="H184" s="232" t="s">
        <v>1</v>
      </c>
      <c r="I184" s="231"/>
      <c r="J184" s="231"/>
      <c r="K184" s="231"/>
      <c r="M184" s="107"/>
      <c r="N184" s="109"/>
      <c r="O184" s="110"/>
      <c r="P184" s="110"/>
      <c r="Q184" s="110"/>
      <c r="R184" s="110"/>
      <c r="S184" s="110"/>
      <c r="T184" s="110"/>
      <c r="U184" s="110"/>
      <c r="V184" s="110"/>
      <c r="W184" s="110"/>
      <c r="X184" s="111"/>
      <c r="AT184" s="108" t="s">
        <v>169</v>
      </c>
      <c r="AU184" s="108" t="s">
        <v>82</v>
      </c>
      <c r="AV184" s="15" t="s">
        <v>80</v>
      </c>
      <c r="AW184" s="15" t="s">
        <v>4</v>
      </c>
      <c r="AX184" s="15" t="s">
        <v>72</v>
      </c>
      <c r="AY184" s="108" t="s">
        <v>161</v>
      </c>
    </row>
    <row r="185" spans="2:51" s="13" customFormat="1">
      <c r="B185" s="219"/>
      <c r="C185" s="220"/>
      <c r="D185" s="221" t="s">
        <v>169</v>
      </c>
      <c r="E185" s="222" t="s">
        <v>1</v>
      </c>
      <c r="F185" s="223" t="s">
        <v>526</v>
      </c>
      <c r="G185" s="220"/>
      <c r="H185" s="224">
        <v>3.5</v>
      </c>
      <c r="I185" s="220"/>
      <c r="J185" s="220"/>
      <c r="K185" s="220"/>
      <c r="M185" s="97"/>
      <c r="N185" s="99"/>
      <c r="O185" s="100"/>
      <c r="P185" s="100"/>
      <c r="Q185" s="100"/>
      <c r="R185" s="100"/>
      <c r="S185" s="100"/>
      <c r="T185" s="100"/>
      <c r="U185" s="100"/>
      <c r="V185" s="100"/>
      <c r="W185" s="100"/>
      <c r="X185" s="101"/>
      <c r="AT185" s="98" t="s">
        <v>169</v>
      </c>
      <c r="AU185" s="98" t="s">
        <v>82</v>
      </c>
      <c r="AV185" s="13" t="s">
        <v>82</v>
      </c>
      <c r="AW185" s="13" t="s">
        <v>4</v>
      </c>
      <c r="AX185" s="13" t="s">
        <v>72</v>
      </c>
      <c r="AY185" s="98" t="s">
        <v>161</v>
      </c>
    </row>
    <row r="186" spans="2:51" s="15" customFormat="1">
      <c r="B186" s="230"/>
      <c r="C186" s="231"/>
      <c r="D186" s="221" t="s">
        <v>169</v>
      </c>
      <c r="E186" s="232" t="s">
        <v>1</v>
      </c>
      <c r="F186" s="233" t="s">
        <v>189</v>
      </c>
      <c r="G186" s="231"/>
      <c r="H186" s="232" t="s">
        <v>1</v>
      </c>
      <c r="I186" s="231"/>
      <c r="J186" s="231"/>
      <c r="K186" s="231"/>
      <c r="M186" s="107"/>
      <c r="N186" s="109"/>
      <c r="O186" s="110"/>
      <c r="P186" s="110"/>
      <c r="Q186" s="110"/>
      <c r="R186" s="110"/>
      <c r="S186" s="110"/>
      <c r="T186" s="110"/>
      <c r="U186" s="110"/>
      <c r="V186" s="110"/>
      <c r="W186" s="110"/>
      <c r="X186" s="111"/>
      <c r="AT186" s="108" t="s">
        <v>169</v>
      </c>
      <c r="AU186" s="108" t="s">
        <v>82</v>
      </c>
      <c r="AV186" s="15" t="s">
        <v>80</v>
      </c>
      <c r="AW186" s="15" t="s">
        <v>4</v>
      </c>
      <c r="AX186" s="15" t="s">
        <v>72</v>
      </c>
      <c r="AY186" s="108" t="s">
        <v>161</v>
      </c>
    </row>
    <row r="187" spans="2:51" s="13" customFormat="1">
      <c r="B187" s="219"/>
      <c r="C187" s="220"/>
      <c r="D187" s="221" t="s">
        <v>169</v>
      </c>
      <c r="E187" s="222" t="s">
        <v>1</v>
      </c>
      <c r="F187" s="223" t="s">
        <v>527</v>
      </c>
      <c r="G187" s="220"/>
      <c r="H187" s="224">
        <v>7</v>
      </c>
      <c r="I187" s="220"/>
      <c r="J187" s="220"/>
      <c r="K187" s="220"/>
      <c r="M187" s="97"/>
      <c r="N187" s="99"/>
      <c r="O187" s="100"/>
      <c r="P187" s="100"/>
      <c r="Q187" s="100"/>
      <c r="R187" s="100"/>
      <c r="S187" s="100"/>
      <c r="T187" s="100"/>
      <c r="U187" s="100"/>
      <c r="V187" s="100"/>
      <c r="W187" s="100"/>
      <c r="X187" s="101"/>
      <c r="AT187" s="98" t="s">
        <v>169</v>
      </c>
      <c r="AU187" s="98" t="s">
        <v>82</v>
      </c>
      <c r="AV187" s="13" t="s">
        <v>82</v>
      </c>
      <c r="AW187" s="13" t="s">
        <v>4</v>
      </c>
      <c r="AX187" s="13" t="s">
        <v>72</v>
      </c>
      <c r="AY187" s="98" t="s">
        <v>161</v>
      </c>
    </row>
    <row r="188" spans="2:51" s="15" customFormat="1">
      <c r="B188" s="230"/>
      <c r="C188" s="231"/>
      <c r="D188" s="221" t="s">
        <v>169</v>
      </c>
      <c r="E188" s="232" t="s">
        <v>1</v>
      </c>
      <c r="F188" s="233" t="s">
        <v>1099</v>
      </c>
      <c r="G188" s="231"/>
      <c r="H188" s="232" t="s">
        <v>1</v>
      </c>
      <c r="I188" s="231"/>
      <c r="J188" s="231"/>
      <c r="K188" s="231"/>
      <c r="M188" s="107"/>
      <c r="N188" s="109"/>
      <c r="O188" s="110"/>
      <c r="P188" s="110"/>
      <c r="Q188" s="110"/>
      <c r="R188" s="110"/>
      <c r="S188" s="110"/>
      <c r="T188" s="110"/>
      <c r="U188" s="110"/>
      <c r="V188" s="110"/>
      <c r="W188" s="110"/>
      <c r="X188" s="111"/>
      <c r="AT188" s="108" t="s">
        <v>169</v>
      </c>
      <c r="AU188" s="108" t="s">
        <v>82</v>
      </c>
      <c r="AV188" s="15" t="s">
        <v>80</v>
      </c>
      <c r="AW188" s="15" t="s">
        <v>4</v>
      </c>
      <c r="AX188" s="15" t="s">
        <v>72</v>
      </c>
      <c r="AY188" s="108" t="s">
        <v>161</v>
      </c>
    </row>
    <row r="189" spans="2:51" s="15" customFormat="1">
      <c r="B189" s="230"/>
      <c r="C189" s="231"/>
      <c r="D189" s="221" t="s">
        <v>169</v>
      </c>
      <c r="E189" s="232" t="s">
        <v>1</v>
      </c>
      <c r="F189" s="233" t="s">
        <v>189</v>
      </c>
      <c r="G189" s="231"/>
      <c r="H189" s="232" t="s">
        <v>1</v>
      </c>
      <c r="I189" s="231"/>
      <c r="J189" s="231"/>
      <c r="K189" s="231"/>
      <c r="M189" s="107"/>
      <c r="N189" s="109"/>
      <c r="O189" s="110"/>
      <c r="P189" s="110"/>
      <c r="Q189" s="110"/>
      <c r="R189" s="110"/>
      <c r="S189" s="110"/>
      <c r="T189" s="110"/>
      <c r="U189" s="110"/>
      <c r="V189" s="110"/>
      <c r="W189" s="110"/>
      <c r="X189" s="111"/>
      <c r="AT189" s="108" t="s">
        <v>169</v>
      </c>
      <c r="AU189" s="108" t="s">
        <v>82</v>
      </c>
      <c r="AV189" s="15" t="s">
        <v>80</v>
      </c>
      <c r="AW189" s="15" t="s">
        <v>4</v>
      </c>
      <c r="AX189" s="15" t="s">
        <v>72</v>
      </c>
      <c r="AY189" s="108" t="s">
        <v>161</v>
      </c>
    </row>
    <row r="190" spans="2:51" s="13" customFormat="1">
      <c r="B190" s="219"/>
      <c r="C190" s="220"/>
      <c r="D190" s="221" t="s">
        <v>169</v>
      </c>
      <c r="E190" s="222" t="s">
        <v>1</v>
      </c>
      <c r="F190" s="223" t="s">
        <v>2096</v>
      </c>
      <c r="G190" s="220"/>
      <c r="H190" s="224">
        <v>4.3339999999999996</v>
      </c>
      <c r="I190" s="220"/>
      <c r="J190" s="220"/>
      <c r="K190" s="220"/>
      <c r="M190" s="97"/>
      <c r="N190" s="99"/>
      <c r="O190" s="100"/>
      <c r="P190" s="100"/>
      <c r="Q190" s="100"/>
      <c r="R190" s="100"/>
      <c r="S190" s="100"/>
      <c r="T190" s="100"/>
      <c r="U190" s="100"/>
      <c r="V190" s="100"/>
      <c r="W190" s="100"/>
      <c r="X190" s="101"/>
      <c r="AT190" s="98" t="s">
        <v>169</v>
      </c>
      <c r="AU190" s="98" t="s">
        <v>82</v>
      </c>
      <c r="AV190" s="13" t="s">
        <v>82</v>
      </c>
      <c r="AW190" s="13" t="s">
        <v>4</v>
      </c>
      <c r="AX190" s="13" t="s">
        <v>72</v>
      </c>
      <c r="AY190" s="98" t="s">
        <v>161</v>
      </c>
    </row>
    <row r="191" spans="2:51" s="15" customFormat="1">
      <c r="B191" s="230"/>
      <c r="C191" s="231"/>
      <c r="D191" s="221" t="s">
        <v>169</v>
      </c>
      <c r="E191" s="232" t="s">
        <v>1</v>
      </c>
      <c r="F191" s="233" t="s">
        <v>1157</v>
      </c>
      <c r="G191" s="231"/>
      <c r="H191" s="232" t="s">
        <v>1</v>
      </c>
      <c r="I191" s="231"/>
      <c r="J191" s="231"/>
      <c r="K191" s="231"/>
      <c r="M191" s="107"/>
      <c r="N191" s="109"/>
      <c r="O191" s="110"/>
      <c r="P191" s="110"/>
      <c r="Q191" s="110"/>
      <c r="R191" s="110"/>
      <c r="S191" s="110"/>
      <c r="T191" s="110"/>
      <c r="U191" s="110"/>
      <c r="V191" s="110"/>
      <c r="W191" s="110"/>
      <c r="X191" s="111"/>
      <c r="AT191" s="108" t="s">
        <v>169</v>
      </c>
      <c r="AU191" s="108" t="s">
        <v>82</v>
      </c>
      <c r="AV191" s="15" t="s">
        <v>80</v>
      </c>
      <c r="AW191" s="15" t="s">
        <v>4</v>
      </c>
      <c r="AX191" s="15" t="s">
        <v>72</v>
      </c>
      <c r="AY191" s="108" t="s">
        <v>161</v>
      </c>
    </row>
    <row r="192" spans="2:51" s="13" customFormat="1">
      <c r="B192" s="219"/>
      <c r="C192" s="220"/>
      <c r="D192" s="221" t="s">
        <v>169</v>
      </c>
      <c r="E192" s="222" t="s">
        <v>1</v>
      </c>
      <c r="F192" s="223" t="s">
        <v>2097</v>
      </c>
      <c r="G192" s="220"/>
      <c r="H192" s="224">
        <v>50.594000000000001</v>
      </c>
      <c r="I192" s="220"/>
      <c r="J192" s="220"/>
      <c r="K192" s="220"/>
      <c r="M192" s="97"/>
      <c r="N192" s="99"/>
      <c r="O192" s="100"/>
      <c r="P192" s="100"/>
      <c r="Q192" s="100"/>
      <c r="R192" s="100"/>
      <c r="S192" s="100"/>
      <c r="T192" s="100"/>
      <c r="U192" s="100"/>
      <c r="V192" s="100"/>
      <c r="W192" s="100"/>
      <c r="X192" s="101"/>
      <c r="AT192" s="98" t="s">
        <v>169</v>
      </c>
      <c r="AU192" s="98" t="s">
        <v>82</v>
      </c>
      <c r="AV192" s="13" t="s">
        <v>82</v>
      </c>
      <c r="AW192" s="13" t="s">
        <v>4</v>
      </c>
      <c r="AX192" s="13" t="s">
        <v>72</v>
      </c>
      <c r="AY192" s="98" t="s">
        <v>161</v>
      </c>
    </row>
    <row r="193" spans="1:65" s="15" customFormat="1">
      <c r="B193" s="230"/>
      <c r="C193" s="231"/>
      <c r="D193" s="221" t="s">
        <v>169</v>
      </c>
      <c r="E193" s="232" t="s">
        <v>1</v>
      </c>
      <c r="F193" s="233" t="s">
        <v>2098</v>
      </c>
      <c r="G193" s="231"/>
      <c r="H193" s="232" t="s">
        <v>1</v>
      </c>
      <c r="I193" s="231"/>
      <c r="J193" s="231"/>
      <c r="K193" s="231"/>
      <c r="M193" s="107"/>
      <c r="N193" s="109"/>
      <c r="O193" s="110"/>
      <c r="P193" s="110"/>
      <c r="Q193" s="110"/>
      <c r="R193" s="110"/>
      <c r="S193" s="110"/>
      <c r="T193" s="110"/>
      <c r="U193" s="110"/>
      <c r="V193" s="110"/>
      <c r="W193" s="110"/>
      <c r="X193" s="111"/>
      <c r="AT193" s="108" t="s">
        <v>169</v>
      </c>
      <c r="AU193" s="108" t="s">
        <v>82</v>
      </c>
      <c r="AV193" s="15" t="s">
        <v>80</v>
      </c>
      <c r="AW193" s="15" t="s">
        <v>4</v>
      </c>
      <c r="AX193" s="15" t="s">
        <v>72</v>
      </c>
      <c r="AY193" s="108" t="s">
        <v>161</v>
      </c>
    </row>
    <row r="194" spans="1:65" s="15" customFormat="1">
      <c r="B194" s="230"/>
      <c r="C194" s="231"/>
      <c r="D194" s="221" t="s">
        <v>169</v>
      </c>
      <c r="E194" s="232" t="s">
        <v>1</v>
      </c>
      <c r="F194" s="233" t="s">
        <v>2082</v>
      </c>
      <c r="G194" s="231"/>
      <c r="H194" s="232" t="s">
        <v>1</v>
      </c>
      <c r="I194" s="231"/>
      <c r="J194" s="231"/>
      <c r="K194" s="231"/>
      <c r="M194" s="107"/>
      <c r="N194" s="109"/>
      <c r="O194" s="110"/>
      <c r="P194" s="110"/>
      <c r="Q194" s="110"/>
      <c r="R194" s="110"/>
      <c r="S194" s="110"/>
      <c r="T194" s="110"/>
      <c r="U194" s="110"/>
      <c r="V194" s="110"/>
      <c r="W194" s="110"/>
      <c r="X194" s="111"/>
      <c r="AT194" s="108" t="s">
        <v>169</v>
      </c>
      <c r="AU194" s="108" t="s">
        <v>82</v>
      </c>
      <c r="AV194" s="15" t="s">
        <v>80</v>
      </c>
      <c r="AW194" s="15" t="s">
        <v>4</v>
      </c>
      <c r="AX194" s="15" t="s">
        <v>72</v>
      </c>
      <c r="AY194" s="108" t="s">
        <v>161</v>
      </c>
    </row>
    <row r="195" spans="1:65" s="13" customFormat="1">
      <c r="B195" s="219"/>
      <c r="C195" s="220"/>
      <c r="D195" s="221" t="s">
        <v>169</v>
      </c>
      <c r="E195" s="222" t="s">
        <v>1</v>
      </c>
      <c r="F195" s="223" t="s">
        <v>2083</v>
      </c>
      <c r="G195" s="220"/>
      <c r="H195" s="224">
        <v>58.625</v>
      </c>
      <c r="I195" s="220"/>
      <c r="J195" s="220"/>
      <c r="K195" s="220"/>
      <c r="M195" s="97"/>
      <c r="N195" s="99"/>
      <c r="O195" s="100"/>
      <c r="P195" s="100"/>
      <c r="Q195" s="100"/>
      <c r="R195" s="100"/>
      <c r="S195" s="100"/>
      <c r="T195" s="100"/>
      <c r="U195" s="100"/>
      <c r="V195" s="100"/>
      <c r="W195" s="100"/>
      <c r="X195" s="101"/>
      <c r="AT195" s="98" t="s">
        <v>169</v>
      </c>
      <c r="AU195" s="98" t="s">
        <v>82</v>
      </c>
      <c r="AV195" s="13" t="s">
        <v>82</v>
      </c>
      <c r="AW195" s="13" t="s">
        <v>4</v>
      </c>
      <c r="AX195" s="13" t="s">
        <v>72</v>
      </c>
      <c r="AY195" s="98" t="s">
        <v>161</v>
      </c>
    </row>
    <row r="196" spans="1:65" s="15" customFormat="1">
      <c r="B196" s="230"/>
      <c r="C196" s="231"/>
      <c r="D196" s="221" t="s">
        <v>169</v>
      </c>
      <c r="E196" s="232" t="s">
        <v>1</v>
      </c>
      <c r="F196" s="233" t="s">
        <v>2084</v>
      </c>
      <c r="G196" s="231"/>
      <c r="H196" s="232" t="s">
        <v>1</v>
      </c>
      <c r="I196" s="231"/>
      <c r="J196" s="231"/>
      <c r="K196" s="231"/>
      <c r="M196" s="107"/>
      <c r="N196" s="109"/>
      <c r="O196" s="110"/>
      <c r="P196" s="110"/>
      <c r="Q196" s="110"/>
      <c r="R196" s="110"/>
      <c r="S196" s="110"/>
      <c r="T196" s="110"/>
      <c r="U196" s="110"/>
      <c r="V196" s="110"/>
      <c r="W196" s="110"/>
      <c r="X196" s="111"/>
      <c r="AT196" s="108" t="s">
        <v>169</v>
      </c>
      <c r="AU196" s="108" t="s">
        <v>82</v>
      </c>
      <c r="AV196" s="15" t="s">
        <v>80</v>
      </c>
      <c r="AW196" s="15" t="s">
        <v>4</v>
      </c>
      <c r="AX196" s="15" t="s">
        <v>72</v>
      </c>
      <c r="AY196" s="108" t="s">
        <v>161</v>
      </c>
    </row>
    <row r="197" spans="1:65" s="13" customFormat="1">
      <c r="B197" s="219"/>
      <c r="C197" s="220"/>
      <c r="D197" s="221" t="s">
        <v>169</v>
      </c>
      <c r="E197" s="222" t="s">
        <v>1</v>
      </c>
      <c r="F197" s="223" t="s">
        <v>2085</v>
      </c>
      <c r="G197" s="220"/>
      <c r="H197" s="224">
        <v>20.65</v>
      </c>
      <c r="I197" s="220"/>
      <c r="J197" s="220"/>
      <c r="K197" s="220"/>
      <c r="M197" s="97"/>
      <c r="N197" s="99"/>
      <c r="O197" s="100"/>
      <c r="P197" s="100"/>
      <c r="Q197" s="100"/>
      <c r="R197" s="100"/>
      <c r="S197" s="100"/>
      <c r="T197" s="100"/>
      <c r="U197" s="100"/>
      <c r="V197" s="100"/>
      <c r="W197" s="100"/>
      <c r="X197" s="101"/>
      <c r="AT197" s="98" t="s">
        <v>169</v>
      </c>
      <c r="AU197" s="98" t="s">
        <v>82</v>
      </c>
      <c r="AV197" s="13" t="s">
        <v>82</v>
      </c>
      <c r="AW197" s="13" t="s">
        <v>4</v>
      </c>
      <c r="AX197" s="13" t="s">
        <v>72</v>
      </c>
      <c r="AY197" s="98" t="s">
        <v>161</v>
      </c>
    </row>
    <row r="198" spans="1:65" s="14" customFormat="1">
      <c r="B198" s="225"/>
      <c r="C198" s="226"/>
      <c r="D198" s="221" t="s">
        <v>169</v>
      </c>
      <c r="E198" s="227" t="s">
        <v>1</v>
      </c>
      <c r="F198" s="228" t="s">
        <v>171</v>
      </c>
      <c r="G198" s="226"/>
      <c r="H198" s="229">
        <v>173.023</v>
      </c>
      <c r="I198" s="226"/>
      <c r="J198" s="226"/>
      <c r="K198" s="226"/>
      <c r="M198" s="102"/>
      <c r="N198" s="104"/>
      <c r="O198" s="105"/>
      <c r="P198" s="105"/>
      <c r="Q198" s="105"/>
      <c r="R198" s="105"/>
      <c r="S198" s="105"/>
      <c r="T198" s="105"/>
      <c r="U198" s="105"/>
      <c r="V198" s="105"/>
      <c r="W198" s="105"/>
      <c r="X198" s="106"/>
      <c r="AT198" s="103" t="s">
        <v>169</v>
      </c>
      <c r="AU198" s="103" t="s">
        <v>82</v>
      </c>
      <c r="AV198" s="14" t="s">
        <v>168</v>
      </c>
      <c r="AW198" s="14" t="s">
        <v>4</v>
      </c>
      <c r="AX198" s="14" t="s">
        <v>80</v>
      </c>
      <c r="AY198" s="103" t="s">
        <v>161</v>
      </c>
    </row>
    <row r="199" spans="1:65" s="2" customFormat="1" ht="37.9" customHeight="1">
      <c r="A199" s="21"/>
      <c r="B199" s="137"/>
      <c r="C199" s="213" t="s">
        <v>195</v>
      </c>
      <c r="D199" s="213" t="s">
        <v>164</v>
      </c>
      <c r="E199" s="214" t="s">
        <v>1166</v>
      </c>
      <c r="F199" s="215" t="s">
        <v>1167</v>
      </c>
      <c r="G199" s="216" t="s">
        <v>167</v>
      </c>
      <c r="H199" s="217">
        <v>283.39999999999998</v>
      </c>
      <c r="I199" s="123"/>
      <c r="J199" s="123"/>
      <c r="K199" s="218">
        <f>ROUND(P199*H199,2)</f>
        <v>0</v>
      </c>
      <c r="L199" s="89"/>
      <c r="M199" s="22"/>
      <c r="N199" s="90" t="s">
        <v>1</v>
      </c>
      <c r="O199" s="91" t="s">
        <v>35</v>
      </c>
      <c r="P199" s="92">
        <f>I199+J199</f>
        <v>0</v>
      </c>
      <c r="Q199" s="92">
        <f>ROUND(I199*H199,2)</f>
        <v>0</v>
      </c>
      <c r="R199" s="92">
        <f>ROUND(J199*H199,2)</f>
        <v>0</v>
      </c>
      <c r="S199" s="93">
        <v>0</v>
      </c>
      <c r="T199" s="93">
        <f>S199*H199</f>
        <v>0</v>
      </c>
      <c r="U199" s="93">
        <v>0</v>
      </c>
      <c r="V199" s="93">
        <f>U199*H199</f>
        <v>0</v>
      </c>
      <c r="W199" s="93">
        <v>0</v>
      </c>
      <c r="X199" s="94">
        <f>W199*H199</f>
        <v>0</v>
      </c>
      <c r="Y199" s="21"/>
      <c r="Z199" s="21"/>
      <c r="AA199" s="21"/>
      <c r="AB199" s="21"/>
      <c r="AC199" s="21"/>
      <c r="AD199" s="21"/>
      <c r="AE199" s="21"/>
      <c r="AR199" s="95" t="s">
        <v>168</v>
      </c>
      <c r="AT199" s="95" t="s">
        <v>164</v>
      </c>
      <c r="AU199" s="95" t="s">
        <v>82</v>
      </c>
      <c r="AY199" s="17" t="s">
        <v>161</v>
      </c>
      <c r="BE199" s="96">
        <f>IF(O199="základní",K199,0)</f>
        <v>0</v>
      </c>
      <c r="BF199" s="96">
        <f>IF(O199="snížená",K199,0)</f>
        <v>0</v>
      </c>
      <c r="BG199" s="96">
        <f>IF(O199="zákl. přenesená",K199,0)</f>
        <v>0</v>
      </c>
      <c r="BH199" s="96">
        <f>IF(O199="sníž. přenesená",K199,0)</f>
        <v>0</v>
      </c>
      <c r="BI199" s="96">
        <f>IF(O199="nulová",K199,0)</f>
        <v>0</v>
      </c>
      <c r="BJ199" s="17" t="s">
        <v>80</v>
      </c>
      <c r="BK199" s="96">
        <f>ROUND(P199*H199,2)</f>
        <v>0</v>
      </c>
      <c r="BL199" s="17" t="s">
        <v>168</v>
      </c>
      <c r="BM199" s="95" t="s">
        <v>248</v>
      </c>
    </row>
    <row r="200" spans="1:65" s="15" customFormat="1">
      <c r="B200" s="230"/>
      <c r="C200" s="231"/>
      <c r="D200" s="221" t="s">
        <v>169</v>
      </c>
      <c r="E200" s="232" t="s">
        <v>1</v>
      </c>
      <c r="F200" s="233" t="s">
        <v>1168</v>
      </c>
      <c r="G200" s="231"/>
      <c r="H200" s="232" t="s">
        <v>1</v>
      </c>
      <c r="I200" s="231"/>
      <c r="J200" s="231"/>
      <c r="K200" s="231"/>
      <c r="M200" s="107"/>
      <c r="N200" s="109"/>
      <c r="O200" s="110"/>
      <c r="P200" s="110"/>
      <c r="Q200" s="110"/>
      <c r="R200" s="110"/>
      <c r="S200" s="110"/>
      <c r="T200" s="110"/>
      <c r="U200" s="110"/>
      <c r="V200" s="110"/>
      <c r="W200" s="110"/>
      <c r="X200" s="111"/>
      <c r="AT200" s="108" t="s">
        <v>169</v>
      </c>
      <c r="AU200" s="108" t="s">
        <v>82</v>
      </c>
      <c r="AV200" s="15" t="s">
        <v>80</v>
      </c>
      <c r="AW200" s="15" t="s">
        <v>4</v>
      </c>
      <c r="AX200" s="15" t="s">
        <v>72</v>
      </c>
      <c r="AY200" s="108" t="s">
        <v>161</v>
      </c>
    </row>
    <row r="201" spans="1:65" s="13" customFormat="1">
      <c r="B201" s="219"/>
      <c r="C201" s="220"/>
      <c r="D201" s="221" t="s">
        <v>169</v>
      </c>
      <c r="E201" s="222" t="s">
        <v>1</v>
      </c>
      <c r="F201" s="223" t="s">
        <v>2099</v>
      </c>
      <c r="G201" s="220"/>
      <c r="H201" s="224">
        <v>234.4</v>
      </c>
      <c r="I201" s="220"/>
      <c r="J201" s="220"/>
      <c r="K201" s="220"/>
      <c r="M201" s="97"/>
      <c r="N201" s="99"/>
      <c r="O201" s="100"/>
      <c r="P201" s="100"/>
      <c r="Q201" s="100"/>
      <c r="R201" s="100"/>
      <c r="S201" s="100"/>
      <c r="T201" s="100"/>
      <c r="U201" s="100"/>
      <c r="V201" s="100"/>
      <c r="W201" s="100"/>
      <c r="X201" s="101"/>
      <c r="AT201" s="98" t="s">
        <v>169</v>
      </c>
      <c r="AU201" s="98" t="s">
        <v>82</v>
      </c>
      <c r="AV201" s="13" t="s">
        <v>82</v>
      </c>
      <c r="AW201" s="13" t="s">
        <v>4</v>
      </c>
      <c r="AX201" s="13" t="s">
        <v>72</v>
      </c>
      <c r="AY201" s="98" t="s">
        <v>161</v>
      </c>
    </row>
    <row r="202" spans="1:65" s="13" customFormat="1">
      <c r="B202" s="219"/>
      <c r="C202" s="220"/>
      <c r="D202" s="221" t="s">
        <v>169</v>
      </c>
      <c r="E202" s="222" t="s">
        <v>1</v>
      </c>
      <c r="F202" s="223" t="s">
        <v>2100</v>
      </c>
      <c r="G202" s="220"/>
      <c r="H202" s="224">
        <v>49</v>
      </c>
      <c r="I202" s="220"/>
      <c r="J202" s="220"/>
      <c r="K202" s="220"/>
      <c r="M202" s="97"/>
      <c r="N202" s="99"/>
      <c r="O202" s="100"/>
      <c r="P202" s="100"/>
      <c r="Q202" s="100"/>
      <c r="R202" s="100"/>
      <c r="S202" s="100"/>
      <c r="T202" s="100"/>
      <c r="U202" s="100"/>
      <c r="V202" s="100"/>
      <c r="W202" s="100"/>
      <c r="X202" s="101"/>
      <c r="AT202" s="98" t="s">
        <v>169</v>
      </c>
      <c r="AU202" s="98" t="s">
        <v>82</v>
      </c>
      <c r="AV202" s="13" t="s">
        <v>82</v>
      </c>
      <c r="AW202" s="13" t="s">
        <v>4</v>
      </c>
      <c r="AX202" s="13" t="s">
        <v>72</v>
      </c>
      <c r="AY202" s="98" t="s">
        <v>161</v>
      </c>
    </row>
    <row r="203" spans="1:65" s="14" customFormat="1">
      <c r="B203" s="225"/>
      <c r="C203" s="226"/>
      <c r="D203" s="221" t="s">
        <v>169</v>
      </c>
      <c r="E203" s="227" t="s">
        <v>1</v>
      </c>
      <c r="F203" s="228" t="s">
        <v>171</v>
      </c>
      <c r="G203" s="226"/>
      <c r="H203" s="229">
        <v>283.39999999999998</v>
      </c>
      <c r="I203" s="226"/>
      <c r="J203" s="226"/>
      <c r="K203" s="226"/>
      <c r="M203" s="102"/>
      <c r="N203" s="104"/>
      <c r="O203" s="105"/>
      <c r="P203" s="105"/>
      <c r="Q203" s="105"/>
      <c r="R203" s="105"/>
      <c r="S203" s="105"/>
      <c r="T203" s="105"/>
      <c r="U203" s="105"/>
      <c r="V203" s="105"/>
      <c r="W203" s="105"/>
      <c r="X203" s="106"/>
      <c r="AT203" s="103" t="s">
        <v>169</v>
      </c>
      <c r="AU203" s="103" t="s">
        <v>82</v>
      </c>
      <c r="AV203" s="14" t="s">
        <v>168</v>
      </c>
      <c r="AW203" s="14" t="s">
        <v>4</v>
      </c>
      <c r="AX203" s="14" t="s">
        <v>80</v>
      </c>
      <c r="AY203" s="103" t="s">
        <v>161</v>
      </c>
    </row>
    <row r="204" spans="1:65" s="2" customFormat="1" ht="44.25" customHeight="1">
      <c r="A204" s="21"/>
      <c r="B204" s="137"/>
      <c r="C204" s="213" t="s">
        <v>249</v>
      </c>
      <c r="D204" s="213" t="s">
        <v>164</v>
      </c>
      <c r="E204" s="214" t="s">
        <v>1169</v>
      </c>
      <c r="F204" s="215" t="s">
        <v>1170</v>
      </c>
      <c r="G204" s="216" t="s">
        <v>167</v>
      </c>
      <c r="H204" s="217">
        <v>779.02499999999998</v>
      </c>
      <c r="I204" s="123"/>
      <c r="J204" s="123"/>
      <c r="K204" s="218">
        <f>ROUND(P204*H204,2)</f>
        <v>0</v>
      </c>
      <c r="L204" s="89"/>
      <c r="M204" s="22"/>
      <c r="N204" s="90" t="s">
        <v>1</v>
      </c>
      <c r="O204" s="91" t="s">
        <v>35</v>
      </c>
      <c r="P204" s="92">
        <f>I204+J204</f>
        <v>0</v>
      </c>
      <c r="Q204" s="92">
        <f>ROUND(I204*H204,2)</f>
        <v>0</v>
      </c>
      <c r="R204" s="92">
        <f>ROUND(J204*H204,2)</f>
        <v>0</v>
      </c>
      <c r="S204" s="93">
        <v>0</v>
      </c>
      <c r="T204" s="93">
        <f>S204*H204</f>
        <v>0</v>
      </c>
      <c r="U204" s="93">
        <v>0</v>
      </c>
      <c r="V204" s="93">
        <f>U204*H204</f>
        <v>0</v>
      </c>
      <c r="W204" s="93">
        <v>0</v>
      </c>
      <c r="X204" s="94">
        <f>W204*H204</f>
        <v>0</v>
      </c>
      <c r="Y204" s="21"/>
      <c r="Z204" s="21"/>
      <c r="AA204" s="21"/>
      <c r="AB204" s="21"/>
      <c r="AC204" s="21"/>
      <c r="AD204" s="21"/>
      <c r="AE204" s="21"/>
      <c r="AR204" s="95" t="s">
        <v>168</v>
      </c>
      <c r="AT204" s="95" t="s">
        <v>164</v>
      </c>
      <c r="AU204" s="95" t="s">
        <v>82</v>
      </c>
      <c r="AY204" s="17" t="s">
        <v>161</v>
      </c>
      <c r="BE204" s="96">
        <f>IF(O204="základní",K204,0)</f>
        <v>0</v>
      </c>
      <c r="BF204" s="96">
        <f>IF(O204="snížená",K204,0)</f>
        <v>0</v>
      </c>
      <c r="BG204" s="96">
        <f>IF(O204="zákl. přenesená",K204,0)</f>
        <v>0</v>
      </c>
      <c r="BH204" s="96">
        <f>IF(O204="sníž. přenesená",K204,0)</f>
        <v>0</v>
      </c>
      <c r="BI204" s="96">
        <f>IF(O204="nulová",K204,0)</f>
        <v>0</v>
      </c>
      <c r="BJ204" s="17" t="s">
        <v>80</v>
      </c>
      <c r="BK204" s="96">
        <f>ROUND(P204*H204,2)</f>
        <v>0</v>
      </c>
      <c r="BL204" s="17" t="s">
        <v>168</v>
      </c>
      <c r="BM204" s="95" t="s">
        <v>252</v>
      </c>
    </row>
    <row r="205" spans="1:65" s="15" customFormat="1">
      <c r="B205" s="230"/>
      <c r="C205" s="231"/>
      <c r="D205" s="221" t="s">
        <v>169</v>
      </c>
      <c r="E205" s="232" t="s">
        <v>1</v>
      </c>
      <c r="F205" s="233" t="s">
        <v>2101</v>
      </c>
      <c r="G205" s="231"/>
      <c r="H205" s="232" t="s">
        <v>1</v>
      </c>
      <c r="I205" s="231"/>
      <c r="J205" s="231"/>
      <c r="K205" s="231"/>
      <c r="M205" s="107"/>
      <c r="N205" s="109"/>
      <c r="O205" s="110"/>
      <c r="P205" s="110"/>
      <c r="Q205" s="110"/>
      <c r="R205" s="110"/>
      <c r="S205" s="110"/>
      <c r="T205" s="110"/>
      <c r="U205" s="110"/>
      <c r="V205" s="110"/>
      <c r="W205" s="110"/>
      <c r="X205" s="111"/>
      <c r="AT205" s="108" t="s">
        <v>169</v>
      </c>
      <c r="AU205" s="108" t="s">
        <v>82</v>
      </c>
      <c r="AV205" s="15" t="s">
        <v>80</v>
      </c>
      <c r="AW205" s="15" t="s">
        <v>4</v>
      </c>
      <c r="AX205" s="15" t="s">
        <v>72</v>
      </c>
      <c r="AY205" s="108" t="s">
        <v>161</v>
      </c>
    </row>
    <row r="206" spans="1:65" s="13" customFormat="1">
      <c r="B206" s="219"/>
      <c r="C206" s="220"/>
      <c r="D206" s="221" t="s">
        <v>169</v>
      </c>
      <c r="E206" s="222" t="s">
        <v>1</v>
      </c>
      <c r="F206" s="223" t="s">
        <v>2102</v>
      </c>
      <c r="G206" s="220"/>
      <c r="H206" s="224">
        <v>1062.425</v>
      </c>
      <c r="I206" s="220"/>
      <c r="J206" s="220"/>
      <c r="K206" s="220"/>
      <c r="M206" s="97"/>
      <c r="N206" s="99"/>
      <c r="O206" s="100"/>
      <c r="P206" s="100"/>
      <c r="Q206" s="100"/>
      <c r="R206" s="100"/>
      <c r="S206" s="100"/>
      <c r="T206" s="100"/>
      <c r="U206" s="100"/>
      <c r="V206" s="100"/>
      <c r="W206" s="100"/>
      <c r="X206" s="101"/>
      <c r="AT206" s="98" t="s">
        <v>169</v>
      </c>
      <c r="AU206" s="98" t="s">
        <v>82</v>
      </c>
      <c r="AV206" s="13" t="s">
        <v>82</v>
      </c>
      <c r="AW206" s="13" t="s">
        <v>4</v>
      </c>
      <c r="AX206" s="13" t="s">
        <v>72</v>
      </c>
      <c r="AY206" s="98" t="s">
        <v>161</v>
      </c>
    </row>
    <row r="207" spans="1:65" s="13" customFormat="1">
      <c r="B207" s="219"/>
      <c r="C207" s="220"/>
      <c r="D207" s="221" t="s">
        <v>169</v>
      </c>
      <c r="E207" s="222" t="s">
        <v>1</v>
      </c>
      <c r="F207" s="223" t="s">
        <v>2103</v>
      </c>
      <c r="G207" s="220"/>
      <c r="H207" s="224">
        <v>-283.39999999999998</v>
      </c>
      <c r="I207" s="220"/>
      <c r="J207" s="220"/>
      <c r="K207" s="220"/>
      <c r="M207" s="97"/>
      <c r="N207" s="99"/>
      <c r="O207" s="100"/>
      <c r="P207" s="100"/>
      <c r="Q207" s="100"/>
      <c r="R207" s="100"/>
      <c r="S207" s="100"/>
      <c r="T207" s="100"/>
      <c r="U207" s="100"/>
      <c r="V207" s="100"/>
      <c r="W207" s="100"/>
      <c r="X207" s="101"/>
      <c r="AT207" s="98" t="s">
        <v>169</v>
      </c>
      <c r="AU207" s="98" t="s">
        <v>82</v>
      </c>
      <c r="AV207" s="13" t="s">
        <v>82</v>
      </c>
      <c r="AW207" s="13" t="s">
        <v>4</v>
      </c>
      <c r="AX207" s="13" t="s">
        <v>72</v>
      </c>
      <c r="AY207" s="98" t="s">
        <v>161</v>
      </c>
    </row>
    <row r="208" spans="1:65" s="14" customFormat="1">
      <c r="B208" s="225"/>
      <c r="C208" s="226"/>
      <c r="D208" s="221" t="s">
        <v>169</v>
      </c>
      <c r="E208" s="227" t="s">
        <v>1</v>
      </c>
      <c r="F208" s="228" t="s">
        <v>171</v>
      </c>
      <c r="G208" s="226"/>
      <c r="H208" s="229">
        <v>779.02499999999998</v>
      </c>
      <c r="I208" s="226"/>
      <c r="J208" s="226"/>
      <c r="K208" s="226"/>
      <c r="M208" s="102"/>
      <c r="N208" s="104"/>
      <c r="O208" s="105"/>
      <c r="P208" s="105"/>
      <c r="Q208" s="105"/>
      <c r="R208" s="105"/>
      <c r="S208" s="105"/>
      <c r="T208" s="105"/>
      <c r="U208" s="105"/>
      <c r="V208" s="105"/>
      <c r="W208" s="105"/>
      <c r="X208" s="106"/>
      <c r="AT208" s="103" t="s">
        <v>169</v>
      </c>
      <c r="AU208" s="103" t="s">
        <v>82</v>
      </c>
      <c r="AV208" s="14" t="s">
        <v>168</v>
      </c>
      <c r="AW208" s="14" t="s">
        <v>4</v>
      </c>
      <c r="AX208" s="14" t="s">
        <v>80</v>
      </c>
      <c r="AY208" s="103" t="s">
        <v>161</v>
      </c>
    </row>
    <row r="209" spans="1:65" s="2" customFormat="1" ht="37.9" customHeight="1">
      <c r="A209" s="21"/>
      <c r="B209" s="137"/>
      <c r="C209" s="213" t="s">
        <v>9</v>
      </c>
      <c r="D209" s="213" t="s">
        <v>164</v>
      </c>
      <c r="E209" s="214" t="s">
        <v>1174</v>
      </c>
      <c r="F209" s="215" t="s">
        <v>1175</v>
      </c>
      <c r="G209" s="216" t="s">
        <v>167</v>
      </c>
      <c r="H209" s="217">
        <v>93.748000000000005</v>
      </c>
      <c r="I209" s="123"/>
      <c r="J209" s="123"/>
      <c r="K209" s="218">
        <f>ROUND(P209*H209,2)</f>
        <v>0</v>
      </c>
      <c r="L209" s="89"/>
      <c r="M209" s="22"/>
      <c r="N209" s="90" t="s">
        <v>1</v>
      </c>
      <c r="O209" s="91" t="s">
        <v>35</v>
      </c>
      <c r="P209" s="92">
        <f>I209+J209</f>
        <v>0</v>
      </c>
      <c r="Q209" s="92">
        <f>ROUND(I209*H209,2)</f>
        <v>0</v>
      </c>
      <c r="R209" s="92">
        <f>ROUND(J209*H209,2)</f>
        <v>0</v>
      </c>
      <c r="S209" s="93">
        <v>0</v>
      </c>
      <c r="T209" s="93">
        <f>S209*H209</f>
        <v>0</v>
      </c>
      <c r="U209" s="93">
        <v>0</v>
      </c>
      <c r="V209" s="93">
        <f>U209*H209</f>
        <v>0</v>
      </c>
      <c r="W209" s="93">
        <v>0</v>
      </c>
      <c r="X209" s="94">
        <f>W209*H209</f>
        <v>0</v>
      </c>
      <c r="Y209" s="21"/>
      <c r="Z209" s="21"/>
      <c r="AA209" s="21"/>
      <c r="AB209" s="21"/>
      <c r="AC209" s="21"/>
      <c r="AD209" s="21"/>
      <c r="AE209" s="21"/>
      <c r="AR209" s="95" t="s">
        <v>168</v>
      </c>
      <c r="AT209" s="95" t="s">
        <v>164</v>
      </c>
      <c r="AU209" s="95" t="s">
        <v>82</v>
      </c>
      <c r="AY209" s="17" t="s">
        <v>161</v>
      </c>
      <c r="BE209" s="96">
        <f>IF(O209="základní",K209,0)</f>
        <v>0</v>
      </c>
      <c r="BF209" s="96">
        <f>IF(O209="snížená",K209,0)</f>
        <v>0</v>
      </c>
      <c r="BG209" s="96">
        <f>IF(O209="zákl. přenesená",K209,0)</f>
        <v>0</v>
      </c>
      <c r="BH209" s="96">
        <f>IF(O209="sníž. přenesená",K209,0)</f>
        <v>0</v>
      </c>
      <c r="BI209" s="96">
        <f>IF(O209="nulová",K209,0)</f>
        <v>0</v>
      </c>
      <c r="BJ209" s="17" t="s">
        <v>80</v>
      </c>
      <c r="BK209" s="96">
        <f>ROUND(P209*H209,2)</f>
        <v>0</v>
      </c>
      <c r="BL209" s="17" t="s">
        <v>168</v>
      </c>
      <c r="BM209" s="95" t="s">
        <v>257</v>
      </c>
    </row>
    <row r="210" spans="1:65" s="15" customFormat="1">
      <c r="B210" s="230"/>
      <c r="C210" s="231"/>
      <c r="D210" s="221" t="s">
        <v>169</v>
      </c>
      <c r="E210" s="232" t="s">
        <v>1</v>
      </c>
      <c r="F210" s="233" t="s">
        <v>1156</v>
      </c>
      <c r="G210" s="231"/>
      <c r="H210" s="232" t="s">
        <v>1</v>
      </c>
      <c r="I210" s="231"/>
      <c r="J210" s="231"/>
      <c r="K210" s="231"/>
      <c r="M210" s="107"/>
      <c r="N210" s="109"/>
      <c r="O210" s="110"/>
      <c r="P210" s="110"/>
      <c r="Q210" s="110"/>
      <c r="R210" s="110"/>
      <c r="S210" s="110"/>
      <c r="T210" s="110"/>
      <c r="U210" s="110"/>
      <c r="V210" s="110"/>
      <c r="W210" s="110"/>
      <c r="X210" s="111"/>
      <c r="AT210" s="108" t="s">
        <v>169</v>
      </c>
      <c r="AU210" s="108" t="s">
        <v>82</v>
      </c>
      <c r="AV210" s="15" t="s">
        <v>80</v>
      </c>
      <c r="AW210" s="15" t="s">
        <v>4</v>
      </c>
      <c r="AX210" s="15" t="s">
        <v>72</v>
      </c>
      <c r="AY210" s="108" t="s">
        <v>161</v>
      </c>
    </row>
    <row r="211" spans="1:65" s="15" customFormat="1">
      <c r="B211" s="230"/>
      <c r="C211" s="231"/>
      <c r="D211" s="221" t="s">
        <v>169</v>
      </c>
      <c r="E211" s="232" t="s">
        <v>1</v>
      </c>
      <c r="F211" s="233" t="s">
        <v>2090</v>
      </c>
      <c r="G211" s="231"/>
      <c r="H211" s="232" t="s">
        <v>1</v>
      </c>
      <c r="I211" s="231"/>
      <c r="J211" s="231"/>
      <c r="K211" s="231"/>
      <c r="M211" s="107"/>
      <c r="N211" s="109"/>
      <c r="O211" s="110"/>
      <c r="P211" s="110"/>
      <c r="Q211" s="110"/>
      <c r="R211" s="110"/>
      <c r="S211" s="110"/>
      <c r="T211" s="110"/>
      <c r="U211" s="110"/>
      <c r="V211" s="110"/>
      <c r="W211" s="110"/>
      <c r="X211" s="111"/>
      <c r="AT211" s="108" t="s">
        <v>169</v>
      </c>
      <c r="AU211" s="108" t="s">
        <v>82</v>
      </c>
      <c r="AV211" s="15" t="s">
        <v>80</v>
      </c>
      <c r="AW211" s="15" t="s">
        <v>4</v>
      </c>
      <c r="AX211" s="15" t="s">
        <v>72</v>
      </c>
      <c r="AY211" s="108" t="s">
        <v>161</v>
      </c>
    </row>
    <row r="212" spans="1:65" s="13" customFormat="1">
      <c r="B212" s="219"/>
      <c r="C212" s="220"/>
      <c r="D212" s="221" t="s">
        <v>169</v>
      </c>
      <c r="E212" s="222" t="s">
        <v>1</v>
      </c>
      <c r="F212" s="223" t="s">
        <v>2091</v>
      </c>
      <c r="G212" s="220"/>
      <c r="H212" s="224">
        <v>6.9</v>
      </c>
      <c r="I212" s="220"/>
      <c r="J212" s="220"/>
      <c r="K212" s="220"/>
      <c r="M212" s="97"/>
      <c r="N212" s="99"/>
      <c r="O212" s="100"/>
      <c r="P212" s="100"/>
      <c r="Q212" s="100"/>
      <c r="R212" s="100"/>
      <c r="S212" s="100"/>
      <c r="T212" s="100"/>
      <c r="U212" s="100"/>
      <c r="V212" s="100"/>
      <c r="W212" s="100"/>
      <c r="X212" s="101"/>
      <c r="AT212" s="98" t="s">
        <v>169</v>
      </c>
      <c r="AU212" s="98" t="s">
        <v>82</v>
      </c>
      <c r="AV212" s="13" t="s">
        <v>82</v>
      </c>
      <c r="AW212" s="13" t="s">
        <v>4</v>
      </c>
      <c r="AX212" s="13" t="s">
        <v>72</v>
      </c>
      <c r="AY212" s="98" t="s">
        <v>161</v>
      </c>
    </row>
    <row r="213" spans="1:65" s="13" customFormat="1">
      <c r="B213" s="219"/>
      <c r="C213" s="220"/>
      <c r="D213" s="221" t="s">
        <v>169</v>
      </c>
      <c r="E213" s="222" t="s">
        <v>1</v>
      </c>
      <c r="F213" s="223" t="s">
        <v>2092</v>
      </c>
      <c r="G213" s="220"/>
      <c r="H213" s="224">
        <v>16.47</v>
      </c>
      <c r="I213" s="220"/>
      <c r="J213" s="220"/>
      <c r="K213" s="220"/>
      <c r="M213" s="97"/>
      <c r="N213" s="99"/>
      <c r="O213" s="100"/>
      <c r="P213" s="100"/>
      <c r="Q213" s="100"/>
      <c r="R213" s="100"/>
      <c r="S213" s="100"/>
      <c r="T213" s="100"/>
      <c r="U213" s="100"/>
      <c r="V213" s="100"/>
      <c r="W213" s="100"/>
      <c r="X213" s="101"/>
      <c r="AT213" s="98" t="s">
        <v>169</v>
      </c>
      <c r="AU213" s="98" t="s">
        <v>82</v>
      </c>
      <c r="AV213" s="13" t="s">
        <v>82</v>
      </c>
      <c r="AW213" s="13" t="s">
        <v>4</v>
      </c>
      <c r="AX213" s="13" t="s">
        <v>72</v>
      </c>
      <c r="AY213" s="98" t="s">
        <v>161</v>
      </c>
    </row>
    <row r="214" spans="1:65" s="13" customFormat="1">
      <c r="B214" s="219"/>
      <c r="C214" s="220"/>
      <c r="D214" s="221" t="s">
        <v>169</v>
      </c>
      <c r="E214" s="222" t="s">
        <v>1</v>
      </c>
      <c r="F214" s="223" t="s">
        <v>2093</v>
      </c>
      <c r="G214" s="220"/>
      <c r="H214" s="224">
        <v>3.21</v>
      </c>
      <c r="I214" s="220"/>
      <c r="J214" s="220"/>
      <c r="K214" s="220"/>
      <c r="M214" s="97"/>
      <c r="N214" s="99"/>
      <c r="O214" s="100"/>
      <c r="P214" s="100"/>
      <c r="Q214" s="100"/>
      <c r="R214" s="100"/>
      <c r="S214" s="100"/>
      <c r="T214" s="100"/>
      <c r="U214" s="100"/>
      <c r="V214" s="100"/>
      <c r="W214" s="100"/>
      <c r="X214" s="101"/>
      <c r="AT214" s="98" t="s">
        <v>169</v>
      </c>
      <c r="AU214" s="98" t="s">
        <v>82</v>
      </c>
      <c r="AV214" s="13" t="s">
        <v>82</v>
      </c>
      <c r="AW214" s="13" t="s">
        <v>4</v>
      </c>
      <c r="AX214" s="13" t="s">
        <v>72</v>
      </c>
      <c r="AY214" s="98" t="s">
        <v>161</v>
      </c>
    </row>
    <row r="215" spans="1:65" s="13" customFormat="1">
      <c r="B215" s="219"/>
      <c r="C215" s="220"/>
      <c r="D215" s="221" t="s">
        <v>169</v>
      </c>
      <c r="E215" s="222" t="s">
        <v>1</v>
      </c>
      <c r="F215" s="223" t="s">
        <v>2094</v>
      </c>
      <c r="G215" s="220"/>
      <c r="H215" s="224">
        <v>0.45</v>
      </c>
      <c r="I215" s="220"/>
      <c r="J215" s="220"/>
      <c r="K215" s="220"/>
      <c r="M215" s="97"/>
      <c r="N215" s="99"/>
      <c r="O215" s="100"/>
      <c r="P215" s="100"/>
      <c r="Q215" s="100"/>
      <c r="R215" s="100"/>
      <c r="S215" s="100"/>
      <c r="T215" s="100"/>
      <c r="U215" s="100"/>
      <c r="V215" s="100"/>
      <c r="W215" s="100"/>
      <c r="X215" s="101"/>
      <c r="AT215" s="98" t="s">
        <v>169</v>
      </c>
      <c r="AU215" s="98" t="s">
        <v>82</v>
      </c>
      <c r="AV215" s="13" t="s">
        <v>82</v>
      </c>
      <c r="AW215" s="13" t="s">
        <v>4</v>
      </c>
      <c r="AX215" s="13" t="s">
        <v>72</v>
      </c>
      <c r="AY215" s="98" t="s">
        <v>161</v>
      </c>
    </row>
    <row r="216" spans="1:65" s="13" customFormat="1">
      <c r="B216" s="219"/>
      <c r="C216" s="220"/>
      <c r="D216" s="221" t="s">
        <v>169</v>
      </c>
      <c r="E216" s="222" t="s">
        <v>1</v>
      </c>
      <c r="F216" s="223" t="s">
        <v>2095</v>
      </c>
      <c r="G216" s="220"/>
      <c r="H216" s="224">
        <v>1.29</v>
      </c>
      <c r="I216" s="220"/>
      <c r="J216" s="220"/>
      <c r="K216" s="220"/>
      <c r="M216" s="97"/>
      <c r="N216" s="99"/>
      <c r="O216" s="100"/>
      <c r="P216" s="100"/>
      <c r="Q216" s="100"/>
      <c r="R216" s="100"/>
      <c r="S216" s="100"/>
      <c r="T216" s="100"/>
      <c r="U216" s="100"/>
      <c r="V216" s="100"/>
      <c r="W216" s="100"/>
      <c r="X216" s="101"/>
      <c r="AT216" s="98" t="s">
        <v>169</v>
      </c>
      <c r="AU216" s="98" t="s">
        <v>82</v>
      </c>
      <c r="AV216" s="13" t="s">
        <v>82</v>
      </c>
      <c r="AW216" s="13" t="s">
        <v>4</v>
      </c>
      <c r="AX216" s="13" t="s">
        <v>72</v>
      </c>
      <c r="AY216" s="98" t="s">
        <v>161</v>
      </c>
    </row>
    <row r="217" spans="1:65" s="15" customFormat="1">
      <c r="B217" s="230"/>
      <c r="C217" s="231"/>
      <c r="D217" s="221" t="s">
        <v>169</v>
      </c>
      <c r="E217" s="232" t="s">
        <v>1</v>
      </c>
      <c r="F217" s="233" t="s">
        <v>525</v>
      </c>
      <c r="G217" s="231"/>
      <c r="H217" s="232" t="s">
        <v>1</v>
      </c>
      <c r="I217" s="231"/>
      <c r="J217" s="231"/>
      <c r="K217" s="231"/>
      <c r="M217" s="107"/>
      <c r="N217" s="109"/>
      <c r="O217" s="110"/>
      <c r="P217" s="110"/>
      <c r="Q217" s="110"/>
      <c r="R217" s="110"/>
      <c r="S217" s="110"/>
      <c r="T217" s="110"/>
      <c r="U217" s="110"/>
      <c r="V217" s="110"/>
      <c r="W217" s="110"/>
      <c r="X217" s="111"/>
      <c r="AT217" s="108" t="s">
        <v>169</v>
      </c>
      <c r="AU217" s="108" t="s">
        <v>82</v>
      </c>
      <c r="AV217" s="15" t="s">
        <v>80</v>
      </c>
      <c r="AW217" s="15" t="s">
        <v>4</v>
      </c>
      <c r="AX217" s="15" t="s">
        <v>72</v>
      </c>
      <c r="AY217" s="108" t="s">
        <v>161</v>
      </c>
    </row>
    <row r="218" spans="1:65" s="15" customFormat="1">
      <c r="B218" s="230"/>
      <c r="C218" s="231"/>
      <c r="D218" s="221" t="s">
        <v>169</v>
      </c>
      <c r="E218" s="232" t="s">
        <v>1</v>
      </c>
      <c r="F218" s="233" t="s">
        <v>186</v>
      </c>
      <c r="G218" s="231"/>
      <c r="H218" s="232" t="s">
        <v>1</v>
      </c>
      <c r="I218" s="231"/>
      <c r="J218" s="231"/>
      <c r="K218" s="231"/>
      <c r="M218" s="107"/>
      <c r="N218" s="109"/>
      <c r="O218" s="110"/>
      <c r="P218" s="110"/>
      <c r="Q218" s="110"/>
      <c r="R218" s="110"/>
      <c r="S218" s="110"/>
      <c r="T218" s="110"/>
      <c r="U218" s="110"/>
      <c r="V218" s="110"/>
      <c r="W218" s="110"/>
      <c r="X218" s="111"/>
      <c r="AT218" s="108" t="s">
        <v>169</v>
      </c>
      <c r="AU218" s="108" t="s">
        <v>82</v>
      </c>
      <c r="AV218" s="15" t="s">
        <v>80</v>
      </c>
      <c r="AW218" s="15" t="s">
        <v>4</v>
      </c>
      <c r="AX218" s="15" t="s">
        <v>72</v>
      </c>
      <c r="AY218" s="108" t="s">
        <v>161</v>
      </c>
    </row>
    <row r="219" spans="1:65" s="13" customFormat="1">
      <c r="B219" s="219"/>
      <c r="C219" s="220"/>
      <c r="D219" s="221" t="s">
        <v>169</v>
      </c>
      <c r="E219" s="222" t="s">
        <v>1</v>
      </c>
      <c r="F219" s="223" t="s">
        <v>526</v>
      </c>
      <c r="G219" s="220"/>
      <c r="H219" s="224">
        <v>3.5</v>
      </c>
      <c r="I219" s="220"/>
      <c r="J219" s="220"/>
      <c r="K219" s="220"/>
      <c r="M219" s="97"/>
      <c r="N219" s="99"/>
      <c r="O219" s="100"/>
      <c r="P219" s="100"/>
      <c r="Q219" s="100"/>
      <c r="R219" s="100"/>
      <c r="S219" s="100"/>
      <c r="T219" s="100"/>
      <c r="U219" s="100"/>
      <c r="V219" s="100"/>
      <c r="W219" s="100"/>
      <c r="X219" s="101"/>
      <c r="AT219" s="98" t="s">
        <v>169</v>
      </c>
      <c r="AU219" s="98" t="s">
        <v>82</v>
      </c>
      <c r="AV219" s="13" t="s">
        <v>82</v>
      </c>
      <c r="AW219" s="13" t="s">
        <v>4</v>
      </c>
      <c r="AX219" s="13" t="s">
        <v>72</v>
      </c>
      <c r="AY219" s="98" t="s">
        <v>161</v>
      </c>
    </row>
    <row r="220" spans="1:65" s="15" customFormat="1">
      <c r="B220" s="230"/>
      <c r="C220" s="231"/>
      <c r="D220" s="221" t="s">
        <v>169</v>
      </c>
      <c r="E220" s="232" t="s">
        <v>1</v>
      </c>
      <c r="F220" s="233" t="s">
        <v>189</v>
      </c>
      <c r="G220" s="231"/>
      <c r="H220" s="232" t="s">
        <v>1</v>
      </c>
      <c r="I220" s="231"/>
      <c r="J220" s="231"/>
      <c r="K220" s="231"/>
      <c r="M220" s="107"/>
      <c r="N220" s="109"/>
      <c r="O220" s="110"/>
      <c r="P220" s="110"/>
      <c r="Q220" s="110"/>
      <c r="R220" s="110"/>
      <c r="S220" s="110"/>
      <c r="T220" s="110"/>
      <c r="U220" s="110"/>
      <c r="V220" s="110"/>
      <c r="W220" s="110"/>
      <c r="X220" s="111"/>
      <c r="AT220" s="108" t="s">
        <v>169</v>
      </c>
      <c r="AU220" s="108" t="s">
        <v>82</v>
      </c>
      <c r="AV220" s="15" t="s">
        <v>80</v>
      </c>
      <c r="AW220" s="15" t="s">
        <v>4</v>
      </c>
      <c r="AX220" s="15" t="s">
        <v>72</v>
      </c>
      <c r="AY220" s="108" t="s">
        <v>161</v>
      </c>
    </row>
    <row r="221" spans="1:65" s="13" customFormat="1">
      <c r="B221" s="219"/>
      <c r="C221" s="220"/>
      <c r="D221" s="221" t="s">
        <v>169</v>
      </c>
      <c r="E221" s="222" t="s">
        <v>1</v>
      </c>
      <c r="F221" s="223" t="s">
        <v>527</v>
      </c>
      <c r="G221" s="220"/>
      <c r="H221" s="224">
        <v>7</v>
      </c>
      <c r="I221" s="220"/>
      <c r="J221" s="220"/>
      <c r="K221" s="220"/>
      <c r="M221" s="97"/>
      <c r="N221" s="99"/>
      <c r="O221" s="100"/>
      <c r="P221" s="100"/>
      <c r="Q221" s="100"/>
      <c r="R221" s="100"/>
      <c r="S221" s="100"/>
      <c r="T221" s="100"/>
      <c r="U221" s="100"/>
      <c r="V221" s="100"/>
      <c r="W221" s="100"/>
      <c r="X221" s="101"/>
      <c r="AT221" s="98" t="s">
        <v>169</v>
      </c>
      <c r="AU221" s="98" t="s">
        <v>82</v>
      </c>
      <c r="AV221" s="13" t="s">
        <v>82</v>
      </c>
      <c r="AW221" s="13" t="s">
        <v>4</v>
      </c>
      <c r="AX221" s="13" t="s">
        <v>72</v>
      </c>
      <c r="AY221" s="98" t="s">
        <v>161</v>
      </c>
    </row>
    <row r="222" spans="1:65" s="15" customFormat="1">
      <c r="B222" s="230"/>
      <c r="C222" s="231"/>
      <c r="D222" s="221" t="s">
        <v>169</v>
      </c>
      <c r="E222" s="232" t="s">
        <v>1</v>
      </c>
      <c r="F222" s="233" t="s">
        <v>1099</v>
      </c>
      <c r="G222" s="231"/>
      <c r="H222" s="232" t="s">
        <v>1</v>
      </c>
      <c r="I222" s="231"/>
      <c r="J222" s="231"/>
      <c r="K222" s="231"/>
      <c r="M222" s="107"/>
      <c r="N222" s="109"/>
      <c r="O222" s="110"/>
      <c r="P222" s="110"/>
      <c r="Q222" s="110"/>
      <c r="R222" s="110"/>
      <c r="S222" s="110"/>
      <c r="T222" s="110"/>
      <c r="U222" s="110"/>
      <c r="V222" s="110"/>
      <c r="W222" s="110"/>
      <c r="X222" s="111"/>
      <c r="AT222" s="108" t="s">
        <v>169</v>
      </c>
      <c r="AU222" s="108" t="s">
        <v>82</v>
      </c>
      <c r="AV222" s="15" t="s">
        <v>80</v>
      </c>
      <c r="AW222" s="15" t="s">
        <v>4</v>
      </c>
      <c r="AX222" s="15" t="s">
        <v>72</v>
      </c>
      <c r="AY222" s="108" t="s">
        <v>161</v>
      </c>
    </row>
    <row r="223" spans="1:65" s="15" customFormat="1">
      <c r="B223" s="230"/>
      <c r="C223" s="231"/>
      <c r="D223" s="221" t="s">
        <v>169</v>
      </c>
      <c r="E223" s="232" t="s">
        <v>1</v>
      </c>
      <c r="F223" s="233" t="s">
        <v>189</v>
      </c>
      <c r="G223" s="231"/>
      <c r="H223" s="232" t="s">
        <v>1</v>
      </c>
      <c r="I223" s="231"/>
      <c r="J223" s="231"/>
      <c r="K223" s="231"/>
      <c r="M223" s="107"/>
      <c r="N223" s="109"/>
      <c r="O223" s="110"/>
      <c r="P223" s="110"/>
      <c r="Q223" s="110"/>
      <c r="R223" s="110"/>
      <c r="S223" s="110"/>
      <c r="T223" s="110"/>
      <c r="U223" s="110"/>
      <c r="V223" s="110"/>
      <c r="W223" s="110"/>
      <c r="X223" s="111"/>
      <c r="AT223" s="108" t="s">
        <v>169</v>
      </c>
      <c r="AU223" s="108" t="s">
        <v>82</v>
      </c>
      <c r="AV223" s="15" t="s">
        <v>80</v>
      </c>
      <c r="AW223" s="15" t="s">
        <v>4</v>
      </c>
      <c r="AX223" s="15" t="s">
        <v>72</v>
      </c>
      <c r="AY223" s="108" t="s">
        <v>161</v>
      </c>
    </row>
    <row r="224" spans="1:65" s="13" customFormat="1">
      <c r="B224" s="219"/>
      <c r="C224" s="220"/>
      <c r="D224" s="221" t="s">
        <v>169</v>
      </c>
      <c r="E224" s="222" t="s">
        <v>1</v>
      </c>
      <c r="F224" s="223" t="s">
        <v>2096</v>
      </c>
      <c r="G224" s="220"/>
      <c r="H224" s="224">
        <v>4.3339999999999996</v>
      </c>
      <c r="I224" s="220"/>
      <c r="J224" s="220"/>
      <c r="K224" s="220"/>
      <c r="M224" s="97"/>
      <c r="N224" s="99"/>
      <c r="O224" s="100"/>
      <c r="P224" s="100"/>
      <c r="Q224" s="100"/>
      <c r="R224" s="100"/>
      <c r="S224" s="100"/>
      <c r="T224" s="100"/>
      <c r="U224" s="100"/>
      <c r="V224" s="100"/>
      <c r="W224" s="100"/>
      <c r="X224" s="101"/>
      <c r="AT224" s="98" t="s">
        <v>169</v>
      </c>
      <c r="AU224" s="98" t="s">
        <v>82</v>
      </c>
      <c r="AV224" s="13" t="s">
        <v>82</v>
      </c>
      <c r="AW224" s="13" t="s">
        <v>4</v>
      </c>
      <c r="AX224" s="13" t="s">
        <v>72</v>
      </c>
      <c r="AY224" s="98" t="s">
        <v>161</v>
      </c>
    </row>
    <row r="225" spans="1:65" s="15" customFormat="1">
      <c r="B225" s="230"/>
      <c r="C225" s="231"/>
      <c r="D225" s="221" t="s">
        <v>169</v>
      </c>
      <c r="E225" s="232" t="s">
        <v>1</v>
      </c>
      <c r="F225" s="233" t="s">
        <v>1157</v>
      </c>
      <c r="G225" s="231"/>
      <c r="H225" s="232" t="s">
        <v>1</v>
      </c>
      <c r="I225" s="231"/>
      <c r="J225" s="231"/>
      <c r="K225" s="231"/>
      <c r="M225" s="107"/>
      <c r="N225" s="109"/>
      <c r="O225" s="110"/>
      <c r="P225" s="110"/>
      <c r="Q225" s="110"/>
      <c r="R225" s="110"/>
      <c r="S225" s="110"/>
      <c r="T225" s="110"/>
      <c r="U225" s="110"/>
      <c r="V225" s="110"/>
      <c r="W225" s="110"/>
      <c r="X225" s="111"/>
      <c r="AT225" s="108" t="s">
        <v>169</v>
      </c>
      <c r="AU225" s="108" t="s">
        <v>82</v>
      </c>
      <c r="AV225" s="15" t="s">
        <v>80</v>
      </c>
      <c r="AW225" s="15" t="s">
        <v>4</v>
      </c>
      <c r="AX225" s="15" t="s">
        <v>72</v>
      </c>
      <c r="AY225" s="108" t="s">
        <v>161</v>
      </c>
    </row>
    <row r="226" spans="1:65" s="13" customFormat="1">
      <c r="B226" s="219"/>
      <c r="C226" s="220"/>
      <c r="D226" s="221" t="s">
        <v>169</v>
      </c>
      <c r="E226" s="222" t="s">
        <v>1</v>
      </c>
      <c r="F226" s="223" t="s">
        <v>2097</v>
      </c>
      <c r="G226" s="220"/>
      <c r="H226" s="224">
        <v>50.594000000000001</v>
      </c>
      <c r="I226" s="220"/>
      <c r="J226" s="220"/>
      <c r="K226" s="220"/>
      <c r="M226" s="97"/>
      <c r="N226" s="99"/>
      <c r="O226" s="100"/>
      <c r="P226" s="100"/>
      <c r="Q226" s="100"/>
      <c r="R226" s="100"/>
      <c r="S226" s="100"/>
      <c r="T226" s="100"/>
      <c r="U226" s="100"/>
      <c r="V226" s="100"/>
      <c r="W226" s="100"/>
      <c r="X226" s="101"/>
      <c r="AT226" s="98" t="s">
        <v>169</v>
      </c>
      <c r="AU226" s="98" t="s">
        <v>82</v>
      </c>
      <c r="AV226" s="13" t="s">
        <v>82</v>
      </c>
      <c r="AW226" s="13" t="s">
        <v>4</v>
      </c>
      <c r="AX226" s="13" t="s">
        <v>72</v>
      </c>
      <c r="AY226" s="98" t="s">
        <v>161</v>
      </c>
    </row>
    <row r="227" spans="1:65" s="14" customFormat="1">
      <c r="B227" s="225"/>
      <c r="C227" s="226"/>
      <c r="D227" s="221" t="s">
        <v>169</v>
      </c>
      <c r="E227" s="227" t="s">
        <v>1</v>
      </c>
      <c r="F227" s="228" t="s">
        <v>171</v>
      </c>
      <c r="G227" s="226"/>
      <c r="H227" s="229">
        <v>93.74799999999999</v>
      </c>
      <c r="I227" s="226"/>
      <c r="J227" s="226"/>
      <c r="K227" s="226"/>
      <c r="M227" s="102"/>
      <c r="N227" s="104"/>
      <c r="O227" s="105"/>
      <c r="P227" s="105"/>
      <c r="Q227" s="105"/>
      <c r="R227" s="105"/>
      <c r="S227" s="105"/>
      <c r="T227" s="105"/>
      <c r="U227" s="105"/>
      <c r="V227" s="105"/>
      <c r="W227" s="105"/>
      <c r="X227" s="106"/>
      <c r="AT227" s="103" t="s">
        <v>169</v>
      </c>
      <c r="AU227" s="103" t="s">
        <v>82</v>
      </c>
      <c r="AV227" s="14" t="s">
        <v>168</v>
      </c>
      <c r="AW227" s="14" t="s">
        <v>4</v>
      </c>
      <c r="AX227" s="14" t="s">
        <v>80</v>
      </c>
      <c r="AY227" s="103" t="s">
        <v>161</v>
      </c>
    </row>
    <row r="228" spans="1:65" s="2" customFormat="1" ht="44.25" customHeight="1">
      <c r="A228" s="21"/>
      <c r="B228" s="137"/>
      <c r="C228" s="213" t="s">
        <v>266</v>
      </c>
      <c r="D228" s="213" t="s">
        <v>164</v>
      </c>
      <c r="E228" s="214" t="s">
        <v>1176</v>
      </c>
      <c r="F228" s="215" t="s">
        <v>1177</v>
      </c>
      <c r="G228" s="216" t="s">
        <v>167</v>
      </c>
      <c r="H228" s="217">
        <v>93.748000000000005</v>
      </c>
      <c r="I228" s="123"/>
      <c r="J228" s="123"/>
      <c r="K228" s="218">
        <f>ROUND(P228*H228,2)</f>
        <v>0</v>
      </c>
      <c r="L228" s="89"/>
      <c r="M228" s="22"/>
      <c r="N228" s="90" t="s">
        <v>1</v>
      </c>
      <c r="O228" s="91" t="s">
        <v>35</v>
      </c>
      <c r="P228" s="92">
        <f>I228+J228</f>
        <v>0</v>
      </c>
      <c r="Q228" s="92">
        <f>ROUND(I228*H228,2)</f>
        <v>0</v>
      </c>
      <c r="R228" s="92">
        <f>ROUND(J228*H228,2)</f>
        <v>0</v>
      </c>
      <c r="S228" s="93">
        <v>0</v>
      </c>
      <c r="T228" s="93">
        <f>S228*H228</f>
        <v>0</v>
      </c>
      <c r="U228" s="93">
        <v>0</v>
      </c>
      <c r="V228" s="93">
        <f>U228*H228</f>
        <v>0</v>
      </c>
      <c r="W228" s="93">
        <v>0</v>
      </c>
      <c r="X228" s="94">
        <f>W228*H228</f>
        <v>0</v>
      </c>
      <c r="Y228" s="21"/>
      <c r="Z228" s="21"/>
      <c r="AA228" s="21"/>
      <c r="AB228" s="21"/>
      <c r="AC228" s="21"/>
      <c r="AD228" s="21"/>
      <c r="AE228" s="21"/>
      <c r="AR228" s="95" t="s">
        <v>168</v>
      </c>
      <c r="AT228" s="95" t="s">
        <v>164</v>
      </c>
      <c r="AU228" s="95" t="s">
        <v>82</v>
      </c>
      <c r="AY228" s="17" t="s">
        <v>161</v>
      </c>
      <c r="BE228" s="96">
        <f>IF(O228="základní",K228,0)</f>
        <v>0</v>
      </c>
      <c r="BF228" s="96">
        <f>IF(O228="snížená",K228,0)</f>
        <v>0</v>
      </c>
      <c r="BG228" s="96">
        <f>IF(O228="zákl. přenesená",K228,0)</f>
        <v>0</v>
      </c>
      <c r="BH228" s="96">
        <f>IF(O228="sníž. přenesená",K228,0)</f>
        <v>0</v>
      </c>
      <c r="BI228" s="96">
        <f>IF(O228="nulová",K228,0)</f>
        <v>0</v>
      </c>
      <c r="BJ228" s="17" t="s">
        <v>80</v>
      </c>
      <c r="BK228" s="96">
        <f>ROUND(P228*H228,2)</f>
        <v>0</v>
      </c>
      <c r="BL228" s="17" t="s">
        <v>168</v>
      </c>
      <c r="BM228" s="95" t="s">
        <v>270</v>
      </c>
    </row>
    <row r="229" spans="1:65" s="15" customFormat="1">
      <c r="B229" s="230"/>
      <c r="C229" s="231"/>
      <c r="D229" s="221" t="s">
        <v>169</v>
      </c>
      <c r="E229" s="232" t="s">
        <v>1</v>
      </c>
      <c r="F229" s="233" t="s">
        <v>1148</v>
      </c>
      <c r="G229" s="231"/>
      <c r="H229" s="232" t="s">
        <v>1</v>
      </c>
      <c r="I229" s="231"/>
      <c r="J229" s="231"/>
      <c r="K229" s="231"/>
      <c r="M229" s="107"/>
      <c r="N229" s="109"/>
      <c r="O229" s="110"/>
      <c r="P229" s="110"/>
      <c r="Q229" s="110"/>
      <c r="R229" s="110"/>
      <c r="S229" s="110"/>
      <c r="T229" s="110"/>
      <c r="U229" s="110"/>
      <c r="V229" s="110"/>
      <c r="W229" s="110"/>
      <c r="X229" s="111"/>
      <c r="AT229" s="108" t="s">
        <v>169</v>
      </c>
      <c r="AU229" s="108" t="s">
        <v>82</v>
      </c>
      <c r="AV229" s="15" t="s">
        <v>80</v>
      </c>
      <c r="AW229" s="15" t="s">
        <v>4</v>
      </c>
      <c r="AX229" s="15" t="s">
        <v>72</v>
      </c>
      <c r="AY229" s="108" t="s">
        <v>161</v>
      </c>
    </row>
    <row r="230" spans="1:65" s="13" customFormat="1">
      <c r="B230" s="219"/>
      <c r="C230" s="220"/>
      <c r="D230" s="221" t="s">
        <v>169</v>
      </c>
      <c r="E230" s="222" t="s">
        <v>1</v>
      </c>
      <c r="F230" s="223" t="s">
        <v>2079</v>
      </c>
      <c r="G230" s="220"/>
      <c r="H230" s="224">
        <v>93.748000000000005</v>
      </c>
      <c r="I230" s="220"/>
      <c r="J230" s="220"/>
      <c r="K230" s="220"/>
      <c r="M230" s="97"/>
      <c r="N230" s="99"/>
      <c r="O230" s="100"/>
      <c r="P230" s="100"/>
      <c r="Q230" s="100"/>
      <c r="R230" s="100"/>
      <c r="S230" s="100"/>
      <c r="T230" s="100"/>
      <c r="U230" s="100"/>
      <c r="V230" s="100"/>
      <c r="W230" s="100"/>
      <c r="X230" s="101"/>
      <c r="AT230" s="98" t="s">
        <v>169</v>
      </c>
      <c r="AU230" s="98" t="s">
        <v>82</v>
      </c>
      <c r="AV230" s="13" t="s">
        <v>82</v>
      </c>
      <c r="AW230" s="13" t="s">
        <v>4</v>
      </c>
      <c r="AX230" s="13" t="s">
        <v>72</v>
      </c>
      <c r="AY230" s="98" t="s">
        <v>161</v>
      </c>
    </row>
    <row r="231" spans="1:65" s="14" customFormat="1">
      <c r="B231" s="225"/>
      <c r="C231" s="226"/>
      <c r="D231" s="221" t="s">
        <v>169</v>
      </c>
      <c r="E231" s="227" t="s">
        <v>1</v>
      </c>
      <c r="F231" s="228" t="s">
        <v>171</v>
      </c>
      <c r="G231" s="226"/>
      <c r="H231" s="229">
        <v>93.748000000000005</v>
      </c>
      <c r="I231" s="226"/>
      <c r="J231" s="226"/>
      <c r="K231" s="226"/>
      <c r="M231" s="102"/>
      <c r="N231" s="104"/>
      <c r="O231" s="105"/>
      <c r="P231" s="105"/>
      <c r="Q231" s="105"/>
      <c r="R231" s="105"/>
      <c r="S231" s="105"/>
      <c r="T231" s="105"/>
      <c r="U231" s="105"/>
      <c r="V231" s="105"/>
      <c r="W231" s="105"/>
      <c r="X231" s="106"/>
      <c r="AT231" s="103" t="s">
        <v>169</v>
      </c>
      <c r="AU231" s="103" t="s">
        <v>82</v>
      </c>
      <c r="AV231" s="14" t="s">
        <v>168</v>
      </c>
      <c r="AW231" s="14" t="s">
        <v>4</v>
      </c>
      <c r="AX231" s="14" t="s">
        <v>80</v>
      </c>
      <c r="AY231" s="103" t="s">
        <v>161</v>
      </c>
    </row>
    <row r="232" spans="1:65" s="2" customFormat="1" ht="37.9" customHeight="1">
      <c r="A232" s="21"/>
      <c r="B232" s="137"/>
      <c r="C232" s="213" t="s">
        <v>204</v>
      </c>
      <c r="D232" s="213" t="s">
        <v>164</v>
      </c>
      <c r="E232" s="214" t="s">
        <v>1184</v>
      </c>
      <c r="F232" s="215" t="s">
        <v>1185</v>
      </c>
      <c r="G232" s="216" t="s">
        <v>269</v>
      </c>
      <c r="H232" s="217">
        <v>6</v>
      </c>
      <c r="I232" s="123"/>
      <c r="J232" s="123"/>
      <c r="K232" s="218">
        <f>ROUND(P232*H232,2)</f>
        <v>0</v>
      </c>
      <c r="L232" s="89"/>
      <c r="M232" s="22"/>
      <c r="N232" s="90" t="s">
        <v>1</v>
      </c>
      <c r="O232" s="91" t="s">
        <v>35</v>
      </c>
      <c r="P232" s="92">
        <f>I232+J232</f>
        <v>0</v>
      </c>
      <c r="Q232" s="92">
        <f>ROUND(I232*H232,2)</f>
        <v>0</v>
      </c>
      <c r="R232" s="92">
        <f>ROUND(J232*H232,2)</f>
        <v>0</v>
      </c>
      <c r="S232" s="93">
        <v>0</v>
      </c>
      <c r="T232" s="93">
        <f>S232*H232</f>
        <v>0</v>
      </c>
      <c r="U232" s="93">
        <v>0</v>
      </c>
      <c r="V232" s="93">
        <f>U232*H232</f>
        <v>0</v>
      </c>
      <c r="W232" s="93">
        <v>0</v>
      </c>
      <c r="X232" s="94">
        <f>W232*H232</f>
        <v>0</v>
      </c>
      <c r="Y232" s="21"/>
      <c r="Z232" s="21"/>
      <c r="AA232" s="21"/>
      <c r="AB232" s="21"/>
      <c r="AC232" s="21"/>
      <c r="AD232" s="21"/>
      <c r="AE232" s="21"/>
      <c r="AR232" s="95" t="s">
        <v>168</v>
      </c>
      <c r="AT232" s="95" t="s">
        <v>164</v>
      </c>
      <c r="AU232" s="95" t="s">
        <v>82</v>
      </c>
      <c r="AY232" s="17" t="s">
        <v>161</v>
      </c>
      <c r="BE232" s="96">
        <f>IF(O232="základní",K232,0)</f>
        <v>0</v>
      </c>
      <c r="BF232" s="96">
        <f>IF(O232="snížená",K232,0)</f>
        <v>0</v>
      </c>
      <c r="BG232" s="96">
        <f>IF(O232="zákl. přenesená",K232,0)</f>
        <v>0</v>
      </c>
      <c r="BH232" s="96">
        <f>IF(O232="sníž. přenesená",K232,0)</f>
        <v>0</v>
      </c>
      <c r="BI232" s="96">
        <f>IF(O232="nulová",K232,0)</f>
        <v>0</v>
      </c>
      <c r="BJ232" s="17" t="s">
        <v>80</v>
      </c>
      <c r="BK232" s="96">
        <f>ROUND(P232*H232,2)</f>
        <v>0</v>
      </c>
      <c r="BL232" s="17" t="s">
        <v>168</v>
      </c>
      <c r="BM232" s="95" t="s">
        <v>276</v>
      </c>
    </row>
    <row r="233" spans="1:65" s="2" customFormat="1" ht="24.2" customHeight="1">
      <c r="A233" s="21"/>
      <c r="B233" s="137"/>
      <c r="C233" s="235" t="s">
        <v>279</v>
      </c>
      <c r="D233" s="235" t="s">
        <v>549</v>
      </c>
      <c r="E233" s="236" t="s">
        <v>2104</v>
      </c>
      <c r="F233" s="237" t="s">
        <v>2105</v>
      </c>
      <c r="G233" s="238" t="s">
        <v>269</v>
      </c>
      <c r="H233" s="239">
        <v>2</v>
      </c>
      <c r="I233" s="123"/>
      <c r="J233" s="240"/>
      <c r="K233" s="241">
        <f>ROUND(P233*H233,2)</f>
        <v>0</v>
      </c>
      <c r="L233" s="115"/>
      <c r="M233" s="116"/>
      <c r="N233" s="117" t="s">
        <v>1</v>
      </c>
      <c r="O233" s="91" t="s">
        <v>35</v>
      </c>
      <c r="P233" s="92">
        <f>I233+J233</f>
        <v>0</v>
      </c>
      <c r="Q233" s="92">
        <f>ROUND(I233*H233,2)</f>
        <v>0</v>
      </c>
      <c r="R233" s="92">
        <f>ROUND(J233*H233,2)</f>
        <v>0</v>
      </c>
      <c r="S233" s="93">
        <v>0</v>
      </c>
      <c r="T233" s="93">
        <f>S233*H233</f>
        <v>0</v>
      </c>
      <c r="U233" s="93">
        <v>0</v>
      </c>
      <c r="V233" s="93">
        <f>U233*H233</f>
        <v>0</v>
      </c>
      <c r="W233" s="93">
        <v>0</v>
      </c>
      <c r="X233" s="94">
        <f>W233*H233</f>
        <v>0</v>
      </c>
      <c r="Y233" s="21"/>
      <c r="Z233" s="21"/>
      <c r="AA233" s="21"/>
      <c r="AB233" s="21"/>
      <c r="AC233" s="21"/>
      <c r="AD233" s="21"/>
      <c r="AE233" s="21"/>
      <c r="AR233" s="95" t="s">
        <v>185</v>
      </c>
      <c r="AT233" s="95" t="s">
        <v>549</v>
      </c>
      <c r="AU233" s="95" t="s">
        <v>82</v>
      </c>
      <c r="AY233" s="17" t="s">
        <v>161</v>
      </c>
      <c r="BE233" s="96">
        <f>IF(O233="základní",K233,0)</f>
        <v>0</v>
      </c>
      <c r="BF233" s="96">
        <f>IF(O233="snížená",K233,0)</f>
        <v>0</v>
      </c>
      <c r="BG233" s="96">
        <f>IF(O233="zákl. přenesená",K233,0)</f>
        <v>0</v>
      </c>
      <c r="BH233" s="96">
        <f>IF(O233="sníž. přenesená",K233,0)</f>
        <v>0</v>
      </c>
      <c r="BI233" s="96">
        <f>IF(O233="nulová",K233,0)</f>
        <v>0</v>
      </c>
      <c r="BJ233" s="17" t="s">
        <v>80</v>
      </c>
      <c r="BK233" s="96">
        <f>ROUND(P233*H233,2)</f>
        <v>0</v>
      </c>
      <c r="BL233" s="17" t="s">
        <v>168</v>
      </c>
      <c r="BM233" s="95" t="s">
        <v>283</v>
      </c>
    </row>
    <row r="234" spans="1:65" s="2" customFormat="1" ht="24.2" customHeight="1">
      <c r="A234" s="21"/>
      <c r="B234" s="137"/>
      <c r="C234" s="235" t="s">
        <v>239</v>
      </c>
      <c r="D234" s="235" t="s">
        <v>549</v>
      </c>
      <c r="E234" s="236" t="s">
        <v>1188</v>
      </c>
      <c r="F234" s="237" t="s">
        <v>1189</v>
      </c>
      <c r="G234" s="238" t="s">
        <v>269</v>
      </c>
      <c r="H234" s="239">
        <v>1</v>
      </c>
      <c r="I234" s="123"/>
      <c r="J234" s="240"/>
      <c r="K234" s="241">
        <f>ROUND(P234*H234,2)</f>
        <v>0</v>
      </c>
      <c r="L234" s="115"/>
      <c r="M234" s="116"/>
      <c r="N234" s="117" t="s">
        <v>1</v>
      </c>
      <c r="O234" s="91" t="s">
        <v>35</v>
      </c>
      <c r="P234" s="92">
        <f>I234+J234</f>
        <v>0</v>
      </c>
      <c r="Q234" s="92">
        <f>ROUND(I234*H234,2)</f>
        <v>0</v>
      </c>
      <c r="R234" s="92">
        <f>ROUND(J234*H234,2)</f>
        <v>0</v>
      </c>
      <c r="S234" s="93">
        <v>0</v>
      </c>
      <c r="T234" s="93">
        <f>S234*H234</f>
        <v>0</v>
      </c>
      <c r="U234" s="93">
        <v>0</v>
      </c>
      <c r="V234" s="93">
        <f>U234*H234</f>
        <v>0</v>
      </c>
      <c r="W234" s="93">
        <v>0</v>
      </c>
      <c r="X234" s="94">
        <f>W234*H234</f>
        <v>0</v>
      </c>
      <c r="Y234" s="21"/>
      <c r="Z234" s="21"/>
      <c r="AA234" s="21"/>
      <c r="AB234" s="21"/>
      <c r="AC234" s="21"/>
      <c r="AD234" s="21"/>
      <c r="AE234" s="21"/>
      <c r="AR234" s="95" t="s">
        <v>185</v>
      </c>
      <c r="AT234" s="95" t="s">
        <v>549</v>
      </c>
      <c r="AU234" s="95" t="s">
        <v>82</v>
      </c>
      <c r="AY234" s="17" t="s">
        <v>161</v>
      </c>
      <c r="BE234" s="96">
        <f>IF(O234="základní",K234,0)</f>
        <v>0</v>
      </c>
      <c r="BF234" s="96">
        <f>IF(O234="snížená",K234,0)</f>
        <v>0</v>
      </c>
      <c r="BG234" s="96">
        <f>IF(O234="zákl. přenesená",K234,0)</f>
        <v>0</v>
      </c>
      <c r="BH234" s="96">
        <f>IF(O234="sníž. přenesená",K234,0)</f>
        <v>0</v>
      </c>
      <c r="BI234" s="96">
        <f>IF(O234="nulová",K234,0)</f>
        <v>0</v>
      </c>
      <c r="BJ234" s="17" t="s">
        <v>80</v>
      </c>
      <c r="BK234" s="96">
        <f>ROUND(P234*H234,2)</f>
        <v>0</v>
      </c>
      <c r="BL234" s="17" t="s">
        <v>168</v>
      </c>
      <c r="BM234" s="95" t="s">
        <v>286</v>
      </c>
    </row>
    <row r="235" spans="1:65" s="2" customFormat="1" ht="24.2" customHeight="1">
      <c r="A235" s="21"/>
      <c r="B235" s="137"/>
      <c r="C235" s="235" t="s">
        <v>287</v>
      </c>
      <c r="D235" s="235" t="s">
        <v>549</v>
      </c>
      <c r="E235" s="236" t="s">
        <v>2106</v>
      </c>
      <c r="F235" s="237" t="s">
        <v>2107</v>
      </c>
      <c r="G235" s="238" t="s">
        <v>269</v>
      </c>
      <c r="H235" s="239">
        <v>3</v>
      </c>
      <c r="I235" s="123"/>
      <c r="J235" s="240"/>
      <c r="K235" s="241">
        <f>ROUND(P235*H235,2)</f>
        <v>0</v>
      </c>
      <c r="L235" s="115"/>
      <c r="M235" s="116"/>
      <c r="N235" s="117" t="s">
        <v>1</v>
      </c>
      <c r="O235" s="91" t="s">
        <v>35</v>
      </c>
      <c r="P235" s="92">
        <f>I235+J235</f>
        <v>0</v>
      </c>
      <c r="Q235" s="92">
        <f>ROUND(I235*H235,2)</f>
        <v>0</v>
      </c>
      <c r="R235" s="92">
        <f>ROUND(J235*H235,2)</f>
        <v>0</v>
      </c>
      <c r="S235" s="93">
        <v>0</v>
      </c>
      <c r="T235" s="93">
        <f>S235*H235</f>
        <v>0</v>
      </c>
      <c r="U235" s="93">
        <v>0</v>
      </c>
      <c r="V235" s="93">
        <f>U235*H235</f>
        <v>0</v>
      </c>
      <c r="W235" s="93">
        <v>0</v>
      </c>
      <c r="X235" s="94">
        <f>W235*H235</f>
        <v>0</v>
      </c>
      <c r="Y235" s="21"/>
      <c r="Z235" s="21"/>
      <c r="AA235" s="21"/>
      <c r="AB235" s="21"/>
      <c r="AC235" s="21"/>
      <c r="AD235" s="21"/>
      <c r="AE235" s="21"/>
      <c r="AR235" s="95" t="s">
        <v>185</v>
      </c>
      <c r="AT235" s="95" t="s">
        <v>549</v>
      </c>
      <c r="AU235" s="95" t="s">
        <v>82</v>
      </c>
      <c r="AY235" s="17" t="s">
        <v>161</v>
      </c>
      <c r="BE235" s="96">
        <f>IF(O235="základní",K235,0)</f>
        <v>0</v>
      </c>
      <c r="BF235" s="96">
        <f>IF(O235="snížená",K235,0)</f>
        <v>0</v>
      </c>
      <c r="BG235" s="96">
        <f>IF(O235="zákl. přenesená",K235,0)</f>
        <v>0</v>
      </c>
      <c r="BH235" s="96">
        <f>IF(O235="sníž. přenesená",K235,0)</f>
        <v>0</v>
      </c>
      <c r="BI235" s="96">
        <f>IF(O235="nulová",K235,0)</f>
        <v>0</v>
      </c>
      <c r="BJ235" s="17" t="s">
        <v>80</v>
      </c>
      <c r="BK235" s="96">
        <f>ROUND(P235*H235,2)</f>
        <v>0</v>
      </c>
      <c r="BL235" s="17" t="s">
        <v>168</v>
      </c>
      <c r="BM235" s="95" t="s">
        <v>290</v>
      </c>
    </row>
    <row r="236" spans="1:65" s="12" customFormat="1" ht="22.9" customHeight="1">
      <c r="B236" s="206"/>
      <c r="C236" s="207"/>
      <c r="D236" s="208" t="s">
        <v>71</v>
      </c>
      <c r="E236" s="211" t="s">
        <v>162</v>
      </c>
      <c r="F236" s="211" t="s">
        <v>163</v>
      </c>
      <c r="G236" s="207"/>
      <c r="H236" s="207"/>
      <c r="I236" s="207"/>
      <c r="J236" s="207"/>
      <c r="K236" s="212">
        <f>BK236</f>
        <v>0</v>
      </c>
      <c r="M236" s="80"/>
      <c r="N236" s="82"/>
      <c r="O236" s="83"/>
      <c r="P236" s="83"/>
      <c r="Q236" s="84">
        <f>SUM(Q237:Q243)</f>
        <v>0</v>
      </c>
      <c r="R236" s="84">
        <f>SUM(R237:R243)</f>
        <v>0</v>
      </c>
      <c r="S236" s="83"/>
      <c r="T236" s="85">
        <f>SUM(T237:T243)</f>
        <v>0</v>
      </c>
      <c r="U236" s="83"/>
      <c r="V236" s="85">
        <f>SUM(V237:V243)</f>
        <v>0</v>
      </c>
      <c r="W236" s="83"/>
      <c r="X236" s="86">
        <f>SUM(X237:X243)</f>
        <v>0</v>
      </c>
      <c r="AR236" s="81" t="s">
        <v>80</v>
      </c>
      <c r="AT236" s="87" t="s">
        <v>71</v>
      </c>
      <c r="AU236" s="87" t="s">
        <v>80</v>
      </c>
      <c r="AY236" s="81" t="s">
        <v>161</v>
      </c>
      <c r="BK236" s="88">
        <f>SUM(BK237:BK243)</f>
        <v>0</v>
      </c>
    </row>
    <row r="237" spans="1:65" s="2" customFormat="1" ht="37.9" customHeight="1">
      <c r="A237" s="21"/>
      <c r="B237" s="137"/>
      <c r="C237" s="213" t="s">
        <v>245</v>
      </c>
      <c r="D237" s="213" t="s">
        <v>164</v>
      </c>
      <c r="E237" s="214" t="s">
        <v>165</v>
      </c>
      <c r="F237" s="215" t="s">
        <v>166</v>
      </c>
      <c r="G237" s="216" t="s">
        <v>167</v>
      </c>
      <c r="H237" s="217">
        <v>296.05</v>
      </c>
      <c r="I237" s="123"/>
      <c r="J237" s="123"/>
      <c r="K237" s="218">
        <f>ROUND(P237*H237,2)</f>
        <v>0</v>
      </c>
      <c r="L237" s="89"/>
      <c r="M237" s="22"/>
      <c r="N237" s="90" t="s">
        <v>1</v>
      </c>
      <c r="O237" s="91" t="s">
        <v>35</v>
      </c>
      <c r="P237" s="92">
        <f>I237+J237</f>
        <v>0</v>
      </c>
      <c r="Q237" s="92">
        <f>ROUND(I237*H237,2)</f>
        <v>0</v>
      </c>
      <c r="R237" s="92">
        <f>ROUND(J237*H237,2)</f>
        <v>0</v>
      </c>
      <c r="S237" s="93">
        <v>0</v>
      </c>
      <c r="T237" s="93">
        <f>S237*H237</f>
        <v>0</v>
      </c>
      <c r="U237" s="93">
        <v>0</v>
      </c>
      <c r="V237" s="93">
        <f>U237*H237</f>
        <v>0</v>
      </c>
      <c r="W237" s="93">
        <v>0</v>
      </c>
      <c r="X237" s="94">
        <f>W237*H237</f>
        <v>0</v>
      </c>
      <c r="Y237" s="21"/>
      <c r="Z237" s="21"/>
      <c r="AA237" s="21"/>
      <c r="AB237" s="21"/>
      <c r="AC237" s="21"/>
      <c r="AD237" s="21"/>
      <c r="AE237" s="21"/>
      <c r="AR237" s="95" t="s">
        <v>168</v>
      </c>
      <c r="AT237" s="95" t="s">
        <v>164</v>
      </c>
      <c r="AU237" s="95" t="s">
        <v>82</v>
      </c>
      <c r="AY237" s="17" t="s">
        <v>161</v>
      </c>
      <c r="BE237" s="96">
        <f>IF(O237="základní",K237,0)</f>
        <v>0</v>
      </c>
      <c r="BF237" s="96">
        <f>IF(O237="snížená",K237,0)</f>
        <v>0</v>
      </c>
      <c r="BG237" s="96">
        <f>IF(O237="zákl. přenesená",K237,0)</f>
        <v>0</v>
      </c>
      <c r="BH237" s="96">
        <f>IF(O237="sníž. přenesená",K237,0)</f>
        <v>0</v>
      </c>
      <c r="BI237" s="96">
        <f>IF(O237="nulová",K237,0)</f>
        <v>0</v>
      </c>
      <c r="BJ237" s="17" t="s">
        <v>80</v>
      </c>
      <c r="BK237" s="96">
        <f>ROUND(P237*H237,2)</f>
        <v>0</v>
      </c>
      <c r="BL237" s="17" t="s">
        <v>168</v>
      </c>
      <c r="BM237" s="95" t="s">
        <v>293</v>
      </c>
    </row>
    <row r="238" spans="1:65" s="13" customFormat="1">
      <c r="B238" s="219"/>
      <c r="C238" s="220"/>
      <c r="D238" s="221" t="s">
        <v>169</v>
      </c>
      <c r="E238" s="222" t="s">
        <v>1</v>
      </c>
      <c r="F238" s="223" t="s">
        <v>2108</v>
      </c>
      <c r="G238" s="220"/>
      <c r="H238" s="224">
        <v>296.05</v>
      </c>
      <c r="I238" s="220"/>
      <c r="J238" s="220"/>
      <c r="K238" s="220"/>
      <c r="M238" s="97"/>
      <c r="N238" s="99"/>
      <c r="O238" s="100"/>
      <c r="P238" s="100"/>
      <c r="Q238" s="100"/>
      <c r="R238" s="100"/>
      <c r="S238" s="100"/>
      <c r="T238" s="100"/>
      <c r="U238" s="100"/>
      <c r="V238" s="100"/>
      <c r="W238" s="100"/>
      <c r="X238" s="101"/>
      <c r="AT238" s="98" t="s">
        <v>169</v>
      </c>
      <c r="AU238" s="98" t="s">
        <v>82</v>
      </c>
      <c r="AV238" s="13" t="s">
        <v>82</v>
      </c>
      <c r="AW238" s="13" t="s">
        <v>4</v>
      </c>
      <c r="AX238" s="13" t="s">
        <v>72</v>
      </c>
      <c r="AY238" s="98" t="s">
        <v>161</v>
      </c>
    </row>
    <row r="239" spans="1:65" s="14" customFormat="1">
      <c r="B239" s="225"/>
      <c r="C239" s="226"/>
      <c r="D239" s="221" t="s">
        <v>169</v>
      </c>
      <c r="E239" s="227" t="s">
        <v>1</v>
      </c>
      <c r="F239" s="228" t="s">
        <v>171</v>
      </c>
      <c r="G239" s="226"/>
      <c r="H239" s="229">
        <v>296.05</v>
      </c>
      <c r="I239" s="226"/>
      <c r="J239" s="226"/>
      <c r="K239" s="226"/>
      <c r="M239" s="102"/>
      <c r="N239" s="104"/>
      <c r="O239" s="105"/>
      <c r="P239" s="105"/>
      <c r="Q239" s="105"/>
      <c r="R239" s="105"/>
      <c r="S239" s="105"/>
      <c r="T239" s="105"/>
      <c r="U239" s="105"/>
      <c r="V239" s="105"/>
      <c r="W239" s="105"/>
      <c r="X239" s="106"/>
      <c r="AT239" s="103" t="s">
        <v>169</v>
      </c>
      <c r="AU239" s="103" t="s">
        <v>82</v>
      </c>
      <c r="AV239" s="14" t="s">
        <v>168</v>
      </c>
      <c r="AW239" s="14" t="s">
        <v>4</v>
      </c>
      <c r="AX239" s="14" t="s">
        <v>80</v>
      </c>
      <c r="AY239" s="103" t="s">
        <v>161</v>
      </c>
    </row>
    <row r="240" spans="1:65" s="2" customFormat="1" ht="37.9" customHeight="1">
      <c r="A240" s="21"/>
      <c r="B240" s="137"/>
      <c r="C240" s="213" t="s">
        <v>295</v>
      </c>
      <c r="D240" s="213" t="s">
        <v>164</v>
      </c>
      <c r="E240" s="214" t="s">
        <v>1215</v>
      </c>
      <c r="F240" s="215" t="s">
        <v>1216</v>
      </c>
      <c r="G240" s="216" t="s">
        <v>167</v>
      </c>
      <c r="H240" s="217">
        <v>296.05</v>
      </c>
      <c r="I240" s="123"/>
      <c r="J240" s="123"/>
      <c r="K240" s="218">
        <f>ROUND(P240*H240,2)</f>
        <v>0</v>
      </c>
      <c r="L240" s="89"/>
      <c r="M240" s="22"/>
      <c r="N240" s="90" t="s">
        <v>1</v>
      </c>
      <c r="O240" s="91" t="s">
        <v>35</v>
      </c>
      <c r="P240" s="92">
        <f>I240+J240</f>
        <v>0</v>
      </c>
      <c r="Q240" s="92">
        <f>ROUND(I240*H240,2)</f>
        <v>0</v>
      </c>
      <c r="R240" s="92">
        <f>ROUND(J240*H240,2)</f>
        <v>0</v>
      </c>
      <c r="S240" s="93">
        <v>0</v>
      </c>
      <c r="T240" s="93">
        <f>S240*H240</f>
        <v>0</v>
      </c>
      <c r="U240" s="93">
        <v>0</v>
      </c>
      <c r="V240" s="93">
        <f>U240*H240</f>
        <v>0</v>
      </c>
      <c r="W240" s="93">
        <v>0</v>
      </c>
      <c r="X240" s="94">
        <f>W240*H240</f>
        <v>0</v>
      </c>
      <c r="Y240" s="21"/>
      <c r="Z240" s="21"/>
      <c r="AA240" s="21"/>
      <c r="AB240" s="21"/>
      <c r="AC240" s="21"/>
      <c r="AD240" s="21"/>
      <c r="AE240" s="21"/>
      <c r="AR240" s="95" t="s">
        <v>168</v>
      </c>
      <c r="AT240" s="95" t="s">
        <v>164</v>
      </c>
      <c r="AU240" s="95" t="s">
        <v>82</v>
      </c>
      <c r="AY240" s="17" t="s">
        <v>161</v>
      </c>
      <c r="BE240" s="96">
        <f>IF(O240="základní",K240,0)</f>
        <v>0</v>
      </c>
      <c r="BF240" s="96">
        <f>IF(O240="snížená",K240,0)</f>
        <v>0</v>
      </c>
      <c r="BG240" s="96">
        <f>IF(O240="zákl. přenesená",K240,0)</f>
        <v>0</v>
      </c>
      <c r="BH240" s="96">
        <f>IF(O240="sníž. přenesená",K240,0)</f>
        <v>0</v>
      </c>
      <c r="BI240" s="96">
        <f>IF(O240="nulová",K240,0)</f>
        <v>0</v>
      </c>
      <c r="BJ240" s="17" t="s">
        <v>80</v>
      </c>
      <c r="BK240" s="96">
        <f>ROUND(P240*H240,2)</f>
        <v>0</v>
      </c>
      <c r="BL240" s="17" t="s">
        <v>168</v>
      </c>
      <c r="BM240" s="95" t="s">
        <v>298</v>
      </c>
    </row>
    <row r="241" spans="1:65" s="13" customFormat="1">
      <c r="B241" s="219"/>
      <c r="C241" s="220"/>
      <c r="D241" s="221" t="s">
        <v>169</v>
      </c>
      <c r="E241" s="222" t="s">
        <v>1</v>
      </c>
      <c r="F241" s="223" t="s">
        <v>2108</v>
      </c>
      <c r="G241" s="220"/>
      <c r="H241" s="224">
        <v>296.05</v>
      </c>
      <c r="I241" s="220"/>
      <c r="J241" s="220"/>
      <c r="K241" s="220"/>
      <c r="M241" s="97"/>
      <c r="N241" s="99"/>
      <c r="O241" s="100"/>
      <c r="P241" s="100"/>
      <c r="Q241" s="100"/>
      <c r="R241" s="100"/>
      <c r="S241" s="100"/>
      <c r="T241" s="100"/>
      <c r="U241" s="100"/>
      <c r="V241" s="100"/>
      <c r="W241" s="100"/>
      <c r="X241" s="101"/>
      <c r="AT241" s="98" t="s">
        <v>169</v>
      </c>
      <c r="AU241" s="98" t="s">
        <v>82</v>
      </c>
      <c r="AV241" s="13" t="s">
        <v>82</v>
      </c>
      <c r="AW241" s="13" t="s">
        <v>4</v>
      </c>
      <c r="AX241" s="13" t="s">
        <v>72</v>
      </c>
      <c r="AY241" s="98" t="s">
        <v>161</v>
      </c>
    </row>
    <row r="242" spans="1:65" s="14" customFormat="1">
      <c r="B242" s="225"/>
      <c r="C242" s="226"/>
      <c r="D242" s="221" t="s">
        <v>169</v>
      </c>
      <c r="E242" s="227" t="s">
        <v>1</v>
      </c>
      <c r="F242" s="228" t="s">
        <v>171</v>
      </c>
      <c r="G242" s="226"/>
      <c r="H242" s="229">
        <v>296.05</v>
      </c>
      <c r="I242" s="226"/>
      <c r="J242" s="226"/>
      <c r="K242" s="226"/>
      <c r="M242" s="102"/>
      <c r="N242" s="104"/>
      <c r="O242" s="105"/>
      <c r="P242" s="105"/>
      <c r="Q242" s="105"/>
      <c r="R242" s="105"/>
      <c r="S242" s="105"/>
      <c r="T242" s="105"/>
      <c r="U242" s="105"/>
      <c r="V242" s="105"/>
      <c r="W242" s="105"/>
      <c r="X242" s="106"/>
      <c r="AT242" s="103" t="s">
        <v>169</v>
      </c>
      <c r="AU242" s="103" t="s">
        <v>82</v>
      </c>
      <c r="AV242" s="14" t="s">
        <v>168</v>
      </c>
      <c r="AW242" s="14" t="s">
        <v>4</v>
      </c>
      <c r="AX242" s="14" t="s">
        <v>80</v>
      </c>
      <c r="AY242" s="103" t="s">
        <v>161</v>
      </c>
    </row>
    <row r="243" spans="1:65" s="2" customFormat="1" ht="16.5" customHeight="1">
      <c r="A243" s="21"/>
      <c r="B243" s="137"/>
      <c r="C243" s="213" t="s">
        <v>248</v>
      </c>
      <c r="D243" s="213" t="s">
        <v>164</v>
      </c>
      <c r="E243" s="214" t="s">
        <v>2109</v>
      </c>
      <c r="F243" s="215" t="s">
        <v>2110</v>
      </c>
      <c r="G243" s="216" t="s">
        <v>269</v>
      </c>
      <c r="H243" s="217">
        <v>1</v>
      </c>
      <c r="I243" s="123"/>
      <c r="J243" s="123"/>
      <c r="K243" s="218">
        <f>ROUND(P243*H243,2)</f>
        <v>0</v>
      </c>
      <c r="L243" s="89"/>
      <c r="M243" s="22"/>
      <c r="N243" s="90" t="s">
        <v>1</v>
      </c>
      <c r="O243" s="91" t="s">
        <v>35</v>
      </c>
      <c r="P243" s="92">
        <f>I243+J243</f>
        <v>0</v>
      </c>
      <c r="Q243" s="92">
        <f>ROUND(I243*H243,2)</f>
        <v>0</v>
      </c>
      <c r="R243" s="92">
        <f>ROUND(J243*H243,2)</f>
        <v>0</v>
      </c>
      <c r="S243" s="93">
        <v>0</v>
      </c>
      <c r="T243" s="93">
        <f>S243*H243</f>
        <v>0</v>
      </c>
      <c r="U243" s="93">
        <v>0</v>
      </c>
      <c r="V243" s="93">
        <f>U243*H243</f>
        <v>0</v>
      </c>
      <c r="W243" s="93">
        <v>0</v>
      </c>
      <c r="X243" s="94">
        <f>W243*H243</f>
        <v>0</v>
      </c>
      <c r="Y243" s="21"/>
      <c r="Z243" s="21"/>
      <c r="AA243" s="21"/>
      <c r="AB243" s="21"/>
      <c r="AC243" s="21"/>
      <c r="AD243" s="21"/>
      <c r="AE243" s="21"/>
      <c r="AR243" s="95" t="s">
        <v>168</v>
      </c>
      <c r="AT243" s="95" t="s">
        <v>164</v>
      </c>
      <c r="AU243" s="95" t="s">
        <v>82</v>
      </c>
      <c r="AY243" s="17" t="s">
        <v>161</v>
      </c>
      <c r="BE243" s="96">
        <f>IF(O243="základní",K243,0)</f>
        <v>0</v>
      </c>
      <c r="BF243" s="96">
        <f>IF(O243="snížená",K243,0)</f>
        <v>0</v>
      </c>
      <c r="BG243" s="96">
        <f>IF(O243="zákl. přenesená",K243,0)</f>
        <v>0</v>
      </c>
      <c r="BH243" s="96">
        <f>IF(O243="sníž. přenesená",K243,0)</f>
        <v>0</v>
      </c>
      <c r="BI243" s="96">
        <f>IF(O243="nulová",K243,0)</f>
        <v>0</v>
      </c>
      <c r="BJ243" s="17" t="s">
        <v>80</v>
      </c>
      <c r="BK243" s="96">
        <f>ROUND(P243*H243,2)</f>
        <v>0</v>
      </c>
      <c r="BL243" s="17" t="s">
        <v>168</v>
      </c>
      <c r="BM243" s="95" t="s">
        <v>301</v>
      </c>
    </row>
    <row r="244" spans="1:65" s="12" customFormat="1" ht="22.9" customHeight="1">
      <c r="B244" s="206"/>
      <c r="C244" s="207"/>
      <c r="D244" s="208" t="s">
        <v>71</v>
      </c>
      <c r="E244" s="211" t="s">
        <v>680</v>
      </c>
      <c r="F244" s="211" t="s">
        <v>681</v>
      </c>
      <c r="G244" s="207"/>
      <c r="H244" s="207"/>
      <c r="I244" s="207"/>
      <c r="J244" s="207"/>
      <c r="K244" s="212">
        <f>BK244</f>
        <v>0</v>
      </c>
      <c r="M244" s="80"/>
      <c r="N244" s="82"/>
      <c r="O244" s="83"/>
      <c r="P244" s="83"/>
      <c r="Q244" s="84">
        <f>Q245</f>
        <v>0</v>
      </c>
      <c r="R244" s="84">
        <f>R245</f>
        <v>0</v>
      </c>
      <c r="S244" s="83"/>
      <c r="T244" s="85">
        <f>T245</f>
        <v>0</v>
      </c>
      <c r="U244" s="83"/>
      <c r="V244" s="85">
        <f>V245</f>
        <v>0</v>
      </c>
      <c r="W244" s="83"/>
      <c r="X244" s="86">
        <f>X245</f>
        <v>0</v>
      </c>
      <c r="AR244" s="81" t="s">
        <v>80</v>
      </c>
      <c r="AT244" s="87" t="s">
        <v>71</v>
      </c>
      <c r="AU244" s="87" t="s">
        <v>80</v>
      </c>
      <c r="AY244" s="81" t="s">
        <v>161</v>
      </c>
      <c r="BK244" s="88">
        <f>BK245</f>
        <v>0</v>
      </c>
    </row>
    <row r="245" spans="1:65" s="2" customFormat="1" ht="62.65" customHeight="1">
      <c r="A245" s="21"/>
      <c r="B245" s="137"/>
      <c r="C245" s="213" t="s">
        <v>8</v>
      </c>
      <c r="D245" s="213" t="s">
        <v>164</v>
      </c>
      <c r="E245" s="214" t="s">
        <v>683</v>
      </c>
      <c r="F245" s="215" t="s">
        <v>684</v>
      </c>
      <c r="G245" s="216" t="s">
        <v>282</v>
      </c>
      <c r="H245" s="217">
        <v>43.945</v>
      </c>
      <c r="I245" s="218">
        <v>0</v>
      </c>
      <c r="J245" s="123"/>
      <c r="K245" s="218">
        <f>ROUND(P245*H245,2)</f>
        <v>0</v>
      </c>
      <c r="L245" s="89"/>
      <c r="M245" s="22"/>
      <c r="N245" s="90" t="s">
        <v>1</v>
      </c>
      <c r="O245" s="91" t="s">
        <v>35</v>
      </c>
      <c r="P245" s="92">
        <f>I245+J245</f>
        <v>0</v>
      </c>
      <c r="Q245" s="92">
        <f>ROUND(I245*H245,2)</f>
        <v>0</v>
      </c>
      <c r="R245" s="92">
        <f>ROUND(J245*H245,2)</f>
        <v>0</v>
      </c>
      <c r="S245" s="93">
        <v>0</v>
      </c>
      <c r="T245" s="93">
        <f>S245*H245</f>
        <v>0</v>
      </c>
      <c r="U245" s="93">
        <v>0</v>
      </c>
      <c r="V245" s="93">
        <f>U245*H245</f>
        <v>0</v>
      </c>
      <c r="W245" s="93">
        <v>0</v>
      </c>
      <c r="X245" s="94">
        <f>W245*H245</f>
        <v>0</v>
      </c>
      <c r="Y245" s="21"/>
      <c r="Z245" s="21"/>
      <c r="AA245" s="21"/>
      <c r="AB245" s="21"/>
      <c r="AC245" s="21"/>
      <c r="AD245" s="21"/>
      <c r="AE245" s="21"/>
      <c r="AR245" s="95" t="s">
        <v>168</v>
      </c>
      <c r="AT245" s="95" t="s">
        <v>164</v>
      </c>
      <c r="AU245" s="95" t="s">
        <v>82</v>
      </c>
      <c r="AY245" s="17" t="s">
        <v>161</v>
      </c>
      <c r="BE245" s="96">
        <f>IF(O245="základní",K245,0)</f>
        <v>0</v>
      </c>
      <c r="BF245" s="96">
        <f>IF(O245="snížená",K245,0)</f>
        <v>0</v>
      </c>
      <c r="BG245" s="96">
        <f>IF(O245="zákl. přenesená",K245,0)</f>
        <v>0</v>
      </c>
      <c r="BH245" s="96">
        <f>IF(O245="sníž. přenesená",K245,0)</f>
        <v>0</v>
      </c>
      <c r="BI245" s="96">
        <f>IF(O245="nulová",K245,0)</f>
        <v>0</v>
      </c>
      <c r="BJ245" s="17" t="s">
        <v>80</v>
      </c>
      <c r="BK245" s="96">
        <f>ROUND(P245*H245,2)</f>
        <v>0</v>
      </c>
      <c r="BL245" s="17" t="s">
        <v>168</v>
      </c>
      <c r="BM245" s="95" t="s">
        <v>305</v>
      </c>
    </row>
    <row r="246" spans="1:65" s="12" customFormat="1" ht="25.9" customHeight="1">
      <c r="B246" s="206"/>
      <c r="C246" s="207"/>
      <c r="D246" s="208" t="s">
        <v>71</v>
      </c>
      <c r="E246" s="209" t="s">
        <v>332</v>
      </c>
      <c r="F246" s="209" t="s">
        <v>333</v>
      </c>
      <c r="G246" s="207"/>
      <c r="H246" s="207"/>
      <c r="I246" s="207"/>
      <c r="J246" s="207"/>
      <c r="K246" s="210">
        <f>BK246</f>
        <v>0</v>
      </c>
      <c r="M246" s="80"/>
      <c r="N246" s="82"/>
      <c r="O246" s="83"/>
      <c r="P246" s="83"/>
      <c r="Q246" s="84">
        <f>Q247+Q262+Q293+Q306+Q317+Q370+Q419+Q446</f>
        <v>0</v>
      </c>
      <c r="R246" s="84">
        <f>R247+R262+R293+R306+R317+R370+R419+R446</f>
        <v>0</v>
      </c>
      <c r="S246" s="83"/>
      <c r="T246" s="85">
        <f>T247+T262+T293+T306+T317+T370+T419+T446</f>
        <v>0</v>
      </c>
      <c r="U246" s="83"/>
      <c r="V246" s="85">
        <f>V247+V262+V293+V306+V317+V370+V419+V446</f>
        <v>0</v>
      </c>
      <c r="W246" s="83"/>
      <c r="X246" s="86">
        <f>X247+X262+X293+X306+X317+X370+X419+X446</f>
        <v>0</v>
      </c>
      <c r="AR246" s="81" t="s">
        <v>82</v>
      </c>
      <c r="AT246" s="87" t="s">
        <v>71</v>
      </c>
      <c r="AU246" s="87" t="s">
        <v>72</v>
      </c>
      <c r="AY246" s="81" t="s">
        <v>161</v>
      </c>
      <c r="BK246" s="88">
        <f>BK247+BK262+BK293+BK306+BK317+BK370+BK419+BK446</f>
        <v>0</v>
      </c>
    </row>
    <row r="247" spans="1:65" s="12" customFormat="1" ht="22.9" customHeight="1">
      <c r="B247" s="206"/>
      <c r="C247" s="207"/>
      <c r="D247" s="208" t="s">
        <v>71</v>
      </c>
      <c r="E247" s="211" t="s">
        <v>763</v>
      </c>
      <c r="F247" s="211" t="s">
        <v>764</v>
      </c>
      <c r="G247" s="207"/>
      <c r="H247" s="207"/>
      <c r="I247" s="207"/>
      <c r="J247" s="207"/>
      <c r="K247" s="212">
        <f>BK247</f>
        <v>0</v>
      </c>
      <c r="M247" s="80"/>
      <c r="N247" s="82"/>
      <c r="O247" s="83"/>
      <c r="P247" s="83"/>
      <c r="Q247" s="84">
        <f>SUM(Q248:Q261)</f>
        <v>0</v>
      </c>
      <c r="R247" s="84">
        <f>SUM(R248:R261)</f>
        <v>0</v>
      </c>
      <c r="S247" s="83"/>
      <c r="T247" s="85">
        <f>SUM(T248:T261)</f>
        <v>0</v>
      </c>
      <c r="U247" s="83"/>
      <c r="V247" s="85">
        <f>SUM(V248:V261)</f>
        <v>0</v>
      </c>
      <c r="W247" s="83"/>
      <c r="X247" s="86">
        <f>SUM(X248:X261)</f>
        <v>0</v>
      </c>
      <c r="AR247" s="81" t="s">
        <v>82</v>
      </c>
      <c r="AT247" s="87" t="s">
        <v>71</v>
      </c>
      <c r="AU247" s="87" t="s">
        <v>80</v>
      </c>
      <c r="AY247" s="81" t="s">
        <v>161</v>
      </c>
      <c r="BK247" s="88">
        <f>SUM(BK248:BK261)</f>
        <v>0</v>
      </c>
    </row>
    <row r="248" spans="1:65" s="2" customFormat="1" ht="49.15" customHeight="1">
      <c r="A248" s="21"/>
      <c r="B248" s="137"/>
      <c r="C248" s="213" t="s">
        <v>252</v>
      </c>
      <c r="D248" s="213" t="s">
        <v>164</v>
      </c>
      <c r="E248" s="214" t="s">
        <v>2111</v>
      </c>
      <c r="F248" s="215" t="s">
        <v>2112</v>
      </c>
      <c r="G248" s="216" t="s">
        <v>167</v>
      </c>
      <c r="H248" s="217">
        <v>113.75</v>
      </c>
      <c r="I248" s="123"/>
      <c r="J248" s="123"/>
      <c r="K248" s="218">
        <f>ROUND(P248*H248,2)</f>
        <v>0</v>
      </c>
      <c r="L248" s="89"/>
      <c r="M248" s="22"/>
      <c r="N248" s="90" t="s">
        <v>1</v>
      </c>
      <c r="O248" s="91" t="s">
        <v>35</v>
      </c>
      <c r="P248" s="92">
        <f>I248+J248</f>
        <v>0</v>
      </c>
      <c r="Q248" s="92">
        <f>ROUND(I248*H248,2)</f>
        <v>0</v>
      </c>
      <c r="R248" s="92">
        <f>ROUND(J248*H248,2)</f>
        <v>0</v>
      </c>
      <c r="S248" s="93">
        <v>0</v>
      </c>
      <c r="T248" s="93">
        <f>S248*H248</f>
        <v>0</v>
      </c>
      <c r="U248" s="93">
        <v>0</v>
      </c>
      <c r="V248" s="93">
        <f>U248*H248</f>
        <v>0</v>
      </c>
      <c r="W248" s="93">
        <v>0</v>
      </c>
      <c r="X248" s="94">
        <f>W248*H248</f>
        <v>0</v>
      </c>
      <c r="Y248" s="21"/>
      <c r="Z248" s="21"/>
      <c r="AA248" s="21"/>
      <c r="AB248" s="21"/>
      <c r="AC248" s="21"/>
      <c r="AD248" s="21"/>
      <c r="AE248" s="21"/>
      <c r="AR248" s="95" t="s">
        <v>239</v>
      </c>
      <c r="AT248" s="95" t="s">
        <v>164</v>
      </c>
      <c r="AU248" s="95" t="s">
        <v>82</v>
      </c>
      <c r="AY248" s="17" t="s">
        <v>161</v>
      </c>
      <c r="BE248" s="96">
        <f>IF(O248="základní",K248,0)</f>
        <v>0</v>
      </c>
      <c r="BF248" s="96">
        <f>IF(O248="snížená",K248,0)</f>
        <v>0</v>
      </c>
      <c r="BG248" s="96">
        <f>IF(O248="zákl. přenesená",K248,0)</f>
        <v>0</v>
      </c>
      <c r="BH248" s="96">
        <f>IF(O248="sníž. přenesená",K248,0)</f>
        <v>0</v>
      </c>
      <c r="BI248" s="96">
        <f>IF(O248="nulová",K248,0)</f>
        <v>0</v>
      </c>
      <c r="BJ248" s="17" t="s">
        <v>80</v>
      </c>
      <c r="BK248" s="96">
        <f>ROUND(P248*H248,2)</f>
        <v>0</v>
      </c>
      <c r="BL248" s="17" t="s">
        <v>239</v>
      </c>
      <c r="BM248" s="95" t="s">
        <v>310</v>
      </c>
    </row>
    <row r="249" spans="1:65" s="15" customFormat="1">
      <c r="B249" s="230"/>
      <c r="C249" s="231"/>
      <c r="D249" s="221" t="s">
        <v>169</v>
      </c>
      <c r="E249" s="232" t="s">
        <v>1</v>
      </c>
      <c r="F249" s="233" t="s">
        <v>2082</v>
      </c>
      <c r="G249" s="231"/>
      <c r="H249" s="232" t="s">
        <v>1</v>
      </c>
      <c r="I249" s="231"/>
      <c r="J249" s="231"/>
      <c r="K249" s="231"/>
      <c r="M249" s="107"/>
      <c r="N249" s="109"/>
      <c r="O249" s="110"/>
      <c r="P249" s="110"/>
      <c r="Q249" s="110"/>
      <c r="R249" s="110"/>
      <c r="S249" s="110"/>
      <c r="T249" s="110"/>
      <c r="U249" s="110"/>
      <c r="V249" s="110"/>
      <c r="W249" s="110"/>
      <c r="X249" s="111"/>
      <c r="AT249" s="108" t="s">
        <v>169</v>
      </c>
      <c r="AU249" s="108" t="s">
        <v>82</v>
      </c>
      <c r="AV249" s="15" t="s">
        <v>80</v>
      </c>
      <c r="AW249" s="15" t="s">
        <v>4</v>
      </c>
      <c r="AX249" s="15" t="s">
        <v>72</v>
      </c>
      <c r="AY249" s="108" t="s">
        <v>161</v>
      </c>
    </row>
    <row r="250" spans="1:65" s="13" customFormat="1">
      <c r="B250" s="219"/>
      <c r="C250" s="220"/>
      <c r="D250" s="221" t="s">
        <v>169</v>
      </c>
      <c r="E250" s="222" t="s">
        <v>1</v>
      </c>
      <c r="F250" s="223" t="s">
        <v>2083</v>
      </c>
      <c r="G250" s="220"/>
      <c r="H250" s="224">
        <v>58.625</v>
      </c>
      <c r="I250" s="220"/>
      <c r="J250" s="220"/>
      <c r="K250" s="220"/>
      <c r="M250" s="97"/>
      <c r="N250" s="99"/>
      <c r="O250" s="100"/>
      <c r="P250" s="100"/>
      <c r="Q250" s="100"/>
      <c r="R250" s="100"/>
      <c r="S250" s="100"/>
      <c r="T250" s="100"/>
      <c r="U250" s="100"/>
      <c r="V250" s="100"/>
      <c r="W250" s="100"/>
      <c r="X250" s="101"/>
      <c r="AT250" s="98" t="s">
        <v>169</v>
      </c>
      <c r="AU250" s="98" t="s">
        <v>82</v>
      </c>
      <c r="AV250" s="13" t="s">
        <v>82</v>
      </c>
      <c r="AW250" s="13" t="s">
        <v>4</v>
      </c>
      <c r="AX250" s="13" t="s">
        <v>72</v>
      </c>
      <c r="AY250" s="98" t="s">
        <v>161</v>
      </c>
    </row>
    <row r="251" spans="1:65" s="15" customFormat="1">
      <c r="B251" s="230"/>
      <c r="C251" s="231"/>
      <c r="D251" s="221" t="s">
        <v>169</v>
      </c>
      <c r="E251" s="232" t="s">
        <v>1</v>
      </c>
      <c r="F251" s="233" t="s">
        <v>2084</v>
      </c>
      <c r="G251" s="231"/>
      <c r="H251" s="232" t="s">
        <v>1</v>
      </c>
      <c r="I251" s="231"/>
      <c r="J251" s="231"/>
      <c r="K251" s="231"/>
      <c r="M251" s="107"/>
      <c r="N251" s="109"/>
      <c r="O251" s="110"/>
      <c r="P251" s="110"/>
      <c r="Q251" s="110"/>
      <c r="R251" s="110"/>
      <c r="S251" s="110"/>
      <c r="T251" s="110"/>
      <c r="U251" s="110"/>
      <c r="V251" s="110"/>
      <c r="W251" s="110"/>
      <c r="X251" s="111"/>
      <c r="AT251" s="108" t="s">
        <v>169</v>
      </c>
      <c r="AU251" s="108" t="s">
        <v>82</v>
      </c>
      <c r="AV251" s="15" t="s">
        <v>80</v>
      </c>
      <c r="AW251" s="15" t="s">
        <v>4</v>
      </c>
      <c r="AX251" s="15" t="s">
        <v>72</v>
      </c>
      <c r="AY251" s="108" t="s">
        <v>161</v>
      </c>
    </row>
    <row r="252" spans="1:65" s="13" customFormat="1">
      <c r="B252" s="219"/>
      <c r="C252" s="220"/>
      <c r="D252" s="221" t="s">
        <v>169</v>
      </c>
      <c r="E252" s="222" t="s">
        <v>1</v>
      </c>
      <c r="F252" s="223" t="s">
        <v>2085</v>
      </c>
      <c r="G252" s="220"/>
      <c r="H252" s="224">
        <v>20.65</v>
      </c>
      <c r="I252" s="220"/>
      <c r="J252" s="220"/>
      <c r="K252" s="220"/>
      <c r="M252" s="97"/>
      <c r="N252" s="99"/>
      <c r="O252" s="100"/>
      <c r="P252" s="100"/>
      <c r="Q252" s="100"/>
      <c r="R252" s="100"/>
      <c r="S252" s="100"/>
      <c r="T252" s="100"/>
      <c r="U252" s="100"/>
      <c r="V252" s="100"/>
      <c r="W252" s="100"/>
      <c r="X252" s="101"/>
      <c r="AT252" s="98" t="s">
        <v>169</v>
      </c>
      <c r="AU252" s="98" t="s">
        <v>82</v>
      </c>
      <c r="AV252" s="13" t="s">
        <v>82</v>
      </c>
      <c r="AW252" s="13" t="s">
        <v>4</v>
      </c>
      <c r="AX252" s="13" t="s">
        <v>72</v>
      </c>
      <c r="AY252" s="98" t="s">
        <v>161</v>
      </c>
    </row>
    <row r="253" spans="1:65" s="15" customFormat="1">
      <c r="B253" s="230"/>
      <c r="C253" s="231"/>
      <c r="D253" s="221" t="s">
        <v>169</v>
      </c>
      <c r="E253" s="232" t="s">
        <v>1</v>
      </c>
      <c r="F253" s="233" t="s">
        <v>2086</v>
      </c>
      <c r="G253" s="231"/>
      <c r="H253" s="232" t="s">
        <v>1</v>
      </c>
      <c r="I253" s="231"/>
      <c r="J253" s="231"/>
      <c r="K253" s="231"/>
      <c r="M253" s="107"/>
      <c r="N253" s="109"/>
      <c r="O253" s="110"/>
      <c r="P253" s="110"/>
      <c r="Q253" s="110"/>
      <c r="R253" s="110"/>
      <c r="S253" s="110"/>
      <c r="T253" s="110"/>
      <c r="U253" s="110"/>
      <c r="V253" s="110"/>
      <c r="W253" s="110"/>
      <c r="X253" s="111"/>
      <c r="AT253" s="108" t="s">
        <v>169</v>
      </c>
      <c r="AU253" s="108" t="s">
        <v>82</v>
      </c>
      <c r="AV253" s="15" t="s">
        <v>80</v>
      </c>
      <c r="AW253" s="15" t="s">
        <v>4</v>
      </c>
      <c r="AX253" s="15" t="s">
        <v>72</v>
      </c>
      <c r="AY253" s="108" t="s">
        <v>161</v>
      </c>
    </row>
    <row r="254" spans="1:65" s="13" customFormat="1">
      <c r="B254" s="219"/>
      <c r="C254" s="220"/>
      <c r="D254" s="221" t="s">
        <v>169</v>
      </c>
      <c r="E254" s="222" t="s">
        <v>1</v>
      </c>
      <c r="F254" s="223" t="s">
        <v>2087</v>
      </c>
      <c r="G254" s="220"/>
      <c r="H254" s="224">
        <v>8.9250000000000007</v>
      </c>
      <c r="I254" s="220"/>
      <c r="J254" s="220"/>
      <c r="K254" s="220"/>
      <c r="M254" s="97"/>
      <c r="N254" s="99"/>
      <c r="O254" s="100"/>
      <c r="P254" s="100"/>
      <c r="Q254" s="100"/>
      <c r="R254" s="100"/>
      <c r="S254" s="100"/>
      <c r="T254" s="100"/>
      <c r="U254" s="100"/>
      <c r="V254" s="100"/>
      <c r="W254" s="100"/>
      <c r="X254" s="101"/>
      <c r="AT254" s="98" t="s">
        <v>169</v>
      </c>
      <c r="AU254" s="98" t="s">
        <v>82</v>
      </c>
      <c r="AV254" s="13" t="s">
        <v>82</v>
      </c>
      <c r="AW254" s="13" t="s">
        <v>4</v>
      </c>
      <c r="AX254" s="13" t="s">
        <v>72</v>
      </c>
      <c r="AY254" s="98" t="s">
        <v>161</v>
      </c>
    </row>
    <row r="255" spans="1:65" s="15" customFormat="1">
      <c r="B255" s="230"/>
      <c r="C255" s="231"/>
      <c r="D255" s="221" t="s">
        <v>169</v>
      </c>
      <c r="E255" s="232" t="s">
        <v>1</v>
      </c>
      <c r="F255" s="233" t="s">
        <v>2088</v>
      </c>
      <c r="G255" s="231"/>
      <c r="H255" s="232" t="s">
        <v>1</v>
      </c>
      <c r="I255" s="231"/>
      <c r="J255" s="231"/>
      <c r="K255" s="231"/>
      <c r="M255" s="107"/>
      <c r="N255" s="109"/>
      <c r="O255" s="110"/>
      <c r="P255" s="110"/>
      <c r="Q255" s="110"/>
      <c r="R255" s="110"/>
      <c r="S255" s="110"/>
      <c r="T255" s="110"/>
      <c r="U255" s="110"/>
      <c r="V255" s="110"/>
      <c r="W255" s="110"/>
      <c r="X255" s="111"/>
      <c r="AT255" s="108" t="s">
        <v>169</v>
      </c>
      <c r="AU255" s="108" t="s">
        <v>82</v>
      </c>
      <c r="AV255" s="15" t="s">
        <v>80</v>
      </c>
      <c r="AW255" s="15" t="s">
        <v>4</v>
      </c>
      <c r="AX255" s="15" t="s">
        <v>72</v>
      </c>
      <c r="AY255" s="108" t="s">
        <v>161</v>
      </c>
    </row>
    <row r="256" spans="1:65" s="13" customFormat="1">
      <c r="B256" s="219"/>
      <c r="C256" s="220"/>
      <c r="D256" s="221" t="s">
        <v>169</v>
      </c>
      <c r="E256" s="222" t="s">
        <v>1</v>
      </c>
      <c r="F256" s="223" t="s">
        <v>2089</v>
      </c>
      <c r="G256" s="220"/>
      <c r="H256" s="224">
        <v>25.55</v>
      </c>
      <c r="I256" s="220"/>
      <c r="J256" s="220"/>
      <c r="K256" s="220"/>
      <c r="M256" s="97"/>
      <c r="N256" s="99"/>
      <c r="O256" s="100"/>
      <c r="P256" s="100"/>
      <c r="Q256" s="100"/>
      <c r="R256" s="100"/>
      <c r="S256" s="100"/>
      <c r="T256" s="100"/>
      <c r="U256" s="100"/>
      <c r="V256" s="100"/>
      <c r="W256" s="100"/>
      <c r="X256" s="101"/>
      <c r="AT256" s="98" t="s">
        <v>169</v>
      </c>
      <c r="AU256" s="98" t="s">
        <v>82</v>
      </c>
      <c r="AV256" s="13" t="s">
        <v>82</v>
      </c>
      <c r="AW256" s="13" t="s">
        <v>4</v>
      </c>
      <c r="AX256" s="13" t="s">
        <v>72</v>
      </c>
      <c r="AY256" s="98" t="s">
        <v>161</v>
      </c>
    </row>
    <row r="257" spans="1:65" s="14" customFormat="1">
      <c r="B257" s="225"/>
      <c r="C257" s="226"/>
      <c r="D257" s="221" t="s">
        <v>169</v>
      </c>
      <c r="E257" s="227" t="s">
        <v>1</v>
      </c>
      <c r="F257" s="228" t="s">
        <v>171</v>
      </c>
      <c r="G257" s="226"/>
      <c r="H257" s="229">
        <v>113.75</v>
      </c>
      <c r="I257" s="226"/>
      <c r="J257" s="226"/>
      <c r="K257" s="226"/>
      <c r="M257" s="102"/>
      <c r="N257" s="104"/>
      <c r="O257" s="105"/>
      <c r="P257" s="105"/>
      <c r="Q257" s="105"/>
      <c r="R257" s="105"/>
      <c r="S257" s="105"/>
      <c r="T257" s="105"/>
      <c r="U257" s="105"/>
      <c r="V257" s="105"/>
      <c r="W257" s="105"/>
      <c r="X257" s="106"/>
      <c r="AT257" s="103" t="s">
        <v>169</v>
      </c>
      <c r="AU257" s="103" t="s">
        <v>82</v>
      </c>
      <c r="AV257" s="14" t="s">
        <v>168</v>
      </c>
      <c r="AW257" s="14" t="s">
        <v>4</v>
      </c>
      <c r="AX257" s="14" t="s">
        <v>80</v>
      </c>
      <c r="AY257" s="103" t="s">
        <v>161</v>
      </c>
    </row>
    <row r="258" spans="1:65" s="2" customFormat="1" ht="24.2" customHeight="1">
      <c r="A258" s="21"/>
      <c r="B258" s="137"/>
      <c r="C258" s="235" t="s">
        <v>311</v>
      </c>
      <c r="D258" s="235" t="s">
        <v>549</v>
      </c>
      <c r="E258" s="236" t="s">
        <v>2113</v>
      </c>
      <c r="F258" s="237" t="s">
        <v>2114</v>
      </c>
      <c r="G258" s="238" t="s">
        <v>167</v>
      </c>
      <c r="H258" s="239">
        <v>119.438</v>
      </c>
      <c r="I258" s="123"/>
      <c r="J258" s="240"/>
      <c r="K258" s="241">
        <f>ROUND(P258*H258,2)</f>
        <v>0</v>
      </c>
      <c r="L258" s="115"/>
      <c r="M258" s="116"/>
      <c r="N258" s="117" t="s">
        <v>1</v>
      </c>
      <c r="O258" s="91" t="s">
        <v>35</v>
      </c>
      <c r="P258" s="92">
        <f>I258+J258</f>
        <v>0</v>
      </c>
      <c r="Q258" s="92">
        <f>ROUND(I258*H258,2)</f>
        <v>0</v>
      </c>
      <c r="R258" s="92">
        <f>ROUND(J258*H258,2)</f>
        <v>0</v>
      </c>
      <c r="S258" s="93">
        <v>0</v>
      </c>
      <c r="T258" s="93">
        <f>S258*H258</f>
        <v>0</v>
      </c>
      <c r="U258" s="93">
        <v>0</v>
      </c>
      <c r="V258" s="93">
        <f>U258*H258</f>
        <v>0</v>
      </c>
      <c r="W258" s="93">
        <v>0</v>
      </c>
      <c r="X258" s="94">
        <f>W258*H258</f>
        <v>0</v>
      </c>
      <c r="Y258" s="21"/>
      <c r="Z258" s="21"/>
      <c r="AA258" s="21"/>
      <c r="AB258" s="21"/>
      <c r="AC258" s="21"/>
      <c r="AD258" s="21"/>
      <c r="AE258" s="21"/>
      <c r="AR258" s="95" t="s">
        <v>286</v>
      </c>
      <c r="AT258" s="95" t="s">
        <v>549</v>
      </c>
      <c r="AU258" s="95" t="s">
        <v>82</v>
      </c>
      <c r="AY258" s="17" t="s">
        <v>161</v>
      </c>
      <c r="BE258" s="96">
        <f>IF(O258="základní",K258,0)</f>
        <v>0</v>
      </c>
      <c r="BF258" s="96">
        <f>IF(O258="snížená",K258,0)</f>
        <v>0</v>
      </c>
      <c r="BG258" s="96">
        <f>IF(O258="zákl. přenesená",K258,0)</f>
        <v>0</v>
      </c>
      <c r="BH258" s="96">
        <f>IF(O258="sníž. přenesená",K258,0)</f>
        <v>0</v>
      </c>
      <c r="BI258" s="96">
        <f>IF(O258="nulová",K258,0)</f>
        <v>0</v>
      </c>
      <c r="BJ258" s="17" t="s">
        <v>80</v>
      </c>
      <c r="BK258" s="96">
        <f>ROUND(P258*H258,2)</f>
        <v>0</v>
      </c>
      <c r="BL258" s="17" t="s">
        <v>239</v>
      </c>
      <c r="BM258" s="95" t="s">
        <v>314</v>
      </c>
    </row>
    <row r="259" spans="1:65" s="13" customFormat="1">
      <c r="B259" s="219"/>
      <c r="C259" s="220"/>
      <c r="D259" s="221" t="s">
        <v>169</v>
      </c>
      <c r="E259" s="222" t="s">
        <v>1</v>
      </c>
      <c r="F259" s="223" t="s">
        <v>2115</v>
      </c>
      <c r="G259" s="220"/>
      <c r="H259" s="224">
        <v>119.438</v>
      </c>
      <c r="I259" s="220"/>
      <c r="J259" s="220"/>
      <c r="K259" s="220"/>
      <c r="M259" s="97"/>
      <c r="N259" s="99"/>
      <c r="O259" s="100"/>
      <c r="P259" s="100"/>
      <c r="Q259" s="100"/>
      <c r="R259" s="100"/>
      <c r="S259" s="100"/>
      <c r="T259" s="100"/>
      <c r="U259" s="100"/>
      <c r="V259" s="100"/>
      <c r="W259" s="100"/>
      <c r="X259" s="101"/>
      <c r="AT259" s="98" t="s">
        <v>169</v>
      </c>
      <c r="AU259" s="98" t="s">
        <v>82</v>
      </c>
      <c r="AV259" s="13" t="s">
        <v>82</v>
      </c>
      <c r="AW259" s="13" t="s">
        <v>4</v>
      </c>
      <c r="AX259" s="13" t="s">
        <v>72</v>
      </c>
      <c r="AY259" s="98" t="s">
        <v>161</v>
      </c>
    </row>
    <row r="260" spans="1:65" s="14" customFormat="1">
      <c r="B260" s="225"/>
      <c r="C260" s="226"/>
      <c r="D260" s="221" t="s">
        <v>169</v>
      </c>
      <c r="E260" s="227" t="s">
        <v>1</v>
      </c>
      <c r="F260" s="228" t="s">
        <v>171</v>
      </c>
      <c r="G260" s="226"/>
      <c r="H260" s="229">
        <v>119.438</v>
      </c>
      <c r="I260" s="226"/>
      <c r="J260" s="226"/>
      <c r="K260" s="226"/>
      <c r="M260" s="102"/>
      <c r="N260" s="104"/>
      <c r="O260" s="105"/>
      <c r="P260" s="105"/>
      <c r="Q260" s="105"/>
      <c r="R260" s="105"/>
      <c r="S260" s="105"/>
      <c r="T260" s="105"/>
      <c r="U260" s="105"/>
      <c r="V260" s="105"/>
      <c r="W260" s="105"/>
      <c r="X260" s="106"/>
      <c r="AT260" s="103" t="s">
        <v>169</v>
      </c>
      <c r="AU260" s="103" t="s">
        <v>82</v>
      </c>
      <c r="AV260" s="14" t="s">
        <v>168</v>
      </c>
      <c r="AW260" s="14" t="s">
        <v>4</v>
      </c>
      <c r="AX260" s="14" t="s">
        <v>80</v>
      </c>
      <c r="AY260" s="103" t="s">
        <v>161</v>
      </c>
    </row>
    <row r="261" spans="1:65" s="2" customFormat="1" ht="55.5" customHeight="1">
      <c r="A261" s="21"/>
      <c r="B261" s="137"/>
      <c r="C261" s="213" t="s">
        <v>257</v>
      </c>
      <c r="D261" s="213" t="s">
        <v>164</v>
      </c>
      <c r="E261" s="214" t="s">
        <v>796</v>
      </c>
      <c r="F261" s="215" t="s">
        <v>797</v>
      </c>
      <c r="G261" s="216" t="s">
        <v>282</v>
      </c>
      <c r="H261" s="217">
        <v>1.054</v>
      </c>
      <c r="I261" s="218">
        <v>0</v>
      </c>
      <c r="J261" s="123"/>
      <c r="K261" s="218">
        <f>ROUND(P261*H261,2)</f>
        <v>0</v>
      </c>
      <c r="L261" s="89"/>
      <c r="M261" s="22"/>
      <c r="N261" s="90" t="s">
        <v>1</v>
      </c>
      <c r="O261" s="91" t="s">
        <v>35</v>
      </c>
      <c r="P261" s="92">
        <f>I261+J261</f>
        <v>0</v>
      </c>
      <c r="Q261" s="92">
        <f>ROUND(I261*H261,2)</f>
        <v>0</v>
      </c>
      <c r="R261" s="92">
        <f>ROUND(J261*H261,2)</f>
        <v>0</v>
      </c>
      <c r="S261" s="93">
        <v>0</v>
      </c>
      <c r="T261" s="93">
        <f>S261*H261</f>
        <v>0</v>
      </c>
      <c r="U261" s="93">
        <v>0</v>
      </c>
      <c r="V261" s="93">
        <f>U261*H261</f>
        <v>0</v>
      </c>
      <c r="W261" s="93">
        <v>0</v>
      </c>
      <c r="X261" s="94">
        <f>W261*H261</f>
        <v>0</v>
      </c>
      <c r="Y261" s="21"/>
      <c r="Z261" s="21"/>
      <c r="AA261" s="21"/>
      <c r="AB261" s="21"/>
      <c r="AC261" s="21"/>
      <c r="AD261" s="21"/>
      <c r="AE261" s="21"/>
      <c r="AR261" s="95" t="s">
        <v>239</v>
      </c>
      <c r="AT261" s="95" t="s">
        <v>164</v>
      </c>
      <c r="AU261" s="95" t="s">
        <v>82</v>
      </c>
      <c r="AY261" s="17" t="s">
        <v>161</v>
      </c>
      <c r="BE261" s="96">
        <f>IF(O261="základní",K261,0)</f>
        <v>0</v>
      </c>
      <c r="BF261" s="96">
        <f>IF(O261="snížená",K261,0)</f>
        <v>0</v>
      </c>
      <c r="BG261" s="96">
        <f>IF(O261="zákl. přenesená",K261,0)</f>
        <v>0</v>
      </c>
      <c r="BH261" s="96">
        <f>IF(O261="sníž. přenesená",K261,0)</f>
        <v>0</v>
      </c>
      <c r="BI261" s="96">
        <f>IF(O261="nulová",K261,0)</f>
        <v>0</v>
      </c>
      <c r="BJ261" s="17" t="s">
        <v>80</v>
      </c>
      <c r="BK261" s="96">
        <f>ROUND(P261*H261,2)</f>
        <v>0</v>
      </c>
      <c r="BL261" s="17" t="s">
        <v>239</v>
      </c>
      <c r="BM261" s="95" t="s">
        <v>318</v>
      </c>
    </row>
    <row r="262" spans="1:65" s="12" customFormat="1" ht="22.9" customHeight="1">
      <c r="B262" s="206"/>
      <c r="C262" s="207"/>
      <c r="D262" s="208" t="s">
        <v>71</v>
      </c>
      <c r="E262" s="211" t="s">
        <v>375</v>
      </c>
      <c r="F262" s="211" t="s">
        <v>376</v>
      </c>
      <c r="G262" s="207"/>
      <c r="H262" s="207"/>
      <c r="I262" s="207"/>
      <c r="J262" s="207"/>
      <c r="K262" s="212">
        <f>BK262</f>
        <v>0</v>
      </c>
      <c r="M262" s="80"/>
      <c r="N262" s="82"/>
      <c r="O262" s="83"/>
      <c r="P262" s="83"/>
      <c r="Q262" s="84">
        <f>SUM(Q263:Q292)</f>
        <v>0</v>
      </c>
      <c r="R262" s="84">
        <f>SUM(R263:R292)</f>
        <v>0</v>
      </c>
      <c r="S262" s="83"/>
      <c r="T262" s="85">
        <f>SUM(T263:T292)</f>
        <v>0</v>
      </c>
      <c r="U262" s="83"/>
      <c r="V262" s="85">
        <f>SUM(V263:V292)</f>
        <v>0</v>
      </c>
      <c r="W262" s="83"/>
      <c r="X262" s="86">
        <f>SUM(X263:X292)</f>
        <v>0</v>
      </c>
      <c r="AR262" s="81" t="s">
        <v>82</v>
      </c>
      <c r="AT262" s="87" t="s">
        <v>71</v>
      </c>
      <c r="AU262" s="87" t="s">
        <v>80</v>
      </c>
      <c r="AY262" s="81" t="s">
        <v>161</v>
      </c>
      <c r="BK262" s="88">
        <f>SUM(BK263:BK292)</f>
        <v>0</v>
      </c>
    </row>
    <row r="263" spans="1:65" s="2" customFormat="1" ht="49.15" customHeight="1">
      <c r="A263" s="21"/>
      <c r="B263" s="137"/>
      <c r="C263" s="213" t="s">
        <v>321</v>
      </c>
      <c r="D263" s="213" t="s">
        <v>164</v>
      </c>
      <c r="E263" s="214" t="s">
        <v>1222</v>
      </c>
      <c r="F263" s="215" t="s">
        <v>1223</v>
      </c>
      <c r="G263" s="216" t="s">
        <v>167</v>
      </c>
      <c r="H263" s="217">
        <v>63.55</v>
      </c>
      <c r="I263" s="123"/>
      <c r="J263" s="123"/>
      <c r="K263" s="218">
        <f>ROUND(P263*H263,2)</f>
        <v>0</v>
      </c>
      <c r="L263" s="89"/>
      <c r="M263" s="22"/>
      <c r="N263" s="90" t="s">
        <v>1</v>
      </c>
      <c r="O263" s="91" t="s">
        <v>35</v>
      </c>
      <c r="P263" s="92">
        <f>I263+J263</f>
        <v>0</v>
      </c>
      <c r="Q263" s="92">
        <f>ROUND(I263*H263,2)</f>
        <v>0</v>
      </c>
      <c r="R263" s="92">
        <f>ROUND(J263*H263,2)</f>
        <v>0</v>
      </c>
      <c r="S263" s="93">
        <v>0</v>
      </c>
      <c r="T263" s="93">
        <f>S263*H263</f>
        <v>0</v>
      </c>
      <c r="U263" s="93">
        <v>0</v>
      </c>
      <c r="V263" s="93">
        <f>U263*H263</f>
        <v>0</v>
      </c>
      <c r="W263" s="93">
        <v>0</v>
      </c>
      <c r="X263" s="94">
        <f>W263*H263</f>
        <v>0</v>
      </c>
      <c r="Y263" s="21"/>
      <c r="Z263" s="21"/>
      <c r="AA263" s="21"/>
      <c r="AB263" s="21"/>
      <c r="AC263" s="21"/>
      <c r="AD263" s="21"/>
      <c r="AE263" s="21"/>
      <c r="AR263" s="95" t="s">
        <v>239</v>
      </c>
      <c r="AT263" s="95" t="s">
        <v>164</v>
      </c>
      <c r="AU263" s="95" t="s">
        <v>82</v>
      </c>
      <c r="AY263" s="17" t="s">
        <v>161</v>
      </c>
      <c r="BE263" s="96">
        <f>IF(O263="základní",K263,0)</f>
        <v>0</v>
      </c>
      <c r="BF263" s="96">
        <f>IF(O263="snížená",K263,0)</f>
        <v>0</v>
      </c>
      <c r="BG263" s="96">
        <f>IF(O263="zákl. přenesená",K263,0)</f>
        <v>0</v>
      </c>
      <c r="BH263" s="96">
        <f>IF(O263="sníž. přenesená",K263,0)</f>
        <v>0</v>
      </c>
      <c r="BI263" s="96">
        <f>IF(O263="nulová",K263,0)</f>
        <v>0</v>
      </c>
      <c r="BJ263" s="17" t="s">
        <v>80</v>
      </c>
      <c r="BK263" s="96">
        <f>ROUND(P263*H263,2)</f>
        <v>0</v>
      </c>
      <c r="BL263" s="17" t="s">
        <v>239</v>
      </c>
      <c r="BM263" s="95" t="s">
        <v>324</v>
      </c>
    </row>
    <row r="264" spans="1:65" s="15" customFormat="1">
      <c r="B264" s="230"/>
      <c r="C264" s="231"/>
      <c r="D264" s="221" t="s">
        <v>169</v>
      </c>
      <c r="E264" s="232" t="s">
        <v>1</v>
      </c>
      <c r="F264" s="233" t="s">
        <v>2116</v>
      </c>
      <c r="G264" s="231"/>
      <c r="H264" s="232" t="s">
        <v>1</v>
      </c>
      <c r="I264" s="231"/>
      <c r="J264" s="231"/>
      <c r="K264" s="231"/>
      <c r="M264" s="107"/>
      <c r="N264" s="109"/>
      <c r="O264" s="110"/>
      <c r="P264" s="110"/>
      <c r="Q264" s="110"/>
      <c r="R264" s="110"/>
      <c r="S264" s="110"/>
      <c r="T264" s="110"/>
      <c r="U264" s="110"/>
      <c r="V264" s="110"/>
      <c r="W264" s="110"/>
      <c r="X264" s="111"/>
      <c r="AT264" s="108" t="s">
        <v>169</v>
      </c>
      <c r="AU264" s="108" t="s">
        <v>82</v>
      </c>
      <c r="AV264" s="15" t="s">
        <v>80</v>
      </c>
      <c r="AW264" s="15" t="s">
        <v>4</v>
      </c>
      <c r="AX264" s="15" t="s">
        <v>72</v>
      </c>
      <c r="AY264" s="108" t="s">
        <v>161</v>
      </c>
    </row>
    <row r="265" spans="1:65" s="13" customFormat="1">
      <c r="B265" s="219"/>
      <c r="C265" s="220"/>
      <c r="D265" s="221" t="s">
        <v>169</v>
      </c>
      <c r="E265" s="222" t="s">
        <v>1</v>
      </c>
      <c r="F265" s="223" t="s">
        <v>2117</v>
      </c>
      <c r="G265" s="220"/>
      <c r="H265" s="224">
        <v>63.55</v>
      </c>
      <c r="I265" s="220"/>
      <c r="J265" s="220"/>
      <c r="K265" s="220"/>
      <c r="M265" s="97"/>
      <c r="N265" s="99"/>
      <c r="O265" s="100"/>
      <c r="P265" s="100"/>
      <c r="Q265" s="100"/>
      <c r="R265" s="100"/>
      <c r="S265" s="100"/>
      <c r="T265" s="100"/>
      <c r="U265" s="100"/>
      <c r="V265" s="100"/>
      <c r="W265" s="100"/>
      <c r="X265" s="101"/>
      <c r="AT265" s="98" t="s">
        <v>169</v>
      </c>
      <c r="AU265" s="98" t="s">
        <v>82</v>
      </c>
      <c r="AV265" s="13" t="s">
        <v>82</v>
      </c>
      <c r="AW265" s="13" t="s">
        <v>4</v>
      </c>
      <c r="AX265" s="13" t="s">
        <v>72</v>
      </c>
      <c r="AY265" s="98" t="s">
        <v>161</v>
      </c>
    </row>
    <row r="266" spans="1:65" s="14" customFormat="1">
      <c r="B266" s="225"/>
      <c r="C266" s="226"/>
      <c r="D266" s="221" t="s">
        <v>169</v>
      </c>
      <c r="E266" s="227" t="s">
        <v>1</v>
      </c>
      <c r="F266" s="228" t="s">
        <v>171</v>
      </c>
      <c r="G266" s="226"/>
      <c r="H266" s="229">
        <v>63.55</v>
      </c>
      <c r="I266" s="226"/>
      <c r="J266" s="226"/>
      <c r="K266" s="226"/>
      <c r="M266" s="102"/>
      <c r="N266" s="104"/>
      <c r="O266" s="105"/>
      <c r="P266" s="105"/>
      <c r="Q266" s="105"/>
      <c r="R266" s="105"/>
      <c r="S266" s="105"/>
      <c r="T266" s="105"/>
      <c r="U266" s="105"/>
      <c r="V266" s="105"/>
      <c r="W266" s="105"/>
      <c r="X266" s="106"/>
      <c r="AT266" s="103" t="s">
        <v>169</v>
      </c>
      <c r="AU266" s="103" t="s">
        <v>82</v>
      </c>
      <c r="AV266" s="14" t="s">
        <v>168</v>
      </c>
      <c r="AW266" s="14" t="s">
        <v>4</v>
      </c>
      <c r="AX266" s="14" t="s">
        <v>80</v>
      </c>
      <c r="AY266" s="103" t="s">
        <v>161</v>
      </c>
    </row>
    <row r="267" spans="1:65" s="2" customFormat="1" ht="49.15" customHeight="1">
      <c r="A267" s="21"/>
      <c r="B267" s="137"/>
      <c r="C267" s="213" t="s">
        <v>270</v>
      </c>
      <c r="D267" s="213" t="s">
        <v>164</v>
      </c>
      <c r="E267" s="214" t="s">
        <v>1226</v>
      </c>
      <c r="F267" s="215" t="s">
        <v>1227</v>
      </c>
      <c r="G267" s="216" t="s">
        <v>167</v>
      </c>
      <c r="H267" s="217">
        <v>4.75</v>
      </c>
      <c r="I267" s="123"/>
      <c r="J267" s="123"/>
      <c r="K267" s="218">
        <f>ROUND(P267*H267,2)</f>
        <v>0</v>
      </c>
      <c r="L267" s="89"/>
      <c r="M267" s="22"/>
      <c r="N267" s="90" t="s">
        <v>1</v>
      </c>
      <c r="O267" s="91" t="s">
        <v>35</v>
      </c>
      <c r="P267" s="92">
        <f>I267+J267</f>
        <v>0</v>
      </c>
      <c r="Q267" s="92">
        <f>ROUND(I267*H267,2)</f>
        <v>0</v>
      </c>
      <c r="R267" s="92">
        <f>ROUND(J267*H267,2)</f>
        <v>0</v>
      </c>
      <c r="S267" s="93">
        <v>0</v>
      </c>
      <c r="T267" s="93">
        <f>S267*H267</f>
        <v>0</v>
      </c>
      <c r="U267" s="93">
        <v>0</v>
      </c>
      <c r="V267" s="93">
        <f>U267*H267</f>
        <v>0</v>
      </c>
      <c r="W267" s="93">
        <v>0</v>
      </c>
      <c r="X267" s="94">
        <f>W267*H267</f>
        <v>0</v>
      </c>
      <c r="Y267" s="21"/>
      <c r="Z267" s="21"/>
      <c r="AA267" s="21"/>
      <c r="AB267" s="21"/>
      <c r="AC267" s="21"/>
      <c r="AD267" s="21"/>
      <c r="AE267" s="21"/>
      <c r="AR267" s="95" t="s">
        <v>239</v>
      </c>
      <c r="AT267" s="95" t="s">
        <v>164</v>
      </c>
      <c r="AU267" s="95" t="s">
        <v>82</v>
      </c>
      <c r="AY267" s="17" t="s">
        <v>161</v>
      </c>
      <c r="BE267" s="96">
        <f>IF(O267="základní",K267,0)</f>
        <v>0</v>
      </c>
      <c r="BF267" s="96">
        <f>IF(O267="snížená",K267,0)</f>
        <v>0</v>
      </c>
      <c r="BG267" s="96">
        <f>IF(O267="zákl. přenesená",K267,0)</f>
        <v>0</v>
      </c>
      <c r="BH267" s="96">
        <f>IF(O267="sníž. přenesená",K267,0)</f>
        <v>0</v>
      </c>
      <c r="BI267" s="96">
        <f>IF(O267="nulová",K267,0)</f>
        <v>0</v>
      </c>
      <c r="BJ267" s="17" t="s">
        <v>80</v>
      </c>
      <c r="BK267" s="96">
        <f>ROUND(P267*H267,2)</f>
        <v>0</v>
      </c>
      <c r="BL267" s="17" t="s">
        <v>239</v>
      </c>
      <c r="BM267" s="95" t="s">
        <v>338</v>
      </c>
    </row>
    <row r="268" spans="1:65" s="15" customFormat="1">
      <c r="B268" s="230"/>
      <c r="C268" s="231"/>
      <c r="D268" s="221" t="s">
        <v>169</v>
      </c>
      <c r="E268" s="232" t="s">
        <v>1</v>
      </c>
      <c r="F268" s="233" t="s">
        <v>2118</v>
      </c>
      <c r="G268" s="231"/>
      <c r="H268" s="232" t="s">
        <v>1</v>
      </c>
      <c r="I268" s="231"/>
      <c r="J268" s="231"/>
      <c r="K268" s="231"/>
      <c r="M268" s="107"/>
      <c r="N268" s="109"/>
      <c r="O268" s="110"/>
      <c r="P268" s="110"/>
      <c r="Q268" s="110"/>
      <c r="R268" s="110"/>
      <c r="S268" s="110"/>
      <c r="T268" s="110"/>
      <c r="U268" s="110"/>
      <c r="V268" s="110"/>
      <c r="W268" s="110"/>
      <c r="X268" s="111"/>
      <c r="AT268" s="108" t="s">
        <v>169</v>
      </c>
      <c r="AU268" s="108" t="s">
        <v>82</v>
      </c>
      <c r="AV268" s="15" t="s">
        <v>80</v>
      </c>
      <c r="AW268" s="15" t="s">
        <v>4</v>
      </c>
      <c r="AX268" s="15" t="s">
        <v>72</v>
      </c>
      <c r="AY268" s="108" t="s">
        <v>161</v>
      </c>
    </row>
    <row r="269" spans="1:65" s="13" customFormat="1">
      <c r="B269" s="219"/>
      <c r="C269" s="220"/>
      <c r="D269" s="221" t="s">
        <v>169</v>
      </c>
      <c r="E269" s="222" t="s">
        <v>1</v>
      </c>
      <c r="F269" s="223" t="s">
        <v>2119</v>
      </c>
      <c r="G269" s="220"/>
      <c r="H269" s="224">
        <v>4.75</v>
      </c>
      <c r="I269" s="220"/>
      <c r="J269" s="220"/>
      <c r="K269" s="220"/>
      <c r="M269" s="97"/>
      <c r="N269" s="99"/>
      <c r="O269" s="100"/>
      <c r="P269" s="100"/>
      <c r="Q269" s="100"/>
      <c r="R269" s="100"/>
      <c r="S269" s="100"/>
      <c r="T269" s="100"/>
      <c r="U269" s="100"/>
      <c r="V269" s="100"/>
      <c r="W269" s="100"/>
      <c r="X269" s="101"/>
      <c r="AT269" s="98" t="s">
        <v>169</v>
      </c>
      <c r="AU269" s="98" t="s">
        <v>82</v>
      </c>
      <c r="AV269" s="13" t="s">
        <v>82</v>
      </c>
      <c r="AW269" s="13" t="s">
        <v>4</v>
      </c>
      <c r="AX269" s="13" t="s">
        <v>72</v>
      </c>
      <c r="AY269" s="98" t="s">
        <v>161</v>
      </c>
    </row>
    <row r="270" spans="1:65" s="14" customFormat="1">
      <c r="B270" s="225"/>
      <c r="C270" s="226"/>
      <c r="D270" s="221" t="s">
        <v>169</v>
      </c>
      <c r="E270" s="227" t="s">
        <v>1</v>
      </c>
      <c r="F270" s="228" t="s">
        <v>171</v>
      </c>
      <c r="G270" s="226"/>
      <c r="H270" s="229">
        <v>4.75</v>
      </c>
      <c r="I270" s="226"/>
      <c r="J270" s="226"/>
      <c r="K270" s="226"/>
      <c r="M270" s="102"/>
      <c r="N270" s="104"/>
      <c r="O270" s="105"/>
      <c r="P270" s="105"/>
      <c r="Q270" s="105"/>
      <c r="R270" s="105"/>
      <c r="S270" s="105"/>
      <c r="T270" s="105"/>
      <c r="U270" s="105"/>
      <c r="V270" s="105"/>
      <c r="W270" s="105"/>
      <c r="X270" s="106"/>
      <c r="AT270" s="103" t="s">
        <v>169</v>
      </c>
      <c r="AU270" s="103" t="s">
        <v>82</v>
      </c>
      <c r="AV270" s="14" t="s">
        <v>168</v>
      </c>
      <c r="AW270" s="14" t="s">
        <v>4</v>
      </c>
      <c r="AX270" s="14" t="s">
        <v>80</v>
      </c>
      <c r="AY270" s="103" t="s">
        <v>161</v>
      </c>
    </row>
    <row r="271" spans="1:65" s="2" customFormat="1" ht="37.9" customHeight="1">
      <c r="A271" s="21"/>
      <c r="B271" s="137"/>
      <c r="C271" s="213" t="s">
        <v>343</v>
      </c>
      <c r="D271" s="213" t="s">
        <v>164</v>
      </c>
      <c r="E271" s="214" t="s">
        <v>1230</v>
      </c>
      <c r="F271" s="215" t="s">
        <v>1231</v>
      </c>
      <c r="G271" s="216" t="s">
        <v>167</v>
      </c>
      <c r="H271" s="217">
        <v>68.3</v>
      </c>
      <c r="I271" s="123"/>
      <c r="J271" s="123"/>
      <c r="K271" s="218">
        <f>ROUND(P271*H271,2)</f>
        <v>0</v>
      </c>
      <c r="L271" s="89"/>
      <c r="M271" s="22"/>
      <c r="N271" s="90" t="s">
        <v>1</v>
      </c>
      <c r="O271" s="91" t="s">
        <v>35</v>
      </c>
      <c r="P271" s="92">
        <f>I271+J271</f>
        <v>0</v>
      </c>
      <c r="Q271" s="92">
        <f>ROUND(I271*H271,2)</f>
        <v>0</v>
      </c>
      <c r="R271" s="92">
        <f>ROUND(J271*H271,2)</f>
        <v>0</v>
      </c>
      <c r="S271" s="93">
        <v>0</v>
      </c>
      <c r="T271" s="93">
        <f>S271*H271</f>
        <v>0</v>
      </c>
      <c r="U271" s="93">
        <v>0</v>
      </c>
      <c r="V271" s="93">
        <f>U271*H271</f>
        <v>0</v>
      </c>
      <c r="W271" s="93">
        <v>0</v>
      </c>
      <c r="X271" s="94">
        <f>W271*H271</f>
        <v>0</v>
      </c>
      <c r="Y271" s="21"/>
      <c r="Z271" s="21"/>
      <c r="AA271" s="21"/>
      <c r="AB271" s="21"/>
      <c r="AC271" s="21"/>
      <c r="AD271" s="21"/>
      <c r="AE271" s="21"/>
      <c r="AR271" s="95" t="s">
        <v>239</v>
      </c>
      <c r="AT271" s="95" t="s">
        <v>164</v>
      </c>
      <c r="AU271" s="95" t="s">
        <v>82</v>
      </c>
      <c r="AY271" s="17" t="s">
        <v>161</v>
      </c>
      <c r="BE271" s="96">
        <f>IF(O271="základní",K271,0)</f>
        <v>0</v>
      </c>
      <c r="BF271" s="96">
        <f>IF(O271="snížená",K271,0)</f>
        <v>0</v>
      </c>
      <c r="BG271" s="96">
        <f>IF(O271="zákl. přenesená",K271,0)</f>
        <v>0</v>
      </c>
      <c r="BH271" s="96">
        <f>IF(O271="sníž. přenesená",K271,0)</f>
        <v>0</v>
      </c>
      <c r="BI271" s="96">
        <f>IF(O271="nulová",K271,0)</f>
        <v>0</v>
      </c>
      <c r="BJ271" s="17" t="s">
        <v>80</v>
      </c>
      <c r="BK271" s="96">
        <f>ROUND(P271*H271,2)</f>
        <v>0</v>
      </c>
      <c r="BL271" s="17" t="s">
        <v>239</v>
      </c>
      <c r="BM271" s="95" t="s">
        <v>347</v>
      </c>
    </row>
    <row r="272" spans="1:65" s="13" customFormat="1">
      <c r="B272" s="219"/>
      <c r="C272" s="220"/>
      <c r="D272" s="221" t="s">
        <v>169</v>
      </c>
      <c r="E272" s="222" t="s">
        <v>1</v>
      </c>
      <c r="F272" s="223" t="s">
        <v>2120</v>
      </c>
      <c r="G272" s="220"/>
      <c r="H272" s="224">
        <v>68.3</v>
      </c>
      <c r="I272" s="220"/>
      <c r="J272" s="220"/>
      <c r="K272" s="220"/>
      <c r="M272" s="97"/>
      <c r="N272" s="99"/>
      <c r="O272" s="100"/>
      <c r="P272" s="100"/>
      <c r="Q272" s="100"/>
      <c r="R272" s="100"/>
      <c r="S272" s="100"/>
      <c r="T272" s="100"/>
      <c r="U272" s="100"/>
      <c r="V272" s="100"/>
      <c r="W272" s="100"/>
      <c r="X272" s="101"/>
      <c r="AT272" s="98" t="s">
        <v>169</v>
      </c>
      <c r="AU272" s="98" t="s">
        <v>82</v>
      </c>
      <c r="AV272" s="13" t="s">
        <v>82</v>
      </c>
      <c r="AW272" s="13" t="s">
        <v>4</v>
      </c>
      <c r="AX272" s="13" t="s">
        <v>72</v>
      </c>
      <c r="AY272" s="98" t="s">
        <v>161</v>
      </c>
    </row>
    <row r="273" spans="1:65" s="14" customFormat="1">
      <c r="B273" s="225"/>
      <c r="C273" s="226"/>
      <c r="D273" s="221" t="s">
        <v>169</v>
      </c>
      <c r="E273" s="227" t="s">
        <v>1</v>
      </c>
      <c r="F273" s="228" t="s">
        <v>171</v>
      </c>
      <c r="G273" s="226"/>
      <c r="H273" s="229">
        <v>68.3</v>
      </c>
      <c r="I273" s="226"/>
      <c r="J273" s="226"/>
      <c r="K273" s="226"/>
      <c r="M273" s="102"/>
      <c r="N273" s="104"/>
      <c r="O273" s="105"/>
      <c r="P273" s="105"/>
      <c r="Q273" s="105"/>
      <c r="R273" s="105"/>
      <c r="S273" s="105"/>
      <c r="T273" s="105"/>
      <c r="U273" s="105"/>
      <c r="V273" s="105"/>
      <c r="W273" s="105"/>
      <c r="X273" s="106"/>
      <c r="AT273" s="103" t="s">
        <v>169</v>
      </c>
      <c r="AU273" s="103" t="s">
        <v>82</v>
      </c>
      <c r="AV273" s="14" t="s">
        <v>168</v>
      </c>
      <c r="AW273" s="14" t="s">
        <v>4</v>
      </c>
      <c r="AX273" s="14" t="s">
        <v>80</v>
      </c>
      <c r="AY273" s="103" t="s">
        <v>161</v>
      </c>
    </row>
    <row r="274" spans="1:65" s="2" customFormat="1" ht="44.25" customHeight="1">
      <c r="A274" s="21"/>
      <c r="B274" s="137"/>
      <c r="C274" s="213" t="s">
        <v>276</v>
      </c>
      <c r="D274" s="213" t="s">
        <v>164</v>
      </c>
      <c r="E274" s="214" t="s">
        <v>1233</v>
      </c>
      <c r="F274" s="215" t="s">
        <v>1234</v>
      </c>
      <c r="G274" s="216" t="s">
        <v>167</v>
      </c>
      <c r="H274" s="217">
        <v>44.55</v>
      </c>
      <c r="I274" s="218">
        <v>0</v>
      </c>
      <c r="J274" s="123"/>
      <c r="K274" s="218">
        <f>ROUND(P274*H274,2)</f>
        <v>0</v>
      </c>
      <c r="L274" s="89"/>
      <c r="M274" s="22"/>
      <c r="N274" s="90" t="s">
        <v>1</v>
      </c>
      <c r="O274" s="91" t="s">
        <v>35</v>
      </c>
      <c r="P274" s="92">
        <f>I274+J274</f>
        <v>0</v>
      </c>
      <c r="Q274" s="92">
        <f>ROUND(I274*H274,2)</f>
        <v>0</v>
      </c>
      <c r="R274" s="92">
        <f>ROUND(J274*H274,2)</f>
        <v>0</v>
      </c>
      <c r="S274" s="93">
        <v>0</v>
      </c>
      <c r="T274" s="93">
        <f>S274*H274</f>
        <v>0</v>
      </c>
      <c r="U274" s="93">
        <v>0</v>
      </c>
      <c r="V274" s="93">
        <f>U274*H274</f>
        <v>0</v>
      </c>
      <c r="W274" s="93">
        <v>0</v>
      </c>
      <c r="X274" s="94">
        <f>W274*H274</f>
        <v>0</v>
      </c>
      <c r="Y274" s="21"/>
      <c r="Z274" s="21"/>
      <c r="AA274" s="21"/>
      <c r="AB274" s="21"/>
      <c r="AC274" s="21"/>
      <c r="AD274" s="21"/>
      <c r="AE274" s="21"/>
      <c r="AR274" s="95" t="s">
        <v>239</v>
      </c>
      <c r="AT274" s="95" t="s">
        <v>164</v>
      </c>
      <c r="AU274" s="95" t="s">
        <v>82</v>
      </c>
      <c r="AY274" s="17" t="s">
        <v>161</v>
      </c>
      <c r="BE274" s="96">
        <f>IF(O274="základní",K274,0)</f>
        <v>0</v>
      </c>
      <c r="BF274" s="96">
        <f>IF(O274="snížená",K274,0)</f>
        <v>0</v>
      </c>
      <c r="BG274" s="96">
        <f>IF(O274="zákl. přenesená",K274,0)</f>
        <v>0</v>
      </c>
      <c r="BH274" s="96">
        <f>IF(O274="sníž. přenesená",K274,0)</f>
        <v>0</v>
      </c>
      <c r="BI274" s="96">
        <f>IF(O274="nulová",K274,0)</f>
        <v>0</v>
      </c>
      <c r="BJ274" s="17" t="s">
        <v>80</v>
      </c>
      <c r="BK274" s="96">
        <f>ROUND(P274*H274,2)</f>
        <v>0</v>
      </c>
      <c r="BL274" s="17" t="s">
        <v>239</v>
      </c>
      <c r="BM274" s="95" t="s">
        <v>351</v>
      </c>
    </row>
    <row r="275" spans="1:65" s="15" customFormat="1">
      <c r="B275" s="230"/>
      <c r="C275" s="231"/>
      <c r="D275" s="221" t="s">
        <v>169</v>
      </c>
      <c r="E275" s="232" t="s">
        <v>1</v>
      </c>
      <c r="F275" s="233" t="s">
        <v>2121</v>
      </c>
      <c r="G275" s="231"/>
      <c r="H275" s="232" t="s">
        <v>1</v>
      </c>
      <c r="I275" s="231"/>
      <c r="J275" s="231"/>
      <c r="K275" s="231"/>
      <c r="M275" s="107"/>
      <c r="N275" s="109"/>
      <c r="O275" s="110"/>
      <c r="P275" s="110"/>
      <c r="Q275" s="110"/>
      <c r="R275" s="110"/>
      <c r="S275" s="110"/>
      <c r="T275" s="110"/>
      <c r="U275" s="110"/>
      <c r="V275" s="110"/>
      <c r="W275" s="110"/>
      <c r="X275" s="111"/>
      <c r="AT275" s="108" t="s">
        <v>169</v>
      </c>
      <c r="AU275" s="108" t="s">
        <v>82</v>
      </c>
      <c r="AV275" s="15" t="s">
        <v>80</v>
      </c>
      <c r="AW275" s="15" t="s">
        <v>4</v>
      </c>
      <c r="AX275" s="15" t="s">
        <v>72</v>
      </c>
      <c r="AY275" s="108" t="s">
        <v>161</v>
      </c>
    </row>
    <row r="276" spans="1:65" s="13" customFormat="1">
      <c r="B276" s="219"/>
      <c r="C276" s="220"/>
      <c r="D276" s="221" t="s">
        <v>169</v>
      </c>
      <c r="E276" s="222" t="s">
        <v>1</v>
      </c>
      <c r="F276" s="223" t="s">
        <v>2122</v>
      </c>
      <c r="G276" s="220"/>
      <c r="H276" s="224">
        <v>44.55</v>
      </c>
      <c r="I276" s="220"/>
      <c r="J276" s="220"/>
      <c r="K276" s="220"/>
      <c r="M276" s="97"/>
      <c r="N276" s="99"/>
      <c r="O276" s="100"/>
      <c r="P276" s="100"/>
      <c r="Q276" s="100"/>
      <c r="R276" s="100"/>
      <c r="S276" s="100"/>
      <c r="T276" s="100"/>
      <c r="U276" s="100"/>
      <c r="V276" s="100"/>
      <c r="W276" s="100"/>
      <c r="X276" s="101"/>
      <c r="AT276" s="98" t="s">
        <v>169</v>
      </c>
      <c r="AU276" s="98" t="s">
        <v>82</v>
      </c>
      <c r="AV276" s="13" t="s">
        <v>82</v>
      </c>
      <c r="AW276" s="13" t="s">
        <v>4</v>
      </c>
      <c r="AX276" s="13" t="s">
        <v>72</v>
      </c>
      <c r="AY276" s="98" t="s">
        <v>161</v>
      </c>
    </row>
    <row r="277" spans="1:65" s="14" customFormat="1">
      <c r="B277" s="225"/>
      <c r="C277" s="226"/>
      <c r="D277" s="221" t="s">
        <v>169</v>
      </c>
      <c r="E277" s="227" t="s">
        <v>1</v>
      </c>
      <c r="F277" s="228" t="s">
        <v>171</v>
      </c>
      <c r="G277" s="226"/>
      <c r="H277" s="229">
        <v>44.55</v>
      </c>
      <c r="I277" s="226"/>
      <c r="J277" s="226"/>
      <c r="K277" s="226"/>
      <c r="M277" s="102"/>
      <c r="N277" s="104"/>
      <c r="O277" s="105"/>
      <c r="P277" s="105"/>
      <c r="Q277" s="105"/>
      <c r="R277" s="105"/>
      <c r="S277" s="105"/>
      <c r="T277" s="105"/>
      <c r="U277" s="105"/>
      <c r="V277" s="105"/>
      <c r="W277" s="105"/>
      <c r="X277" s="106"/>
      <c r="AT277" s="103" t="s">
        <v>169</v>
      </c>
      <c r="AU277" s="103" t="s">
        <v>82</v>
      </c>
      <c r="AV277" s="14" t="s">
        <v>168</v>
      </c>
      <c r="AW277" s="14" t="s">
        <v>4</v>
      </c>
      <c r="AX277" s="14" t="s">
        <v>80</v>
      </c>
      <c r="AY277" s="103" t="s">
        <v>161</v>
      </c>
    </row>
    <row r="278" spans="1:65" s="2" customFormat="1" ht="24.2" customHeight="1">
      <c r="A278" s="21"/>
      <c r="B278" s="137"/>
      <c r="C278" s="235" t="s">
        <v>353</v>
      </c>
      <c r="D278" s="235" t="s">
        <v>549</v>
      </c>
      <c r="E278" s="236" t="s">
        <v>1235</v>
      </c>
      <c r="F278" s="237" t="s">
        <v>1236</v>
      </c>
      <c r="G278" s="238" t="s">
        <v>167</v>
      </c>
      <c r="H278" s="239">
        <v>50.052</v>
      </c>
      <c r="I278" s="123"/>
      <c r="J278" s="240"/>
      <c r="K278" s="241">
        <f>ROUND(P278*H278,2)</f>
        <v>0</v>
      </c>
      <c r="L278" s="115"/>
      <c r="M278" s="116"/>
      <c r="N278" s="117" t="s">
        <v>1</v>
      </c>
      <c r="O278" s="91" t="s">
        <v>35</v>
      </c>
      <c r="P278" s="92">
        <f>I278+J278</f>
        <v>0</v>
      </c>
      <c r="Q278" s="92">
        <f>ROUND(I278*H278,2)</f>
        <v>0</v>
      </c>
      <c r="R278" s="92">
        <f>ROUND(J278*H278,2)</f>
        <v>0</v>
      </c>
      <c r="S278" s="93">
        <v>0</v>
      </c>
      <c r="T278" s="93">
        <f>S278*H278</f>
        <v>0</v>
      </c>
      <c r="U278" s="93">
        <v>0</v>
      </c>
      <c r="V278" s="93">
        <f>U278*H278</f>
        <v>0</v>
      </c>
      <c r="W278" s="93">
        <v>0</v>
      </c>
      <c r="X278" s="94">
        <f>W278*H278</f>
        <v>0</v>
      </c>
      <c r="Y278" s="21"/>
      <c r="Z278" s="21"/>
      <c r="AA278" s="21"/>
      <c r="AB278" s="21"/>
      <c r="AC278" s="21"/>
      <c r="AD278" s="21"/>
      <c r="AE278" s="21"/>
      <c r="AR278" s="95" t="s">
        <v>286</v>
      </c>
      <c r="AT278" s="95" t="s">
        <v>549</v>
      </c>
      <c r="AU278" s="95" t="s">
        <v>82</v>
      </c>
      <c r="AY278" s="17" t="s">
        <v>161</v>
      </c>
      <c r="BE278" s="96">
        <f>IF(O278="základní",K278,0)</f>
        <v>0</v>
      </c>
      <c r="BF278" s="96">
        <f>IF(O278="snížená",K278,0)</f>
        <v>0</v>
      </c>
      <c r="BG278" s="96">
        <f>IF(O278="zákl. přenesená",K278,0)</f>
        <v>0</v>
      </c>
      <c r="BH278" s="96">
        <f>IF(O278="sníž. přenesená",K278,0)</f>
        <v>0</v>
      </c>
      <c r="BI278" s="96">
        <f>IF(O278="nulová",K278,0)</f>
        <v>0</v>
      </c>
      <c r="BJ278" s="17" t="s">
        <v>80</v>
      </c>
      <c r="BK278" s="96">
        <f>ROUND(P278*H278,2)</f>
        <v>0</v>
      </c>
      <c r="BL278" s="17" t="s">
        <v>239</v>
      </c>
      <c r="BM278" s="95" t="s">
        <v>356</v>
      </c>
    </row>
    <row r="279" spans="1:65" s="13" customFormat="1">
      <c r="B279" s="219"/>
      <c r="C279" s="220"/>
      <c r="D279" s="221" t="s">
        <v>169</v>
      </c>
      <c r="E279" s="222" t="s">
        <v>1</v>
      </c>
      <c r="F279" s="223" t="s">
        <v>2123</v>
      </c>
      <c r="G279" s="220"/>
      <c r="H279" s="224">
        <v>50.052</v>
      </c>
      <c r="I279" s="220"/>
      <c r="J279" s="220"/>
      <c r="K279" s="220"/>
      <c r="M279" s="97"/>
      <c r="N279" s="99"/>
      <c r="O279" s="100"/>
      <c r="P279" s="100"/>
      <c r="Q279" s="100"/>
      <c r="R279" s="100"/>
      <c r="S279" s="100"/>
      <c r="T279" s="100"/>
      <c r="U279" s="100"/>
      <c r="V279" s="100"/>
      <c r="W279" s="100"/>
      <c r="X279" s="101"/>
      <c r="AT279" s="98" t="s">
        <v>169</v>
      </c>
      <c r="AU279" s="98" t="s">
        <v>82</v>
      </c>
      <c r="AV279" s="13" t="s">
        <v>82</v>
      </c>
      <c r="AW279" s="13" t="s">
        <v>4</v>
      </c>
      <c r="AX279" s="13" t="s">
        <v>72</v>
      </c>
      <c r="AY279" s="98" t="s">
        <v>161</v>
      </c>
    </row>
    <row r="280" spans="1:65" s="14" customFormat="1">
      <c r="B280" s="225"/>
      <c r="C280" s="226"/>
      <c r="D280" s="221" t="s">
        <v>169</v>
      </c>
      <c r="E280" s="227" t="s">
        <v>1</v>
      </c>
      <c r="F280" s="228" t="s">
        <v>171</v>
      </c>
      <c r="G280" s="226"/>
      <c r="H280" s="229">
        <v>50.052</v>
      </c>
      <c r="I280" s="226"/>
      <c r="J280" s="226"/>
      <c r="K280" s="226"/>
      <c r="M280" s="102"/>
      <c r="N280" s="104"/>
      <c r="O280" s="105"/>
      <c r="P280" s="105"/>
      <c r="Q280" s="105"/>
      <c r="R280" s="105"/>
      <c r="S280" s="105"/>
      <c r="T280" s="105"/>
      <c r="U280" s="105"/>
      <c r="V280" s="105"/>
      <c r="W280" s="105"/>
      <c r="X280" s="106"/>
      <c r="AT280" s="103" t="s">
        <v>169</v>
      </c>
      <c r="AU280" s="103" t="s">
        <v>82</v>
      </c>
      <c r="AV280" s="14" t="s">
        <v>168</v>
      </c>
      <c r="AW280" s="14" t="s">
        <v>4</v>
      </c>
      <c r="AX280" s="14" t="s">
        <v>80</v>
      </c>
      <c r="AY280" s="103" t="s">
        <v>161</v>
      </c>
    </row>
    <row r="281" spans="1:65" s="2" customFormat="1" ht="44.25" customHeight="1">
      <c r="A281" s="21"/>
      <c r="B281" s="137"/>
      <c r="C281" s="213" t="s">
        <v>283</v>
      </c>
      <c r="D281" s="213" t="s">
        <v>164</v>
      </c>
      <c r="E281" s="214" t="s">
        <v>1238</v>
      </c>
      <c r="F281" s="215" t="s">
        <v>1239</v>
      </c>
      <c r="G281" s="216" t="s">
        <v>167</v>
      </c>
      <c r="H281" s="217">
        <v>44.55</v>
      </c>
      <c r="I281" s="218">
        <v>0</v>
      </c>
      <c r="J281" s="123"/>
      <c r="K281" s="218">
        <f>ROUND(P281*H281,2)</f>
        <v>0</v>
      </c>
      <c r="L281" s="89"/>
      <c r="M281" s="22"/>
      <c r="N281" s="90" t="s">
        <v>1</v>
      </c>
      <c r="O281" s="91" t="s">
        <v>35</v>
      </c>
      <c r="P281" s="92">
        <f>I281+J281</f>
        <v>0</v>
      </c>
      <c r="Q281" s="92">
        <f>ROUND(I281*H281,2)</f>
        <v>0</v>
      </c>
      <c r="R281" s="92">
        <f>ROUND(J281*H281,2)</f>
        <v>0</v>
      </c>
      <c r="S281" s="93">
        <v>0</v>
      </c>
      <c r="T281" s="93">
        <f>S281*H281</f>
        <v>0</v>
      </c>
      <c r="U281" s="93">
        <v>0</v>
      </c>
      <c r="V281" s="93">
        <f>U281*H281</f>
        <v>0</v>
      </c>
      <c r="W281" s="93">
        <v>0</v>
      </c>
      <c r="X281" s="94">
        <f>W281*H281</f>
        <v>0</v>
      </c>
      <c r="Y281" s="21"/>
      <c r="Z281" s="21"/>
      <c r="AA281" s="21"/>
      <c r="AB281" s="21"/>
      <c r="AC281" s="21"/>
      <c r="AD281" s="21"/>
      <c r="AE281" s="21"/>
      <c r="AR281" s="95" t="s">
        <v>239</v>
      </c>
      <c r="AT281" s="95" t="s">
        <v>164</v>
      </c>
      <c r="AU281" s="95" t="s">
        <v>82</v>
      </c>
      <c r="AY281" s="17" t="s">
        <v>161</v>
      </c>
      <c r="BE281" s="96">
        <f>IF(O281="základní",K281,0)</f>
        <v>0</v>
      </c>
      <c r="BF281" s="96">
        <f>IF(O281="snížená",K281,0)</f>
        <v>0</v>
      </c>
      <c r="BG281" s="96">
        <f>IF(O281="zákl. přenesená",K281,0)</f>
        <v>0</v>
      </c>
      <c r="BH281" s="96">
        <f>IF(O281="sníž. přenesená",K281,0)</f>
        <v>0</v>
      </c>
      <c r="BI281" s="96">
        <f>IF(O281="nulová",K281,0)</f>
        <v>0</v>
      </c>
      <c r="BJ281" s="17" t="s">
        <v>80</v>
      </c>
      <c r="BK281" s="96">
        <f>ROUND(P281*H281,2)</f>
        <v>0</v>
      </c>
      <c r="BL281" s="17" t="s">
        <v>239</v>
      </c>
      <c r="BM281" s="95" t="s">
        <v>360</v>
      </c>
    </row>
    <row r="282" spans="1:65" s="15" customFormat="1">
      <c r="B282" s="230"/>
      <c r="C282" s="231"/>
      <c r="D282" s="221" t="s">
        <v>169</v>
      </c>
      <c r="E282" s="232" t="s">
        <v>1</v>
      </c>
      <c r="F282" s="233" t="s">
        <v>2121</v>
      </c>
      <c r="G282" s="231"/>
      <c r="H282" s="232" t="s">
        <v>1</v>
      </c>
      <c r="I282" s="231"/>
      <c r="J282" s="231"/>
      <c r="K282" s="231"/>
      <c r="M282" s="107"/>
      <c r="N282" s="109"/>
      <c r="O282" s="110"/>
      <c r="P282" s="110"/>
      <c r="Q282" s="110"/>
      <c r="R282" s="110"/>
      <c r="S282" s="110"/>
      <c r="T282" s="110"/>
      <c r="U282" s="110"/>
      <c r="V282" s="110"/>
      <c r="W282" s="110"/>
      <c r="X282" s="111"/>
      <c r="AT282" s="108" t="s">
        <v>169</v>
      </c>
      <c r="AU282" s="108" t="s">
        <v>82</v>
      </c>
      <c r="AV282" s="15" t="s">
        <v>80</v>
      </c>
      <c r="AW282" s="15" t="s">
        <v>4</v>
      </c>
      <c r="AX282" s="15" t="s">
        <v>72</v>
      </c>
      <c r="AY282" s="108" t="s">
        <v>161</v>
      </c>
    </row>
    <row r="283" spans="1:65" s="13" customFormat="1">
      <c r="B283" s="219"/>
      <c r="C283" s="220"/>
      <c r="D283" s="221" t="s">
        <v>169</v>
      </c>
      <c r="E283" s="222" t="s">
        <v>1</v>
      </c>
      <c r="F283" s="223" t="s">
        <v>2122</v>
      </c>
      <c r="G283" s="220"/>
      <c r="H283" s="224">
        <v>44.55</v>
      </c>
      <c r="I283" s="220"/>
      <c r="J283" s="220"/>
      <c r="K283" s="220"/>
      <c r="M283" s="97"/>
      <c r="N283" s="99"/>
      <c r="O283" s="100"/>
      <c r="P283" s="100"/>
      <c r="Q283" s="100"/>
      <c r="R283" s="100"/>
      <c r="S283" s="100"/>
      <c r="T283" s="100"/>
      <c r="U283" s="100"/>
      <c r="V283" s="100"/>
      <c r="W283" s="100"/>
      <c r="X283" s="101"/>
      <c r="AT283" s="98" t="s">
        <v>169</v>
      </c>
      <c r="AU283" s="98" t="s">
        <v>82</v>
      </c>
      <c r="AV283" s="13" t="s">
        <v>82</v>
      </c>
      <c r="AW283" s="13" t="s">
        <v>4</v>
      </c>
      <c r="AX283" s="13" t="s">
        <v>72</v>
      </c>
      <c r="AY283" s="98" t="s">
        <v>161</v>
      </c>
    </row>
    <row r="284" spans="1:65" s="14" customFormat="1">
      <c r="B284" s="225"/>
      <c r="C284" s="226"/>
      <c r="D284" s="221" t="s">
        <v>169</v>
      </c>
      <c r="E284" s="227" t="s">
        <v>1</v>
      </c>
      <c r="F284" s="228" t="s">
        <v>171</v>
      </c>
      <c r="G284" s="226"/>
      <c r="H284" s="229">
        <v>44.55</v>
      </c>
      <c r="I284" s="226"/>
      <c r="J284" s="226"/>
      <c r="K284" s="226"/>
      <c r="M284" s="102"/>
      <c r="N284" s="104"/>
      <c r="O284" s="105"/>
      <c r="P284" s="105"/>
      <c r="Q284" s="105"/>
      <c r="R284" s="105"/>
      <c r="S284" s="105"/>
      <c r="T284" s="105"/>
      <c r="U284" s="105"/>
      <c r="V284" s="105"/>
      <c r="W284" s="105"/>
      <c r="X284" s="106"/>
      <c r="AT284" s="103" t="s">
        <v>169</v>
      </c>
      <c r="AU284" s="103" t="s">
        <v>82</v>
      </c>
      <c r="AV284" s="14" t="s">
        <v>168</v>
      </c>
      <c r="AW284" s="14" t="s">
        <v>4</v>
      </c>
      <c r="AX284" s="14" t="s">
        <v>80</v>
      </c>
      <c r="AY284" s="103" t="s">
        <v>161</v>
      </c>
    </row>
    <row r="285" spans="1:65" s="2" customFormat="1" ht="24.2" customHeight="1">
      <c r="A285" s="21"/>
      <c r="B285" s="137"/>
      <c r="C285" s="235" t="s">
        <v>361</v>
      </c>
      <c r="D285" s="235" t="s">
        <v>549</v>
      </c>
      <c r="E285" s="236" t="s">
        <v>1240</v>
      </c>
      <c r="F285" s="237" t="s">
        <v>1241</v>
      </c>
      <c r="G285" s="238" t="s">
        <v>167</v>
      </c>
      <c r="H285" s="239">
        <v>45.441000000000003</v>
      </c>
      <c r="I285" s="123"/>
      <c r="J285" s="240"/>
      <c r="K285" s="241">
        <f>ROUND(P285*H285,2)</f>
        <v>0</v>
      </c>
      <c r="L285" s="115"/>
      <c r="M285" s="116"/>
      <c r="N285" s="117" t="s">
        <v>1</v>
      </c>
      <c r="O285" s="91" t="s">
        <v>35</v>
      </c>
      <c r="P285" s="92">
        <f>I285+J285</f>
        <v>0</v>
      </c>
      <c r="Q285" s="92">
        <f>ROUND(I285*H285,2)</f>
        <v>0</v>
      </c>
      <c r="R285" s="92">
        <f>ROUND(J285*H285,2)</f>
        <v>0</v>
      </c>
      <c r="S285" s="93">
        <v>0</v>
      </c>
      <c r="T285" s="93">
        <f>S285*H285</f>
        <v>0</v>
      </c>
      <c r="U285" s="93">
        <v>0</v>
      </c>
      <c r="V285" s="93">
        <f>U285*H285</f>
        <v>0</v>
      </c>
      <c r="W285" s="93">
        <v>0</v>
      </c>
      <c r="X285" s="94">
        <f>W285*H285</f>
        <v>0</v>
      </c>
      <c r="Y285" s="21"/>
      <c r="Z285" s="21"/>
      <c r="AA285" s="21"/>
      <c r="AB285" s="21"/>
      <c r="AC285" s="21"/>
      <c r="AD285" s="21"/>
      <c r="AE285" s="21"/>
      <c r="AR285" s="95" t="s">
        <v>286</v>
      </c>
      <c r="AT285" s="95" t="s">
        <v>549</v>
      </c>
      <c r="AU285" s="95" t="s">
        <v>82</v>
      </c>
      <c r="AY285" s="17" t="s">
        <v>161</v>
      </c>
      <c r="BE285" s="96">
        <f>IF(O285="základní",K285,0)</f>
        <v>0</v>
      </c>
      <c r="BF285" s="96">
        <f>IF(O285="snížená",K285,0)</f>
        <v>0</v>
      </c>
      <c r="BG285" s="96">
        <f>IF(O285="zákl. přenesená",K285,0)</f>
        <v>0</v>
      </c>
      <c r="BH285" s="96">
        <f>IF(O285="sníž. přenesená",K285,0)</f>
        <v>0</v>
      </c>
      <c r="BI285" s="96">
        <f>IF(O285="nulová",K285,0)</f>
        <v>0</v>
      </c>
      <c r="BJ285" s="17" t="s">
        <v>80</v>
      </c>
      <c r="BK285" s="96">
        <f>ROUND(P285*H285,2)</f>
        <v>0</v>
      </c>
      <c r="BL285" s="17" t="s">
        <v>239</v>
      </c>
      <c r="BM285" s="95" t="s">
        <v>364</v>
      </c>
    </row>
    <row r="286" spans="1:65" s="13" customFormat="1">
      <c r="B286" s="219"/>
      <c r="C286" s="220"/>
      <c r="D286" s="221" t="s">
        <v>169</v>
      </c>
      <c r="E286" s="222" t="s">
        <v>1</v>
      </c>
      <c r="F286" s="223" t="s">
        <v>2124</v>
      </c>
      <c r="G286" s="220"/>
      <c r="H286" s="224">
        <v>45.441000000000003</v>
      </c>
      <c r="I286" s="220"/>
      <c r="J286" s="220"/>
      <c r="K286" s="220"/>
      <c r="M286" s="97"/>
      <c r="N286" s="99"/>
      <c r="O286" s="100"/>
      <c r="P286" s="100"/>
      <c r="Q286" s="100"/>
      <c r="R286" s="100"/>
      <c r="S286" s="100"/>
      <c r="T286" s="100"/>
      <c r="U286" s="100"/>
      <c r="V286" s="100"/>
      <c r="W286" s="100"/>
      <c r="X286" s="101"/>
      <c r="AT286" s="98" t="s">
        <v>169</v>
      </c>
      <c r="AU286" s="98" t="s">
        <v>82</v>
      </c>
      <c r="AV286" s="13" t="s">
        <v>82</v>
      </c>
      <c r="AW286" s="13" t="s">
        <v>4</v>
      </c>
      <c r="AX286" s="13" t="s">
        <v>72</v>
      </c>
      <c r="AY286" s="98" t="s">
        <v>161</v>
      </c>
    </row>
    <row r="287" spans="1:65" s="14" customFormat="1">
      <c r="B287" s="225"/>
      <c r="C287" s="226"/>
      <c r="D287" s="221" t="s">
        <v>169</v>
      </c>
      <c r="E287" s="227" t="s">
        <v>1</v>
      </c>
      <c r="F287" s="228" t="s">
        <v>171</v>
      </c>
      <c r="G287" s="226"/>
      <c r="H287" s="229">
        <v>45.441000000000003</v>
      </c>
      <c r="I287" s="226"/>
      <c r="J287" s="226"/>
      <c r="K287" s="226"/>
      <c r="M287" s="102"/>
      <c r="N287" s="104"/>
      <c r="O287" s="105"/>
      <c r="P287" s="105"/>
      <c r="Q287" s="105"/>
      <c r="R287" s="105"/>
      <c r="S287" s="105"/>
      <c r="T287" s="105"/>
      <c r="U287" s="105"/>
      <c r="V287" s="105"/>
      <c r="W287" s="105"/>
      <c r="X287" s="106"/>
      <c r="AT287" s="103" t="s">
        <v>169</v>
      </c>
      <c r="AU287" s="103" t="s">
        <v>82</v>
      </c>
      <c r="AV287" s="14" t="s">
        <v>168</v>
      </c>
      <c r="AW287" s="14" t="s">
        <v>4</v>
      </c>
      <c r="AX287" s="14" t="s">
        <v>80</v>
      </c>
      <c r="AY287" s="103" t="s">
        <v>161</v>
      </c>
    </row>
    <row r="288" spans="1:65" s="2" customFormat="1" ht="24.2" customHeight="1">
      <c r="A288" s="21"/>
      <c r="B288" s="137"/>
      <c r="C288" s="213" t="s">
        <v>286</v>
      </c>
      <c r="D288" s="213" t="s">
        <v>164</v>
      </c>
      <c r="E288" s="214" t="s">
        <v>2125</v>
      </c>
      <c r="F288" s="215" t="s">
        <v>2126</v>
      </c>
      <c r="G288" s="216" t="s">
        <v>167</v>
      </c>
      <c r="H288" s="217">
        <v>6.55</v>
      </c>
      <c r="I288" s="218">
        <v>0</v>
      </c>
      <c r="J288" s="123"/>
      <c r="K288" s="218">
        <f>ROUND(P288*H288,2)</f>
        <v>0</v>
      </c>
      <c r="L288" s="89"/>
      <c r="M288" s="22"/>
      <c r="N288" s="90" t="s">
        <v>1</v>
      </c>
      <c r="O288" s="91" t="s">
        <v>35</v>
      </c>
      <c r="P288" s="92">
        <f>I288+J288</f>
        <v>0</v>
      </c>
      <c r="Q288" s="92">
        <f>ROUND(I288*H288,2)</f>
        <v>0</v>
      </c>
      <c r="R288" s="92">
        <f>ROUND(J288*H288,2)</f>
        <v>0</v>
      </c>
      <c r="S288" s="93">
        <v>0</v>
      </c>
      <c r="T288" s="93">
        <f>S288*H288</f>
        <v>0</v>
      </c>
      <c r="U288" s="93">
        <v>0</v>
      </c>
      <c r="V288" s="93">
        <f>U288*H288</f>
        <v>0</v>
      </c>
      <c r="W288" s="93">
        <v>0</v>
      </c>
      <c r="X288" s="94">
        <f>W288*H288</f>
        <v>0</v>
      </c>
      <c r="Y288" s="21"/>
      <c r="Z288" s="21"/>
      <c r="AA288" s="21"/>
      <c r="AB288" s="21"/>
      <c r="AC288" s="21"/>
      <c r="AD288" s="21"/>
      <c r="AE288" s="21"/>
      <c r="AR288" s="95" t="s">
        <v>239</v>
      </c>
      <c r="AT288" s="95" t="s">
        <v>164</v>
      </c>
      <c r="AU288" s="95" t="s">
        <v>82</v>
      </c>
      <c r="AY288" s="17" t="s">
        <v>161</v>
      </c>
      <c r="BE288" s="96">
        <f>IF(O288="základní",K288,0)</f>
        <v>0</v>
      </c>
      <c r="BF288" s="96">
        <f>IF(O288="snížená",K288,0)</f>
        <v>0</v>
      </c>
      <c r="BG288" s="96">
        <f>IF(O288="zákl. přenesená",K288,0)</f>
        <v>0</v>
      </c>
      <c r="BH288" s="96">
        <f>IF(O288="sníž. přenesená",K288,0)</f>
        <v>0</v>
      </c>
      <c r="BI288" s="96">
        <f>IF(O288="nulová",K288,0)</f>
        <v>0</v>
      </c>
      <c r="BJ288" s="17" t="s">
        <v>80</v>
      </c>
      <c r="BK288" s="96">
        <f>ROUND(P288*H288,2)</f>
        <v>0</v>
      </c>
      <c r="BL288" s="17" t="s">
        <v>239</v>
      </c>
      <c r="BM288" s="95" t="s">
        <v>369</v>
      </c>
    </row>
    <row r="289" spans="1:65" s="15" customFormat="1">
      <c r="B289" s="230"/>
      <c r="C289" s="231"/>
      <c r="D289" s="221" t="s">
        <v>169</v>
      </c>
      <c r="E289" s="232" t="s">
        <v>1</v>
      </c>
      <c r="F289" s="233" t="s">
        <v>2127</v>
      </c>
      <c r="G289" s="231"/>
      <c r="H289" s="232" t="s">
        <v>1</v>
      </c>
      <c r="I289" s="231"/>
      <c r="J289" s="231"/>
      <c r="K289" s="231"/>
      <c r="M289" s="107"/>
      <c r="N289" s="109"/>
      <c r="O289" s="110"/>
      <c r="P289" s="110"/>
      <c r="Q289" s="110"/>
      <c r="R289" s="110"/>
      <c r="S289" s="110"/>
      <c r="T289" s="110"/>
      <c r="U289" s="110"/>
      <c r="V289" s="110"/>
      <c r="W289" s="110"/>
      <c r="X289" s="111"/>
      <c r="AT289" s="108" t="s">
        <v>169</v>
      </c>
      <c r="AU289" s="108" t="s">
        <v>82</v>
      </c>
      <c r="AV289" s="15" t="s">
        <v>80</v>
      </c>
      <c r="AW289" s="15" t="s">
        <v>4</v>
      </c>
      <c r="AX289" s="15" t="s">
        <v>72</v>
      </c>
      <c r="AY289" s="108" t="s">
        <v>161</v>
      </c>
    </row>
    <row r="290" spans="1:65" s="13" customFormat="1">
      <c r="B290" s="219"/>
      <c r="C290" s="220"/>
      <c r="D290" s="221" t="s">
        <v>169</v>
      </c>
      <c r="E290" s="222" t="s">
        <v>1</v>
      </c>
      <c r="F290" s="223" t="s">
        <v>2128</v>
      </c>
      <c r="G290" s="220"/>
      <c r="H290" s="224">
        <v>6.55</v>
      </c>
      <c r="I290" s="220"/>
      <c r="J290" s="220"/>
      <c r="K290" s="220"/>
      <c r="M290" s="97"/>
      <c r="N290" s="99"/>
      <c r="O290" s="100"/>
      <c r="P290" s="100"/>
      <c r="Q290" s="100"/>
      <c r="R290" s="100"/>
      <c r="S290" s="100"/>
      <c r="T290" s="100"/>
      <c r="U290" s="100"/>
      <c r="V290" s="100"/>
      <c r="W290" s="100"/>
      <c r="X290" s="101"/>
      <c r="AT290" s="98" t="s">
        <v>169</v>
      </c>
      <c r="AU290" s="98" t="s">
        <v>82</v>
      </c>
      <c r="AV290" s="13" t="s">
        <v>82</v>
      </c>
      <c r="AW290" s="13" t="s">
        <v>4</v>
      </c>
      <c r="AX290" s="13" t="s">
        <v>72</v>
      </c>
      <c r="AY290" s="98" t="s">
        <v>161</v>
      </c>
    </row>
    <row r="291" spans="1:65" s="14" customFormat="1">
      <c r="B291" s="225"/>
      <c r="C291" s="226"/>
      <c r="D291" s="221" t="s">
        <v>169</v>
      </c>
      <c r="E291" s="227" t="s">
        <v>1</v>
      </c>
      <c r="F291" s="228" t="s">
        <v>171</v>
      </c>
      <c r="G291" s="226"/>
      <c r="H291" s="229">
        <v>6.55</v>
      </c>
      <c r="I291" s="226"/>
      <c r="J291" s="226"/>
      <c r="K291" s="226"/>
      <c r="M291" s="102"/>
      <c r="N291" s="104"/>
      <c r="O291" s="105"/>
      <c r="P291" s="105"/>
      <c r="Q291" s="105"/>
      <c r="R291" s="105"/>
      <c r="S291" s="105"/>
      <c r="T291" s="105"/>
      <c r="U291" s="105"/>
      <c r="V291" s="105"/>
      <c r="W291" s="105"/>
      <c r="X291" s="106"/>
      <c r="AT291" s="103" t="s">
        <v>169</v>
      </c>
      <c r="AU291" s="103" t="s">
        <v>82</v>
      </c>
      <c r="AV291" s="14" t="s">
        <v>168</v>
      </c>
      <c r="AW291" s="14" t="s">
        <v>4</v>
      </c>
      <c r="AX291" s="14" t="s">
        <v>80</v>
      </c>
      <c r="AY291" s="103" t="s">
        <v>161</v>
      </c>
    </row>
    <row r="292" spans="1:65" s="2" customFormat="1" ht="76.349999999999994" customHeight="1">
      <c r="A292" s="21"/>
      <c r="B292" s="137"/>
      <c r="C292" s="213" t="s">
        <v>371</v>
      </c>
      <c r="D292" s="213" t="s">
        <v>164</v>
      </c>
      <c r="E292" s="214" t="s">
        <v>1243</v>
      </c>
      <c r="F292" s="215" t="s">
        <v>1244</v>
      </c>
      <c r="G292" s="216" t="s">
        <v>282</v>
      </c>
      <c r="H292" s="217">
        <v>1.0660000000000001</v>
      </c>
      <c r="I292" s="218">
        <v>0</v>
      </c>
      <c r="J292" s="123"/>
      <c r="K292" s="218">
        <f>ROUND(P292*H292,2)</f>
        <v>0</v>
      </c>
      <c r="L292" s="89"/>
      <c r="M292" s="22"/>
      <c r="N292" s="90" t="s">
        <v>1</v>
      </c>
      <c r="O292" s="91" t="s">
        <v>35</v>
      </c>
      <c r="P292" s="92">
        <f>I292+J292</f>
        <v>0</v>
      </c>
      <c r="Q292" s="92">
        <f>ROUND(I292*H292,2)</f>
        <v>0</v>
      </c>
      <c r="R292" s="92">
        <f>ROUND(J292*H292,2)</f>
        <v>0</v>
      </c>
      <c r="S292" s="93">
        <v>0</v>
      </c>
      <c r="T292" s="93">
        <f>S292*H292</f>
        <v>0</v>
      </c>
      <c r="U292" s="93">
        <v>0</v>
      </c>
      <c r="V292" s="93">
        <f>U292*H292</f>
        <v>0</v>
      </c>
      <c r="W292" s="93">
        <v>0</v>
      </c>
      <c r="X292" s="94">
        <f>W292*H292</f>
        <v>0</v>
      </c>
      <c r="Y292" s="21"/>
      <c r="Z292" s="21"/>
      <c r="AA292" s="21"/>
      <c r="AB292" s="21"/>
      <c r="AC292" s="21"/>
      <c r="AD292" s="21"/>
      <c r="AE292" s="21"/>
      <c r="AR292" s="95" t="s">
        <v>239</v>
      </c>
      <c r="AT292" s="95" t="s">
        <v>164</v>
      </c>
      <c r="AU292" s="95" t="s">
        <v>82</v>
      </c>
      <c r="AY292" s="17" t="s">
        <v>161</v>
      </c>
      <c r="BE292" s="96">
        <f>IF(O292="základní",K292,0)</f>
        <v>0</v>
      </c>
      <c r="BF292" s="96">
        <f>IF(O292="snížená",K292,0)</f>
        <v>0</v>
      </c>
      <c r="BG292" s="96">
        <f>IF(O292="zákl. přenesená",K292,0)</f>
        <v>0</v>
      </c>
      <c r="BH292" s="96">
        <f>IF(O292="sníž. přenesená",K292,0)</f>
        <v>0</v>
      </c>
      <c r="BI292" s="96">
        <f>IF(O292="nulová",K292,0)</f>
        <v>0</v>
      </c>
      <c r="BJ292" s="17" t="s">
        <v>80</v>
      </c>
      <c r="BK292" s="96">
        <f>ROUND(P292*H292,2)</f>
        <v>0</v>
      </c>
      <c r="BL292" s="17" t="s">
        <v>239</v>
      </c>
      <c r="BM292" s="95" t="s">
        <v>374</v>
      </c>
    </row>
    <row r="293" spans="1:65" s="12" customFormat="1" ht="22.9" customHeight="1">
      <c r="B293" s="206"/>
      <c r="C293" s="207"/>
      <c r="D293" s="208" t="s">
        <v>71</v>
      </c>
      <c r="E293" s="211" t="s">
        <v>463</v>
      </c>
      <c r="F293" s="211" t="s">
        <v>464</v>
      </c>
      <c r="G293" s="207"/>
      <c r="H293" s="207"/>
      <c r="I293" s="207"/>
      <c r="J293" s="207"/>
      <c r="K293" s="212">
        <f>BK293</f>
        <v>0</v>
      </c>
      <c r="M293" s="80"/>
      <c r="N293" s="82"/>
      <c r="O293" s="83"/>
      <c r="P293" s="83"/>
      <c r="Q293" s="84">
        <f>SUM(Q294:Q305)</f>
        <v>0</v>
      </c>
      <c r="R293" s="84">
        <f>SUM(R294:R305)</f>
        <v>0</v>
      </c>
      <c r="S293" s="83"/>
      <c r="T293" s="85">
        <f>SUM(T294:T305)</f>
        <v>0</v>
      </c>
      <c r="U293" s="83"/>
      <c r="V293" s="85">
        <f>SUM(V294:V305)</f>
        <v>0</v>
      </c>
      <c r="W293" s="83"/>
      <c r="X293" s="86">
        <f>SUM(X294:X305)</f>
        <v>0</v>
      </c>
      <c r="AR293" s="81" t="s">
        <v>82</v>
      </c>
      <c r="AT293" s="87" t="s">
        <v>71</v>
      </c>
      <c r="AU293" s="87" t="s">
        <v>80</v>
      </c>
      <c r="AY293" s="81" t="s">
        <v>161</v>
      </c>
      <c r="BK293" s="88">
        <f>SUM(BK294:BK305)</f>
        <v>0</v>
      </c>
    </row>
    <row r="294" spans="1:65" s="2" customFormat="1" ht="62.65" customHeight="1">
      <c r="A294" s="21"/>
      <c r="B294" s="137"/>
      <c r="C294" s="213" t="s">
        <v>290</v>
      </c>
      <c r="D294" s="213" t="s">
        <v>164</v>
      </c>
      <c r="E294" s="214" t="s">
        <v>2129</v>
      </c>
      <c r="F294" s="215" t="s">
        <v>2130</v>
      </c>
      <c r="G294" s="216" t="s">
        <v>269</v>
      </c>
      <c r="H294" s="217">
        <v>1</v>
      </c>
      <c r="I294" s="123"/>
      <c r="J294" s="123"/>
      <c r="K294" s="218">
        <f t="shared" ref="K294:K305" si="1">ROUND(P294*H294,2)</f>
        <v>0</v>
      </c>
      <c r="L294" s="89"/>
      <c r="M294" s="22"/>
      <c r="N294" s="90" t="s">
        <v>1</v>
      </c>
      <c r="O294" s="91" t="s">
        <v>35</v>
      </c>
      <c r="P294" s="92">
        <f t="shared" ref="P294:P305" si="2">I294+J294</f>
        <v>0</v>
      </c>
      <c r="Q294" s="92">
        <f t="shared" ref="Q294:Q305" si="3">ROUND(I294*H294,2)</f>
        <v>0</v>
      </c>
      <c r="R294" s="92">
        <f t="shared" ref="R294:R305" si="4">ROUND(J294*H294,2)</f>
        <v>0</v>
      </c>
      <c r="S294" s="93">
        <v>0</v>
      </c>
      <c r="T294" s="93">
        <f t="shared" ref="T294:T305" si="5">S294*H294</f>
        <v>0</v>
      </c>
      <c r="U294" s="93">
        <v>0</v>
      </c>
      <c r="V294" s="93">
        <f t="shared" ref="V294:V305" si="6">U294*H294</f>
        <v>0</v>
      </c>
      <c r="W294" s="93">
        <v>0</v>
      </c>
      <c r="X294" s="94">
        <f t="shared" ref="X294:X305" si="7">W294*H294</f>
        <v>0</v>
      </c>
      <c r="Y294" s="21"/>
      <c r="Z294" s="21"/>
      <c r="AA294" s="21"/>
      <c r="AB294" s="21"/>
      <c r="AC294" s="21"/>
      <c r="AD294" s="21"/>
      <c r="AE294" s="21"/>
      <c r="AR294" s="95" t="s">
        <v>239</v>
      </c>
      <c r="AT294" s="95" t="s">
        <v>164</v>
      </c>
      <c r="AU294" s="95" t="s">
        <v>82</v>
      </c>
      <c r="AY294" s="17" t="s">
        <v>161</v>
      </c>
      <c r="BE294" s="96">
        <f t="shared" ref="BE294:BE305" si="8">IF(O294="základní",K294,0)</f>
        <v>0</v>
      </c>
      <c r="BF294" s="96">
        <f t="shared" ref="BF294:BF305" si="9">IF(O294="snížená",K294,0)</f>
        <v>0</v>
      </c>
      <c r="BG294" s="96">
        <f t="shared" ref="BG294:BG305" si="10">IF(O294="zákl. přenesená",K294,0)</f>
        <v>0</v>
      </c>
      <c r="BH294" s="96">
        <f t="shared" ref="BH294:BH305" si="11">IF(O294="sníž. přenesená",K294,0)</f>
        <v>0</v>
      </c>
      <c r="BI294" s="96">
        <f t="shared" ref="BI294:BI305" si="12">IF(O294="nulová",K294,0)</f>
        <v>0</v>
      </c>
      <c r="BJ294" s="17" t="s">
        <v>80</v>
      </c>
      <c r="BK294" s="96">
        <f t="shared" ref="BK294:BK305" si="13">ROUND(P294*H294,2)</f>
        <v>0</v>
      </c>
      <c r="BL294" s="17" t="s">
        <v>239</v>
      </c>
      <c r="BM294" s="95" t="s">
        <v>379</v>
      </c>
    </row>
    <row r="295" spans="1:65" s="2" customFormat="1" ht="37.9" customHeight="1">
      <c r="A295" s="21"/>
      <c r="B295" s="137"/>
      <c r="C295" s="213" t="s">
        <v>381</v>
      </c>
      <c r="D295" s="213" t="s">
        <v>164</v>
      </c>
      <c r="E295" s="214" t="s">
        <v>2131</v>
      </c>
      <c r="F295" s="215" t="s">
        <v>2132</v>
      </c>
      <c r="G295" s="216" t="s">
        <v>269</v>
      </c>
      <c r="H295" s="217">
        <v>1</v>
      </c>
      <c r="I295" s="123"/>
      <c r="J295" s="123"/>
      <c r="K295" s="218">
        <f t="shared" si="1"/>
        <v>0</v>
      </c>
      <c r="L295" s="89"/>
      <c r="M295" s="22"/>
      <c r="N295" s="90" t="s">
        <v>1</v>
      </c>
      <c r="O295" s="91" t="s">
        <v>35</v>
      </c>
      <c r="P295" s="92">
        <f t="shared" si="2"/>
        <v>0</v>
      </c>
      <c r="Q295" s="92">
        <f t="shared" si="3"/>
        <v>0</v>
      </c>
      <c r="R295" s="92">
        <f t="shared" si="4"/>
        <v>0</v>
      </c>
      <c r="S295" s="93">
        <v>0</v>
      </c>
      <c r="T295" s="93">
        <f t="shared" si="5"/>
        <v>0</v>
      </c>
      <c r="U295" s="93">
        <v>0</v>
      </c>
      <c r="V295" s="93">
        <f t="shared" si="6"/>
        <v>0</v>
      </c>
      <c r="W295" s="93">
        <v>0</v>
      </c>
      <c r="X295" s="94">
        <f t="shared" si="7"/>
        <v>0</v>
      </c>
      <c r="Y295" s="21"/>
      <c r="Z295" s="21"/>
      <c r="AA295" s="21"/>
      <c r="AB295" s="21"/>
      <c r="AC295" s="21"/>
      <c r="AD295" s="21"/>
      <c r="AE295" s="21"/>
      <c r="AR295" s="95" t="s">
        <v>239</v>
      </c>
      <c r="AT295" s="95" t="s">
        <v>164</v>
      </c>
      <c r="AU295" s="95" t="s">
        <v>82</v>
      </c>
      <c r="AY295" s="17" t="s">
        <v>161</v>
      </c>
      <c r="BE295" s="96">
        <f t="shared" si="8"/>
        <v>0</v>
      </c>
      <c r="BF295" s="96">
        <f t="shared" si="9"/>
        <v>0</v>
      </c>
      <c r="BG295" s="96">
        <f t="shared" si="10"/>
        <v>0</v>
      </c>
      <c r="BH295" s="96">
        <f t="shared" si="11"/>
        <v>0</v>
      </c>
      <c r="BI295" s="96">
        <f t="shared" si="12"/>
        <v>0</v>
      </c>
      <c r="BJ295" s="17" t="s">
        <v>80</v>
      </c>
      <c r="BK295" s="96">
        <f t="shared" si="13"/>
        <v>0</v>
      </c>
      <c r="BL295" s="17" t="s">
        <v>239</v>
      </c>
      <c r="BM295" s="95" t="s">
        <v>384</v>
      </c>
    </row>
    <row r="296" spans="1:65" s="2" customFormat="1" ht="37.9" customHeight="1">
      <c r="A296" s="21"/>
      <c r="B296" s="137"/>
      <c r="C296" s="213" t="s">
        <v>293</v>
      </c>
      <c r="D296" s="213" t="s">
        <v>164</v>
      </c>
      <c r="E296" s="214" t="s">
        <v>2133</v>
      </c>
      <c r="F296" s="215" t="s">
        <v>2134</v>
      </c>
      <c r="G296" s="216" t="s">
        <v>269</v>
      </c>
      <c r="H296" s="217">
        <v>1</v>
      </c>
      <c r="I296" s="123"/>
      <c r="J296" s="123"/>
      <c r="K296" s="218">
        <f t="shared" si="1"/>
        <v>0</v>
      </c>
      <c r="L296" s="89"/>
      <c r="M296" s="22"/>
      <c r="N296" s="90" t="s">
        <v>1</v>
      </c>
      <c r="O296" s="91" t="s">
        <v>35</v>
      </c>
      <c r="P296" s="92">
        <f t="shared" si="2"/>
        <v>0</v>
      </c>
      <c r="Q296" s="92">
        <f t="shared" si="3"/>
        <v>0</v>
      </c>
      <c r="R296" s="92">
        <f t="shared" si="4"/>
        <v>0</v>
      </c>
      <c r="S296" s="93">
        <v>0</v>
      </c>
      <c r="T296" s="93">
        <f t="shared" si="5"/>
        <v>0</v>
      </c>
      <c r="U296" s="93">
        <v>0</v>
      </c>
      <c r="V296" s="93">
        <f t="shared" si="6"/>
        <v>0</v>
      </c>
      <c r="W296" s="93">
        <v>0</v>
      </c>
      <c r="X296" s="94">
        <f t="shared" si="7"/>
        <v>0</v>
      </c>
      <c r="Y296" s="21"/>
      <c r="Z296" s="21"/>
      <c r="AA296" s="21"/>
      <c r="AB296" s="21"/>
      <c r="AC296" s="21"/>
      <c r="AD296" s="21"/>
      <c r="AE296" s="21"/>
      <c r="AR296" s="95" t="s">
        <v>239</v>
      </c>
      <c r="AT296" s="95" t="s">
        <v>164</v>
      </c>
      <c r="AU296" s="95" t="s">
        <v>82</v>
      </c>
      <c r="AY296" s="17" t="s">
        <v>161</v>
      </c>
      <c r="BE296" s="96">
        <f t="shared" si="8"/>
        <v>0</v>
      </c>
      <c r="BF296" s="96">
        <f t="shared" si="9"/>
        <v>0</v>
      </c>
      <c r="BG296" s="96">
        <f t="shared" si="10"/>
        <v>0</v>
      </c>
      <c r="BH296" s="96">
        <f t="shared" si="11"/>
        <v>0</v>
      </c>
      <c r="BI296" s="96">
        <f t="shared" si="12"/>
        <v>0</v>
      </c>
      <c r="BJ296" s="17" t="s">
        <v>80</v>
      </c>
      <c r="BK296" s="96">
        <f t="shared" si="13"/>
        <v>0</v>
      </c>
      <c r="BL296" s="17" t="s">
        <v>239</v>
      </c>
      <c r="BM296" s="95" t="s">
        <v>389</v>
      </c>
    </row>
    <row r="297" spans="1:65" s="2" customFormat="1" ht="37.9" customHeight="1">
      <c r="A297" s="21"/>
      <c r="B297" s="137"/>
      <c r="C297" s="213" t="s">
        <v>396</v>
      </c>
      <c r="D297" s="213" t="s">
        <v>164</v>
      </c>
      <c r="E297" s="214" t="s">
        <v>2135</v>
      </c>
      <c r="F297" s="215" t="s">
        <v>2136</v>
      </c>
      <c r="G297" s="216" t="s">
        <v>269</v>
      </c>
      <c r="H297" s="217">
        <v>5</v>
      </c>
      <c r="I297" s="123"/>
      <c r="J297" s="123"/>
      <c r="K297" s="218">
        <f t="shared" si="1"/>
        <v>0</v>
      </c>
      <c r="L297" s="89"/>
      <c r="M297" s="22"/>
      <c r="N297" s="90" t="s">
        <v>1</v>
      </c>
      <c r="O297" s="91" t="s">
        <v>35</v>
      </c>
      <c r="P297" s="92">
        <f t="shared" si="2"/>
        <v>0</v>
      </c>
      <c r="Q297" s="92">
        <f t="shared" si="3"/>
        <v>0</v>
      </c>
      <c r="R297" s="92">
        <f t="shared" si="4"/>
        <v>0</v>
      </c>
      <c r="S297" s="93">
        <v>0</v>
      </c>
      <c r="T297" s="93">
        <f t="shared" si="5"/>
        <v>0</v>
      </c>
      <c r="U297" s="93">
        <v>0</v>
      </c>
      <c r="V297" s="93">
        <f t="shared" si="6"/>
        <v>0</v>
      </c>
      <c r="W297" s="93">
        <v>0</v>
      </c>
      <c r="X297" s="94">
        <f t="shared" si="7"/>
        <v>0</v>
      </c>
      <c r="Y297" s="21"/>
      <c r="Z297" s="21"/>
      <c r="AA297" s="21"/>
      <c r="AB297" s="21"/>
      <c r="AC297" s="21"/>
      <c r="AD297" s="21"/>
      <c r="AE297" s="21"/>
      <c r="AR297" s="95" t="s">
        <v>239</v>
      </c>
      <c r="AT297" s="95" t="s">
        <v>164</v>
      </c>
      <c r="AU297" s="95" t="s">
        <v>82</v>
      </c>
      <c r="AY297" s="17" t="s">
        <v>161</v>
      </c>
      <c r="BE297" s="96">
        <f t="shared" si="8"/>
        <v>0</v>
      </c>
      <c r="BF297" s="96">
        <f t="shared" si="9"/>
        <v>0</v>
      </c>
      <c r="BG297" s="96">
        <f t="shared" si="10"/>
        <v>0</v>
      </c>
      <c r="BH297" s="96">
        <f t="shared" si="11"/>
        <v>0</v>
      </c>
      <c r="BI297" s="96">
        <f t="shared" si="12"/>
        <v>0</v>
      </c>
      <c r="BJ297" s="17" t="s">
        <v>80</v>
      </c>
      <c r="BK297" s="96">
        <f t="shared" si="13"/>
        <v>0</v>
      </c>
      <c r="BL297" s="17" t="s">
        <v>239</v>
      </c>
      <c r="BM297" s="95" t="s">
        <v>399</v>
      </c>
    </row>
    <row r="298" spans="1:65" s="2" customFormat="1" ht="37.9" customHeight="1">
      <c r="A298" s="21"/>
      <c r="B298" s="137"/>
      <c r="C298" s="213" t="s">
        <v>298</v>
      </c>
      <c r="D298" s="213" t="s">
        <v>164</v>
      </c>
      <c r="E298" s="214" t="s">
        <v>2137</v>
      </c>
      <c r="F298" s="215" t="s">
        <v>2136</v>
      </c>
      <c r="G298" s="216" t="s">
        <v>269</v>
      </c>
      <c r="H298" s="217">
        <v>3</v>
      </c>
      <c r="I298" s="123"/>
      <c r="J298" s="123"/>
      <c r="K298" s="218">
        <f t="shared" si="1"/>
        <v>0</v>
      </c>
      <c r="L298" s="89"/>
      <c r="M298" s="22"/>
      <c r="N298" s="90" t="s">
        <v>1</v>
      </c>
      <c r="O298" s="91" t="s">
        <v>35</v>
      </c>
      <c r="P298" s="92">
        <f t="shared" si="2"/>
        <v>0</v>
      </c>
      <c r="Q298" s="92">
        <f t="shared" si="3"/>
        <v>0</v>
      </c>
      <c r="R298" s="92">
        <f t="shared" si="4"/>
        <v>0</v>
      </c>
      <c r="S298" s="93">
        <v>0</v>
      </c>
      <c r="T298" s="93">
        <f t="shared" si="5"/>
        <v>0</v>
      </c>
      <c r="U298" s="93">
        <v>0</v>
      </c>
      <c r="V298" s="93">
        <f t="shared" si="6"/>
        <v>0</v>
      </c>
      <c r="W298" s="93">
        <v>0</v>
      </c>
      <c r="X298" s="94">
        <f t="shared" si="7"/>
        <v>0</v>
      </c>
      <c r="Y298" s="21"/>
      <c r="Z298" s="21"/>
      <c r="AA298" s="21"/>
      <c r="AB298" s="21"/>
      <c r="AC298" s="21"/>
      <c r="AD298" s="21"/>
      <c r="AE298" s="21"/>
      <c r="AR298" s="95" t="s">
        <v>239</v>
      </c>
      <c r="AT298" s="95" t="s">
        <v>164</v>
      </c>
      <c r="AU298" s="95" t="s">
        <v>82</v>
      </c>
      <c r="AY298" s="17" t="s">
        <v>161</v>
      </c>
      <c r="BE298" s="96">
        <f t="shared" si="8"/>
        <v>0</v>
      </c>
      <c r="BF298" s="96">
        <f t="shared" si="9"/>
        <v>0</v>
      </c>
      <c r="BG298" s="96">
        <f t="shared" si="10"/>
        <v>0</v>
      </c>
      <c r="BH298" s="96">
        <f t="shared" si="11"/>
        <v>0</v>
      </c>
      <c r="BI298" s="96">
        <f t="shared" si="12"/>
        <v>0</v>
      </c>
      <c r="BJ298" s="17" t="s">
        <v>80</v>
      </c>
      <c r="BK298" s="96">
        <f t="shared" si="13"/>
        <v>0</v>
      </c>
      <c r="BL298" s="17" t="s">
        <v>239</v>
      </c>
      <c r="BM298" s="95" t="s">
        <v>404</v>
      </c>
    </row>
    <row r="299" spans="1:65" s="2" customFormat="1" ht="37.9" customHeight="1">
      <c r="A299" s="21"/>
      <c r="B299" s="137"/>
      <c r="C299" s="213" t="s">
        <v>408</v>
      </c>
      <c r="D299" s="213" t="s">
        <v>164</v>
      </c>
      <c r="E299" s="214" t="s">
        <v>2138</v>
      </c>
      <c r="F299" s="215" t="s">
        <v>2139</v>
      </c>
      <c r="G299" s="216" t="s">
        <v>269</v>
      </c>
      <c r="H299" s="217">
        <v>5</v>
      </c>
      <c r="I299" s="123"/>
      <c r="J299" s="123"/>
      <c r="K299" s="218">
        <f t="shared" si="1"/>
        <v>0</v>
      </c>
      <c r="L299" s="89"/>
      <c r="M299" s="22"/>
      <c r="N299" s="90" t="s">
        <v>1</v>
      </c>
      <c r="O299" s="91" t="s">
        <v>35</v>
      </c>
      <c r="P299" s="92">
        <f t="shared" si="2"/>
        <v>0</v>
      </c>
      <c r="Q299" s="92">
        <f t="shared" si="3"/>
        <v>0</v>
      </c>
      <c r="R299" s="92">
        <f t="shared" si="4"/>
        <v>0</v>
      </c>
      <c r="S299" s="93">
        <v>0</v>
      </c>
      <c r="T299" s="93">
        <f t="shared" si="5"/>
        <v>0</v>
      </c>
      <c r="U299" s="93">
        <v>0</v>
      </c>
      <c r="V299" s="93">
        <f t="shared" si="6"/>
        <v>0</v>
      </c>
      <c r="W299" s="93">
        <v>0</v>
      </c>
      <c r="X299" s="94">
        <f t="shared" si="7"/>
        <v>0</v>
      </c>
      <c r="Y299" s="21"/>
      <c r="Z299" s="21"/>
      <c r="AA299" s="21"/>
      <c r="AB299" s="21"/>
      <c r="AC299" s="21"/>
      <c r="AD299" s="21"/>
      <c r="AE299" s="21"/>
      <c r="AR299" s="95" t="s">
        <v>239</v>
      </c>
      <c r="AT299" s="95" t="s">
        <v>164</v>
      </c>
      <c r="AU299" s="95" t="s">
        <v>82</v>
      </c>
      <c r="AY299" s="17" t="s">
        <v>161</v>
      </c>
      <c r="BE299" s="96">
        <f t="shared" si="8"/>
        <v>0</v>
      </c>
      <c r="BF299" s="96">
        <f t="shared" si="9"/>
        <v>0</v>
      </c>
      <c r="BG299" s="96">
        <f t="shared" si="10"/>
        <v>0</v>
      </c>
      <c r="BH299" s="96">
        <f t="shared" si="11"/>
        <v>0</v>
      </c>
      <c r="BI299" s="96">
        <f t="shared" si="12"/>
        <v>0</v>
      </c>
      <c r="BJ299" s="17" t="s">
        <v>80</v>
      </c>
      <c r="BK299" s="96">
        <f t="shared" si="13"/>
        <v>0</v>
      </c>
      <c r="BL299" s="17" t="s">
        <v>239</v>
      </c>
      <c r="BM299" s="95" t="s">
        <v>411</v>
      </c>
    </row>
    <row r="300" spans="1:65" s="2" customFormat="1" ht="37.9" customHeight="1">
      <c r="A300" s="21"/>
      <c r="B300" s="137"/>
      <c r="C300" s="213" t="s">
        <v>301</v>
      </c>
      <c r="D300" s="213" t="s">
        <v>164</v>
      </c>
      <c r="E300" s="214" t="s">
        <v>2140</v>
      </c>
      <c r="F300" s="215" t="s">
        <v>2139</v>
      </c>
      <c r="G300" s="216" t="s">
        <v>269</v>
      </c>
      <c r="H300" s="217">
        <v>2</v>
      </c>
      <c r="I300" s="123"/>
      <c r="J300" s="123"/>
      <c r="K300" s="218">
        <f t="shared" si="1"/>
        <v>0</v>
      </c>
      <c r="L300" s="89"/>
      <c r="M300" s="22"/>
      <c r="N300" s="90" t="s">
        <v>1</v>
      </c>
      <c r="O300" s="91" t="s">
        <v>35</v>
      </c>
      <c r="P300" s="92">
        <f t="shared" si="2"/>
        <v>0</v>
      </c>
      <c r="Q300" s="92">
        <f t="shared" si="3"/>
        <v>0</v>
      </c>
      <c r="R300" s="92">
        <f t="shared" si="4"/>
        <v>0</v>
      </c>
      <c r="S300" s="93">
        <v>0</v>
      </c>
      <c r="T300" s="93">
        <f t="shared" si="5"/>
        <v>0</v>
      </c>
      <c r="U300" s="93">
        <v>0</v>
      </c>
      <c r="V300" s="93">
        <f t="shared" si="6"/>
        <v>0</v>
      </c>
      <c r="W300" s="93">
        <v>0</v>
      </c>
      <c r="X300" s="94">
        <f t="shared" si="7"/>
        <v>0</v>
      </c>
      <c r="Y300" s="21"/>
      <c r="Z300" s="21"/>
      <c r="AA300" s="21"/>
      <c r="AB300" s="21"/>
      <c r="AC300" s="21"/>
      <c r="AD300" s="21"/>
      <c r="AE300" s="21"/>
      <c r="AR300" s="95" t="s">
        <v>239</v>
      </c>
      <c r="AT300" s="95" t="s">
        <v>164</v>
      </c>
      <c r="AU300" s="95" t="s">
        <v>82</v>
      </c>
      <c r="AY300" s="17" t="s">
        <v>161</v>
      </c>
      <c r="BE300" s="96">
        <f t="shared" si="8"/>
        <v>0</v>
      </c>
      <c r="BF300" s="96">
        <f t="shared" si="9"/>
        <v>0</v>
      </c>
      <c r="BG300" s="96">
        <f t="shared" si="10"/>
        <v>0</v>
      </c>
      <c r="BH300" s="96">
        <f t="shared" si="11"/>
        <v>0</v>
      </c>
      <c r="BI300" s="96">
        <f t="shared" si="12"/>
        <v>0</v>
      </c>
      <c r="BJ300" s="17" t="s">
        <v>80</v>
      </c>
      <c r="BK300" s="96">
        <f t="shared" si="13"/>
        <v>0</v>
      </c>
      <c r="BL300" s="17" t="s">
        <v>239</v>
      </c>
      <c r="BM300" s="95" t="s">
        <v>415</v>
      </c>
    </row>
    <row r="301" spans="1:65" s="2" customFormat="1" ht="33" customHeight="1">
      <c r="A301" s="21"/>
      <c r="B301" s="137"/>
      <c r="C301" s="213" t="s">
        <v>420</v>
      </c>
      <c r="D301" s="213" t="s">
        <v>164</v>
      </c>
      <c r="E301" s="214" t="s">
        <v>2141</v>
      </c>
      <c r="F301" s="215" t="s">
        <v>1253</v>
      </c>
      <c r="G301" s="216" t="s">
        <v>269</v>
      </c>
      <c r="H301" s="217">
        <v>2</v>
      </c>
      <c r="I301" s="123"/>
      <c r="J301" s="123"/>
      <c r="K301" s="218">
        <f t="shared" si="1"/>
        <v>0</v>
      </c>
      <c r="L301" s="89"/>
      <c r="M301" s="22"/>
      <c r="N301" s="90" t="s">
        <v>1</v>
      </c>
      <c r="O301" s="91" t="s">
        <v>35</v>
      </c>
      <c r="P301" s="92">
        <f t="shared" si="2"/>
        <v>0</v>
      </c>
      <c r="Q301" s="92">
        <f t="shared" si="3"/>
        <v>0</v>
      </c>
      <c r="R301" s="92">
        <f t="shared" si="4"/>
        <v>0</v>
      </c>
      <c r="S301" s="93">
        <v>0</v>
      </c>
      <c r="T301" s="93">
        <f t="shared" si="5"/>
        <v>0</v>
      </c>
      <c r="U301" s="93">
        <v>0</v>
      </c>
      <c r="V301" s="93">
        <f t="shared" si="6"/>
        <v>0</v>
      </c>
      <c r="W301" s="93">
        <v>0</v>
      </c>
      <c r="X301" s="94">
        <f t="shared" si="7"/>
        <v>0</v>
      </c>
      <c r="Y301" s="21"/>
      <c r="Z301" s="21"/>
      <c r="AA301" s="21"/>
      <c r="AB301" s="21"/>
      <c r="AC301" s="21"/>
      <c r="AD301" s="21"/>
      <c r="AE301" s="21"/>
      <c r="AR301" s="95" t="s">
        <v>239</v>
      </c>
      <c r="AT301" s="95" t="s">
        <v>164</v>
      </c>
      <c r="AU301" s="95" t="s">
        <v>82</v>
      </c>
      <c r="AY301" s="17" t="s">
        <v>161</v>
      </c>
      <c r="BE301" s="96">
        <f t="shared" si="8"/>
        <v>0</v>
      </c>
      <c r="BF301" s="96">
        <f t="shared" si="9"/>
        <v>0</v>
      </c>
      <c r="BG301" s="96">
        <f t="shared" si="10"/>
        <v>0</v>
      </c>
      <c r="BH301" s="96">
        <f t="shared" si="11"/>
        <v>0</v>
      </c>
      <c r="BI301" s="96">
        <f t="shared" si="12"/>
        <v>0</v>
      </c>
      <c r="BJ301" s="17" t="s">
        <v>80</v>
      </c>
      <c r="BK301" s="96">
        <f t="shared" si="13"/>
        <v>0</v>
      </c>
      <c r="BL301" s="17" t="s">
        <v>239</v>
      </c>
      <c r="BM301" s="95" t="s">
        <v>423</v>
      </c>
    </row>
    <row r="302" spans="1:65" s="2" customFormat="1" ht="33" customHeight="1">
      <c r="A302" s="21"/>
      <c r="B302" s="137"/>
      <c r="C302" s="213" t="s">
        <v>305</v>
      </c>
      <c r="D302" s="213" t="s">
        <v>164</v>
      </c>
      <c r="E302" s="214" t="s">
        <v>1256</v>
      </c>
      <c r="F302" s="215" t="s">
        <v>1255</v>
      </c>
      <c r="G302" s="216" t="s">
        <v>269</v>
      </c>
      <c r="H302" s="217">
        <v>1</v>
      </c>
      <c r="I302" s="123"/>
      <c r="J302" s="123"/>
      <c r="K302" s="218">
        <f t="shared" si="1"/>
        <v>0</v>
      </c>
      <c r="L302" s="89"/>
      <c r="M302" s="22"/>
      <c r="N302" s="90" t="s">
        <v>1</v>
      </c>
      <c r="O302" s="91" t="s">
        <v>35</v>
      </c>
      <c r="P302" s="92">
        <f t="shared" si="2"/>
        <v>0</v>
      </c>
      <c r="Q302" s="92">
        <f t="shared" si="3"/>
        <v>0</v>
      </c>
      <c r="R302" s="92">
        <f t="shared" si="4"/>
        <v>0</v>
      </c>
      <c r="S302" s="93">
        <v>0</v>
      </c>
      <c r="T302" s="93">
        <f t="shared" si="5"/>
        <v>0</v>
      </c>
      <c r="U302" s="93">
        <v>0</v>
      </c>
      <c r="V302" s="93">
        <f t="shared" si="6"/>
        <v>0</v>
      </c>
      <c r="W302" s="93">
        <v>0</v>
      </c>
      <c r="X302" s="94">
        <f t="shared" si="7"/>
        <v>0</v>
      </c>
      <c r="Y302" s="21"/>
      <c r="Z302" s="21"/>
      <c r="AA302" s="21"/>
      <c r="AB302" s="21"/>
      <c r="AC302" s="21"/>
      <c r="AD302" s="21"/>
      <c r="AE302" s="21"/>
      <c r="AR302" s="95" t="s">
        <v>239</v>
      </c>
      <c r="AT302" s="95" t="s">
        <v>164</v>
      </c>
      <c r="AU302" s="95" t="s">
        <v>82</v>
      </c>
      <c r="AY302" s="17" t="s">
        <v>161</v>
      </c>
      <c r="BE302" s="96">
        <f t="shared" si="8"/>
        <v>0</v>
      </c>
      <c r="BF302" s="96">
        <f t="shared" si="9"/>
        <v>0</v>
      </c>
      <c r="BG302" s="96">
        <f t="shared" si="10"/>
        <v>0</v>
      </c>
      <c r="BH302" s="96">
        <f t="shared" si="11"/>
        <v>0</v>
      </c>
      <c r="BI302" s="96">
        <f t="shared" si="12"/>
        <v>0</v>
      </c>
      <c r="BJ302" s="17" t="s">
        <v>80</v>
      </c>
      <c r="BK302" s="96">
        <f t="shared" si="13"/>
        <v>0</v>
      </c>
      <c r="BL302" s="17" t="s">
        <v>239</v>
      </c>
      <c r="BM302" s="95" t="s">
        <v>437</v>
      </c>
    </row>
    <row r="303" spans="1:65" s="2" customFormat="1" ht="33" customHeight="1">
      <c r="A303" s="21"/>
      <c r="B303" s="137"/>
      <c r="C303" s="213" t="s">
        <v>443</v>
      </c>
      <c r="D303" s="213" t="s">
        <v>164</v>
      </c>
      <c r="E303" s="214" t="s">
        <v>2142</v>
      </c>
      <c r="F303" s="215" t="s">
        <v>2143</v>
      </c>
      <c r="G303" s="216" t="s">
        <v>269</v>
      </c>
      <c r="H303" s="217">
        <v>1</v>
      </c>
      <c r="I303" s="123"/>
      <c r="J303" s="123"/>
      <c r="K303" s="218">
        <f t="shared" si="1"/>
        <v>0</v>
      </c>
      <c r="L303" s="89"/>
      <c r="M303" s="22"/>
      <c r="N303" s="90" t="s">
        <v>1</v>
      </c>
      <c r="O303" s="91" t="s">
        <v>35</v>
      </c>
      <c r="P303" s="92">
        <f t="shared" si="2"/>
        <v>0</v>
      </c>
      <c r="Q303" s="92">
        <f t="shared" si="3"/>
        <v>0</v>
      </c>
      <c r="R303" s="92">
        <f t="shared" si="4"/>
        <v>0</v>
      </c>
      <c r="S303" s="93">
        <v>0</v>
      </c>
      <c r="T303" s="93">
        <f t="shared" si="5"/>
        <v>0</v>
      </c>
      <c r="U303" s="93">
        <v>0</v>
      </c>
      <c r="V303" s="93">
        <f t="shared" si="6"/>
        <v>0</v>
      </c>
      <c r="W303" s="93">
        <v>0</v>
      </c>
      <c r="X303" s="94">
        <f t="shared" si="7"/>
        <v>0</v>
      </c>
      <c r="Y303" s="21"/>
      <c r="Z303" s="21"/>
      <c r="AA303" s="21"/>
      <c r="AB303" s="21"/>
      <c r="AC303" s="21"/>
      <c r="AD303" s="21"/>
      <c r="AE303" s="21"/>
      <c r="AR303" s="95" t="s">
        <v>239</v>
      </c>
      <c r="AT303" s="95" t="s">
        <v>164</v>
      </c>
      <c r="AU303" s="95" t="s">
        <v>82</v>
      </c>
      <c r="AY303" s="17" t="s">
        <v>161</v>
      </c>
      <c r="BE303" s="96">
        <f t="shared" si="8"/>
        <v>0</v>
      </c>
      <c r="BF303" s="96">
        <f t="shared" si="9"/>
        <v>0</v>
      </c>
      <c r="BG303" s="96">
        <f t="shared" si="10"/>
        <v>0</v>
      </c>
      <c r="BH303" s="96">
        <f t="shared" si="11"/>
        <v>0</v>
      </c>
      <c r="BI303" s="96">
        <f t="shared" si="12"/>
        <v>0</v>
      </c>
      <c r="BJ303" s="17" t="s">
        <v>80</v>
      </c>
      <c r="BK303" s="96">
        <f t="shared" si="13"/>
        <v>0</v>
      </c>
      <c r="BL303" s="17" t="s">
        <v>239</v>
      </c>
      <c r="BM303" s="95" t="s">
        <v>446</v>
      </c>
    </row>
    <row r="304" spans="1:65" s="2" customFormat="1" ht="33" customHeight="1">
      <c r="A304" s="21"/>
      <c r="B304" s="137"/>
      <c r="C304" s="213" t="s">
        <v>310</v>
      </c>
      <c r="D304" s="213" t="s">
        <v>164</v>
      </c>
      <c r="E304" s="214" t="s">
        <v>2144</v>
      </c>
      <c r="F304" s="215" t="s">
        <v>2143</v>
      </c>
      <c r="G304" s="216" t="s">
        <v>269</v>
      </c>
      <c r="H304" s="217">
        <v>2</v>
      </c>
      <c r="I304" s="123"/>
      <c r="J304" s="123"/>
      <c r="K304" s="218">
        <f t="shared" si="1"/>
        <v>0</v>
      </c>
      <c r="L304" s="89"/>
      <c r="M304" s="22"/>
      <c r="N304" s="90" t="s">
        <v>1</v>
      </c>
      <c r="O304" s="91" t="s">
        <v>35</v>
      </c>
      <c r="P304" s="92">
        <f t="shared" si="2"/>
        <v>0</v>
      </c>
      <c r="Q304" s="92">
        <f t="shared" si="3"/>
        <v>0</v>
      </c>
      <c r="R304" s="92">
        <f t="shared" si="4"/>
        <v>0</v>
      </c>
      <c r="S304" s="93">
        <v>0</v>
      </c>
      <c r="T304" s="93">
        <f t="shared" si="5"/>
        <v>0</v>
      </c>
      <c r="U304" s="93">
        <v>0</v>
      </c>
      <c r="V304" s="93">
        <f t="shared" si="6"/>
        <v>0</v>
      </c>
      <c r="W304" s="93">
        <v>0</v>
      </c>
      <c r="X304" s="94">
        <f t="shared" si="7"/>
        <v>0</v>
      </c>
      <c r="Y304" s="21"/>
      <c r="Z304" s="21"/>
      <c r="AA304" s="21"/>
      <c r="AB304" s="21"/>
      <c r="AC304" s="21"/>
      <c r="AD304" s="21"/>
      <c r="AE304" s="21"/>
      <c r="AR304" s="95" t="s">
        <v>239</v>
      </c>
      <c r="AT304" s="95" t="s">
        <v>164</v>
      </c>
      <c r="AU304" s="95" t="s">
        <v>82</v>
      </c>
      <c r="AY304" s="17" t="s">
        <v>161</v>
      </c>
      <c r="BE304" s="96">
        <f t="shared" si="8"/>
        <v>0</v>
      </c>
      <c r="BF304" s="96">
        <f t="shared" si="9"/>
        <v>0</v>
      </c>
      <c r="BG304" s="96">
        <f t="shared" si="10"/>
        <v>0</v>
      </c>
      <c r="BH304" s="96">
        <f t="shared" si="11"/>
        <v>0</v>
      </c>
      <c r="BI304" s="96">
        <f t="shared" si="12"/>
        <v>0</v>
      </c>
      <c r="BJ304" s="17" t="s">
        <v>80</v>
      </c>
      <c r="BK304" s="96">
        <f t="shared" si="13"/>
        <v>0</v>
      </c>
      <c r="BL304" s="17" t="s">
        <v>239</v>
      </c>
      <c r="BM304" s="95" t="s">
        <v>452</v>
      </c>
    </row>
    <row r="305" spans="1:65" s="2" customFormat="1" ht="49.15" customHeight="1">
      <c r="A305" s="21"/>
      <c r="B305" s="137"/>
      <c r="C305" s="213" t="s">
        <v>314</v>
      </c>
      <c r="D305" s="213" t="s">
        <v>164</v>
      </c>
      <c r="E305" s="214" t="s">
        <v>942</v>
      </c>
      <c r="F305" s="215" t="s">
        <v>943</v>
      </c>
      <c r="G305" s="216" t="s">
        <v>282</v>
      </c>
      <c r="H305" s="217">
        <v>3.38</v>
      </c>
      <c r="I305" s="218">
        <v>0</v>
      </c>
      <c r="J305" s="123"/>
      <c r="K305" s="218">
        <f t="shared" si="1"/>
        <v>0</v>
      </c>
      <c r="L305" s="89"/>
      <c r="M305" s="22"/>
      <c r="N305" s="90" t="s">
        <v>1</v>
      </c>
      <c r="O305" s="91" t="s">
        <v>35</v>
      </c>
      <c r="P305" s="92">
        <f t="shared" si="2"/>
        <v>0</v>
      </c>
      <c r="Q305" s="92">
        <f t="shared" si="3"/>
        <v>0</v>
      </c>
      <c r="R305" s="92">
        <f t="shared" si="4"/>
        <v>0</v>
      </c>
      <c r="S305" s="93">
        <v>0</v>
      </c>
      <c r="T305" s="93">
        <f t="shared" si="5"/>
        <v>0</v>
      </c>
      <c r="U305" s="93">
        <v>0</v>
      </c>
      <c r="V305" s="93">
        <f t="shared" si="6"/>
        <v>0</v>
      </c>
      <c r="W305" s="93">
        <v>0</v>
      </c>
      <c r="X305" s="94">
        <f t="shared" si="7"/>
        <v>0</v>
      </c>
      <c r="Y305" s="21"/>
      <c r="Z305" s="21"/>
      <c r="AA305" s="21"/>
      <c r="AB305" s="21"/>
      <c r="AC305" s="21"/>
      <c r="AD305" s="21"/>
      <c r="AE305" s="21"/>
      <c r="AR305" s="95" t="s">
        <v>239</v>
      </c>
      <c r="AT305" s="95" t="s">
        <v>164</v>
      </c>
      <c r="AU305" s="95" t="s">
        <v>82</v>
      </c>
      <c r="AY305" s="17" t="s">
        <v>161</v>
      </c>
      <c r="BE305" s="96">
        <f t="shared" si="8"/>
        <v>0</v>
      </c>
      <c r="BF305" s="96">
        <f t="shared" si="9"/>
        <v>0</v>
      </c>
      <c r="BG305" s="96">
        <f t="shared" si="10"/>
        <v>0</v>
      </c>
      <c r="BH305" s="96">
        <f t="shared" si="11"/>
        <v>0</v>
      </c>
      <c r="BI305" s="96">
        <f t="shared" si="12"/>
        <v>0</v>
      </c>
      <c r="BJ305" s="17" t="s">
        <v>80</v>
      </c>
      <c r="BK305" s="96">
        <f t="shared" si="13"/>
        <v>0</v>
      </c>
      <c r="BL305" s="17" t="s">
        <v>239</v>
      </c>
      <c r="BM305" s="95" t="s">
        <v>462</v>
      </c>
    </row>
    <row r="306" spans="1:65" s="12" customFormat="1" ht="22.9" customHeight="1">
      <c r="B306" s="206"/>
      <c r="C306" s="207"/>
      <c r="D306" s="208" t="s">
        <v>71</v>
      </c>
      <c r="E306" s="211" t="s">
        <v>469</v>
      </c>
      <c r="F306" s="211" t="s">
        <v>470</v>
      </c>
      <c r="G306" s="207"/>
      <c r="H306" s="207"/>
      <c r="I306" s="207"/>
      <c r="J306" s="207"/>
      <c r="K306" s="212">
        <f>BK306</f>
        <v>0</v>
      </c>
      <c r="M306" s="80"/>
      <c r="N306" s="82"/>
      <c r="O306" s="83"/>
      <c r="P306" s="83"/>
      <c r="Q306" s="84">
        <f>SUM(Q307:Q316)</f>
        <v>0</v>
      </c>
      <c r="R306" s="84">
        <f>SUM(R307:R316)</f>
        <v>0</v>
      </c>
      <c r="S306" s="83"/>
      <c r="T306" s="85">
        <f>SUM(T307:T316)</f>
        <v>0</v>
      </c>
      <c r="U306" s="83"/>
      <c r="V306" s="85">
        <f>SUM(V307:V316)</f>
        <v>0</v>
      </c>
      <c r="W306" s="83"/>
      <c r="X306" s="86">
        <f>SUM(X307:X316)</f>
        <v>0</v>
      </c>
      <c r="AR306" s="81" t="s">
        <v>82</v>
      </c>
      <c r="AT306" s="87" t="s">
        <v>71</v>
      </c>
      <c r="AU306" s="87" t="s">
        <v>80</v>
      </c>
      <c r="AY306" s="81" t="s">
        <v>161</v>
      </c>
      <c r="BK306" s="88">
        <f>SUM(BK307:BK316)</f>
        <v>0</v>
      </c>
    </row>
    <row r="307" spans="1:65" s="2" customFormat="1" ht="24.2" customHeight="1">
      <c r="A307" s="21"/>
      <c r="B307" s="137"/>
      <c r="C307" s="213" t="s">
        <v>465</v>
      </c>
      <c r="D307" s="213" t="s">
        <v>164</v>
      </c>
      <c r="E307" s="214" t="s">
        <v>2145</v>
      </c>
      <c r="F307" s="215" t="s">
        <v>2146</v>
      </c>
      <c r="G307" s="216" t="s">
        <v>167</v>
      </c>
      <c r="H307" s="217">
        <v>27.3</v>
      </c>
      <c r="I307" s="218">
        <v>0</v>
      </c>
      <c r="J307" s="123"/>
      <c r="K307" s="218">
        <f>ROUND(P307*H307,2)</f>
        <v>0</v>
      </c>
      <c r="L307" s="89"/>
      <c r="M307" s="22"/>
      <c r="N307" s="90" t="s">
        <v>1</v>
      </c>
      <c r="O307" s="91" t="s">
        <v>35</v>
      </c>
      <c r="P307" s="92">
        <f>I307+J307</f>
        <v>0</v>
      </c>
      <c r="Q307" s="92">
        <f>ROUND(I307*H307,2)</f>
        <v>0</v>
      </c>
      <c r="R307" s="92">
        <f>ROUND(J307*H307,2)</f>
        <v>0</v>
      </c>
      <c r="S307" s="93">
        <v>0</v>
      </c>
      <c r="T307" s="93">
        <f>S307*H307</f>
        <v>0</v>
      </c>
      <c r="U307" s="93">
        <v>0</v>
      </c>
      <c r="V307" s="93">
        <f>U307*H307</f>
        <v>0</v>
      </c>
      <c r="W307" s="93">
        <v>0</v>
      </c>
      <c r="X307" s="94">
        <f>W307*H307</f>
        <v>0</v>
      </c>
      <c r="Y307" s="21"/>
      <c r="Z307" s="21"/>
      <c r="AA307" s="21"/>
      <c r="AB307" s="21"/>
      <c r="AC307" s="21"/>
      <c r="AD307" s="21"/>
      <c r="AE307" s="21"/>
      <c r="AR307" s="95" t="s">
        <v>239</v>
      </c>
      <c r="AT307" s="95" t="s">
        <v>164</v>
      </c>
      <c r="AU307" s="95" t="s">
        <v>82</v>
      </c>
      <c r="AY307" s="17" t="s">
        <v>161</v>
      </c>
      <c r="BE307" s="96">
        <f>IF(O307="základní",K307,0)</f>
        <v>0</v>
      </c>
      <c r="BF307" s="96">
        <f>IF(O307="snížená",K307,0)</f>
        <v>0</v>
      </c>
      <c r="BG307" s="96">
        <f>IF(O307="zákl. přenesená",K307,0)</f>
        <v>0</v>
      </c>
      <c r="BH307" s="96">
        <f>IF(O307="sníž. přenesená",K307,0)</f>
        <v>0</v>
      </c>
      <c r="BI307" s="96">
        <f>IF(O307="nulová",K307,0)</f>
        <v>0</v>
      </c>
      <c r="BJ307" s="17" t="s">
        <v>80</v>
      </c>
      <c r="BK307" s="96">
        <f>ROUND(P307*H307,2)</f>
        <v>0</v>
      </c>
      <c r="BL307" s="17" t="s">
        <v>239</v>
      </c>
      <c r="BM307" s="95" t="s">
        <v>468</v>
      </c>
    </row>
    <row r="308" spans="1:65" s="15" customFormat="1">
      <c r="B308" s="230"/>
      <c r="C308" s="231"/>
      <c r="D308" s="221" t="s">
        <v>169</v>
      </c>
      <c r="E308" s="232" t="s">
        <v>1</v>
      </c>
      <c r="F308" s="233" t="s">
        <v>2147</v>
      </c>
      <c r="G308" s="231"/>
      <c r="H308" s="232" t="s">
        <v>1</v>
      </c>
      <c r="I308" s="231"/>
      <c r="J308" s="231"/>
      <c r="K308" s="231"/>
      <c r="M308" s="107"/>
      <c r="N308" s="109"/>
      <c r="O308" s="110"/>
      <c r="P308" s="110"/>
      <c r="Q308" s="110"/>
      <c r="R308" s="110"/>
      <c r="S308" s="110"/>
      <c r="T308" s="110"/>
      <c r="U308" s="110"/>
      <c r="V308" s="110"/>
      <c r="W308" s="110"/>
      <c r="X308" s="111"/>
      <c r="AT308" s="108" t="s">
        <v>169</v>
      </c>
      <c r="AU308" s="108" t="s">
        <v>82</v>
      </c>
      <c r="AV308" s="15" t="s">
        <v>80</v>
      </c>
      <c r="AW308" s="15" t="s">
        <v>4</v>
      </c>
      <c r="AX308" s="15" t="s">
        <v>72</v>
      </c>
      <c r="AY308" s="108" t="s">
        <v>161</v>
      </c>
    </row>
    <row r="309" spans="1:65" s="13" customFormat="1">
      <c r="B309" s="219"/>
      <c r="C309" s="220"/>
      <c r="D309" s="221" t="s">
        <v>169</v>
      </c>
      <c r="E309" s="222" t="s">
        <v>1</v>
      </c>
      <c r="F309" s="223" t="s">
        <v>2148</v>
      </c>
      <c r="G309" s="220"/>
      <c r="H309" s="224">
        <v>27.3</v>
      </c>
      <c r="I309" s="220"/>
      <c r="J309" s="220"/>
      <c r="K309" s="220"/>
      <c r="M309" s="97"/>
      <c r="N309" s="99"/>
      <c r="O309" s="100"/>
      <c r="P309" s="100"/>
      <c r="Q309" s="100"/>
      <c r="R309" s="100"/>
      <c r="S309" s="100"/>
      <c r="T309" s="100"/>
      <c r="U309" s="100"/>
      <c r="V309" s="100"/>
      <c r="W309" s="100"/>
      <c r="X309" s="101"/>
      <c r="AT309" s="98" t="s">
        <v>169</v>
      </c>
      <c r="AU309" s="98" t="s">
        <v>82</v>
      </c>
      <c r="AV309" s="13" t="s">
        <v>82</v>
      </c>
      <c r="AW309" s="13" t="s">
        <v>4</v>
      </c>
      <c r="AX309" s="13" t="s">
        <v>72</v>
      </c>
      <c r="AY309" s="98" t="s">
        <v>161</v>
      </c>
    </row>
    <row r="310" spans="1:65" s="14" customFormat="1">
      <c r="B310" s="225"/>
      <c r="C310" s="226"/>
      <c r="D310" s="221" t="s">
        <v>169</v>
      </c>
      <c r="E310" s="227" t="s">
        <v>1</v>
      </c>
      <c r="F310" s="228" t="s">
        <v>171</v>
      </c>
      <c r="G310" s="226"/>
      <c r="H310" s="229">
        <v>27.3</v>
      </c>
      <c r="I310" s="226"/>
      <c r="J310" s="226"/>
      <c r="K310" s="226"/>
      <c r="M310" s="102"/>
      <c r="N310" s="104"/>
      <c r="O310" s="105"/>
      <c r="P310" s="105"/>
      <c r="Q310" s="105"/>
      <c r="R310" s="105"/>
      <c r="S310" s="105"/>
      <c r="T310" s="105"/>
      <c r="U310" s="105"/>
      <c r="V310" s="105"/>
      <c r="W310" s="105"/>
      <c r="X310" s="106"/>
      <c r="AT310" s="103" t="s">
        <v>169</v>
      </c>
      <c r="AU310" s="103" t="s">
        <v>82</v>
      </c>
      <c r="AV310" s="14" t="s">
        <v>168</v>
      </c>
      <c r="AW310" s="14" t="s">
        <v>4</v>
      </c>
      <c r="AX310" s="14" t="s">
        <v>80</v>
      </c>
      <c r="AY310" s="103" t="s">
        <v>161</v>
      </c>
    </row>
    <row r="311" spans="1:65" s="2" customFormat="1" ht="24.2" customHeight="1">
      <c r="A311" s="21"/>
      <c r="B311" s="137"/>
      <c r="C311" s="235" t="s">
        <v>318</v>
      </c>
      <c r="D311" s="235" t="s">
        <v>549</v>
      </c>
      <c r="E311" s="236" t="s">
        <v>2149</v>
      </c>
      <c r="F311" s="237" t="s">
        <v>2150</v>
      </c>
      <c r="G311" s="238" t="s">
        <v>167</v>
      </c>
      <c r="H311" s="239">
        <v>28.664999999999999</v>
      </c>
      <c r="I311" s="123"/>
      <c r="J311" s="240"/>
      <c r="K311" s="241">
        <f>ROUND(P311*H311,2)</f>
        <v>0</v>
      </c>
      <c r="L311" s="115"/>
      <c r="M311" s="116"/>
      <c r="N311" s="117" t="s">
        <v>1</v>
      </c>
      <c r="O311" s="91" t="s">
        <v>35</v>
      </c>
      <c r="P311" s="92">
        <f>I311+J311</f>
        <v>0</v>
      </c>
      <c r="Q311" s="92">
        <f>ROUND(I311*H311,2)</f>
        <v>0</v>
      </c>
      <c r="R311" s="92">
        <f>ROUND(J311*H311,2)</f>
        <v>0</v>
      </c>
      <c r="S311" s="93">
        <v>0</v>
      </c>
      <c r="T311" s="93">
        <f>S311*H311</f>
        <v>0</v>
      </c>
      <c r="U311" s="93">
        <v>0</v>
      </c>
      <c r="V311" s="93">
        <f>U311*H311</f>
        <v>0</v>
      </c>
      <c r="W311" s="93">
        <v>0</v>
      </c>
      <c r="X311" s="94">
        <f>W311*H311</f>
        <v>0</v>
      </c>
      <c r="Y311" s="21"/>
      <c r="Z311" s="21"/>
      <c r="AA311" s="21"/>
      <c r="AB311" s="21"/>
      <c r="AC311" s="21"/>
      <c r="AD311" s="21"/>
      <c r="AE311" s="21"/>
      <c r="AR311" s="95" t="s">
        <v>286</v>
      </c>
      <c r="AT311" s="95" t="s">
        <v>549</v>
      </c>
      <c r="AU311" s="95" t="s">
        <v>82</v>
      </c>
      <c r="AY311" s="17" t="s">
        <v>161</v>
      </c>
      <c r="BE311" s="96">
        <f>IF(O311="základní",K311,0)</f>
        <v>0</v>
      </c>
      <c r="BF311" s="96">
        <f>IF(O311="snížená",K311,0)</f>
        <v>0</v>
      </c>
      <c r="BG311" s="96">
        <f>IF(O311="zákl. přenesená",K311,0)</f>
        <v>0</v>
      </c>
      <c r="BH311" s="96">
        <f>IF(O311="sníž. přenesená",K311,0)</f>
        <v>0</v>
      </c>
      <c r="BI311" s="96">
        <f>IF(O311="nulová",K311,0)</f>
        <v>0</v>
      </c>
      <c r="BJ311" s="17" t="s">
        <v>80</v>
      </c>
      <c r="BK311" s="96">
        <f>ROUND(P311*H311,2)</f>
        <v>0</v>
      </c>
      <c r="BL311" s="17" t="s">
        <v>239</v>
      </c>
      <c r="BM311" s="95" t="s">
        <v>473</v>
      </c>
    </row>
    <row r="312" spans="1:65" s="13" customFormat="1">
      <c r="B312" s="219"/>
      <c r="C312" s="220"/>
      <c r="D312" s="221" t="s">
        <v>169</v>
      </c>
      <c r="E312" s="222" t="s">
        <v>1</v>
      </c>
      <c r="F312" s="223" t="s">
        <v>2151</v>
      </c>
      <c r="G312" s="220"/>
      <c r="H312" s="224">
        <v>28.664999999999999</v>
      </c>
      <c r="I312" s="220"/>
      <c r="J312" s="220"/>
      <c r="K312" s="220"/>
      <c r="M312" s="97"/>
      <c r="N312" s="99"/>
      <c r="O312" s="100"/>
      <c r="P312" s="100"/>
      <c r="Q312" s="100"/>
      <c r="R312" s="100"/>
      <c r="S312" s="100"/>
      <c r="T312" s="100"/>
      <c r="U312" s="100"/>
      <c r="V312" s="100"/>
      <c r="W312" s="100"/>
      <c r="X312" s="101"/>
      <c r="AT312" s="98" t="s">
        <v>169</v>
      </c>
      <c r="AU312" s="98" t="s">
        <v>82</v>
      </c>
      <c r="AV312" s="13" t="s">
        <v>82</v>
      </c>
      <c r="AW312" s="13" t="s">
        <v>4</v>
      </c>
      <c r="AX312" s="13" t="s">
        <v>72</v>
      </c>
      <c r="AY312" s="98" t="s">
        <v>161</v>
      </c>
    </row>
    <row r="313" spans="1:65" s="14" customFormat="1">
      <c r="B313" s="225"/>
      <c r="C313" s="226"/>
      <c r="D313" s="221" t="s">
        <v>169</v>
      </c>
      <c r="E313" s="227" t="s">
        <v>1</v>
      </c>
      <c r="F313" s="228" t="s">
        <v>171</v>
      </c>
      <c r="G313" s="226"/>
      <c r="H313" s="229">
        <v>28.664999999999999</v>
      </c>
      <c r="I313" s="226"/>
      <c r="J313" s="226"/>
      <c r="K313" s="226"/>
      <c r="M313" s="102"/>
      <c r="N313" s="104"/>
      <c r="O313" s="105"/>
      <c r="P313" s="105"/>
      <c r="Q313" s="105"/>
      <c r="R313" s="105"/>
      <c r="S313" s="105"/>
      <c r="T313" s="105"/>
      <c r="U313" s="105"/>
      <c r="V313" s="105"/>
      <c r="W313" s="105"/>
      <c r="X313" s="106"/>
      <c r="AT313" s="103" t="s">
        <v>169</v>
      </c>
      <c r="AU313" s="103" t="s">
        <v>82</v>
      </c>
      <c r="AV313" s="14" t="s">
        <v>168</v>
      </c>
      <c r="AW313" s="14" t="s">
        <v>4</v>
      </c>
      <c r="AX313" s="14" t="s">
        <v>80</v>
      </c>
      <c r="AY313" s="103" t="s">
        <v>161</v>
      </c>
    </row>
    <row r="314" spans="1:65" s="2" customFormat="1" ht="24.2" customHeight="1">
      <c r="A314" s="21"/>
      <c r="B314" s="137"/>
      <c r="C314" s="213" t="s">
        <v>476</v>
      </c>
      <c r="D314" s="213" t="s">
        <v>164</v>
      </c>
      <c r="E314" s="214" t="s">
        <v>2152</v>
      </c>
      <c r="F314" s="215" t="s">
        <v>2153</v>
      </c>
      <c r="G314" s="216" t="s">
        <v>269</v>
      </c>
      <c r="H314" s="217">
        <v>1</v>
      </c>
      <c r="I314" s="218">
        <v>0</v>
      </c>
      <c r="J314" s="123"/>
      <c r="K314" s="218">
        <f>ROUND(P314*H314,2)</f>
        <v>0</v>
      </c>
      <c r="L314" s="89"/>
      <c r="M314" s="22"/>
      <c r="N314" s="90" t="s">
        <v>1</v>
      </c>
      <c r="O314" s="91" t="s">
        <v>35</v>
      </c>
      <c r="P314" s="92">
        <f>I314+J314</f>
        <v>0</v>
      </c>
      <c r="Q314" s="92">
        <f>ROUND(I314*H314,2)</f>
        <v>0</v>
      </c>
      <c r="R314" s="92">
        <f>ROUND(J314*H314,2)</f>
        <v>0</v>
      </c>
      <c r="S314" s="93">
        <v>0</v>
      </c>
      <c r="T314" s="93">
        <f>S314*H314</f>
        <v>0</v>
      </c>
      <c r="U314" s="93">
        <v>0</v>
      </c>
      <c r="V314" s="93">
        <f>U314*H314</f>
        <v>0</v>
      </c>
      <c r="W314" s="93">
        <v>0</v>
      </c>
      <c r="X314" s="94">
        <f>W314*H314</f>
        <v>0</v>
      </c>
      <c r="Y314" s="21"/>
      <c r="Z314" s="21"/>
      <c r="AA314" s="21"/>
      <c r="AB314" s="21"/>
      <c r="AC314" s="21"/>
      <c r="AD314" s="21"/>
      <c r="AE314" s="21"/>
      <c r="AR314" s="95" t="s">
        <v>239</v>
      </c>
      <c r="AT314" s="95" t="s">
        <v>164</v>
      </c>
      <c r="AU314" s="95" t="s">
        <v>82</v>
      </c>
      <c r="AY314" s="17" t="s">
        <v>161</v>
      </c>
      <c r="BE314" s="96">
        <f>IF(O314="základní",K314,0)</f>
        <v>0</v>
      </c>
      <c r="BF314" s="96">
        <f>IF(O314="snížená",K314,0)</f>
        <v>0</v>
      </c>
      <c r="BG314" s="96">
        <f>IF(O314="zákl. přenesená",K314,0)</f>
        <v>0</v>
      </c>
      <c r="BH314" s="96">
        <f>IF(O314="sníž. přenesená",K314,0)</f>
        <v>0</v>
      </c>
      <c r="BI314" s="96">
        <f>IF(O314="nulová",K314,0)</f>
        <v>0</v>
      </c>
      <c r="BJ314" s="17" t="s">
        <v>80</v>
      </c>
      <c r="BK314" s="96">
        <f>ROUND(P314*H314,2)</f>
        <v>0</v>
      </c>
      <c r="BL314" s="17" t="s">
        <v>239</v>
      </c>
      <c r="BM314" s="95" t="s">
        <v>479</v>
      </c>
    </row>
    <row r="315" spans="1:65" s="2" customFormat="1" ht="24.2" customHeight="1">
      <c r="A315" s="21"/>
      <c r="B315" s="137"/>
      <c r="C315" s="213" t="s">
        <v>324</v>
      </c>
      <c r="D315" s="213" t="s">
        <v>164</v>
      </c>
      <c r="E315" s="214" t="s">
        <v>2154</v>
      </c>
      <c r="F315" s="215" t="s">
        <v>2155</v>
      </c>
      <c r="G315" s="216" t="s">
        <v>269</v>
      </c>
      <c r="H315" s="217">
        <v>1</v>
      </c>
      <c r="I315" s="218">
        <v>0</v>
      </c>
      <c r="J315" s="123"/>
      <c r="K315" s="218">
        <f>ROUND(P315*H315,2)</f>
        <v>0</v>
      </c>
      <c r="L315" s="89"/>
      <c r="M315" s="22"/>
      <c r="N315" s="90" t="s">
        <v>1</v>
      </c>
      <c r="O315" s="91" t="s">
        <v>35</v>
      </c>
      <c r="P315" s="92">
        <f>I315+J315</f>
        <v>0</v>
      </c>
      <c r="Q315" s="92">
        <f>ROUND(I315*H315,2)</f>
        <v>0</v>
      </c>
      <c r="R315" s="92">
        <f>ROUND(J315*H315,2)</f>
        <v>0</v>
      </c>
      <c r="S315" s="93">
        <v>0</v>
      </c>
      <c r="T315" s="93">
        <f>S315*H315</f>
        <v>0</v>
      </c>
      <c r="U315" s="93">
        <v>0</v>
      </c>
      <c r="V315" s="93">
        <f>U315*H315</f>
        <v>0</v>
      </c>
      <c r="W315" s="93">
        <v>0</v>
      </c>
      <c r="X315" s="94">
        <f>W315*H315</f>
        <v>0</v>
      </c>
      <c r="Y315" s="21"/>
      <c r="Z315" s="21"/>
      <c r="AA315" s="21"/>
      <c r="AB315" s="21"/>
      <c r="AC315" s="21"/>
      <c r="AD315" s="21"/>
      <c r="AE315" s="21"/>
      <c r="AR315" s="95" t="s">
        <v>239</v>
      </c>
      <c r="AT315" s="95" t="s">
        <v>164</v>
      </c>
      <c r="AU315" s="95" t="s">
        <v>82</v>
      </c>
      <c r="AY315" s="17" t="s">
        <v>161</v>
      </c>
      <c r="BE315" s="96">
        <f>IF(O315="základní",K315,0)</f>
        <v>0</v>
      </c>
      <c r="BF315" s="96">
        <f>IF(O315="snížená",K315,0)</f>
        <v>0</v>
      </c>
      <c r="BG315" s="96">
        <f>IF(O315="zákl. přenesená",K315,0)</f>
        <v>0</v>
      </c>
      <c r="BH315" s="96">
        <f>IF(O315="sníž. přenesená",K315,0)</f>
        <v>0</v>
      </c>
      <c r="BI315" s="96">
        <f>IF(O315="nulová",K315,0)</f>
        <v>0</v>
      </c>
      <c r="BJ315" s="17" t="s">
        <v>80</v>
      </c>
      <c r="BK315" s="96">
        <f>ROUND(P315*H315,2)</f>
        <v>0</v>
      </c>
      <c r="BL315" s="17" t="s">
        <v>239</v>
      </c>
      <c r="BM315" s="95" t="s">
        <v>484</v>
      </c>
    </row>
    <row r="316" spans="1:65" s="2" customFormat="1" ht="49.15" customHeight="1">
      <c r="A316" s="21"/>
      <c r="B316" s="137"/>
      <c r="C316" s="213" t="s">
        <v>442</v>
      </c>
      <c r="D316" s="213" t="s">
        <v>164</v>
      </c>
      <c r="E316" s="214" t="s">
        <v>989</v>
      </c>
      <c r="F316" s="215" t="s">
        <v>990</v>
      </c>
      <c r="G316" s="216" t="s">
        <v>282</v>
      </c>
      <c r="H316" s="217">
        <v>1</v>
      </c>
      <c r="I316" s="218">
        <v>0</v>
      </c>
      <c r="J316" s="123"/>
      <c r="K316" s="218">
        <f>ROUND(P316*H316,2)</f>
        <v>0</v>
      </c>
      <c r="L316" s="89"/>
      <c r="M316" s="22"/>
      <c r="N316" s="90" t="s">
        <v>1</v>
      </c>
      <c r="O316" s="91" t="s">
        <v>35</v>
      </c>
      <c r="P316" s="92">
        <f>I316+J316</f>
        <v>0</v>
      </c>
      <c r="Q316" s="92">
        <f>ROUND(I316*H316,2)</f>
        <v>0</v>
      </c>
      <c r="R316" s="92">
        <f>ROUND(J316*H316,2)</f>
        <v>0</v>
      </c>
      <c r="S316" s="93">
        <v>0</v>
      </c>
      <c r="T316" s="93">
        <f>S316*H316</f>
        <v>0</v>
      </c>
      <c r="U316" s="93">
        <v>0</v>
      </c>
      <c r="V316" s="93">
        <f>U316*H316</f>
        <v>0</v>
      </c>
      <c r="W316" s="93">
        <v>0</v>
      </c>
      <c r="X316" s="94">
        <f>W316*H316</f>
        <v>0</v>
      </c>
      <c r="Y316" s="21"/>
      <c r="Z316" s="21"/>
      <c r="AA316" s="21"/>
      <c r="AB316" s="21"/>
      <c r="AC316" s="21"/>
      <c r="AD316" s="21"/>
      <c r="AE316" s="21"/>
      <c r="AR316" s="95" t="s">
        <v>239</v>
      </c>
      <c r="AT316" s="95" t="s">
        <v>164</v>
      </c>
      <c r="AU316" s="95" t="s">
        <v>82</v>
      </c>
      <c r="AY316" s="17" t="s">
        <v>161</v>
      </c>
      <c r="BE316" s="96">
        <f>IF(O316="základní",K316,0)</f>
        <v>0</v>
      </c>
      <c r="BF316" s="96">
        <f>IF(O316="snížená",K316,0)</f>
        <v>0</v>
      </c>
      <c r="BG316" s="96">
        <f>IF(O316="zákl. přenesená",K316,0)</f>
        <v>0</v>
      </c>
      <c r="BH316" s="96">
        <f>IF(O316="sníž. přenesená",K316,0)</f>
        <v>0</v>
      </c>
      <c r="BI316" s="96">
        <f>IF(O316="nulová",K316,0)</f>
        <v>0</v>
      </c>
      <c r="BJ316" s="17" t="s">
        <v>80</v>
      </c>
      <c r="BK316" s="96">
        <f>ROUND(P316*H316,2)</f>
        <v>0</v>
      </c>
      <c r="BL316" s="17" t="s">
        <v>239</v>
      </c>
      <c r="BM316" s="95" t="s">
        <v>487</v>
      </c>
    </row>
    <row r="317" spans="1:65" s="12" customFormat="1" ht="22.9" customHeight="1">
      <c r="B317" s="206"/>
      <c r="C317" s="207"/>
      <c r="D317" s="208" t="s">
        <v>71</v>
      </c>
      <c r="E317" s="211" t="s">
        <v>1078</v>
      </c>
      <c r="F317" s="211" t="s">
        <v>1079</v>
      </c>
      <c r="G317" s="207"/>
      <c r="H317" s="207"/>
      <c r="I317" s="207"/>
      <c r="J317" s="207"/>
      <c r="K317" s="212">
        <f>BK317</f>
        <v>0</v>
      </c>
      <c r="M317" s="80"/>
      <c r="N317" s="82"/>
      <c r="O317" s="83"/>
      <c r="P317" s="83"/>
      <c r="Q317" s="84">
        <f>SUM(Q318:Q369)</f>
        <v>0</v>
      </c>
      <c r="R317" s="84">
        <f>SUM(R318:R369)</f>
        <v>0</v>
      </c>
      <c r="S317" s="83"/>
      <c r="T317" s="85">
        <f>SUM(T318:T369)</f>
        <v>0</v>
      </c>
      <c r="U317" s="83"/>
      <c r="V317" s="85">
        <f>SUM(V318:V369)</f>
        <v>0</v>
      </c>
      <c r="W317" s="83"/>
      <c r="X317" s="86">
        <f>SUM(X318:X369)</f>
        <v>0</v>
      </c>
      <c r="AR317" s="81" t="s">
        <v>82</v>
      </c>
      <c r="AT317" s="87" t="s">
        <v>71</v>
      </c>
      <c r="AU317" s="87" t="s">
        <v>80</v>
      </c>
      <c r="AY317" s="81" t="s">
        <v>161</v>
      </c>
      <c r="BK317" s="88">
        <f>SUM(BK318:BK369)</f>
        <v>0</v>
      </c>
    </row>
    <row r="318" spans="1:65" s="2" customFormat="1" ht="24.2" customHeight="1">
      <c r="A318" s="21"/>
      <c r="B318" s="137"/>
      <c r="C318" s="213" t="s">
        <v>338</v>
      </c>
      <c r="D318" s="213" t="s">
        <v>164</v>
      </c>
      <c r="E318" s="214" t="s">
        <v>1261</v>
      </c>
      <c r="F318" s="215" t="s">
        <v>1262</v>
      </c>
      <c r="G318" s="216" t="s">
        <v>167</v>
      </c>
      <c r="H318" s="217">
        <v>268.75</v>
      </c>
      <c r="I318" s="218">
        <v>0</v>
      </c>
      <c r="J318" s="123"/>
      <c r="K318" s="218">
        <f>ROUND(P318*H318,2)</f>
        <v>0</v>
      </c>
      <c r="L318" s="89"/>
      <c r="M318" s="22"/>
      <c r="N318" s="90" t="s">
        <v>1</v>
      </c>
      <c r="O318" s="91" t="s">
        <v>35</v>
      </c>
      <c r="P318" s="92">
        <f>I318+J318</f>
        <v>0</v>
      </c>
      <c r="Q318" s="92">
        <f>ROUND(I318*H318,2)</f>
        <v>0</v>
      </c>
      <c r="R318" s="92">
        <f>ROUND(J318*H318,2)</f>
        <v>0</v>
      </c>
      <c r="S318" s="93">
        <v>0</v>
      </c>
      <c r="T318" s="93">
        <f>S318*H318</f>
        <v>0</v>
      </c>
      <c r="U318" s="93">
        <v>0</v>
      </c>
      <c r="V318" s="93">
        <f>U318*H318</f>
        <v>0</v>
      </c>
      <c r="W318" s="93">
        <v>0</v>
      </c>
      <c r="X318" s="94">
        <f>W318*H318</f>
        <v>0</v>
      </c>
      <c r="Y318" s="21"/>
      <c r="Z318" s="21"/>
      <c r="AA318" s="21"/>
      <c r="AB318" s="21"/>
      <c r="AC318" s="21"/>
      <c r="AD318" s="21"/>
      <c r="AE318" s="21"/>
      <c r="AR318" s="95" t="s">
        <v>239</v>
      </c>
      <c r="AT318" s="95" t="s">
        <v>164</v>
      </c>
      <c r="AU318" s="95" t="s">
        <v>82</v>
      </c>
      <c r="AY318" s="17" t="s">
        <v>161</v>
      </c>
      <c r="BE318" s="96">
        <f>IF(O318="základní",K318,0)</f>
        <v>0</v>
      </c>
      <c r="BF318" s="96">
        <f>IF(O318="snížená",K318,0)</f>
        <v>0</v>
      </c>
      <c r="BG318" s="96">
        <f>IF(O318="zákl. přenesená",K318,0)</f>
        <v>0</v>
      </c>
      <c r="BH318" s="96">
        <f>IF(O318="sníž. přenesená",K318,0)</f>
        <v>0</v>
      </c>
      <c r="BI318" s="96">
        <f>IF(O318="nulová",K318,0)</f>
        <v>0</v>
      </c>
      <c r="BJ318" s="17" t="s">
        <v>80</v>
      </c>
      <c r="BK318" s="96">
        <f>ROUND(P318*H318,2)</f>
        <v>0</v>
      </c>
      <c r="BL318" s="17" t="s">
        <v>239</v>
      </c>
      <c r="BM318" s="95" t="s">
        <v>679</v>
      </c>
    </row>
    <row r="319" spans="1:65" s="15" customFormat="1">
      <c r="B319" s="230"/>
      <c r="C319" s="231"/>
      <c r="D319" s="221" t="s">
        <v>169</v>
      </c>
      <c r="E319" s="232" t="s">
        <v>1</v>
      </c>
      <c r="F319" s="233" t="s">
        <v>2156</v>
      </c>
      <c r="G319" s="231"/>
      <c r="H319" s="232" t="s">
        <v>1</v>
      </c>
      <c r="I319" s="231"/>
      <c r="J319" s="231"/>
      <c r="K319" s="231"/>
      <c r="M319" s="107"/>
      <c r="N319" s="109"/>
      <c r="O319" s="110"/>
      <c r="P319" s="110"/>
      <c r="Q319" s="110"/>
      <c r="R319" s="110"/>
      <c r="S319" s="110"/>
      <c r="T319" s="110"/>
      <c r="U319" s="110"/>
      <c r="V319" s="110"/>
      <c r="W319" s="110"/>
      <c r="X319" s="111"/>
      <c r="AT319" s="108" t="s">
        <v>169</v>
      </c>
      <c r="AU319" s="108" t="s">
        <v>82</v>
      </c>
      <c r="AV319" s="15" t="s">
        <v>80</v>
      </c>
      <c r="AW319" s="15" t="s">
        <v>4</v>
      </c>
      <c r="AX319" s="15" t="s">
        <v>72</v>
      </c>
      <c r="AY319" s="108" t="s">
        <v>161</v>
      </c>
    </row>
    <row r="320" spans="1:65" s="13" customFormat="1">
      <c r="B320" s="219"/>
      <c r="C320" s="220"/>
      <c r="D320" s="221" t="s">
        <v>169</v>
      </c>
      <c r="E320" s="222" t="s">
        <v>1</v>
      </c>
      <c r="F320" s="223" t="s">
        <v>2157</v>
      </c>
      <c r="G320" s="220"/>
      <c r="H320" s="224">
        <v>268.75</v>
      </c>
      <c r="I320" s="220"/>
      <c r="J320" s="220"/>
      <c r="K320" s="220"/>
      <c r="M320" s="97"/>
      <c r="N320" s="99"/>
      <c r="O320" s="100"/>
      <c r="P320" s="100"/>
      <c r="Q320" s="100"/>
      <c r="R320" s="100"/>
      <c r="S320" s="100"/>
      <c r="T320" s="100"/>
      <c r="U320" s="100"/>
      <c r="V320" s="100"/>
      <c r="W320" s="100"/>
      <c r="X320" s="101"/>
      <c r="AT320" s="98" t="s">
        <v>169</v>
      </c>
      <c r="AU320" s="98" t="s">
        <v>82</v>
      </c>
      <c r="AV320" s="13" t="s">
        <v>82</v>
      </c>
      <c r="AW320" s="13" t="s">
        <v>4</v>
      </c>
      <c r="AX320" s="13" t="s">
        <v>72</v>
      </c>
      <c r="AY320" s="98" t="s">
        <v>161</v>
      </c>
    </row>
    <row r="321" spans="1:65" s="14" customFormat="1">
      <c r="B321" s="225"/>
      <c r="C321" s="226"/>
      <c r="D321" s="221" t="s">
        <v>169</v>
      </c>
      <c r="E321" s="227" t="s">
        <v>1</v>
      </c>
      <c r="F321" s="228" t="s">
        <v>171</v>
      </c>
      <c r="G321" s="226"/>
      <c r="H321" s="229">
        <v>268.75</v>
      </c>
      <c r="I321" s="226"/>
      <c r="J321" s="226"/>
      <c r="K321" s="226"/>
      <c r="M321" s="102"/>
      <c r="N321" s="104"/>
      <c r="O321" s="105"/>
      <c r="P321" s="105"/>
      <c r="Q321" s="105"/>
      <c r="R321" s="105"/>
      <c r="S321" s="105"/>
      <c r="T321" s="105"/>
      <c r="U321" s="105"/>
      <c r="V321" s="105"/>
      <c r="W321" s="105"/>
      <c r="X321" s="106"/>
      <c r="AT321" s="103" t="s">
        <v>169</v>
      </c>
      <c r="AU321" s="103" t="s">
        <v>82</v>
      </c>
      <c r="AV321" s="14" t="s">
        <v>168</v>
      </c>
      <c r="AW321" s="14" t="s">
        <v>4</v>
      </c>
      <c r="AX321" s="14" t="s">
        <v>80</v>
      </c>
      <c r="AY321" s="103" t="s">
        <v>161</v>
      </c>
    </row>
    <row r="322" spans="1:65" s="2" customFormat="1" ht="24.2" customHeight="1">
      <c r="A322" s="21"/>
      <c r="B322" s="137"/>
      <c r="C322" s="213" t="s">
        <v>682</v>
      </c>
      <c r="D322" s="213" t="s">
        <v>164</v>
      </c>
      <c r="E322" s="214" t="s">
        <v>1267</v>
      </c>
      <c r="F322" s="215" t="s">
        <v>1268</v>
      </c>
      <c r="G322" s="216" t="s">
        <v>167</v>
      </c>
      <c r="H322" s="217">
        <v>268.75</v>
      </c>
      <c r="I322" s="123"/>
      <c r="J322" s="123"/>
      <c r="K322" s="218">
        <f>ROUND(P322*H322,2)</f>
        <v>0</v>
      </c>
      <c r="L322" s="89"/>
      <c r="M322" s="22"/>
      <c r="N322" s="90" t="s">
        <v>1</v>
      </c>
      <c r="O322" s="91" t="s">
        <v>35</v>
      </c>
      <c r="P322" s="92">
        <f>I322+J322</f>
        <v>0</v>
      </c>
      <c r="Q322" s="92">
        <f>ROUND(I322*H322,2)</f>
        <v>0</v>
      </c>
      <c r="R322" s="92">
        <f>ROUND(J322*H322,2)</f>
        <v>0</v>
      </c>
      <c r="S322" s="93">
        <v>0</v>
      </c>
      <c r="T322" s="93">
        <f>S322*H322</f>
        <v>0</v>
      </c>
      <c r="U322" s="93">
        <v>0</v>
      </c>
      <c r="V322" s="93">
        <f>U322*H322</f>
        <v>0</v>
      </c>
      <c r="W322" s="93">
        <v>0</v>
      </c>
      <c r="X322" s="94">
        <f>W322*H322</f>
        <v>0</v>
      </c>
      <c r="Y322" s="21"/>
      <c r="Z322" s="21"/>
      <c r="AA322" s="21"/>
      <c r="AB322" s="21"/>
      <c r="AC322" s="21"/>
      <c r="AD322" s="21"/>
      <c r="AE322" s="21"/>
      <c r="AR322" s="95" t="s">
        <v>239</v>
      </c>
      <c r="AT322" s="95" t="s">
        <v>164</v>
      </c>
      <c r="AU322" s="95" t="s">
        <v>82</v>
      </c>
      <c r="AY322" s="17" t="s">
        <v>161</v>
      </c>
      <c r="BE322" s="96">
        <f>IF(O322="základní",K322,0)</f>
        <v>0</v>
      </c>
      <c r="BF322" s="96">
        <f>IF(O322="snížená",K322,0)</f>
        <v>0</v>
      </c>
      <c r="BG322" s="96">
        <f>IF(O322="zákl. přenesená",K322,0)</f>
        <v>0</v>
      </c>
      <c r="BH322" s="96">
        <f>IF(O322="sníž. přenesená",K322,0)</f>
        <v>0</v>
      </c>
      <c r="BI322" s="96">
        <f>IF(O322="nulová",K322,0)</f>
        <v>0</v>
      </c>
      <c r="BJ322" s="17" t="s">
        <v>80</v>
      </c>
      <c r="BK322" s="96">
        <f>ROUND(P322*H322,2)</f>
        <v>0</v>
      </c>
      <c r="BL322" s="17" t="s">
        <v>239</v>
      </c>
      <c r="BM322" s="95" t="s">
        <v>685</v>
      </c>
    </row>
    <row r="323" spans="1:65" s="15" customFormat="1">
      <c r="B323" s="230"/>
      <c r="C323" s="231"/>
      <c r="D323" s="221" t="s">
        <v>169</v>
      </c>
      <c r="E323" s="232" t="s">
        <v>1</v>
      </c>
      <c r="F323" s="233" t="s">
        <v>2156</v>
      </c>
      <c r="G323" s="231"/>
      <c r="H323" s="232" t="s">
        <v>1</v>
      </c>
      <c r="I323" s="231"/>
      <c r="J323" s="231"/>
      <c r="K323" s="231"/>
      <c r="M323" s="107"/>
      <c r="N323" s="109"/>
      <c r="O323" s="110"/>
      <c r="P323" s="110"/>
      <c r="Q323" s="110"/>
      <c r="R323" s="110"/>
      <c r="S323" s="110"/>
      <c r="T323" s="110"/>
      <c r="U323" s="110"/>
      <c r="V323" s="110"/>
      <c r="W323" s="110"/>
      <c r="X323" s="111"/>
      <c r="AT323" s="108" t="s">
        <v>169</v>
      </c>
      <c r="AU323" s="108" t="s">
        <v>82</v>
      </c>
      <c r="AV323" s="15" t="s">
        <v>80</v>
      </c>
      <c r="AW323" s="15" t="s">
        <v>4</v>
      </c>
      <c r="AX323" s="15" t="s">
        <v>72</v>
      </c>
      <c r="AY323" s="108" t="s">
        <v>161</v>
      </c>
    </row>
    <row r="324" spans="1:65" s="13" customFormat="1">
      <c r="B324" s="219"/>
      <c r="C324" s="220"/>
      <c r="D324" s="221" t="s">
        <v>169</v>
      </c>
      <c r="E324" s="222" t="s">
        <v>1</v>
      </c>
      <c r="F324" s="223" t="s">
        <v>2157</v>
      </c>
      <c r="G324" s="220"/>
      <c r="H324" s="224">
        <v>268.75</v>
      </c>
      <c r="I324" s="220"/>
      <c r="J324" s="220"/>
      <c r="K324" s="220"/>
      <c r="M324" s="97"/>
      <c r="N324" s="99"/>
      <c r="O324" s="100"/>
      <c r="P324" s="100"/>
      <c r="Q324" s="100"/>
      <c r="R324" s="100"/>
      <c r="S324" s="100"/>
      <c r="T324" s="100"/>
      <c r="U324" s="100"/>
      <c r="V324" s="100"/>
      <c r="W324" s="100"/>
      <c r="X324" s="101"/>
      <c r="AT324" s="98" t="s">
        <v>169</v>
      </c>
      <c r="AU324" s="98" t="s">
        <v>82</v>
      </c>
      <c r="AV324" s="13" t="s">
        <v>82</v>
      </c>
      <c r="AW324" s="13" t="s">
        <v>4</v>
      </c>
      <c r="AX324" s="13" t="s">
        <v>72</v>
      </c>
      <c r="AY324" s="98" t="s">
        <v>161</v>
      </c>
    </row>
    <row r="325" spans="1:65" s="14" customFormat="1">
      <c r="B325" s="225"/>
      <c r="C325" s="226"/>
      <c r="D325" s="221" t="s">
        <v>169</v>
      </c>
      <c r="E325" s="227" t="s">
        <v>1</v>
      </c>
      <c r="F325" s="228" t="s">
        <v>171</v>
      </c>
      <c r="G325" s="226"/>
      <c r="H325" s="229">
        <v>268.75</v>
      </c>
      <c r="I325" s="226"/>
      <c r="J325" s="226"/>
      <c r="K325" s="226"/>
      <c r="M325" s="102"/>
      <c r="N325" s="104"/>
      <c r="O325" s="105"/>
      <c r="P325" s="105"/>
      <c r="Q325" s="105"/>
      <c r="R325" s="105"/>
      <c r="S325" s="105"/>
      <c r="T325" s="105"/>
      <c r="U325" s="105"/>
      <c r="V325" s="105"/>
      <c r="W325" s="105"/>
      <c r="X325" s="106"/>
      <c r="AT325" s="103" t="s">
        <v>169</v>
      </c>
      <c r="AU325" s="103" t="s">
        <v>82</v>
      </c>
      <c r="AV325" s="14" t="s">
        <v>168</v>
      </c>
      <c r="AW325" s="14" t="s">
        <v>4</v>
      </c>
      <c r="AX325" s="14" t="s">
        <v>80</v>
      </c>
      <c r="AY325" s="103" t="s">
        <v>161</v>
      </c>
    </row>
    <row r="326" spans="1:65" s="2" customFormat="1" ht="37.9" customHeight="1">
      <c r="A326" s="21"/>
      <c r="B326" s="137"/>
      <c r="C326" s="213" t="s">
        <v>347</v>
      </c>
      <c r="D326" s="213" t="s">
        <v>164</v>
      </c>
      <c r="E326" s="214" t="s">
        <v>1269</v>
      </c>
      <c r="F326" s="215" t="s">
        <v>1270</v>
      </c>
      <c r="G326" s="216" t="s">
        <v>346</v>
      </c>
      <c r="H326" s="217">
        <v>140.25</v>
      </c>
      <c r="I326" s="123"/>
      <c r="J326" s="123"/>
      <c r="K326" s="218">
        <f>ROUND(P326*H326,2)</f>
        <v>0</v>
      </c>
      <c r="L326" s="89"/>
      <c r="M326" s="22"/>
      <c r="N326" s="90" t="s">
        <v>1</v>
      </c>
      <c r="O326" s="91" t="s">
        <v>35</v>
      </c>
      <c r="P326" s="92">
        <f>I326+J326</f>
        <v>0</v>
      </c>
      <c r="Q326" s="92">
        <f>ROUND(I326*H326,2)</f>
        <v>0</v>
      </c>
      <c r="R326" s="92">
        <f>ROUND(J326*H326,2)</f>
        <v>0</v>
      </c>
      <c r="S326" s="93">
        <v>0</v>
      </c>
      <c r="T326" s="93">
        <f>S326*H326</f>
        <v>0</v>
      </c>
      <c r="U326" s="93">
        <v>0</v>
      </c>
      <c r="V326" s="93">
        <f>U326*H326</f>
        <v>0</v>
      </c>
      <c r="W326" s="93">
        <v>0</v>
      </c>
      <c r="X326" s="94">
        <f>W326*H326</f>
        <v>0</v>
      </c>
      <c r="Y326" s="21"/>
      <c r="Z326" s="21"/>
      <c r="AA326" s="21"/>
      <c r="AB326" s="21"/>
      <c r="AC326" s="21"/>
      <c r="AD326" s="21"/>
      <c r="AE326" s="21"/>
      <c r="AR326" s="95" t="s">
        <v>239</v>
      </c>
      <c r="AT326" s="95" t="s">
        <v>164</v>
      </c>
      <c r="AU326" s="95" t="s">
        <v>82</v>
      </c>
      <c r="AY326" s="17" t="s">
        <v>161</v>
      </c>
      <c r="BE326" s="96">
        <f>IF(O326="základní",K326,0)</f>
        <v>0</v>
      </c>
      <c r="BF326" s="96">
        <f>IF(O326="snížená",K326,0)</f>
        <v>0</v>
      </c>
      <c r="BG326" s="96">
        <f>IF(O326="zákl. přenesená",K326,0)</f>
        <v>0</v>
      </c>
      <c r="BH326" s="96">
        <f>IF(O326="sníž. přenesená",K326,0)</f>
        <v>0</v>
      </c>
      <c r="BI326" s="96">
        <f>IF(O326="nulová",K326,0)</f>
        <v>0</v>
      </c>
      <c r="BJ326" s="17" t="s">
        <v>80</v>
      </c>
      <c r="BK326" s="96">
        <f>ROUND(P326*H326,2)</f>
        <v>0</v>
      </c>
      <c r="BL326" s="17" t="s">
        <v>239</v>
      </c>
      <c r="BM326" s="95" t="s">
        <v>690</v>
      </c>
    </row>
    <row r="327" spans="1:65" s="15" customFormat="1">
      <c r="B327" s="230"/>
      <c r="C327" s="231"/>
      <c r="D327" s="221" t="s">
        <v>169</v>
      </c>
      <c r="E327" s="232" t="s">
        <v>1</v>
      </c>
      <c r="F327" s="233" t="s">
        <v>2156</v>
      </c>
      <c r="G327" s="231"/>
      <c r="H327" s="232" t="s">
        <v>1</v>
      </c>
      <c r="I327" s="231"/>
      <c r="J327" s="231"/>
      <c r="K327" s="231"/>
      <c r="M327" s="107"/>
      <c r="N327" s="109"/>
      <c r="O327" s="110"/>
      <c r="P327" s="110"/>
      <c r="Q327" s="110"/>
      <c r="R327" s="110"/>
      <c r="S327" s="110"/>
      <c r="T327" s="110"/>
      <c r="U327" s="110"/>
      <c r="V327" s="110"/>
      <c r="W327" s="110"/>
      <c r="X327" s="111"/>
      <c r="AT327" s="108" t="s">
        <v>169</v>
      </c>
      <c r="AU327" s="108" t="s">
        <v>82</v>
      </c>
      <c r="AV327" s="15" t="s">
        <v>80</v>
      </c>
      <c r="AW327" s="15" t="s">
        <v>4</v>
      </c>
      <c r="AX327" s="15" t="s">
        <v>72</v>
      </c>
      <c r="AY327" s="108" t="s">
        <v>161</v>
      </c>
    </row>
    <row r="328" spans="1:65" s="13" customFormat="1">
      <c r="B328" s="219"/>
      <c r="C328" s="220"/>
      <c r="D328" s="221" t="s">
        <v>169</v>
      </c>
      <c r="E328" s="222" t="s">
        <v>1</v>
      </c>
      <c r="F328" s="223" t="s">
        <v>2158</v>
      </c>
      <c r="G328" s="220"/>
      <c r="H328" s="224">
        <v>140.25</v>
      </c>
      <c r="I328" s="220"/>
      <c r="J328" s="220"/>
      <c r="K328" s="220"/>
      <c r="M328" s="97"/>
      <c r="N328" s="99"/>
      <c r="O328" s="100"/>
      <c r="P328" s="100"/>
      <c r="Q328" s="100"/>
      <c r="R328" s="100"/>
      <c r="S328" s="100"/>
      <c r="T328" s="100"/>
      <c r="U328" s="100"/>
      <c r="V328" s="100"/>
      <c r="W328" s="100"/>
      <c r="X328" s="101"/>
      <c r="AT328" s="98" t="s">
        <v>169</v>
      </c>
      <c r="AU328" s="98" t="s">
        <v>82</v>
      </c>
      <c r="AV328" s="13" t="s">
        <v>82</v>
      </c>
      <c r="AW328" s="13" t="s">
        <v>4</v>
      </c>
      <c r="AX328" s="13" t="s">
        <v>72</v>
      </c>
      <c r="AY328" s="98" t="s">
        <v>161</v>
      </c>
    </row>
    <row r="329" spans="1:65" s="14" customFormat="1">
      <c r="B329" s="225"/>
      <c r="C329" s="226"/>
      <c r="D329" s="221" t="s">
        <v>169</v>
      </c>
      <c r="E329" s="227" t="s">
        <v>1</v>
      </c>
      <c r="F329" s="228" t="s">
        <v>171</v>
      </c>
      <c r="G329" s="226"/>
      <c r="H329" s="229">
        <v>140.25</v>
      </c>
      <c r="I329" s="226"/>
      <c r="J329" s="226"/>
      <c r="K329" s="226"/>
      <c r="M329" s="102"/>
      <c r="N329" s="104"/>
      <c r="O329" s="105"/>
      <c r="P329" s="105"/>
      <c r="Q329" s="105"/>
      <c r="R329" s="105"/>
      <c r="S329" s="105"/>
      <c r="T329" s="105"/>
      <c r="U329" s="105"/>
      <c r="V329" s="105"/>
      <c r="W329" s="105"/>
      <c r="X329" s="106"/>
      <c r="AT329" s="103" t="s">
        <v>169</v>
      </c>
      <c r="AU329" s="103" t="s">
        <v>82</v>
      </c>
      <c r="AV329" s="14" t="s">
        <v>168</v>
      </c>
      <c r="AW329" s="14" t="s">
        <v>4</v>
      </c>
      <c r="AX329" s="14" t="s">
        <v>80</v>
      </c>
      <c r="AY329" s="103" t="s">
        <v>161</v>
      </c>
    </row>
    <row r="330" spans="1:65" s="2" customFormat="1" ht="24.2" customHeight="1">
      <c r="A330" s="21"/>
      <c r="B330" s="137"/>
      <c r="C330" s="235" t="s">
        <v>692</v>
      </c>
      <c r="D330" s="235" t="s">
        <v>549</v>
      </c>
      <c r="E330" s="236" t="s">
        <v>1272</v>
      </c>
      <c r="F330" s="237" t="s">
        <v>1273</v>
      </c>
      <c r="G330" s="238" t="s">
        <v>346</v>
      </c>
      <c r="H330" s="239">
        <v>154.27500000000001</v>
      </c>
      <c r="I330" s="123"/>
      <c r="J330" s="240"/>
      <c r="K330" s="241">
        <f>ROUND(P330*H330,2)</f>
        <v>0</v>
      </c>
      <c r="L330" s="115"/>
      <c r="M330" s="116"/>
      <c r="N330" s="117" t="s">
        <v>1</v>
      </c>
      <c r="O330" s="91" t="s">
        <v>35</v>
      </c>
      <c r="P330" s="92">
        <f>I330+J330</f>
        <v>0</v>
      </c>
      <c r="Q330" s="92">
        <f>ROUND(I330*H330,2)</f>
        <v>0</v>
      </c>
      <c r="R330" s="92">
        <f>ROUND(J330*H330,2)</f>
        <v>0</v>
      </c>
      <c r="S330" s="93">
        <v>0</v>
      </c>
      <c r="T330" s="93">
        <f>S330*H330</f>
        <v>0</v>
      </c>
      <c r="U330" s="93">
        <v>0</v>
      </c>
      <c r="V330" s="93">
        <f>U330*H330</f>
        <v>0</v>
      </c>
      <c r="W330" s="93">
        <v>0</v>
      </c>
      <c r="X330" s="94">
        <f>W330*H330</f>
        <v>0</v>
      </c>
      <c r="Y330" s="21"/>
      <c r="Z330" s="21"/>
      <c r="AA330" s="21"/>
      <c r="AB330" s="21"/>
      <c r="AC330" s="21"/>
      <c r="AD330" s="21"/>
      <c r="AE330" s="21"/>
      <c r="AR330" s="95" t="s">
        <v>286</v>
      </c>
      <c r="AT330" s="95" t="s">
        <v>549</v>
      </c>
      <c r="AU330" s="95" t="s">
        <v>82</v>
      </c>
      <c r="AY330" s="17" t="s">
        <v>161</v>
      </c>
      <c r="BE330" s="96">
        <f>IF(O330="základní",K330,0)</f>
        <v>0</v>
      </c>
      <c r="BF330" s="96">
        <f>IF(O330="snížená",K330,0)</f>
        <v>0</v>
      </c>
      <c r="BG330" s="96">
        <f>IF(O330="zákl. přenesená",K330,0)</f>
        <v>0</v>
      </c>
      <c r="BH330" s="96">
        <f>IF(O330="sníž. přenesená",K330,0)</f>
        <v>0</v>
      </c>
      <c r="BI330" s="96">
        <f>IF(O330="nulová",K330,0)</f>
        <v>0</v>
      </c>
      <c r="BJ330" s="17" t="s">
        <v>80</v>
      </c>
      <c r="BK330" s="96">
        <f>ROUND(P330*H330,2)</f>
        <v>0</v>
      </c>
      <c r="BL330" s="17" t="s">
        <v>239</v>
      </c>
      <c r="BM330" s="95" t="s">
        <v>695</v>
      </c>
    </row>
    <row r="331" spans="1:65" s="13" customFormat="1">
      <c r="B331" s="219"/>
      <c r="C331" s="220"/>
      <c r="D331" s="221" t="s">
        <v>169</v>
      </c>
      <c r="E331" s="222" t="s">
        <v>1</v>
      </c>
      <c r="F331" s="223" t="s">
        <v>2159</v>
      </c>
      <c r="G331" s="220"/>
      <c r="H331" s="224">
        <v>154.27500000000001</v>
      </c>
      <c r="I331" s="220"/>
      <c r="J331" s="220"/>
      <c r="K331" s="220"/>
      <c r="M331" s="97"/>
      <c r="N331" s="99"/>
      <c r="O331" s="100"/>
      <c r="P331" s="100"/>
      <c r="Q331" s="100"/>
      <c r="R331" s="100"/>
      <c r="S331" s="100"/>
      <c r="T331" s="100"/>
      <c r="U331" s="100"/>
      <c r="V331" s="100"/>
      <c r="W331" s="100"/>
      <c r="X331" s="101"/>
      <c r="AT331" s="98" t="s">
        <v>169</v>
      </c>
      <c r="AU331" s="98" t="s">
        <v>82</v>
      </c>
      <c r="AV331" s="13" t="s">
        <v>82</v>
      </c>
      <c r="AW331" s="13" t="s">
        <v>4</v>
      </c>
      <c r="AX331" s="13" t="s">
        <v>72</v>
      </c>
      <c r="AY331" s="98" t="s">
        <v>161</v>
      </c>
    </row>
    <row r="332" spans="1:65" s="14" customFormat="1">
      <c r="B332" s="225"/>
      <c r="C332" s="226"/>
      <c r="D332" s="221" t="s">
        <v>169</v>
      </c>
      <c r="E332" s="227" t="s">
        <v>1</v>
      </c>
      <c r="F332" s="228" t="s">
        <v>171</v>
      </c>
      <c r="G332" s="226"/>
      <c r="H332" s="229">
        <v>154.27500000000001</v>
      </c>
      <c r="I332" s="226"/>
      <c r="J332" s="226"/>
      <c r="K332" s="226"/>
      <c r="M332" s="102"/>
      <c r="N332" s="104"/>
      <c r="O332" s="105"/>
      <c r="P332" s="105"/>
      <c r="Q332" s="105"/>
      <c r="R332" s="105"/>
      <c r="S332" s="105"/>
      <c r="T332" s="105"/>
      <c r="U332" s="105"/>
      <c r="V332" s="105"/>
      <c r="W332" s="105"/>
      <c r="X332" s="106"/>
      <c r="AT332" s="103" t="s">
        <v>169</v>
      </c>
      <c r="AU332" s="103" t="s">
        <v>82</v>
      </c>
      <c r="AV332" s="14" t="s">
        <v>168</v>
      </c>
      <c r="AW332" s="14" t="s">
        <v>4</v>
      </c>
      <c r="AX332" s="14" t="s">
        <v>80</v>
      </c>
      <c r="AY332" s="103" t="s">
        <v>161</v>
      </c>
    </row>
    <row r="333" spans="1:65" s="2" customFormat="1" ht="37.9" customHeight="1">
      <c r="A333" s="21"/>
      <c r="B333" s="137"/>
      <c r="C333" s="213" t="s">
        <v>351</v>
      </c>
      <c r="D333" s="213" t="s">
        <v>164</v>
      </c>
      <c r="E333" s="214" t="s">
        <v>1280</v>
      </c>
      <c r="F333" s="215" t="s">
        <v>1281</v>
      </c>
      <c r="G333" s="216" t="s">
        <v>167</v>
      </c>
      <c r="H333" s="217">
        <v>268.75</v>
      </c>
      <c r="I333" s="123"/>
      <c r="J333" s="123"/>
      <c r="K333" s="218">
        <f>ROUND(P333*H333,2)</f>
        <v>0</v>
      </c>
      <c r="L333" s="89"/>
      <c r="M333" s="22"/>
      <c r="N333" s="90" t="s">
        <v>1</v>
      </c>
      <c r="O333" s="91" t="s">
        <v>35</v>
      </c>
      <c r="P333" s="92">
        <f>I333+J333</f>
        <v>0</v>
      </c>
      <c r="Q333" s="92">
        <f>ROUND(I333*H333,2)</f>
        <v>0</v>
      </c>
      <c r="R333" s="92">
        <f>ROUND(J333*H333,2)</f>
        <v>0</v>
      </c>
      <c r="S333" s="93">
        <v>0</v>
      </c>
      <c r="T333" s="93">
        <f>S333*H333</f>
        <v>0</v>
      </c>
      <c r="U333" s="93">
        <v>0</v>
      </c>
      <c r="V333" s="93">
        <f>U333*H333</f>
        <v>0</v>
      </c>
      <c r="W333" s="93">
        <v>0</v>
      </c>
      <c r="X333" s="94">
        <f>W333*H333</f>
        <v>0</v>
      </c>
      <c r="Y333" s="21"/>
      <c r="Z333" s="21"/>
      <c r="AA333" s="21"/>
      <c r="AB333" s="21"/>
      <c r="AC333" s="21"/>
      <c r="AD333" s="21"/>
      <c r="AE333" s="21"/>
      <c r="AR333" s="95" t="s">
        <v>239</v>
      </c>
      <c r="AT333" s="95" t="s">
        <v>164</v>
      </c>
      <c r="AU333" s="95" t="s">
        <v>82</v>
      </c>
      <c r="AY333" s="17" t="s">
        <v>161</v>
      </c>
      <c r="BE333" s="96">
        <f>IF(O333="základní",K333,0)</f>
        <v>0</v>
      </c>
      <c r="BF333" s="96">
        <f>IF(O333="snížená",K333,0)</f>
        <v>0</v>
      </c>
      <c r="BG333" s="96">
        <f>IF(O333="zákl. přenesená",K333,0)</f>
        <v>0</v>
      </c>
      <c r="BH333" s="96">
        <f>IF(O333="sníž. přenesená",K333,0)</f>
        <v>0</v>
      </c>
      <c r="BI333" s="96">
        <f>IF(O333="nulová",K333,0)</f>
        <v>0</v>
      </c>
      <c r="BJ333" s="17" t="s">
        <v>80</v>
      </c>
      <c r="BK333" s="96">
        <f>ROUND(P333*H333,2)</f>
        <v>0</v>
      </c>
      <c r="BL333" s="17" t="s">
        <v>239</v>
      </c>
      <c r="BM333" s="95" t="s">
        <v>699</v>
      </c>
    </row>
    <row r="334" spans="1:65" s="15" customFormat="1">
      <c r="B334" s="230"/>
      <c r="C334" s="231"/>
      <c r="D334" s="221" t="s">
        <v>169</v>
      </c>
      <c r="E334" s="232" t="s">
        <v>1</v>
      </c>
      <c r="F334" s="233" t="s">
        <v>2156</v>
      </c>
      <c r="G334" s="231"/>
      <c r="H334" s="232" t="s">
        <v>1</v>
      </c>
      <c r="I334" s="231"/>
      <c r="J334" s="231"/>
      <c r="K334" s="231"/>
      <c r="M334" s="107"/>
      <c r="N334" s="109"/>
      <c r="O334" s="110"/>
      <c r="P334" s="110"/>
      <c r="Q334" s="110"/>
      <c r="R334" s="110"/>
      <c r="S334" s="110"/>
      <c r="T334" s="110"/>
      <c r="U334" s="110"/>
      <c r="V334" s="110"/>
      <c r="W334" s="110"/>
      <c r="X334" s="111"/>
      <c r="AT334" s="108" t="s">
        <v>169</v>
      </c>
      <c r="AU334" s="108" t="s">
        <v>82</v>
      </c>
      <c r="AV334" s="15" t="s">
        <v>80</v>
      </c>
      <c r="AW334" s="15" t="s">
        <v>4</v>
      </c>
      <c r="AX334" s="15" t="s">
        <v>72</v>
      </c>
      <c r="AY334" s="108" t="s">
        <v>161</v>
      </c>
    </row>
    <row r="335" spans="1:65" s="13" customFormat="1">
      <c r="B335" s="219"/>
      <c r="C335" s="220"/>
      <c r="D335" s="221" t="s">
        <v>169</v>
      </c>
      <c r="E335" s="222" t="s">
        <v>1</v>
      </c>
      <c r="F335" s="223" t="s">
        <v>2157</v>
      </c>
      <c r="G335" s="220"/>
      <c r="H335" s="224">
        <v>268.75</v>
      </c>
      <c r="I335" s="220"/>
      <c r="J335" s="220"/>
      <c r="K335" s="220"/>
      <c r="M335" s="97"/>
      <c r="N335" s="99"/>
      <c r="O335" s="100"/>
      <c r="P335" s="100"/>
      <c r="Q335" s="100"/>
      <c r="R335" s="100"/>
      <c r="S335" s="100"/>
      <c r="T335" s="100"/>
      <c r="U335" s="100"/>
      <c r="V335" s="100"/>
      <c r="W335" s="100"/>
      <c r="X335" s="101"/>
      <c r="AT335" s="98" t="s">
        <v>169</v>
      </c>
      <c r="AU335" s="98" t="s">
        <v>82</v>
      </c>
      <c r="AV335" s="13" t="s">
        <v>82</v>
      </c>
      <c r="AW335" s="13" t="s">
        <v>4</v>
      </c>
      <c r="AX335" s="13" t="s">
        <v>72</v>
      </c>
      <c r="AY335" s="98" t="s">
        <v>161</v>
      </c>
    </row>
    <row r="336" spans="1:65" s="14" customFormat="1">
      <c r="B336" s="225"/>
      <c r="C336" s="226"/>
      <c r="D336" s="221" t="s">
        <v>169</v>
      </c>
      <c r="E336" s="227" t="s">
        <v>1</v>
      </c>
      <c r="F336" s="228" t="s">
        <v>171</v>
      </c>
      <c r="G336" s="226"/>
      <c r="H336" s="229">
        <v>268.75</v>
      </c>
      <c r="I336" s="226"/>
      <c r="J336" s="226"/>
      <c r="K336" s="226"/>
      <c r="M336" s="102"/>
      <c r="N336" s="104"/>
      <c r="O336" s="105"/>
      <c r="P336" s="105"/>
      <c r="Q336" s="105"/>
      <c r="R336" s="105"/>
      <c r="S336" s="105"/>
      <c r="T336" s="105"/>
      <c r="U336" s="105"/>
      <c r="V336" s="105"/>
      <c r="W336" s="105"/>
      <c r="X336" s="106"/>
      <c r="AT336" s="103" t="s">
        <v>169</v>
      </c>
      <c r="AU336" s="103" t="s">
        <v>82</v>
      </c>
      <c r="AV336" s="14" t="s">
        <v>168</v>
      </c>
      <c r="AW336" s="14" t="s">
        <v>4</v>
      </c>
      <c r="AX336" s="14" t="s">
        <v>80</v>
      </c>
      <c r="AY336" s="103" t="s">
        <v>161</v>
      </c>
    </row>
    <row r="337" spans="1:65" s="2" customFormat="1" ht="24.2" customHeight="1">
      <c r="A337" s="21"/>
      <c r="B337" s="137"/>
      <c r="C337" s="235" t="s">
        <v>701</v>
      </c>
      <c r="D337" s="235" t="s">
        <v>549</v>
      </c>
      <c r="E337" s="236" t="s">
        <v>1283</v>
      </c>
      <c r="F337" s="237" t="s">
        <v>1284</v>
      </c>
      <c r="G337" s="238" t="s">
        <v>167</v>
      </c>
      <c r="H337" s="239">
        <v>309.06299999999999</v>
      </c>
      <c r="I337" s="123"/>
      <c r="J337" s="240"/>
      <c r="K337" s="241">
        <f>ROUND(P337*H337,2)</f>
        <v>0</v>
      </c>
      <c r="L337" s="115"/>
      <c r="M337" s="116"/>
      <c r="N337" s="117" t="s">
        <v>1</v>
      </c>
      <c r="O337" s="91" t="s">
        <v>35</v>
      </c>
      <c r="P337" s="92">
        <f>I337+J337</f>
        <v>0</v>
      </c>
      <c r="Q337" s="92">
        <f>ROUND(I337*H337,2)</f>
        <v>0</v>
      </c>
      <c r="R337" s="92">
        <f>ROUND(J337*H337,2)</f>
        <v>0</v>
      </c>
      <c r="S337" s="93">
        <v>0</v>
      </c>
      <c r="T337" s="93">
        <f>S337*H337</f>
        <v>0</v>
      </c>
      <c r="U337" s="93">
        <v>0</v>
      </c>
      <c r="V337" s="93">
        <f>U337*H337</f>
        <v>0</v>
      </c>
      <c r="W337" s="93">
        <v>0</v>
      </c>
      <c r="X337" s="94">
        <f>W337*H337</f>
        <v>0</v>
      </c>
      <c r="Y337" s="21"/>
      <c r="Z337" s="21"/>
      <c r="AA337" s="21"/>
      <c r="AB337" s="21"/>
      <c r="AC337" s="21"/>
      <c r="AD337" s="21"/>
      <c r="AE337" s="21"/>
      <c r="AR337" s="95" t="s">
        <v>286</v>
      </c>
      <c r="AT337" s="95" t="s">
        <v>549</v>
      </c>
      <c r="AU337" s="95" t="s">
        <v>82</v>
      </c>
      <c r="AY337" s="17" t="s">
        <v>161</v>
      </c>
      <c r="BE337" s="96">
        <f>IF(O337="základní",K337,0)</f>
        <v>0</v>
      </c>
      <c r="BF337" s="96">
        <f>IF(O337="snížená",K337,0)</f>
        <v>0</v>
      </c>
      <c r="BG337" s="96">
        <f>IF(O337="zákl. přenesená",K337,0)</f>
        <v>0</v>
      </c>
      <c r="BH337" s="96">
        <f>IF(O337="sníž. přenesená",K337,0)</f>
        <v>0</v>
      </c>
      <c r="BI337" s="96">
        <f>IF(O337="nulová",K337,0)</f>
        <v>0</v>
      </c>
      <c r="BJ337" s="17" t="s">
        <v>80</v>
      </c>
      <c r="BK337" s="96">
        <f>ROUND(P337*H337,2)</f>
        <v>0</v>
      </c>
      <c r="BL337" s="17" t="s">
        <v>239</v>
      </c>
      <c r="BM337" s="95" t="s">
        <v>704</v>
      </c>
    </row>
    <row r="338" spans="1:65" s="13" customFormat="1">
      <c r="B338" s="219"/>
      <c r="C338" s="220"/>
      <c r="D338" s="221" t="s">
        <v>169</v>
      </c>
      <c r="E338" s="222" t="s">
        <v>1</v>
      </c>
      <c r="F338" s="223" t="s">
        <v>2160</v>
      </c>
      <c r="G338" s="220"/>
      <c r="H338" s="224">
        <v>309.06299999999999</v>
      </c>
      <c r="I338" s="220"/>
      <c r="J338" s="220"/>
      <c r="K338" s="220"/>
      <c r="M338" s="97"/>
      <c r="N338" s="99"/>
      <c r="O338" s="100"/>
      <c r="P338" s="100"/>
      <c r="Q338" s="100"/>
      <c r="R338" s="100"/>
      <c r="S338" s="100"/>
      <c r="T338" s="100"/>
      <c r="U338" s="100"/>
      <c r="V338" s="100"/>
      <c r="W338" s="100"/>
      <c r="X338" s="101"/>
      <c r="AT338" s="98" t="s">
        <v>169</v>
      </c>
      <c r="AU338" s="98" t="s">
        <v>82</v>
      </c>
      <c r="AV338" s="13" t="s">
        <v>82</v>
      </c>
      <c r="AW338" s="13" t="s">
        <v>4</v>
      </c>
      <c r="AX338" s="13" t="s">
        <v>72</v>
      </c>
      <c r="AY338" s="98" t="s">
        <v>161</v>
      </c>
    </row>
    <row r="339" spans="1:65" s="14" customFormat="1">
      <c r="B339" s="225"/>
      <c r="C339" s="226"/>
      <c r="D339" s="221" t="s">
        <v>169</v>
      </c>
      <c r="E339" s="227" t="s">
        <v>1</v>
      </c>
      <c r="F339" s="228" t="s">
        <v>171</v>
      </c>
      <c r="G339" s="226"/>
      <c r="H339" s="229">
        <v>309.06299999999999</v>
      </c>
      <c r="I339" s="226"/>
      <c r="J339" s="226"/>
      <c r="K339" s="226"/>
      <c r="M339" s="102"/>
      <c r="N339" s="104"/>
      <c r="O339" s="105"/>
      <c r="P339" s="105"/>
      <c r="Q339" s="105"/>
      <c r="R339" s="105"/>
      <c r="S339" s="105"/>
      <c r="T339" s="105"/>
      <c r="U339" s="105"/>
      <c r="V339" s="105"/>
      <c r="W339" s="105"/>
      <c r="X339" s="106"/>
      <c r="AT339" s="103" t="s">
        <v>169</v>
      </c>
      <c r="AU339" s="103" t="s">
        <v>82</v>
      </c>
      <c r="AV339" s="14" t="s">
        <v>168</v>
      </c>
      <c r="AW339" s="14" t="s">
        <v>4</v>
      </c>
      <c r="AX339" s="14" t="s">
        <v>80</v>
      </c>
      <c r="AY339" s="103" t="s">
        <v>161</v>
      </c>
    </row>
    <row r="340" spans="1:65" s="2" customFormat="1" ht="37.9" customHeight="1">
      <c r="A340" s="21"/>
      <c r="B340" s="137"/>
      <c r="C340" s="213" t="s">
        <v>356</v>
      </c>
      <c r="D340" s="213" t="s">
        <v>164</v>
      </c>
      <c r="E340" s="214" t="s">
        <v>1293</v>
      </c>
      <c r="F340" s="215" t="s">
        <v>1294</v>
      </c>
      <c r="G340" s="216" t="s">
        <v>167</v>
      </c>
      <c r="H340" s="217">
        <v>17.850000000000001</v>
      </c>
      <c r="I340" s="218">
        <v>0</v>
      </c>
      <c r="J340" s="123"/>
      <c r="K340" s="218">
        <f>ROUND(P340*H340,2)</f>
        <v>0</v>
      </c>
      <c r="L340" s="89"/>
      <c r="M340" s="22"/>
      <c r="N340" s="90" t="s">
        <v>1</v>
      </c>
      <c r="O340" s="91" t="s">
        <v>35</v>
      </c>
      <c r="P340" s="92">
        <f>I340+J340</f>
        <v>0</v>
      </c>
      <c r="Q340" s="92">
        <f>ROUND(I340*H340,2)</f>
        <v>0</v>
      </c>
      <c r="R340" s="92">
        <f>ROUND(J340*H340,2)</f>
        <v>0</v>
      </c>
      <c r="S340" s="93">
        <v>0</v>
      </c>
      <c r="T340" s="93">
        <f>S340*H340</f>
        <v>0</v>
      </c>
      <c r="U340" s="93">
        <v>0</v>
      </c>
      <c r="V340" s="93">
        <f>U340*H340</f>
        <v>0</v>
      </c>
      <c r="W340" s="93">
        <v>0</v>
      </c>
      <c r="X340" s="94">
        <f>W340*H340</f>
        <v>0</v>
      </c>
      <c r="Y340" s="21"/>
      <c r="Z340" s="21"/>
      <c r="AA340" s="21"/>
      <c r="AB340" s="21"/>
      <c r="AC340" s="21"/>
      <c r="AD340" s="21"/>
      <c r="AE340" s="21"/>
      <c r="AR340" s="95" t="s">
        <v>239</v>
      </c>
      <c r="AT340" s="95" t="s">
        <v>164</v>
      </c>
      <c r="AU340" s="95" t="s">
        <v>82</v>
      </c>
      <c r="AY340" s="17" t="s">
        <v>161</v>
      </c>
      <c r="BE340" s="96">
        <f>IF(O340="základní",K340,0)</f>
        <v>0</v>
      </c>
      <c r="BF340" s="96">
        <f>IF(O340="snížená",K340,0)</f>
        <v>0</v>
      </c>
      <c r="BG340" s="96">
        <f>IF(O340="zákl. přenesená",K340,0)</f>
        <v>0</v>
      </c>
      <c r="BH340" s="96">
        <f>IF(O340="sníž. přenesená",K340,0)</f>
        <v>0</v>
      </c>
      <c r="BI340" s="96">
        <f>IF(O340="nulová",K340,0)</f>
        <v>0</v>
      </c>
      <c r="BJ340" s="17" t="s">
        <v>80</v>
      </c>
      <c r="BK340" s="96">
        <f>ROUND(P340*H340,2)</f>
        <v>0</v>
      </c>
      <c r="BL340" s="17" t="s">
        <v>239</v>
      </c>
      <c r="BM340" s="95" t="s">
        <v>708</v>
      </c>
    </row>
    <row r="341" spans="1:65" s="15" customFormat="1">
      <c r="B341" s="230"/>
      <c r="C341" s="231"/>
      <c r="D341" s="221" t="s">
        <v>169</v>
      </c>
      <c r="E341" s="232" t="s">
        <v>1</v>
      </c>
      <c r="F341" s="233" t="s">
        <v>2161</v>
      </c>
      <c r="G341" s="231"/>
      <c r="H341" s="232" t="s">
        <v>1</v>
      </c>
      <c r="I341" s="231"/>
      <c r="J341" s="231"/>
      <c r="K341" s="231"/>
      <c r="M341" s="107"/>
      <c r="N341" s="109"/>
      <c r="O341" s="110"/>
      <c r="P341" s="110"/>
      <c r="Q341" s="110"/>
      <c r="R341" s="110"/>
      <c r="S341" s="110"/>
      <c r="T341" s="110"/>
      <c r="U341" s="110"/>
      <c r="V341" s="110"/>
      <c r="W341" s="110"/>
      <c r="X341" s="111"/>
      <c r="AT341" s="108" t="s">
        <v>169</v>
      </c>
      <c r="AU341" s="108" t="s">
        <v>82</v>
      </c>
      <c r="AV341" s="15" t="s">
        <v>80</v>
      </c>
      <c r="AW341" s="15" t="s">
        <v>4</v>
      </c>
      <c r="AX341" s="15" t="s">
        <v>72</v>
      </c>
      <c r="AY341" s="108" t="s">
        <v>161</v>
      </c>
    </row>
    <row r="342" spans="1:65" s="13" customFormat="1">
      <c r="B342" s="219"/>
      <c r="C342" s="220"/>
      <c r="D342" s="221" t="s">
        <v>169</v>
      </c>
      <c r="E342" s="222" t="s">
        <v>1</v>
      </c>
      <c r="F342" s="223" t="s">
        <v>2162</v>
      </c>
      <c r="G342" s="220"/>
      <c r="H342" s="224">
        <v>17.850000000000001</v>
      </c>
      <c r="I342" s="220"/>
      <c r="J342" s="220"/>
      <c r="K342" s="220"/>
      <c r="M342" s="97"/>
      <c r="N342" s="99"/>
      <c r="O342" s="100"/>
      <c r="P342" s="100"/>
      <c r="Q342" s="100"/>
      <c r="R342" s="100"/>
      <c r="S342" s="100"/>
      <c r="T342" s="100"/>
      <c r="U342" s="100"/>
      <c r="V342" s="100"/>
      <c r="W342" s="100"/>
      <c r="X342" s="101"/>
      <c r="AT342" s="98" t="s">
        <v>169</v>
      </c>
      <c r="AU342" s="98" t="s">
        <v>82</v>
      </c>
      <c r="AV342" s="13" t="s">
        <v>82</v>
      </c>
      <c r="AW342" s="13" t="s">
        <v>4</v>
      </c>
      <c r="AX342" s="13" t="s">
        <v>72</v>
      </c>
      <c r="AY342" s="98" t="s">
        <v>161</v>
      </c>
    </row>
    <row r="343" spans="1:65" s="14" customFormat="1">
      <c r="B343" s="225"/>
      <c r="C343" s="226"/>
      <c r="D343" s="221" t="s">
        <v>169</v>
      </c>
      <c r="E343" s="227" t="s">
        <v>1</v>
      </c>
      <c r="F343" s="228" t="s">
        <v>171</v>
      </c>
      <c r="G343" s="226"/>
      <c r="H343" s="229">
        <v>17.850000000000001</v>
      </c>
      <c r="I343" s="226"/>
      <c r="J343" s="226"/>
      <c r="K343" s="226"/>
      <c r="M343" s="102"/>
      <c r="N343" s="104"/>
      <c r="O343" s="105"/>
      <c r="P343" s="105"/>
      <c r="Q343" s="105"/>
      <c r="R343" s="105"/>
      <c r="S343" s="105"/>
      <c r="T343" s="105"/>
      <c r="U343" s="105"/>
      <c r="V343" s="105"/>
      <c r="W343" s="105"/>
      <c r="X343" s="106"/>
      <c r="AT343" s="103" t="s">
        <v>169</v>
      </c>
      <c r="AU343" s="103" t="s">
        <v>82</v>
      </c>
      <c r="AV343" s="14" t="s">
        <v>168</v>
      </c>
      <c r="AW343" s="14" t="s">
        <v>4</v>
      </c>
      <c r="AX343" s="14" t="s">
        <v>80</v>
      </c>
      <c r="AY343" s="103" t="s">
        <v>161</v>
      </c>
    </row>
    <row r="344" spans="1:65" s="2" customFormat="1" ht="24.2" customHeight="1">
      <c r="A344" s="21"/>
      <c r="B344" s="137"/>
      <c r="C344" s="213" t="s">
        <v>709</v>
      </c>
      <c r="D344" s="213" t="s">
        <v>164</v>
      </c>
      <c r="E344" s="214" t="s">
        <v>1295</v>
      </c>
      <c r="F344" s="215" t="s">
        <v>1296</v>
      </c>
      <c r="G344" s="216" t="s">
        <v>167</v>
      </c>
      <c r="H344" s="217">
        <v>4.75</v>
      </c>
      <c r="I344" s="123"/>
      <c r="J344" s="123"/>
      <c r="K344" s="218">
        <f>ROUND(P344*H344,2)</f>
        <v>0</v>
      </c>
      <c r="L344" s="89"/>
      <c r="M344" s="22"/>
      <c r="N344" s="90" t="s">
        <v>1</v>
      </c>
      <c r="O344" s="91" t="s">
        <v>35</v>
      </c>
      <c r="P344" s="92">
        <f>I344+J344</f>
        <v>0</v>
      </c>
      <c r="Q344" s="92">
        <f>ROUND(I344*H344,2)</f>
        <v>0</v>
      </c>
      <c r="R344" s="92">
        <f>ROUND(J344*H344,2)</f>
        <v>0</v>
      </c>
      <c r="S344" s="93">
        <v>0</v>
      </c>
      <c r="T344" s="93">
        <f>S344*H344</f>
        <v>0</v>
      </c>
      <c r="U344" s="93">
        <v>0</v>
      </c>
      <c r="V344" s="93">
        <f>U344*H344</f>
        <v>0</v>
      </c>
      <c r="W344" s="93">
        <v>0</v>
      </c>
      <c r="X344" s="94">
        <f>W344*H344</f>
        <v>0</v>
      </c>
      <c r="Y344" s="21"/>
      <c r="Z344" s="21"/>
      <c r="AA344" s="21"/>
      <c r="AB344" s="21"/>
      <c r="AC344" s="21"/>
      <c r="AD344" s="21"/>
      <c r="AE344" s="21"/>
      <c r="AR344" s="95" t="s">
        <v>239</v>
      </c>
      <c r="AT344" s="95" t="s">
        <v>164</v>
      </c>
      <c r="AU344" s="95" t="s">
        <v>82</v>
      </c>
      <c r="AY344" s="17" t="s">
        <v>161</v>
      </c>
      <c r="BE344" s="96">
        <f>IF(O344="základní",K344,0)</f>
        <v>0</v>
      </c>
      <c r="BF344" s="96">
        <f>IF(O344="snížená",K344,0)</f>
        <v>0</v>
      </c>
      <c r="BG344" s="96">
        <f>IF(O344="zákl. přenesená",K344,0)</f>
        <v>0</v>
      </c>
      <c r="BH344" s="96">
        <f>IF(O344="sníž. přenesená",K344,0)</f>
        <v>0</v>
      </c>
      <c r="BI344" s="96">
        <f>IF(O344="nulová",K344,0)</f>
        <v>0</v>
      </c>
      <c r="BJ344" s="17" t="s">
        <v>80</v>
      </c>
      <c r="BK344" s="96">
        <f>ROUND(P344*H344,2)</f>
        <v>0</v>
      </c>
      <c r="BL344" s="17" t="s">
        <v>239</v>
      </c>
      <c r="BM344" s="95" t="s">
        <v>712</v>
      </c>
    </row>
    <row r="345" spans="1:65" s="15" customFormat="1">
      <c r="B345" s="230"/>
      <c r="C345" s="231"/>
      <c r="D345" s="221" t="s">
        <v>169</v>
      </c>
      <c r="E345" s="232" t="s">
        <v>1</v>
      </c>
      <c r="F345" s="233" t="s">
        <v>1297</v>
      </c>
      <c r="G345" s="231"/>
      <c r="H345" s="232" t="s">
        <v>1</v>
      </c>
      <c r="I345" s="231"/>
      <c r="J345" s="231"/>
      <c r="K345" s="231"/>
      <c r="M345" s="107"/>
      <c r="N345" s="109"/>
      <c r="O345" s="110"/>
      <c r="P345" s="110"/>
      <c r="Q345" s="110"/>
      <c r="R345" s="110"/>
      <c r="S345" s="110"/>
      <c r="T345" s="110"/>
      <c r="U345" s="110"/>
      <c r="V345" s="110"/>
      <c r="W345" s="110"/>
      <c r="X345" s="111"/>
      <c r="AT345" s="108" t="s">
        <v>169</v>
      </c>
      <c r="AU345" s="108" t="s">
        <v>82</v>
      </c>
      <c r="AV345" s="15" t="s">
        <v>80</v>
      </c>
      <c r="AW345" s="15" t="s">
        <v>4</v>
      </c>
      <c r="AX345" s="15" t="s">
        <v>72</v>
      </c>
      <c r="AY345" s="108" t="s">
        <v>161</v>
      </c>
    </row>
    <row r="346" spans="1:65" s="15" customFormat="1">
      <c r="B346" s="230"/>
      <c r="C346" s="231"/>
      <c r="D346" s="221" t="s">
        <v>169</v>
      </c>
      <c r="E346" s="232" t="s">
        <v>1</v>
      </c>
      <c r="F346" s="233" t="s">
        <v>2118</v>
      </c>
      <c r="G346" s="231"/>
      <c r="H346" s="232" t="s">
        <v>1</v>
      </c>
      <c r="I346" s="231"/>
      <c r="J346" s="231"/>
      <c r="K346" s="231"/>
      <c r="M346" s="107"/>
      <c r="N346" s="109"/>
      <c r="O346" s="110"/>
      <c r="P346" s="110"/>
      <c r="Q346" s="110"/>
      <c r="R346" s="110"/>
      <c r="S346" s="110"/>
      <c r="T346" s="110"/>
      <c r="U346" s="110"/>
      <c r="V346" s="110"/>
      <c r="W346" s="110"/>
      <c r="X346" s="111"/>
      <c r="AT346" s="108" t="s">
        <v>169</v>
      </c>
      <c r="AU346" s="108" t="s">
        <v>82</v>
      </c>
      <c r="AV346" s="15" t="s">
        <v>80</v>
      </c>
      <c r="AW346" s="15" t="s">
        <v>4</v>
      </c>
      <c r="AX346" s="15" t="s">
        <v>72</v>
      </c>
      <c r="AY346" s="108" t="s">
        <v>161</v>
      </c>
    </row>
    <row r="347" spans="1:65" s="13" customFormat="1">
      <c r="B347" s="219"/>
      <c r="C347" s="220"/>
      <c r="D347" s="221" t="s">
        <v>169</v>
      </c>
      <c r="E347" s="222" t="s">
        <v>1</v>
      </c>
      <c r="F347" s="223" t="s">
        <v>2163</v>
      </c>
      <c r="G347" s="220"/>
      <c r="H347" s="224">
        <v>4.75</v>
      </c>
      <c r="I347" s="220"/>
      <c r="J347" s="220"/>
      <c r="K347" s="220"/>
      <c r="M347" s="97"/>
      <c r="N347" s="99"/>
      <c r="O347" s="100"/>
      <c r="P347" s="100"/>
      <c r="Q347" s="100"/>
      <c r="R347" s="100"/>
      <c r="S347" s="100"/>
      <c r="T347" s="100"/>
      <c r="U347" s="100"/>
      <c r="V347" s="100"/>
      <c r="W347" s="100"/>
      <c r="X347" s="101"/>
      <c r="AT347" s="98" t="s">
        <v>169</v>
      </c>
      <c r="AU347" s="98" t="s">
        <v>82</v>
      </c>
      <c r="AV347" s="13" t="s">
        <v>82</v>
      </c>
      <c r="AW347" s="13" t="s">
        <v>4</v>
      </c>
      <c r="AX347" s="13" t="s">
        <v>72</v>
      </c>
      <c r="AY347" s="98" t="s">
        <v>161</v>
      </c>
    </row>
    <row r="348" spans="1:65" s="14" customFormat="1">
      <c r="B348" s="225"/>
      <c r="C348" s="226"/>
      <c r="D348" s="221" t="s">
        <v>169</v>
      </c>
      <c r="E348" s="227" t="s">
        <v>1</v>
      </c>
      <c r="F348" s="228" t="s">
        <v>171</v>
      </c>
      <c r="G348" s="226"/>
      <c r="H348" s="229">
        <v>4.75</v>
      </c>
      <c r="I348" s="226"/>
      <c r="J348" s="226"/>
      <c r="K348" s="226"/>
      <c r="M348" s="102"/>
      <c r="N348" s="104"/>
      <c r="O348" s="105"/>
      <c r="P348" s="105"/>
      <c r="Q348" s="105"/>
      <c r="R348" s="105"/>
      <c r="S348" s="105"/>
      <c r="T348" s="105"/>
      <c r="U348" s="105"/>
      <c r="V348" s="105"/>
      <c r="W348" s="105"/>
      <c r="X348" s="106"/>
      <c r="AT348" s="103" t="s">
        <v>169</v>
      </c>
      <c r="AU348" s="103" t="s">
        <v>82</v>
      </c>
      <c r="AV348" s="14" t="s">
        <v>168</v>
      </c>
      <c r="AW348" s="14" t="s">
        <v>4</v>
      </c>
      <c r="AX348" s="14" t="s">
        <v>80</v>
      </c>
      <c r="AY348" s="103" t="s">
        <v>161</v>
      </c>
    </row>
    <row r="349" spans="1:65" s="2" customFormat="1" ht="16.5" customHeight="1">
      <c r="A349" s="21"/>
      <c r="B349" s="137"/>
      <c r="C349" s="213" t="s">
        <v>360</v>
      </c>
      <c r="D349" s="213" t="s">
        <v>164</v>
      </c>
      <c r="E349" s="214" t="s">
        <v>1298</v>
      </c>
      <c r="F349" s="215" t="s">
        <v>1299</v>
      </c>
      <c r="G349" s="216" t="s">
        <v>346</v>
      </c>
      <c r="H349" s="217">
        <v>271.45</v>
      </c>
      <c r="I349" s="123"/>
      <c r="J349" s="123"/>
      <c r="K349" s="218">
        <f>ROUND(P349*H349,2)</f>
        <v>0</v>
      </c>
      <c r="L349" s="89"/>
      <c r="M349" s="22"/>
      <c r="N349" s="90" t="s">
        <v>1</v>
      </c>
      <c r="O349" s="91" t="s">
        <v>35</v>
      </c>
      <c r="P349" s="92">
        <f>I349+J349</f>
        <v>0</v>
      </c>
      <c r="Q349" s="92">
        <f>ROUND(I349*H349,2)</f>
        <v>0</v>
      </c>
      <c r="R349" s="92">
        <f>ROUND(J349*H349,2)</f>
        <v>0</v>
      </c>
      <c r="S349" s="93">
        <v>0</v>
      </c>
      <c r="T349" s="93">
        <f>S349*H349</f>
        <v>0</v>
      </c>
      <c r="U349" s="93">
        <v>0</v>
      </c>
      <c r="V349" s="93">
        <f>U349*H349</f>
        <v>0</v>
      </c>
      <c r="W349" s="93">
        <v>0</v>
      </c>
      <c r="X349" s="94">
        <f>W349*H349</f>
        <v>0</v>
      </c>
      <c r="Y349" s="21"/>
      <c r="Z349" s="21"/>
      <c r="AA349" s="21"/>
      <c r="AB349" s="21"/>
      <c r="AC349" s="21"/>
      <c r="AD349" s="21"/>
      <c r="AE349" s="21"/>
      <c r="AR349" s="95" t="s">
        <v>239</v>
      </c>
      <c r="AT349" s="95" t="s">
        <v>164</v>
      </c>
      <c r="AU349" s="95" t="s">
        <v>82</v>
      </c>
      <c r="AY349" s="17" t="s">
        <v>161</v>
      </c>
      <c r="BE349" s="96">
        <f>IF(O349="základní",K349,0)</f>
        <v>0</v>
      </c>
      <c r="BF349" s="96">
        <f>IF(O349="snížená",K349,0)</f>
        <v>0</v>
      </c>
      <c r="BG349" s="96">
        <f>IF(O349="zákl. přenesená",K349,0)</f>
        <v>0</v>
      </c>
      <c r="BH349" s="96">
        <f>IF(O349="sníž. přenesená",K349,0)</f>
        <v>0</v>
      </c>
      <c r="BI349" s="96">
        <f>IF(O349="nulová",K349,0)</f>
        <v>0</v>
      </c>
      <c r="BJ349" s="17" t="s">
        <v>80</v>
      </c>
      <c r="BK349" s="96">
        <f>ROUND(P349*H349,2)</f>
        <v>0</v>
      </c>
      <c r="BL349" s="17" t="s">
        <v>239</v>
      </c>
      <c r="BM349" s="95" t="s">
        <v>716</v>
      </c>
    </row>
    <row r="350" spans="1:65" s="13" customFormat="1">
      <c r="B350" s="219"/>
      <c r="C350" s="220"/>
      <c r="D350" s="221" t="s">
        <v>169</v>
      </c>
      <c r="E350" s="222" t="s">
        <v>1</v>
      </c>
      <c r="F350" s="223" t="s">
        <v>2164</v>
      </c>
      <c r="G350" s="220"/>
      <c r="H350" s="224">
        <v>271.45</v>
      </c>
      <c r="I350" s="220"/>
      <c r="J350" s="220"/>
      <c r="K350" s="220"/>
      <c r="M350" s="97"/>
      <c r="N350" s="99"/>
      <c r="O350" s="100"/>
      <c r="P350" s="100"/>
      <c r="Q350" s="100"/>
      <c r="R350" s="100"/>
      <c r="S350" s="100"/>
      <c r="T350" s="100"/>
      <c r="U350" s="100"/>
      <c r="V350" s="100"/>
      <c r="W350" s="100"/>
      <c r="X350" s="101"/>
      <c r="AT350" s="98" t="s">
        <v>169</v>
      </c>
      <c r="AU350" s="98" t="s">
        <v>82</v>
      </c>
      <c r="AV350" s="13" t="s">
        <v>82</v>
      </c>
      <c r="AW350" s="13" t="s">
        <v>4</v>
      </c>
      <c r="AX350" s="13" t="s">
        <v>72</v>
      </c>
      <c r="AY350" s="98" t="s">
        <v>161</v>
      </c>
    </row>
    <row r="351" spans="1:65" s="14" customFormat="1">
      <c r="B351" s="225"/>
      <c r="C351" s="226"/>
      <c r="D351" s="221" t="s">
        <v>169</v>
      </c>
      <c r="E351" s="227" t="s">
        <v>1</v>
      </c>
      <c r="F351" s="228" t="s">
        <v>171</v>
      </c>
      <c r="G351" s="226"/>
      <c r="H351" s="229">
        <v>271.45</v>
      </c>
      <c r="I351" s="226"/>
      <c r="J351" s="226"/>
      <c r="K351" s="226"/>
      <c r="M351" s="102"/>
      <c r="N351" s="104"/>
      <c r="O351" s="105"/>
      <c r="P351" s="105"/>
      <c r="Q351" s="105"/>
      <c r="R351" s="105"/>
      <c r="S351" s="105"/>
      <c r="T351" s="105"/>
      <c r="U351" s="105"/>
      <c r="V351" s="105"/>
      <c r="W351" s="105"/>
      <c r="X351" s="106"/>
      <c r="AT351" s="103" t="s">
        <v>169</v>
      </c>
      <c r="AU351" s="103" t="s">
        <v>82</v>
      </c>
      <c r="AV351" s="14" t="s">
        <v>168</v>
      </c>
      <c r="AW351" s="14" t="s">
        <v>4</v>
      </c>
      <c r="AX351" s="14" t="s">
        <v>80</v>
      </c>
      <c r="AY351" s="103" t="s">
        <v>161</v>
      </c>
    </row>
    <row r="352" spans="1:65" s="2" customFormat="1" ht="24.2" customHeight="1">
      <c r="A352" s="21"/>
      <c r="B352" s="137"/>
      <c r="C352" s="213" t="s">
        <v>717</v>
      </c>
      <c r="D352" s="213" t="s">
        <v>164</v>
      </c>
      <c r="E352" s="214" t="s">
        <v>1301</v>
      </c>
      <c r="F352" s="215" t="s">
        <v>1302</v>
      </c>
      <c r="G352" s="216" t="s">
        <v>269</v>
      </c>
      <c r="H352" s="217">
        <v>12</v>
      </c>
      <c r="I352" s="123"/>
      <c r="J352" s="123"/>
      <c r="K352" s="218">
        <f>ROUND(P352*H352,2)</f>
        <v>0</v>
      </c>
      <c r="L352" s="89"/>
      <c r="M352" s="22"/>
      <c r="N352" s="90" t="s">
        <v>1</v>
      </c>
      <c r="O352" s="91" t="s">
        <v>35</v>
      </c>
      <c r="P352" s="92">
        <f>I352+J352</f>
        <v>0</v>
      </c>
      <c r="Q352" s="92">
        <f>ROUND(I352*H352,2)</f>
        <v>0</v>
      </c>
      <c r="R352" s="92">
        <f>ROUND(J352*H352,2)</f>
        <v>0</v>
      </c>
      <c r="S352" s="93">
        <v>0</v>
      </c>
      <c r="T352" s="93">
        <f>S352*H352</f>
        <v>0</v>
      </c>
      <c r="U352" s="93">
        <v>0</v>
      </c>
      <c r="V352" s="93">
        <f>U352*H352</f>
        <v>0</v>
      </c>
      <c r="W352" s="93">
        <v>0</v>
      </c>
      <c r="X352" s="94">
        <f>W352*H352</f>
        <v>0</v>
      </c>
      <c r="Y352" s="21"/>
      <c r="Z352" s="21"/>
      <c r="AA352" s="21"/>
      <c r="AB352" s="21"/>
      <c r="AC352" s="21"/>
      <c r="AD352" s="21"/>
      <c r="AE352" s="21"/>
      <c r="AR352" s="95" t="s">
        <v>239</v>
      </c>
      <c r="AT352" s="95" t="s">
        <v>164</v>
      </c>
      <c r="AU352" s="95" t="s">
        <v>82</v>
      </c>
      <c r="AY352" s="17" t="s">
        <v>161</v>
      </c>
      <c r="BE352" s="96">
        <f>IF(O352="základní",K352,0)</f>
        <v>0</v>
      </c>
      <c r="BF352" s="96">
        <f>IF(O352="snížená",K352,0)</f>
        <v>0</v>
      </c>
      <c r="BG352" s="96">
        <f>IF(O352="zákl. přenesená",K352,0)</f>
        <v>0</v>
      </c>
      <c r="BH352" s="96">
        <f>IF(O352="sníž. přenesená",K352,0)</f>
        <v>0</v>
      </c>
      <c r="BI352" s="96">
        <f>IF(O352="nulová",K352,0)</f>
        <v>0</v>
      </c>
      <c r="BJ352" s="17" t="s">
        <v>80</v>
      </c>
      <c r="BK352" s="96">
        <f>ROUND(P352*H352,2)</f>
        <v>0</v>
      </c>
      <c r="BL352" s="17" t="s">
        <v>239</v>
      </c>
      <c r="BM352" s="95" t="s">
        <v>720</v>
      </c>
    </row>
    <row r="353" spans="1:65" s="15" customFormat="1">
      <c r="B353" s="230"/>
      <c r="C353" s="231"/>
      <c r="D353" s="221" t="s">
        <v>169</v>
      </c>
      <c r="E353" s="232" t="s">
        <v>1</v>
      </c>
      <c r="F353" s="233" t="s">
        <v>1297</v>
      </c>
      <c r="G353" s="231"/>
      <c r="H353" s="232" t="s">
        <v>1</v>
      </c>
      <c r="I353" s="231"/>
      <c r="J353" s="231"/>
      <c r="K353" s="231"/>
      <c r="M353" s="107"/>
      <c r="N353" s="109"/>
      <c r="O353" s="110"/>
      <c r="P353" s="110"/>
      <c r="Q353" s="110"/>
      <c r="R353" s="110"/>
      <c r="S353" s="110"/>
      <c r="T353" s="110"/>
      <c r="U353" s="110"/>
      <c r="V353" s="110"/>
      <c r="W353" s="110"/>
      <c r="X353" s="111"/>
      <c r="AT353" s="108" t="s">
        <v>169</v>
      </c>
      <c r="AU353" s="108" t="s">
        <v>82</v>
      </c>
      <c r="AV353" s="15" t="s">
        <v>80</v>
      </c>
      <c r="AW353" s="15" t="s">
        <v>4</v>
      </c>
      <c r="AX353" s="15" t="s">
        <v>72</v>
      </c>
      <c r="AY353" s="108" t="s">
        <v>161</v>
      </c>
    </row>
    <row r="354" spans="1:65" s="15" customFormat="1">
      <c r="B354" s="230"/>
      <c r="C354" s="231"/>
      <c r="D354" s="221" t="s">
        <v>169</v>
      </c>
      <c r="E354" s="232" t="s">
        <v>1</v>
      </c>
      <c r="F354" s="233" t="s">
        <v>2165</v>
      </c>
      <c r="G354" s="231"/>
      <c r="H354" s="232" t="s">
        <v>1</v>
      </c>
      <c r="I354" s="231"/>
      <c r="J354" s="231"/>
      <c r="K354" s="231"/>
      <c r="M354" s="107"/>
      <c r="N354" s="109"/>
      <c r="O354" s="110"/>
      <c r="P354" s="110"/>
      <c r="Q354" s="110"/>
      <c r="R354" s="110"/>
      <c r="S354" s="110"/>
      <c r="T354" s="110"/>
      <c r="U354" s="110"/>
      <c r="V354" s="110"/>
      <c r="W354" s="110"/>
      <c r="X354" s="111"/>
      <c r="AT354" s="108" t="s">
        <v>169</v>
      </c>
      <c r="AU354" s="108" t="s">
        <v>82</v>
      </c>
      <c r="AV354" s="15" t="s">
        <v>80</v>
      </c>
      <c r="AW354" s="15" t="s">
        <v>4</v>
      </c>
      <c r="AX354" s="15" t="s">
        <v>72</v>
      </c>
      <c r="AY354" s="108" t="s">
        <v>161</v>
      </c>
    </row>
    <row r="355" spans="1:65" s="13" customFormat="1">
      <c r="B355" s="219"/>
      <c r="C355" s="220"/>
      <c r="D355" s="221" t="s">
        <v>169</v>
      </c>
      <c r="E355" s="222" t="s">
        <v>1</v>
      </c>
      <c r="F355" s="223" t="s">
        <v>9</v>
      </c>
      <c r="G355" s="220"/>
      <c r="H355" s="224">
        <v>12</v>
      </c>
      <c r="I355" s="220"/>
      <c r="J355" s="220"/>
      <c r="K355" s="220"/>
      <c r="M355" s="97"/>
      <c r="N355" s="99"/>
      <c r="O355" s="100"/>
      <c r="P355" s="100"/>
      <c r="Q355" s="100"/>
      <c r="R355" s="100"/>
      <c r="S355" s="100"/>
      <c r="T355" s="100"/>
      <c r="U355" s="100"/>
      <c r="V355" s="100"/>
      <c r="W355" s="100"/>
      <c r="X355" s="101"/>
      <c r="AT355" s="98" t="s">
        <v>169</v>
      </c>
      <c r="AU355" s="98" t="s">
        <v>82</v>
      </c>
      <c r="AV355" s="13" t="s">
        <v>82</v>
      </c>
      <c r="AW355" s="13" t="s">
        <v>4</v>
      </c>
      <c r="AX355" s="13" t="s">
        <v>72</v>
      </c>
      <c r="AY355" s="98" t="s">
        <v>161</v>
      </c>
    </row>
    <row r="356" spans="1:65" s="14" customFormat="1">
      <c r="B356" s="225"/>
      <c r="C356" s="226"/>
      <c r="D356" s="221" t="s">
        <v>169</v>
      </c>
      <c r="E356" s="227" t="s">
        <v>1</v>
      </c>
      <c r="F356" s="228" t="s">
        <v>171</v>
      </c>
      <c r="G356" s="226"/>
      <c r="H356" s="229">
        <v>12</v>
      </c>
      <c r="I356" s="226"/>
      <c r="J356" s="226"/>
      <c r="K356" s="226"/>
      <c r="M356" s="102"/>
      <c r="N356" s="104"/>
      <c r="O356" s="105"/>
      <c r="P356" s="105"/>
      <c r="Q356" s="105"/>
      <c r="R356" s="105"/>
      <c r="S356" s="105"/>
      <c r="T356" s="105"/>
      <c r="U356" s="105"/>
      <c r="V356" s="105"/>
      <c r="W356" s="105"/>
      <c r="X356" s="106"/>
      <c r="AT356" s="103" t="s">
        <v>169</v>
      </c>
      <c r="AU356" s="103" t="s">
        <v>82</v>
      </c>
      <c r="AV356" s="14" t="s">
        <v>168</v>
      </c>
      <c r="AW356" s="14" t="s">
        <v>4</v>
      </c>
      <c r="AX356" s="14" t="s">
        <v>80</v>
      </c>
      <c r="AY356" s="103" t="s">
        <v>161</v>
      </c>
    </row>
    <row r="357" spans="1:65" s="2" customFormat="1" ht="24.2" customHeight="1">
      <c r="A357" s="21"/>
      <c r="B357" s="137"/>
      <c r="C357" s="213" t="s">
        <v>364</v>
      </c>
      <c r="D357" s="213" t="s">
        <v>164</v>
      </c>
      <c r="E357" s="214" t="s">
        <v>2166</v>
      </c>
      <c r="F357" s="215" t="s">
        <v>2167</v>
      </c>
      <c r="G357" s="216" t="s">
        <v>269</v>
      </c>
      <c r="H357" s="217">
        <v>1</v>
      </c>
      <c r="I357" s="123"/>
      <c r="J357" s="123"/>
      <c r="K357" s="218">
        <f>ROUND(P357*H357,2)</f>
        <v>0</v>
      </c>
      <c r="L357" s="89"/>
      <c r="M357" s="22"/>
      <c r="N357" s="90" t="s">
        <v>1</v>
      </c>
      <c r="O357" s="91" t="s">
        <v>35</v>
      </c>
      <c r="P357" s="92">
        <f>I357+J357</f>
        <v>0</v>
      </c>
      <c r="Q357" s="92">
        <f>ROUND(I357*H357,2)</f>
        <v>0</v>
      </c>
      <c r="R357" s="92">
        <f>ROUND(J357*H357,2)</f>
        <v>0</v>
      </c>
      <c r="S357" s="93">
        <v>0</v>
      </c>
      <c r="T357" s="93">
        <f>S357*H357</f>
        <v>0</v>
      </c>
      <c r="U357" s="93">
        <v>0</v>
      </c>
      <c r="V357" s="93">
        <f>U357*H357</f>
        <v>0</v>
      </c>
      <c r="W357" s="93">
        <v>0</v>
      </c>
      <c r="X357" s="94">
        <f>W357*H357</f>
        <v>0</v>
      </c>
      <c r="Y357" s="21"/>
      <c r="Z357" s="21"/>
      <c r="AA357" s="21"/>
      <c r="AB357" s="21"/>
      <c r="AC357" s="21"/>
      <c r="AD357" s="21"/>
      <c r="AE357" s="21"/>
      <c r="AR357" s="95" t="s">
        <v>239</v>
      </c>
      <c r="AT357" s="95" t="s">
        <v>164</v>
      </c>
      <c r="AU357" s="95" t="s">
        <v>82</v>
      </c>
      <c r="AY357" s="17" t="s">
        <v>161</v>
      </c>
      <c r="BE357" s="96">
        <f>IF(O357="základní",K357,0)</f>
        <v>0</v>
      </c>
      <c r="BF357" s="96">
        <f>IF(O357="snížená",K357,0)</f>
        <v>0</v>
      </c>
      <c r="BG357" s="96">
        <f>IF(O357="zákl. přenesená",K357,0)</f>
        <v>0</v>
      </c>
      <c r="BH357" s="96">
        <f>IF(O357="sníž. přenesená",K357,0)</f>
        <v>0</v>
      </c>
      <c r="BI357" s="96">
        <f>IF(O357="nulová",K357,0)</f>
        <v>0</v>
      </c>
      <c r="BJ357" s="17" t="s">
        <v>80</v>
      </c>
      <c r="BK357" s="96">
        <f>ROUND(P357*H357,2)</f>
        <v>0</v>
      </c>
      <c r="BL357" s="17" t="s">
        <v>239</v>
      </c>
      <c r="BM357" s="95" t="s">
        <v>726</v>
      </c>
    </row>
    <row r="358" spans="1:65" s="13" customFormat="1">
      <c r="B358" s="219"/>
      <c r="C358" s="220"/>
      <c r="D358" s="221" t="s">
        <v>169</v>
      </c>
      <c r="E358" s="222" t="s">
        <v>1</v>
      </c>
      <c r="F358" s="223" t="s">
        <v>80</v>
      </c>
      <c r="G358" s="220"/>
      <c r="H358" s="224">
        <v>1</v>
      </c>
      <c r="I358" s="220"/>
      <c r="J358" s="220"/>
      <c r="K358" s="220"/>
      <c r="M358" s="97"/>
      <c r="N358" s="99"/>
      <c r="O358" s="100"/>
      <c r="P358" s="100"/>
      <c r="Q358" s="100"/>
      <c r="R358" s="100"/>
      <c r="S358" s="100"/>
      <c r="T358" s="100"/>
      <c r="U358" s="100"/>
      <c r="V358" s="100"/>
      <c r="W358" s="100"/>
      <c r="X358" s="101"/>
      <c r="AT358" s="98" t="s">
        <v>169</v>
      </c>
      <c r="AU358" s="98" t="s">
        <v>82</v>
      </c>
      <c r="AV358" s="13" t="s">
        <v>82</v>
      </c>
      <c r="AW358" s="13" t="s">
        <v>4</v>
      </c>
      <c r="AX358" s="13" t="s">
        <v>72</v>
      </c>
      <c r="AY358" s="98" t="s">
        <v>161</v>
      </c>
    </row>
    <row r="359" spans="1:65" s="14" customFormat="1">
      <c r="B359" s="225"/>
      <c r="C359" s="226"/>
      <c r="D359" s="221" t="s">
        <v>169</v>
      </c>
      <c r="E359" s="227" t="s">
        <v>1</v>
      </c>
      <c r="F359" s="228" t="s">
        <v>171</v>
      </c>
      <c r="G359" s="226"/>
      <c r="H359" s="229">
        <v>1</v>
      </c>
      <c r="I359" s="226"/>
      <c r="J359" s="226"/>
      <c r="K359" s="226"/>
      <c r="M359" s="102"/>
      <c r="N359" s="104"/>
      <c r="O359" s="105"/>
      <c r="P359" s="105"/>
      <c r="Q359" s="105"/>
      <c r="R359" s="105"/>
      <c r="S359" s="105"/>
      <c r="T359" s="105"/>
      <c r="U359" s="105"/>
      <c r="V359" s="105"/>
      <c r="W359" s="105"/>
      <c r="X359" s="106"/>
      <c r="AT359" s="103" t="s">
        <v>169</v>
      </c>
      <c r="AU359" s="103" t="s">
        <v>82</v>
      </c>
      <c r="AV359" s="14" t="s">
        <v>168</v>
      </c>
      <c r="AW359" s="14" t="s">
        <v>4</v>
      </c>
      <c r="AX359" s="14" t="s">
        <v>80</v>
      </c>
      <c r="AY359" s="103" t="s">
        <v>161</v>
      </c>
    </row>
    <row r="360" spans="1:65" s="2" customFormat="1" ht="24.2" customHeight="1">
      <c r="A360" s="21"/>
      <c r="B360" s="137"/>
      <c r="C360" s="213" t="s">
        <v>728</v>
      </c>
      <c r="D360" s="213" t="s">
        <v>164</v>
      </c>
      <c r="E360" s="214" t="s">
        <v>1303</v>
      </c>
      <c r="F360" s="215" t="s">
        <v>1304</v>
      </c>
      <c r="G360" s="216" t="s">
        <v>346</v>
      </c>
      <c r="H360" s="217">
        <v>14</v>
      </c>
      <c r="I360" s="123"/>
      <c r="J360" s="123"/>
      <c r="K360" s="218">
        <f>ROUND(P360*H360,2)</f>
        <v>0</v>
      </c>
      <c r="L360" s="89"/>
      <c r="M360" s="22"/>
      <c r="N360" s="90" t="s">
        <v>1</v>
      </c>
      <c r="O360" s="91" t="s">
        <v>35</v>
      </c>
      <c r="P360" s="92">
        <f>I360+J360</f>
        <v>0</v>
      </c>
      <c r="Q360" s="92">
        <f>ROUND(I360*H360,2)</f>
        <v>0</v>
      </c>
      <c r="R360" s="92">
        <f>ROUND(J360*H360,2)</f>
        <v>0</v>
      </c>
      <c r="S360" s="93">
        <v>0</v>
      </c>
      <c r="T360" s="93">
        <f>S360*H360</f>
        <v>0</v>
      </c>
      <c r="U360" s="93">
        <v>0</v>
      </c>
      <c r="V360" s="93">
        <f>U360*H360</f>
        <v>0</v>
      </c>
      <c r="W360" s="93">
        <v>0</v>
      </c>
      <c r="X360" s="94">
        <f>W360*H360</f>
        <v>0</v>
      </c>
      <c r="Y360" s="21"/>
      <c r="Z360" s="21"/>
      <c r="AA360" s="21"/>
      <c r="AB360" s="21"/>
      <c r="AC360" s="21"/>
      <c r="AD360" s="21"/>
      <c r="AE360" s="21"/>
      <c r="AR360" s="95" t="s">
        <v>239</v>
      </c>
      <c r="AT360" s="95" t="s">
        <v>164</v>
      </c>
      <c r="AU360" s="95" t="s">
        <v>82</v>
      </c>
      <c r="AY360" s="17" t="s">
        <v>161</v>
      </c>
      <c r="BE360" s="96">
        <f>IF(O360="základní",K360,0)</f>
        <v>0</v>
      </c>
      <c r="BF360" s="96">
        <f>IF(O360="snížená",K360,0)</f>
        <v>0</v>
      </c>
      <c r="BG360" s="96">
        <f>IF(O360="zákl. přenesená",K360,0)</f>
        <v>0</v>
      </c>
      <c r="BH360" s="96">
        <f>IF(O360="sníž. přenesená",K360,0)</f>
        <v>0</v>
      </c>
      <c r="BI360" s="96">
        <f>IF(O360="nulová",K360,0)</f>
        <v>0</v>
      </c>
      <c r="BJ360" s="17" t="s">
        <v>80</v>
      </c>
      <c r="BK360" s="96">
        <f>ROUND(P360*H360,2)</f>
        <v>0</v>
      </c>
      <c r="BL360" s="17" t="s">
        <v>239</v>
      </c>
      <c r="BM360" s="95" t="s">
        <v>731</v>
      </c>
    </row>
    <row r="361" spans="1:65" s="15" customFormat="1">
      <c r="B361" s="230"/>
      <c r="C361" s="231"/>
      <c r="D361" s="221" t="s">
        <v>169</v>
      </c>
      <c r="E361" s="232" t="s">
        <v>1</v>
      </c>
      <c r="F361" s="233" t="s">
        <v>1297</v>
      </c>
      <c r="G361" s="231"/>
      <c r="H361" s="232" t="s">
        <v>1</v>
      </c>
      <c r="I361" s="231"/>
      <c r="J361" s="231"/>
      <c r="K361" s="231"/>
      <c r="M361" s="107"/>
      <c r="N361" s="109"/>
      <c r="O361" s="110"/>
      <c r="P361" s="110"/>
      <c r="Q361" s="110"/>
      <c r="R361" s="110"/>
      <c r="S361" s="110"/>
      <c r="T361" s="110"/>
      <c r="U361" s="110"/>
      <c r="V361" s="110"/>
      <c r="W361" s="110"/>
      <c r="X361" s="111"/>
      <c r="AT361" s="108" t="s">
        <v>169</v>
      </c>
      <c r="AU361" s="108" t="s">
        <v>82</v>
      </c>
      <c r="AV361" s="15" t="s">
        <v>80</v>
      </c>
      <c r="AW361" s="15" t="s">
        <v>4</v>
      </c>
      <c r="AX361" s="15" t="s">
        <v>72</v>
      </c>
      <c r="AY361" s="108" t="s">
        <v>161</v>
      </c>
    </row>
    <row r="362" spans="1:65" s="15" customFormat="1">
      <c r="B362" s="230"/>
      <c r="C362" s="231"/>
      <c r="D362" s="221" t="s">
        <v>169</v>
      </c>
      <c r="E362" s="232" t="s">
        <v>1</v>
      </c>
      <c r="F362" s="233" t="s">
        <v>2165</v>
      </c>
      <c r="G362" s="231"/>
      <c r="H362" s="232" t="s">
        <v>1</v>
      </c>
      <c r="I362" s="231"/>
      <c r="J362" s="231"/>
      <c r="K362" s="231"/>
      <c r="M362" s="107"/>
      <c r="N362" s="109"/>
      <c r="O362" s="110"/>
      <c r="P362" s="110"/>
      <c r="Q362" s="110"/>
      <c r="R362" s="110"/>
      <c r="S362" s="110"/>
      <c r="T362" s="110"/>
      <c r="U362" s="110"/>
      <c r="V362" s="110"/>
      <c r="W362" s="110"/>
      <c r="X362" s="111"/>
      <c r="AT362" s="108" t="s">
        <v>169</v>
      </c>
      <c r="AU362" s="108" t="s">
        <v>82</v>
      </c>
      <c r="AV362" s="15" t="s">
        <v>80</v>
      </c>
      <c r="AW362" s="15" t="s">
        <v>4</v>
      </c>
      <c r="AX362" s="15" t="s">
        <v>72</v>
      </c>
      <c r="AY362" s="108" t="s">
        <v>161</v>
      </c>
    </row>
    <row r="363" spans="1:65" s="13" customFormat="1">
      <c r="B363" s="219"/>
      <c r="C363" s="220"/>
      <c r="D363" s="221" t="s">
        <v>169</v>
      </c>
      <c r="E363" s="222" t="s">
        <v>1</v>
      </c>
      <c r="F363" s="223" t="s">
        <v>204</v>
      </c>
      <c r="G363" s="220"/>
      <c r="H363" s="224">
        <v>14</v>
      </c>
      <c r="I363" s="220"/>
      <c r="J363" s="220"/>
      <c r="K363" s="220"/>
      <c r="M363" s="97"/>
      <c r="N363" s="99"/>
      <c r="O363" s="100"/>
      <c r="P363" s="100"/>
      <c r="Q363" s="100"/>
      <c r="R363" s="100"/>
      <c r="S363" s="100"/>
      <c r="T363" s="100"/>
      <c r="U363" s="100"/>
      <c r="V363" s="100"/>
      <c r="W363" s="100"/>
      <c r="X363" s="101"/>
      <c r="AT363" s="98" t="s">
        <v>169</v>
      </c>
      <c r="AU363" s="98" t="s">
        <v>82</v>
      </c>
      <c r="AV363" s="13" t="s">
        <v>82</v>
      </c>
      <c r="AW363" s="13" t="s">
        <v>4</v>
      </c>
      <c r="AX363" s="13" t="s">
        <v>72</v>
      </c>
      <c r="AY363" s="98" t="s">
        <v>161</v>
      </c>
    </row>
    <row r="364" spans="1:65" s="14" customFormat="1">
      <c r="B364" s="225"/>
      <c r="C364" s="226"/>
      <c r="D364" s="221" t="s">
        <v>169</v>
      </c>
      <c r="E364" s="227" t="s">
        <v>1</v>
      </c>
      <c r="F364" s="228" t="s">
        <v>171</v>
      </c>
      <c r="G364" s="226"/>
      <c r="H364" s="229">
        <v>14</v>
      </c>
      <c r="I364" s="226"/>
      <c r="J364" s="226"/>
      <c r="K364" s="226"/>
      <c r="M364" s="102"/>
      <c r="N364" s="104"/>
      <c r="O364" s="105"/>
      <c r="P364" s="105"/>
      <c r="Q364" s="105"/>
      <c r="R364" s="105"/>
      <c r="S364" s="105"/>
      <c r="T364" s="105"/>
      <c r="U364" s="105"/>
      <c r="V364" s="105"/>
      <c r="W364" s="105"/>
      <c r="X364" s="106"/>
      <c r="AT364" s="103" t="s">
        <v>169</v>
      </c>
      <c r="AU364" s="103" t="s">
        <v>82</v>
      </c>
      <c r="AV364" s="14" t="s">
        <v>168</v>
      </c>
      <c r="AW364" s="14" t="s">
        <v>4</v>
      </c>
      <c r="AX364" s="14" t="s">
        <v>80</v>
      </c>
      <c r="AY364" s="103" t="s">
        <v>161</v>
      </c>
    </row>
    <row r="365" spans="1:65" s="2" customFormat="1" ht="24.2" customHeight="1">
      <c r="A365" s="21"/>
      <c r="B365" s="137"/>
      <c r="C365" s="213" t="s">
        <v>369</v>
      </c>
      <c r="D365" s="213" t="s">
        <v>164</v>
      </c>
      <c r="E365" s="214" t="s">
        <v>1305</v>
      </c>
      <c r="F365" s="215" t="s">
        <v>1306</v>
      </c>
      <c r="G365" s="216" t="s">
        <v>167</v>
      </c>
      <c r="H365" s="217">
        <v>268.75</v>
      </c>
      <c r="I365" s="123"/>
      <c r="J365" s="123"/>
      <c r="K365" s="218">
        <f>ROUND(P365*H365,2)</f>
        <v>0</v>
      </c>
      <c r="L365" s="89"/>
      <c r="M365" s="22"/>
      <c r="N365" s="90" t="s">
        <v>1</v>
      </c>
      <c r="O365" s="91" t="s">
        <v>35</v>
      </c>
      <c r="P365" s="92">
        <f>I365+J365</f>
        <v>0</v>
      </c>
      <c r="Q365" s="92">
        <f>ROUND(I365*H365,2)</f>
        <v>0</v>
      </c>
      <c r="R365" s="92">
        <f>ROUND(J365*H365,2)</f>
        <v>0</v>
      </c>
      <c r="S365" s="93">
        <v>0</v>
      </c>
      <c r="T365" s="93">
        <f>S365*H365</f>
        <v>0</v>
      </c>
      <c r="U365" s="93">
        <v>0</v>
      </c>
      <c r="V365" s="93">
        <f>U365*H365</f>
        <v>0</v>
      </c>
      <c r="W365" s="93">
        <v>0</v>
      </c>
      <c r="X365" s="94">
        <f>W365*H365</f>
        <v>0</v>
      </c>
      <c r="Y365" s="21"/>
      <c r="Z365" s="21"/>
      <c r="AA365" s="21"/>
      <c r="AB365" s="21"/>
      <c r="AC365" s="21"/>
      <c r="AD365" s="21"/>
      <c r="AE365" s="21"/>
      <c r="AR365" s="95" t="s">
        <v>239</v>
      </c>
      <c r="AT365" s="95" t="s">
        <v>164</v>
      </c>
      <c r="AU365" s="95" t="s">
        <v>82</v>
      </c>
      <c r="AY365" s="17" t="s">
        <v>161</v>
      </c>
      <c r="BE365" s="96">
        <f>IF(O365="základní",K365,0)</f>
        <v>0</v>
      </c>
      <c r="BF365" s="96">
        <f>IF(O365="snížená",K365,0)</f>
        <v>0</v>
      </c>
      <c r="BG365" s="96">
        <f>IF(O365="zákl. přenesená",K365,0)</f>
        <v>0</v>
      </c>
      <c r="BH365" s="96">
        <f>IF(O365="sníž. přenesená",K365,0)</f>
        <v>0</v>
      </c>
      <c r="BI365" s="96">
        <f>IF(O365="nulová",K365,0)</f>
        <v>0</v>
      </c>
      <c r="BJ365" s="17" t="s">
        <v>80</v>
      </c>
      <c r="BK365" s="96">
        <f>ROUND(P365*H365,2)</f>
        <v>0</v>
      </c>
      <c r="BL365" s="17" t="s">
        <v>239</v>
      </c>
      <c r="BM365" s="95" t="s">
        <v>734</v>
      </c>
    </row>
    <row r="366" spans="1:65" s="15" customFormat="1">
      <c r="B366" s="230"/>
      <c r="C366" s="231"/>
      <c r="D366" s="221" t="s">
        <v>169</v>
      </c>
      <c r="E366" s="232" t="s">
        <v>1</v>
      </c>
      <c r="F366" s="233" t="s">
        <v>2156</v>
      </c>
      <c r="G366" s="231"/>
      <c r="H366" s="232" t="s">
        <v>1</v>
      </c>
      <c r="I366" s="231"/>
      <c r="J366" s="231"/>
      <c r="K366" s="231"/>
      <c r="M366" s="107"/>
      <c r="N366" s="109"/>
      <c r="O366" s="110"/>
      <c r="P366" s="110"/>
      <c r="Q366" s="110"/>
      <c r="R366" s="110"/>
      <c r="S366" s="110"/>
      <c r="T366" s="110"/>
      <c r="U366" s="110"/>
      <c r="V366" s="110"/>
      <c r="W366" s="110"/>
      <c r="X366" s="111"/>
      <c r="AT366" s="108" t="s">
        <v>169</v>
      </c>
      <c r="AU366" s="108" t="s">
        <v>82</v>
      </c>
      <c r="AV366" s="15" t="s">
        <v>80</v>
      </c>
      <c r="AW366" s="15" t="s">
        <v>4</v>
      </c>
      <c r="AX366" s="15" t="s">
        <v>72</v>
      </c>
      <c r="AY366" s="108" t="s">
        <v>161</v>
      </c>
    </row>
    <row r="367" spans="1:65" s="13" customFormat="1">
      <c r="B367" s="219"/>
      <c r="C367" s="220"/>
      <c r="D367" s="221" t="s">
        <v>169</v>
      </c>
      <c r="E367" s="222" t="s">
        <v>1</v>
      </c>
      <c r="F367" s="223" t="s">
        <v>2157</v>
      </c>
      <c r="G367" s="220"/>
      <c r="H367" s="224">
        <v>268.75</v>
      </c>
      <c r="I367" s="220"/>
      <c r="J367" s="220"/>
      <c r="K367" s="220"/>
      <c r="M367" s="97"/>
      <c r="N367" s="99"/>
      <c r="O367" s="100"/>
      <c r="P367" s="100"/>
      <c r="Q367" s="100"/>
      <c r="R367" s="100"/>
      <c r="S367" s="100"/>
      <c r="T367" s="100"/>
      <c r="U367" s="100"/>
      <c r="V367" s="100"/>
      <c r="W367" s="100"/>
      <c r="X367" s="101"/>
      <c r="AT367" s="98" t="s">
        <v>169</v>
      </c>
      <c r="AU367" s="98" t="s">
        <v>82</v>
      </c>
      <c r="AV367" s="13" t="s">
        <v>82</v>
      </c>
      <c r="AW367" s="13" t="s">
        <v>4</v>
      </c>
      <c r="AX367" s="13" t="s">
        <v>72</v>
      </c>
      <c r="AY367" s="98" t="s">
        <v>161</v>
      </c>
    </row>
    <row r="368" spans="1:65" s="14" customFormat="1">
      <c r="B368" s="225"/>
      <c r="C368" s="226"/>
      <c r="D368" s="221" t="s">
        <v>169</v>
      </c>
      <c r="E368" s="227" t="s">
        <v>1</v>
      </c>
      <c r="F368" s="228" t="s">
        <v>171</v>
      </c>
      <c r="G368" s="226"/>
      <c r="H368" s="229">
        <v>268.75</v>
      </c>
      <c r="I368" s="226"/>
      <c r="J368" s="226"/>
      <c r="K368" s="226"/>
      <c r="M368" s="102"/>
      <c r="N368" s="104"/>
      <c r="O368" s="105"/>
      <c r="P368" s="105"/>
      <c r="Q368" s="105"/>
      <c r="R368" s="105"/>
      <c r="S368" s="105"/>
      <c r="T368" s="105"/>
      <c r="U368" s="105"/>
      <c r="V368" s="105"/>
      <c r="W368" s="105"/>
      <c r="X368" s="106"/>
      <c r="AT368" s="103" t="s">
        <v>169</v>
      </c>
      <c r="AU368" s="103" t="s">
        <v>82</v>
      </c>
      <c r="AV368" s="14" t="s">
        <v>168</v>
      </c>
      <c r="AW368" s="14" t="s">
        <v>4</v>
      </c>
      <c r="AX368" s="14" t="s">
        <v>80</v>
      </c>
      <c r="AY368" s="103" t="s">
        <v>161</v>
      </c>
    </row>
    <row r="369" spans="1:65" s="2" customFormat="1" ht="49.15" customHeight="1">
      <c r="A369" s="21"/>
      <c r="B369" s="137"/>
      <c r="C369" s="213" t="s">
        <v>736</v>
      </c>
      <c r="D369" s="213" t="s">
        <v>164</v>
      </c>
      <c r="E369" s="214" t="s">
        <v>1307</v>
      </c>
      <c r="F369" s="215" t="s">
        <v>1308</v>
      </c>
      <c r="G369" s="216" t="s">
        <v>282</v>
      </c>
      <c r="H369" s="217">
        <v>9.7219999999999995</v>
      </c>
      <c r="I369" s="218">
        <v>0</v>
      </c>
      <c r="J369" s="123"/>
      <c r="K369" s="218">
        <f>ROUND(P369*H369,2)</f>
        <v>0</v>
      </c>
      <c r="L369" s="89"/>
      <c r="M369" s="22"/>
      <c r="N369" s="90" t="s">
        <v>1</v>
      </c>
      <c r="O369" s="91" t="s">
        <v>35</v>
      </c>
      <c r="P369" s="92">
        <f>I369+J369</f>
        <v>0</v>
      </c>
      <c r="Q369" s="92">
        <f>ROUND(I369*H369,2)</f>
        <v>0</v>
      </c>
      <c r="R369" s="92">
        <f>ROUND(J369*H369,2)</f>
        <v>0</v>
      </c>
      <c r="S369" s="93">
        <v>0</v>
      </c>
      <c r="T369" s="93">
        <f>S369*H369</f>
        <v>0</v>
      </c>
      <c r="U369" s="93">
        <v>0</v>
      </c>
      <c r="V369" s="93">
        <f>U369*H369</f>
        <v>0</v>
      </c>
      <c r="W369" s="93">
        <v>0</v>
      </c>
      <c r="X369" s="94">
        <f>W369*H369</f>
        <v>0</v>
      </c>
      <c r="Y369" s="21"/>
      <c r="Z369" s="21"/>
      <c r="AA369" s="21"/>
      <c r="AB369" s="21"/>
      <c r="AC369" s="21"/>
      <c r="AD369" s="21"/>
      <c r="AE369" s="21"/>
      <c r="AR369" s="95" t="s">
        <v>239</v>
      </c>
      <c r="AT369" s="95" t="s">
        <v>164</v>
      </c>
      <c r="AU369" s="95" t="s">
        <v>82</v>
      </c>
      <c r="AY369" s="17" t="s">
        <v>161</v>
      </c>
      <c r="BE369" s="96">
        <f>IF(O369="základní",K369,0)</f>
        <v>0</v>
      </c>
      <c r="BF369" s="96">
        <f>IF(O369="snížená",K369,0)</f>
        <v>0</v>
      </c>
      <c r="BG369" s="96">
        <f>IF(O369="zákl. přenesená",K369,0)</f>
        <v>0</v>
      </c>
      <c r="BH369" s="96">
        <f>IF(O369="sníž. přenesená",K369,0)</f>
        <v>0</v>
      </c>
      <c r="BI369" s="96">
        <f>IF(O369="nulová",K369,0)</f>
        <v>0</v>
      </c>
      <c r="BJ369" s="17" t="s">
        <v>80</v>
      </c>
      <c r="BK369" s="96">
        <f>ROUND(P369*H369,2)</f>
        <v>0</v>
      </c>
      <c r="BL369" s="17" t="s">
        <v>239</v>
      </c>
      <c r="BM369" s="95" t="s">
        <v>739</v>
      </c>
    </row>
    <row r="370" spans="1:65" s="12" customFormat="1" ht="22.9" customHeight="1">
      <c r="B370" s="206"/>
      <c r="C370" s="207"/>
      <c r="D370" s="208" t="s">
        <v>71</v>
      </c>
      <c r="E370" s="211" t="s">
        <v>1309</v>
      </c>
      <c r="F370" s="211" t="s">
        <v>1310</v>
      </c>
      <c r="G370" s="207"/>
      <c r="H370" s="207"/>
      <c r="I370" s="207"/>
      <c r="J370" s="207"/>
      <c r="K370" s="212">
        <f>BK370</f>
        <v>0</v>
      </c>
      <c r="M370" s="80"/>
      <c r="N370" s="82"/>
      <c r="O370" s="83"/>
      <c r="P370" s="83"/>
      <c r="Q370" s="84">
        <f>SUM(Q371:Q418)</f>
        <v>0</v>
      </c>
      <c r="R370" s="84">
        <f>SUM(R371:R418)</f>
        <v>0</v>
      </c>
      <c r="S370" s="83"/>
      <c r="T370" s="85">
        <f>SUM(T371:T418)</f>
        <v>0</v>
      </c>
      <c r="U370" s="83"/>
      <c r="V370" s="85">
        <f>SUM(V371:V418)</f>
        <v>0</v>
      </c>
      <c r="W370" s="83"/>
      <c r="X370" s="86">
        <f>SUM(X371:X418)</f>
        <v>0</v>
      </c>
      <c r="AR370" s="81" t="s">
        <v>82</v>
      </c>
      <c r="AT370" s="87" t="s">
        <v>71</v>
      </c>
      <c r="AU370" s="87" t="s">
        <v>80</v>
      </c>
      <c r="AY370" s="81" t="s">
        <v>161</v>
      </c>
      <c r="BK370" s="88">
        <f>SUM(BK371:BK418)</f>
        <v>0</v>
      </c>
    </row>
    <row r="371" spans="1:65" s="2" customFormat="1" ht="24.2" customHeight="1">
      <c r="A371" s="21"/>
      <c r="B371" s="137"/>
      <c r="C371" s="213" t="s">
        <v>374</v>
      </c>
      <c r="D371" s="213" t="s">
        <v>164</v>
      </c>
      <c r="E371" s="214" t="s">
        <v>1311</v>
      </c>
      <c r="F371" s="215" t="s">
        <v>1312</v>
      </c>
      <c r="G371" s="216" t="s">
        <v>167</v>
      </c>
      <c r="H371" s="217">
        <v>283.39999999999998</v>
      </c>
      <c r="I371" s="218">
        <v>0</v>
      </c>
      <c r="J371" s="123"/>
      <c r="K371" s="218">
        <f>ROUND(P371*H371,2)</f>
        <v>0</v>
      </c>
      <c r="L371" s="89"/>
      <c r="M371" s="22"/>
      <c r="N371" s="90" t="s">
        <v>1</v>
      </c>
      <c r="O371" s="91" t="s">
        <v>35</v>
      </c>
      <c r="P371" s="92">
        <f>I371+J371</f>
        <v>0</v>
      </c>
      <c r="Q371" s="92">
        <f>ROUND(I371*H371,2)</f>
        <v>0</v>
      </c>
      <c r="R371" s="92">
        <f>ROUND(J371*H371,2)</f>
        <v>0</v>
      </c>
      <c r="S371" s="93">
        <v>0</v>
      </c>
      <c r="T371" s="93">
        <f>S371*H371</f>
        <v>0</v>
      </c>
      <c r="U371" s="93">
        <v>0</v>
      </c>
      <c r="V371" s="93">
        <f>U371*H371</f>
        <v>0</v>
      </c>
      <c r="W371" s="93">
        <v>0</v>
      </c>
      <c r="X371" s="94">
        <f>W371*H371</f>
        <v>0</v>
      </c>
      <c r="Y371" s="21"/>
      <c r="Z371" s="21"/>
      <c r="AA371" s="21"/>
      <c r="AB371" s="21"/>
      <c r="AC371" s="21"/>
      <c r="AD371" s="21"/>
      <c r="AE371" s="21"/>
      <c r="AR371" s="95" t="s">
        <v>239</v>
      </c>
      <c r="AT371" s="95" t="s">
        <v>164</v>
      </c>
      <c r="AU371" s="95" t="s">
        <v>82</v>
      </c>
      <c r="AY371" s="17" t="s">
        <v>161</v>
      </c>
      <c r="BE371" s="96">
        <f>IF(O371="základní",K371,0)</f>
        <v>0</v>
      </c>
      <c r="BF371" s="96">
        <f>IF(O371="snížená",K371,0)</f>
        <v>0</v>
      </c>
      <c r="BG371" s="96">
        <f>IF(O371="zákl. přenesená",K371,0)</f>
        <v>0</v>
      </c>
      <c r="BH371" s="96">
        <f>IF(O371="sníž. přenesená",K371,0)</f>
        <v>0</v>
      </c>
      <c r="BI371" s="96">
        <f>IF(O371="nulová",K371,0)</f>
        <v>0</v>
      </c>
      <c r="BJ371" s="17" t="s">
        <v>80</v>
      </c>
      <c r="BK371" s="96">
        <f>ROUND(P371*H371,2)</f>
        <v>0</v>
      </c>
      <c r="BL371" s="17" t="s">
        <v>239</v>
      </c>
      <c r="BM371" s="95" t="s">
        <v>745</v>
      </c>
    </row>
    <row r="372" spans="1:65" s="15" customFormat="1">
      <c r="B372" s="230"/>
      <c r="C372" s="231"/>
      <c r="D372" s="221" t="s">
        <v>169</v>
      </c>
      <c r="E372" s="232" t="s">
        <v>1</v>
      </c>
      <c r="F372" s="233" t="s">
        <v>2168</v>
      </c>
      <c r="G372" s="231"/>
      <c r="H372" s="232" t="s">
        <v>1</v>
      </c>
      <c r="I372" s="231"/>
      <c r="J372" s="231"/>
      <c r="K372" s="231"/>
      <c r="M372" s="107"/>
      <c r="N372" s="109"/>
      <c r="O372" s="110"/>
      <c r="P372" s="110"/>
      <c r="Q372" s="110"/>
      <c r="R372" s="110"/>
      <c r="S372" s="110"/>
      <c r="T372" s="110"/>
      <c r="U372" s="110"/>
      <c r="V372" s="110"/>
      <c r="W372" s="110"/>
      <c r="X372" s="111"/>
      <c r="AT372" s="108" t="s">
        <v>169</v>
      </c>
      <c r="AU372" s="108" t="s">
        <v>82</v>
      </c>
      <c r="AV372" s="15" t="s">
        <v>80</v>
      </c>
      <c r="AW372" s="15" t="s">
        <v>4</v>
      </c>
      <c r="AX372" s="15" t="s">
        <v>72</v>
      </c>
      <c r="AY372" s="108" t="s">
        <v>161</v>
      </c>
    </row>
    <row r="373" spans="1:65" s="13" customFormat="1">
      <c r="B373" s="219"/>
      <c r="C373" s="220"/>
      <c r="D373" s="221" t="s">
        <v>169</v>
      </c>
      <c r="E373" s="222" t="s">
        <v>1</v>
      </c>
      <c r="F373" s="223" t="s">
        <v>2099</v>
      </c>
      <c r="G373" s="220"/>
      <c r="H373" s="224">
        <v>234.4</v>
      </c>
      <c r="I373" s="220"/>
      <c r="J373" s="220"/>
      <c r="K373" s="220"/>
      <c r="M373" s="97"/>
      <c r="N373" s="99"/>
      <c r="O373" s="100"/>
      <c r="P373" s="100"/>
      <c r="Q373" s="100"/>
      <c r="R373" s="100"/>
      <c r="S373" s="100"/>
      <c r="T373" s="100"/>
      <c r="U373" s="100"/>
      <c r="V373" s="100"/>
      <c r="W373" s="100"/>
      <c r="X373" s="101"/>
      <c r="AT373" s="98" t="s">
        <v>169</v>
      </c>
      <c r="AU373" s="98" t="s">
        <v>82</v>
      </c>
      <c r="AV373" s="13" t="s">
        <v>82</v>
      </c>
      <c r="AW373" s="13" t="s">
        <v>4</v>
      </c>
      <c r="AX373" s="13" t="s">
        <v>72</v>
      </c>
      <c r="AY373" s="98" t="s">
        <v>161</v>
      </c>
    </row>
    <row r="374" spans="1:65" s="13" customFormat="1">
      <c r="B374" s="219"/>
      <c r="C374" s="220"/>
      <c r="D374" s="221" t="s">
        <v>169</v>
      </c>
      <c r="E374" s="222" t="s">
        <v>1</v>
      </c>
      <c r="F374" s="223" t="s">
        <v>2100</v>
      </c>
      <c r="G374" s="220"/>
      <c r="H374" s="224">
        <v>49</v>
      </c>
      <c r="I374" s="220"/>
      <c r="J374" s="220"/>
      <c r="K374" s="220"/>
      <c r="M374" s="97"/>
      <c r="N374" s="99"/>
      <c r="O374" s="100"/>
      <c r="P374" s="100"/>
      <c r="Q374" s="100"/>
      <c r="R374" s="100"/>
      <c r="S374" s="100"/>
      <c r="T374" s="100"/>
      <c r="U374" s="100"/>
      <c r="V374" s="100"/>
      <c r="W374" s="100"/>
      <c r="X374" s="101"/>
      <c r="AT374" s="98" t="s">
        <v>169</v>
      </c>
      <c r="AU374" s="98" t="s">
        <v>82</v>
      </c>
      <c r="AV374" s="13" t="s">
        <v>82</v>
      </c>
      <c r="AW374" s="13" t="s">
        <v>4</v>
      </c>
      <c r="AX374" s="13" t="s">
        <v>72</v>
      </c>
      <c r="AY374" s="98" t="s">
        <v>161</v>
      </c>
    </row>
    <row r="375" spans="1:65" s="14" customFormat="1">
      <c r="B375" s="225"/>
      <c r="C375" s="226"/>
      <c r="D375" s="221" t="s">
        <v>169</v>
      </c>
      <c r="E375" s="227" t="s">
        <v>1</v>
      </c>
      <c r="F375" s="228" t="s">
        <v>171</v>
      </c>
      <c r="G375" s="226"/>
      <c r="H375" s="229">
        <v>283.39999999999998</v>
      </c>
      <c r="I375" s="226"/>
      <c r="J375" s="226"/>
      <c r="K375" s="226"/>
      <c r="M375" s="102"/>
      <c r="N375" s="104"/>
      <c r="O375" s="105"/>
      <c r="P375" s="105"/>
      <c r="Q375" s="105"/>
      <c r="R375" s="105"/>
      <c r="S375" s="105"/>
      <c r="T375" s="105"/>
      <c r="U375" s="105"/>
      <c r="V375" s="105"/>
      <c r="W375" s="105"/>
      <c r="X375" s="106"/>
      <c r="AT375" s="103" t="s">
        <v>169</v>
      </c>
      <c r="AU375" s="103" t="s">
        <v>82</v>
      </c>
      <c r="AV375" s="14" t="s">
        <v>168</v>
      </c>
      <c r="AW375" s="14" t="s">
        <v>4</v>
      </c>
      <c r="AX375" s="14" t="s">
        <v>80</v>
      </c>
      <c r="AY375" s="103" t="s">
        <v>161</v>
      </c>
    </row>
    <row r="376" spans="1:65" s="2" customFormat="1" ht="24.2" customHeight="1">
      <c r="A376" s="21"/>
      <c r="B376" s="137"/>
      <c r="C376" s="213" t="s">
        <v>747</v>
      </c>
      <c r="D376" s="213" t="s">
        <v>164</v>
      </c>
      <c r="E376" s="214" t="s">
        <v>1314</v>
      </c>
      <c r="F376" s="215" t="s">
        <v>1315</v>
      </c>
      <c r="G376" s="216" t="s">
        <v>167</v>
      </c>
      <c r="H376" s="217">
        <v>283.39999999999998</v>
      </c>
      <c r="I376" s="123"/>
      <c r="J376" s="123"/>
      <c r="K376" s="218">
        <f>ROUND(P376*H376,2)</f>
        <v>0</v>
      </c>
      <c r="L376" s="89"/>
      <c r="M376" s="22"/>
      <c r="N376" s="90" t="s">
        <v>1</v>
      </c>
      <c r="O376" s="91" t="s">
        <v>35</v>
      </c>
      <c r="P376" s="92">
        <f>I376+J376</f>
        <v>0</v>
      </c>
      <c r="Q376" s="92">
        <f>ROUND(I376*H376,2)</f>
        <v>0</v>
      </c>
      <c r="R376" s="92">
        <f>ROUND(J376*H376,2)</f>
        <v>0</v>
      </c>
      <c r="S376" s="93">
        <v>0</v>
      </c>
      <c r="T376" s="93">
        <f>S376*H376</f>
        <v>0</v>
      </c>
      <c r="U376" s="93">
        <v>0</v>
      </c>
      <c r="V376" s="93">
        <f>U376*H376</f>
        <v>0</v>
      </c>
      <c r="W376" s="93">
        <v>0</v>
      </c>
      <c r="X376" s="94">
        <f>W376*H376</f>
        <v>0</v>
      </c>
      <c r="Y376" s="21"/>
      <c r="Z376" s="21"/>
      <c r="AA376" s="21"/>
      <c r="AB376" s="21"/>
      <c r="AC376" s="21"/>
      <c r="AD376" s="21"/>
      <c r="AE376" s="21"/>
      <c r="AR376" s="95" t="s">
        <v>239</v>
      </c>
      <c r="AT376" s="95" t="s">
        <v>164</v>
      </c>
      <c r="AU376" s="95" t="s">
        <v>82</v>
      </c>
      <c r="AY376" s="17" t="s">
        <v>161</v>
      </c>
      <c r="BE376" s="96">
        <f>IF(O376="základní",K376,0)</f>
        <v>0</v>
      </c>
      <c r="BF376" s="96">
        <f>IF(O376="snížená",K376,0)</f>
        <v>0</v>
      </c>
      <c r="BG376" s="96">
        <f>IF(O376="zákl. přenesená",K376,0)</f>
        <v>0</v>
      </c>
      <c r="BH376" s="96">
        <f>IF(O376="sníž. přenesená",K376,0)</f>
        <v>0</v>
      </c>
      <c r="BI376" s="96">
        <f>IF(O376="nulová",K376,0)</f>
        <v>0</v>
      </c>
      <c r="BJ376" s="17" t="s">
        <v>80</v>
      </c>
      <c r="BK376" s="96">
        <f>ROUND(P376*H376,2)</f>
        <v>0</v>
      </c>
      <c r="BL376" s="17" t="s">
        <v>239</v>
      </c>
      <c r="BM376" s="95" t="s">
        <v>750</v>
      </c>
    </row>
    <row r="377" spans="1:65" s="15" customFormat="1">
      <c r="B377" s="230"/>
      <c r="C377" s="231"/>
      <c r="D377" s="221" t="s">
        <v>169</v>
      </c>
      <c r="E377" s="232" t="s">
        <v>1</v>
      </c>
      <c r="F377" s="233" t="s">
        <v>2168</v>
      </c>
      <c r="G377" s="231"/>
      <c r="H377" s="232" t="s">
        <v>1</v>
      </c>
      <c r="I377" s="231"/>
      <c r="J377" s="231"/>
      <c r="K377" s="231"/>
      <c r="M377" s="107"/>
      <c r="N377" s="109"/>
      <c r="O377" s="110"/>
      <c r="P377" s="110"/>
      <c r="Q377" s="110"/>
      <c r="R377" s="110"/>
      <c r="S377" s="110"/>
      <c r="T377" s="110"/>
      <c r="U377" s="110"/>
      <c r="V377" s="110"/>
      <c r="W377" s="110"/>
      <c r="X377" s="111"/>
      <c r="AT377" s="108" t="s">
        <v>169</v>
      </c>
      <c r="AU377" s="108" t="s">
        <v>82</v>
      </c>
      <c r="AV377" s="15" t="s">
        <v>80</v>
      </c>
      <c r="AW377" s="15" t="s">
        <v>4</v>
      </c>
      <c r="AX377" s="15" t="s">
        <v>72</v>
      </c>
      <c r="AY377" s="108" t="s">
        <v>161</v>
      </c>
    </row>
    <row r="378" spans="1:65" s="13" customFormat="1">
      <c r="B378" s="219"/>
      <c r="C378" s="220"/>
      <c r="D378" s="221" t="s">
        <v>169</v>
      </c>
      <c r="E378" s="222" t="s">
        <v>1</v>
      </c>
      <c r="F378" s="223" t="s">
        <v>2099</v>
      </c>
      <c r="G378" s="220"/>
      <c r="H378" s="224">
        <v>234.4</v>
      </c>
      <c r="I378" s="220"/>
      <c r="J378" s="220"/>
      <c r="K378" s="220"/>
      <c r="M378" s="97"/>
      <c r="N378" s="99"/>
      <c r="O378" s="100"/>
      <c r="P378" s="100"/>
      <c r="Q378" s="100"/>
      <c r="R378" s="100"/>
      <c r="S378" s="100"/>
      <c r="T378" s="100"/>
      <c r="U378" s="100"/>
      <c r="V378" s="100"/>
      <c r="W378" s="100"/>
      <c r="X378" s="101"/>
      <c r="AT378" s="98" t="s">
        <v>169</v>
      </c>
      <c r="AU378" s="98" t="s">
        <v>82</v>
      </c>
      <c r="AV378" s="13" t="s">
        <v>82</v>
      </c>
      <c r="AW378" s="13" t="s">
        <v>4</v>
      </c>
      <c r="AX378" s="13" t="s">
        <v>72</v>
      </c>
      <c r="AY378" s="98" t="s">
        <v>161</v>
      </c>
    </row>
    <row r="379" spans="1:65" s="13" customFormat="1">
      <c r="B379" s="219"/>
      <c r="C379" s="220"/>
      <c r="D379" s="221" t="s">
        <v>169</v>
      </c>
      <c r="E379" s="222" t="s">
        <v>1</v>
      </c>
      <c r="F379" s="223" t="s">
        <v>2100</v>
      </c>
      <c r="G379" s="220"/>
      <c r="H379" s="224">
        <v>49</v>
      </c>
      <c r="I379" s="220"/>
      <c r="J379" s="220"/>
      <c r="K379" s="220"/>
      <c r="M379" s="97"/>
      <c r="N379" s="99"/>
      <c r="O379" s="100"/>
      <c r="P379" s="100"/>
      <c r="Q379" s="100"/>
      <c r="R379" s="100"/>
      <c r="S379" s="100"/>
      <c r="T379" s="100"/>
      <c r="U379" s="100"/>
      <c r="V379" s="100"/>
      <c r="W379" s="100"/>
      <c r="X379" s="101"/>
      <c r="AT379" s="98" t="s">
        <v>169</v>
      </c>
      <c r="AU379" s="98" t="s">
        <v>82</v>
      </c>
      <c r="AV379" s="13" t="s">
        <v>82</v>
      </c>
      <c r="AW379" s="13" t="s">
        <v>4</v>
      </c>
      <c r="AX379" s="13" t="s">
        <v>72</v>
      </c>
      <c r="AY379" s="98" t="s">
        <v>161</v>
      </c>
    </row>
    <row r="380" spans="1:65" s="14" customFormat="1">
      <c r="B380" s="225"/>
      <c r="C380" s="226"/>
      <c r="D380" s="221" t="s">
        <v>169</v>
      </c>
      <c r="E380" s="227" t="s">
        <v>1</v>
      </c>
      <c r="F380" s="228" t="s">
        <v>171</v>
      </c>
      <c r="G380" s="226"/>
      <c r="H380" s="229">
        <v>283.39999999999998</v>
      </c>
      <c r="I380" s="226"/>
      <c r="J380" s="226"/>
      <c r="K380" s="226"/>
      <c r="M380" s="102"/>
      <c r="N380" s="104"/>
      <c r="O380" s="105"/>
      <c r="P380" s="105"/>
      <c r="Q380" s="105"/>
      <c r="R380" s="105"/>
      <c r="S380" s="105"/>
      <c r="T380" s="105"/>
      <c r="U380" s="105"/>
      <c r="V380" s="105"/>
      <c r="W380" s="105"/>
      <c r="X380" s="106"/>
      <c r="AT380" s="103" t="s">
        <v>169</v>
      </c>
      <c r="AU380" s="103" t="s">
        <v>82</v>
      </c>
      <c r="AV380" s="14" t="s">
        <v>168</v>
      </c>
      <c r="AW380" s="14" t="s">
        <v>4</v>
      </c>
      <c r="AX380" s="14" t="s">
        <v>80</v>
      </c>
      <c r="AY380" s="103" t="s">
        <v>161</v>
      </c>
    </row>
    <row r="381" spans="1:65" s="2" customFormat="1" ht="24.2" customHeight="1">
      <c r="A381" s="21"/>
      <c r="B381" s="137"/>
      <c r="C381" s="213" t="s">
        <v>379</v>
      </c>
      <c r="D381" s="213" t="s">
        <v>164</v>
      </c>
      <c r="E381" s="214" t="s">
        <v>1316</v>
      </c>
      <c r="F381" s="215" t="s">
        <v>1317</v>
      </c>
      <c r="G381" s="216" t="s">
        <v>167</v>
      </c>
      <c r="H381" s="217">
        <v>49</v>
      </c>
      <c r="I381" s="123"/>
      <c r="J381" s="123"/>
      <c r="K381" s="218">
        <f>ROUND(P381*H381,2)</f>
        <v>0</v>
      </c>
      <c r="L381" s="89"/>
      <c r="M381" s="22"/>
      <c r="N381" s="90" t="s">
        <v>1</v>
      </c>
      <c r="O381" s="91" t="s">
        <v>35</v>
      </c>
      <c r="P381" s="92">
        <f>I381+J381</f>
        <v>0</v>
      </c>
      <c r="Q381" s="92">
        <f>ROUND(I381*H381,2)</f>
        <v>0</v>
      </c>
      <c r="R381" s="92">
        <f>ROUND(J381*H381,2)</f>
        <v>0</v>
      </c>
      <c r="S381" s="93">
        <v>0</v>
      </c>
      <c r="T381" s="93">
        <f>S381*H381</f>
        <v>0</v>
      </c>
      <c r="U381" s="93">
        <v>0</v>
      </c>
      <c r="V381" s="93">
        <f>U381*H381</f>
        <v>0</v>
      </c>
      <c r="W381" s="93">
        <v>0</v>
      </c>
      <c r="X381" s="94">
        <f>W381*H381</f>
        <v>0</v>
      </c>
      <c r="Y381" s="21"/>
      <c r="Z381" s="21"/>
      <c r="AA381" s="21"/>
      <c r="AB381" s="21"/>
      <c r="AC381" s="21"/>
      <c r="AD381" s="21"/>
      <c r="AE381" s="21"/>
      <c r="AR381" s="95" t="s">
        <v>239</v>
      </c>
      <c r="AT381" s="95" t="s">
        <v>164</v>
      </c>
      <c r="AU381" s="95" t="s">
        <v>82</v>
      </c>
      <c r="AY381" s="17" t="s">
        <v>161</v>
      </c>
      <c r="BE381" s="96">
        <f>IF(O381="základní",K381,0)</f>
        <v>0</v>
      </c>
      <c r="BF381" s="96">
        <f>IF(O381="snížená",K381,0)</f>
        <v>0</v>
      </c>
      <c r="BG381" s="96">
        <f>IF(O381="zákl. přenesená",K381,0)</f>
        <v>0</v>
      </c>
      <c r="BH381" s="96">
        <f>IF(O381="sníž. přenesená",K381,0)</f>
        <v>0</v>
      </c>
      <c r="BI381" s="96">
        <f>IF(O381="nulová",K381,0)</f>
        <v>0</v>
      </c>
      <c r="BJ381" s="17" t="s">
        <v>80</v>
      </c>
      <c r="BK381" s="96">
        <f>ROUND(P381*H381,2)</f>
        <v>0</v>
      </c>
      <c r="BL381" s="17" t="s">
        <v>239</v>
      </c>
      <c r="BM381" s="95" t="s">
        <v>754</v>
      </c>
    </row>
    <row r="382" spans="1:65" s="15" customFormat="1">
      <c r="B382" s="230"/>
      <c r="C382" s="231"/>
      <c r="D382" s="221" t="s">
        <v>169</v>
      </c>
      <c r="E382" s="232" t="s">
        <v>1</v>
      </c>
      <c r="F382" s="233" t="s">
        <v>1297</v>
      </c>
      <c r="G382" s="231"/>
      <c r="H382" s="232" t="s">
        <v>1</v>
      </c>
      <c r="I382" s="231"/>
      <c r="J382" s="231"/>
      <c r="K382" s="231"/>
      <c r="M382" s="107"/>
      <c r="N382" s="109"/>
      <c r="O382" s="110"/>
      <c r="P382" s="110"/>
      <c r="Q382" s="110"/>
      <c r="R382" s="110"/>
      <c r="S382" s="110"/>
      <c r="T382" s="110"/>
      <c r="U382" s="110"/>
      <c r="V382" s="110"/>
      <c r="W382" s="110"/>
      <c r="X382" s="111"/>
      <c r="AT382" s="108" t="s">
        <v>169</v>
      </c>
      <c r="AU382" s="108" t="s">
        <v>82</v>
      </c>
      <c r="AV382" s="15" t="s">
        <v>80</v>
      </c>
      <c r="AW382" s="15" t="s">
        <v>4</v>
      </c>
      <c r="AX382" s="15" t="s">
        <v>72</v>
      </c>
      <c r="AY382" s="108" t="s">
        <v>161</v>
      </c>
    </row>
    <row r="383" spans="1:65" s="15" customFormat="1">
      <c r="B383" s="230"/>
      <c r="C383" s="231"/>
      <c r="D383" s="221" t="s">
        <v>169</v>
      </c>
      <c r="E383" s="232" t="s">
        <v>1</v>
      </c>
      <c r="F383" s="233" t="s">
        <v>2118</v>
      </c>
      <c r="G383" s="231"/>
      <c r="H383" s="232" t="s">
        <v>1</v>
      </c>
      <c r="I383" s="231"/>
      <c r="J383" s="231"/>
      <c r="K383" s="231"/>
      <c r="M383" s="107"/>
      <c r="N383" s="109"/>
      <c r="O383" s="110"/>
      <c r="P383" s="110"/>
      <c r="Q383" s="110"/>
      <c r="R383" s="110"/>
      <c r="S383" s="110"/>
      <c r="T383" s="110"/>
      <c r="U383" s="110"/>
      <c r="V383" s="110"/>
      <c r="W383" s="110"/>
      <c r="X383" s="111"/>
      <c r="AT383" s="108" t="s">
        <v>169</v>
      </c>
      <c r="AU383" s="108" t="s">
        <v>82</v>
      </c>
      <c r="AV383" s="15" t="s">
        <v>80</v>
      </c>
      <c r="AW383" s="15" t="s">
        <v>4</v>
      </c>
      <c r="AX383" s="15" t="s">
        <v>72</v>
      </c>
      <c r="AY383" s="108" t="s">
        <v>161</v>
      </c>
    </row>
    <row r="384" spans="1:65" s="13" customFormat="1">
      <c r="B384" s="219"/>
      <c r="C384" s="220"/>
      <c r="D384" s="221" t="s">
        <v>169</v>
      </c>
      <c r="E384" s="222" t="s">
        <v>1</v>
      </c>
      <c r="F384" s="223" t="s">
        <v>2100</v>
      </c>
      <c r="G384" s="220"/>
      <c r="H384" s="224">
        <v>49</v>
      </c>
      <c r="I384" s="220"/>
      <c r="J384" s="220"/>
      <c r="K384" s="220"/>
      <c r="M384" s="97"/>
      <c r="N384" s="99"/>
      <c r="O384" s="100"/>
      <c r="P384" s="100"/>
      <c r="Q384" s="100"/>
      <c r="R384" s="100"/>
      <c r="S384" s="100"/>
      <c r="T384" s="100"/>
      <c r="U384" s="100"/>
      <c r="V384" s="100"/>
      <c r="W384" s="100"/>
      <c r="X384" s="101"/>
      <c r="AT384" s="98" t="s">
        <v>169</v>
      </c>
      <c r="AU384" s="98" t="s">
        <v>82</v>
      </c>
      <c r="AV384" s="13" t="s">
        <v>82</v>
      </c>
      <c r="AW384" s="13" t="s">
        <v>4</v>
      </c>
      <c r="AX384" s="13" t="s">
        <v>72</v>
      </c>
      <c r="AY384" s="98" t="s">
        <v>161</v>
      </c>
    </row>
    <row r="385" spans="1:65" s="14" customFormat="1">
      <c r="B385" s="225"/>
      <c r="C385" s="226"/>
      <c r="D385" s="221" t="s">
        <v>169</v>
      </c>
      <c r="E385" s="227" t="s">
        <v>1</v>
      </c>
      <c r="F385" s="228" t="s">
        <v>171</v>
      </c>
      <c r="G385" s="226"/>
      <c r="H385" s="229">
        <v>49</v>
      </c>
      <c r="I385" s="226"/>
      <c r="J385" s="226"/>
      <c r="K385" s="226"/>
      <c r="M385" s="102"/>
      <c r="N385" s="104"/>
      <c r="O385" s="105"/>
      <c r="P385" s="105"/>
      <c r="Q385" s="105"/>
      <c r="R385" s="105"/>
      <c r="S385" s="105"/>
      <c r="T385" s="105"/>
      <c r="U385" s="105"/>
      <c r="V385" s="105"/>
      <c r="W385" s="105"/>
      <c r="X385" s="106"/>
      <c r="AT385" s="103" t="s">
        <v>169</v>
      </c>
      <c r="AU385" s="103" t="s">
        <v>82</v>
      </c>
      <c r="AV385" s="14" t="s">
        <v>168</v>
      </c>
      <c r="AW385" s="14" t="s">
        <v>4</v>
      </c>
      <c r="AX385" s="14" t="s">
        <v>80</v>
      </c>
      <c r="AY385" s="103" t="s">
        <v>161</v>
      </c>
    </row>
    <row r="386" spans="1:65" s="2" customFormat="1" ht="24.2" customHeight="1">
      <c r="A386" s="21"/>
      <c r="B386" s="137"/>
      <c r="C386" s="213" t="s">
        <v>755</v>
      </c>
      <c r="D386" s="213" t="s">
        <v>164</v>
      </c>
      <c r="E386" s="214" t="s">
        <v>1318</v>
      </c>
      <c r="F386" s="215" t="s">
        <v>1319</v>
      </c>
      <c r="G386" s="216" t="s">
        <v>346</v>
      </c>
      <c r="H386" s="217">
        <v>42</v>
      </c>
      <c r="I386" s="123"/>
      <c r="J386" s="123"/>
      <c r="K386" s="218">
        <f>ROUND(P386*H386,2)</f>
        <v>0</v>
      </c>
      <c r="L386" s="89"/>
      <c r="M386" s="22"/>
      <c r="N386" s="90" t="s">
        <v>1</v>
      </c>
      <c r="O386" s="91" t="s">
        <v>35</v>
      </c>
      <c r="P386" s="92">
        <f>I386+J386</f>
        <v>0</v>
      </c>
      <c r="Q386" s="92">
        <f>ROUND(I386*H386,2)</f>
        <v>0</v>
      </c>
      <c r="R386" s="92">
        <f>ROUND(J386*H386,2)</f>
        <v>0</v>
      </c>
      <c r="S386" s="93">
        <v>0</v>
      </c>
      <c r="T386" s="93">
        <f>S386*H386</f>
        <v>0</v>
      </c>
      <c r="U386" s="93">
        <v>0</v>
      </c>
      <c r="V386" s="93">
        <f>U386*H386</f>
        <v>0</v>
      </c>
      <c r="W386" s="93">
        <v>0</v>
      </c>
      <c r="X386" s="94">
        <f>W386*H386</f>
        <v>0</v>
      </c>
      <c r="Y386" s="21"/>
      <c r="Z386" s="21"/>
      <c r="AA386" s="21"/>
      <c r="AB386" s="21"/>
      <c r="AC386" s="21"/>
      <c r="AD386" s="21"/>
      <c r="AE386" s="21"/>
      <c r="AR386" s="95" t="s">
        <v>239</v>
      </c>
      <c r="AT386" s="95" t="s">
        <v>164</v>
      </c>
      <c r="AU386" s="95" t="s">
        <v>82</v>
      </c>
      <c r="AY386" s="17" t="s">
        <v>161</v>
      </c>
      <c r="BE386" s="96">
        <f>IF(O386="základní",K386,0)</f>
        <v>0</v>
      </c>
      <c r="BF386" s="96">
        <f>IF(O386="snížená",K386,0)</f>
        <v>0</v>
      </c>
      <c r="BG386" s="96">
        <f>IF(O386="zákl. přenesená",K386,0)</f>
        <v>0</v>
      </c>
      <c r="BH386" s="96">
        <f>IF(O386="sníž. přenesená",K386,0)</f>
        <v>0</v>
      </c>
      <c r="BI386" s="96">
        <f>IF(O386="nulová",K386,0)</f>
        <v>0</v>
      </c>
      <c r="BJ386" s="17" t="s">
        <v>80</v>
      </c>
      <c r="BK386" s="96">
        <f>ROUND(P386*H386,2)</f>
        <v>0</v>
      </c>
      <c r="BL386" s="17" t="s">
        <v>239</v>
      </c>
      <c r="BM386" s="95" t="s">
        <v>758</v>
      </c>
    </row>
    <row r="387" spans="1:65" s="13" customFormat="1">
      <c r="B387" s="219"/>
      <c r="C387" s="220"/>
      <c r="D387" s="221" t="s">
        <v>169</v>
      </c>
      <c r="E387" s="222" t="s">
        <v>1</v>
      </c>
      <c r="F387" s="223" t="s">
        <v>2169</v>
      </c>
      <c r="G387" s="220"/>
      <c r="H387" s="224">
        <v>42</v>
      </c>
      <c r="I387" s="220"/>
      <c r="J387" s="220"/>
      <c r="K387" s="220"/>
      <c r="M387" s="97"/>
      <c r="N387" s="99"/>
      <c r="O387" s="100"/>
      <c r="P387" s="100"/>
      <c r="Q387" s="100"/>
      <c r="R387" s="100"/>
      <c r="S387" s="100"/>
      <c r="T387" s="100"/>
      <c r="U387" s="100"/>
      <c r="V387" s="100"/>
      <c r="W387" s="100"/>
      <c r="X387" s="101"/>
      <c r="AT387" s="98" t="s">
        <v>169</v>
      </c>
      <c r="AU387" s="98" t="s">
        <v>82</v>
      </c>
      <c r="AV387" s="13" t="s">
        <v>82</v>
      </c>
      <c r="AW387" s="13" t="s">
        <v>4</v>
      </c>
      <c r="AX387" s="13" t="s">
        <v>72</v>
      </c>
      <c r="AY387" s="98" t="s">
        <v>161</v>
      </c>
    </row>
    <row r="388" spans="1:65" s="14" customFormat="1">
      <c r="B388" s="225"/>
      <c r="C388" s="226"/>
      <c r="D388" s="221" t="s">
        <v>169</v>
      </c>
      <c r="E388" s="227" t="s">
        <v>1</v>
      </c>
      <c r="F388" s="228" t="s">
        <v>171</v>
      </c>
      <c r="G388" s="226"/>
      <c r="H388" s="229">
        <v>42</v>
      </c>
      <c r="I388" s="226"/>
      <c r="J388" s="226"/>
      <c r="K388" s="226"/>
      <c r="M388" s="102"/>
      <c r="N388" s="104"/>
      <c r="O388" s="105"/>
      <c r="P388" s="105"/>
      <c r="Q388" s="105"/>
      <c r="R388" s="105"/>
      <c r="S388" s="105"/>
      <c r="T388" s="105"/>
      <c r="U388" s="105"/>
      <c r="V388" s="105"/>
      <c r="W388" s="105"/>
      <c r="X388" s="106"/>
      <c r="AT388" s="103" t="s">
        <v>169</v>
      </c>
      <c r="AU388" s="103" t="s">
        <v>82</v>
      </c>
      <c r="AV388" s="14" t="s">
        <v>168</v>
      </c>
      <c r="AW388" s="14" t="s">
        <v>4</v>
      </c>
      <c r="AX388" s="14" t="s">
        <v>80</v>
      </c>
      <c r="AY388" s="103" t="s">
        <v>161</v>
      </c>
    </row>
    <row r="389" spans="1:65" s="2" customFormat="1" ht="37.9" customHeight="1">
      <c r="A389" s="21"/>
      <c r="B389" s="137"/>
      <c r="C389" s="213" t="s">
        <v>384</v>
      </c>
      <c r="D389" s="213" t="s">
        <v>164</v>
      </c>
      <c r="E389" s="214" t="s">
        <v>1321</v>
      </c>
      <c r="F389" s="215" t="s">
        <v>1322</v>
      </c>
      <c r="G389" s="216" t="s">
        <v>167</v>
      </c>
      <c r="H389" s="217">
        <v>283.39999999999998</v>
      </c>
      <c r="I389" s="123"/>
      <c r="J389" s="123"/>
      <c r="K389" s="218">
        <f>ROUND(P389*H389,2)</f>
        <v>0</v>
      </c>
      <c r="L389" s="89"/>
      <c r="M389" s="22"/>
      <c r="N389" s="90" t="s">
        <v>1</v>
      </c>
      <c r="O389" s="91" t="s">
        <v>35</v>
      </c>
      <c r="P389" s="92">
        <f>I389+J389</f>
        <v>0</v>
      </c>
      <c r="Q389" s="92">
        <f>ROUND(I389*H389,2)</f>
        <v>0</v>
      </c>
      <c r="R389" s="92">
        <f>ROUND(J389*H389,2)</f>
        <v>0</v>
      </c>
      <c r="S389" s="93">
        <v>0</v>
      </c>
      <c r="T389" s="93">
        <f>S389*H389</f>
        <v>0</v>
      </c>
      <c r="U389" s="93">
        <v>0</v>
      </c>
      <c r="V389" s="93">
        <f>U389*H389</f>
        <v>0</v>
      </c>
      <c r="W389" s="93">
        <v>0</v>
      </c>
      <c r="X389" s="94">
        <f>W389*H389</f>
        <v>0</v>
      </c>
      <c r="Y389" s="21"/>
      <c r="Z389" s="21"/>
      <c r="AA389" s="21"/>
      <c r="AB389" s="21"/>
      <c r="AC389" s="21"/>
      <c r="AD389" s="21"/>
      <c r="AE389" s="21"/>
      <c r="AR389" s="95" t="s">
        <v>239</v>
      </c>
      <c r="AT389" s="95" t="s">
        <v>164</v>
      </c>
      <c r="AU389" s="95" t="s">
        <v>82</v>
      </c>
      <c r="AY389" s="17" t="s">
        <v>161</v>
      </c>
      <c r="BE389" s="96">
        <f>IF(O389="základní",K389,0)</f>
        <v>0</v>
      </c>
      <c r="BF389" s="96">
        <f>IF(O389="snížená",K389,0)</f>
        <v>0</v>
      </c>
      <c r="BG389" s="96">
        <f>IF(O389="zákl. přenesená",K389,0)</f>
        <v>0</v>
      </c>
      <c r="BH389" s="96">
        <f>IF(O389="sníž. přenesená",K389,0)</f>
        <v>0</v>
      </c>
      <c r="BI389" s="96">
        <f>IF(O389="nulová",K389,0)</f>
        <v>0</v>
      </c>
      <c r="BJ389" s="17" t="s">
        <v>80</v>
      </c>
      <c r="BK389" s="96">
        <f>ROUND(P389*H389,2)</f>
        <v>0</v>
      </c>
      <c r="BL389" s="17" t="s">
        <v>239</v>
      </c>
      <c r="BM389" s="95" t="s">
        <v>762</v>
      </c>
    </row>
    <row r="390" spans="1:65" s="15" customFormat="1">
      <c r="B390" s="230"/>
      <c r="C390" s="231"/>
      <c r="D390" s="221" t="s">
        <v>169</v>
      </c>
      <c r="E390" s="232" t="s">
        <v>1</v>
      </c>
      <c r="F390" s="233" t="s">
        <v>2168</v>
      </c>
      <c r="G390" s="231"/>
      <c r="H390" s="232" t="s">
        <v>1</v>
      </c>
      <c r="I390" s="231"/>
      <c r="J390" s="231"/>
      <c r="K390" s="231"/>
      <c r="M390" s="107"/>
      <c r="N390" s="109"/>
      <c r="O390" s="110"/>
      <c r="P390" s="110"/>
      <c r="Q390" s="110"/>
      <c r="R390" s="110"/>
      <c r="S390" s="110"/>
      <c r="T390" s="110"/>
      <c r="U390" s="110"/>
      <c r="V390" s="110"/>
      <c r="W390" s="110"/>
      <c r="X390" s="111"/>
      <c r="AT390" s="108" t="s">
        <v>169</v>
      </c>
      <c r="AU390" s="108" t="s">
        <v>82</v>
      </c>
      <c r="AV390" s="15" t="s">
        <v>80</v>
      </c>
      <c r="AW390" s="15" t="s">
        <v>4</v>
      </c>
      <c r="AX390" s="15" t="s">
        <v>72</v>
      </c>
      <c r="AY390" s="108" t="s">
        <v>161</v>
      </c>
    </row>
    <row r="391" spans="1:65" s="13" customFormat="1">
      <c r="B391" s="219"/>
      <c r="C391" s="220"/>
      <c r="D391" s="221" t="s">
        <v>169</v>
      </c>
      <c r="E391" s="222" t="s">
        <v>1</v>
      </c>
      <c r="F391" s="223" t="s">
        <v>2099</v>
      </c>
      <c r="G391" s="220"/>
      <c r="H391" s="224">
        <v>234.4</v>
      </c>
      <c r="I391" s="220"/>
      <c r="J391" s="220"/>
      <c r="K391" s="220"/>
      <c r="M391" s="97"/>
      <c r="N391" s="99"/>
      <c r="O391" s="100"/>
      <c r="P391" s="100"/>
      <c r="Q391" s="100"/>
      <c r="R391" s="100"/>
      <c r="S391" s="100"/>
      <c r="T391" s="100"/>
      <c r="U391" s="100"/>
      <c r="V391" s="100"/>
      <c r="W391" s="100"/>
      <c r="X391" s="101"/>
      <c r="AT391" s="98" t="s">
        <v>169</v>
      </c>
      <c r="AU391" s="98" t="s">
        <v>82</v>
      </c>
      <c r="AV391" s="13" t="s">
        <v>82</v>
      </c>
      <c r="AW391" s="13" t="s">
        <v>4</v>
      </c>
      <c r="AX391" s="13" t="s">
        <v>72</v>
      </c>
      <c r="AY391" s="98" t="s">
        <v>161</v>
      </c>
    </row>
    <row r="392" spans="1:65" s="13" customFormat="1">
      <c r="B392" s="219"/>
      <c r="C392" s="220"/>
      <c r="D392" s="221" t="s">
        <v>169</v>
      </c>
      <c r="E392" s="222" t="s">
        <v>1</v>
      </c>
      <c r="F392" s="223" t="s">
        <v>2100</v>
      </c>
      <c r="G392" s="220"/>
      <c r="H392" s="224">
        <v>49</v>
      </c>
      <c r="I392" s="220"/>
      <c r="J392" s="220"/>
      <c r="K392" s="220"/>
      <c r="M392" s="97"/>
      <c r="N392" s="99"/>
      <c r="O392" s="100"/>
      <c r="P392" s="100"/>
      <c r="Q392" s="100"/>
      <c r="R392" s="100"/>
      <c r="S392" s="100"/>
      <c r="T392" s="100"/>
      <c r="U392" s="100"/>
      <c r="V392" s="100"/>
      <c r="W392" s="100"/>
      <c r="X392" s="101"/>
      <c r="AT392" s="98" t="s">
        <v>169</v>
      </c>
      <c r="AU392" s="98" t="s">
        <v>82</v>
      </c>
      <c r="AV392" s="13" t="s">
        <v>82</v>
      </c>
      <c r="AW392" s="13" t="s">
        <v>4</v>
      </c>
      <c r="AX392" s="13" t="s">
        <v>72</v>
      </c>
      <c r="AY392" s="98" t="s">
        <v>161</v>
      </c>
    </row>
    <row r="393" spans="1:65" s="14" customFormat="1">
      <c r="B393" s="225"/>
      <c r="C393" s="226"/>
      <c r="D393" s="221" t="s">
        <v>169</v>
      </c>
      <c r="E393" s="227" t="s">
        <v>1</v>
      </c>
      <c r="F393" s="228" t="s">
        <v>171</v>
      </c>
      <c r="G393" s="226"/>
      <c r="H393" s="229">
        <v>283.39999999999998</v>
      </c>
      <c r="I393" s="226"/>
      <c r="J393" s="226"/>
      <c r="K393" s="226"/>
      <c r="M393" s="102"/>
      <c r="N393" s="104"/>
      <c r="O393" s="105"/>
      <c r="P393" s="105"/>
      <c r="Q393" s="105"/>
      <c r="R393" s="105"/>
      <c r="S393" s="105"/>
      <c r="T393" s="105"/>
      <c r="U393" s="105"/>
      <c r="V393" s="105"/>
      <c r="W393" s="105"/>
      <c r="X393" s="106"/>
      <c r="AT393" s="103" t="s">
        <v>169</v>
      </c>
      <c r="AU393" s="103" t="s">
        <v>82</v>
      </c>
      <c r="AV393" s="14" t="s">
        <v>168</v>
      </c>
      <c r="AW393" s="14" t="s">
        <v>4</v>
      </c>
      <c r="AX393" s="14" t="s">
        <v>80</v>
      </c>
      <c r="AY393" s="103" t="s">
        <v>161</v>
      </c>
    </row>
    <row r="394" spans="1:65" s="2" customFormat="1" ht="24.2" customHeight="1">
      <c r="A394" s="21"/>
      <c r="B394" s="137"/>
      <c r="C394" s="235" t="s">
        <v>765</v>
      </c>
      <c r="D394" s="235" t="s">
        <v>549</v>
      </c>
      <c r="E394" s="236" t="s">
        <v>1323</v>
      </c>
      <c r="F394" s="237" t="s">
        <v>1324</v>
      </c>
      <c r="G394" s="238" t="s">
        <v>167</v>
      </c>
      <c r="H394" s="239">
        <v>325.91000000000003</v>
      </c>
      <c r="I394" s="123"/>
      <c r="J394" s="240"/>
      <c r="K394" s="241">
        <f>ROUND(P394*H394,2)</f>
        <v>0</v>
      </c>
      <c r="L394" s="115"/>
      <c r="M394" s="116"/>
      <c r="N394" s="117" t="s">
        <v>1</v>
      </c>
      <c r="O394" s="91" t="s">
        <v>35</v>
      </c>
      <c r="P394" s="92">
        <f>I394+J394</f>
        <v>0</v>
      </c>
      <c r="Q394" s="92">
        <f>ROUND(I394*H394,2)</f>
        <v>0</v>
      </c>
      <c r="R394" s="92">
        <f>ROUND(J394*H394,2)</f>
        <v>0</v>
      </c>
      <c r="S394" s="93">
        <v>0</v>
      </c>
      <c r="T394" s="93">
        <f>S394*H394</f>
        <v>0</v>
      </c>
      <c r="U394" s="93">
        <v>0</v>
      </c>
      <c r="V394" s="93">
        <f>U394*H394</f>
        <v>0</v>
      </c>
      <c r="W394" s="93">
        <v>0</v>
      </c>
      <c r="X394" s="94">
        <f>W394*H394</f>
        <v>0</v>
      </c>
      <c r="Y394" s="21"/>
      <c r="Z394" s="21"/>
      <c r="AA394" s="21"/>
      <c r="AB394" s="21"/>
      <c r="AC394" s="21"/>
      <c r="AD394" s="21"/>
      <c r="AE394" s="21"/>
      <c r="AR394" s="95" t="s">
        <v>286</v>
      </c>
      <c r="AT394" s="95" t="s">
        <v>549</v>
      </c>
      <c r="AU394" s="95" t="s">
        <v>82</v>
      </c>
      <c r="AY394" s="17" t="s">
        <v>161</v>
      </c>
      <c r="BE394" s="96">
        <f>IF(O394="základní",K394,0)</f>
        <v>0</v>
      </c>
      <c r="BF394" s="96">
        <f>IF(O394="snížená",K394,0)</f>
        <v>0</v>
      </c>
      <c r="BG394" s="96">
        <f>IF(O394="zákl. přenesená",K394,0)</f>
        <v>0</v>
      </c>
      <c r="BH394" s="96">
        <f>IF(O394="sníž. přenesená",K394,0)</f>
        <v>0</v>
      </c>
      <c r="BI394" s="96">
        <f>IF(O394="nulová",K394,0)</f>
        <v>0</v>
      </c>
      <c r="BJ394" s="17" t="s">
        <v>80</v>
      </c>
      <c r="BK394" s="96">
        <f>ROUND(P394*H394,2)</f>
        <v>0</v>
      </c>
      <c r="BL394" s="17" t="s">
        <v>239</v>
      </c>
      <c r="BM394" s="95" t="s">
        <v>545</v>
      </c>
    </row>
    <row r="395" spans="1:65" s="13" customFormat="1">
      <c r="B395" s="219"/>
      <c r="C395" s="220"/>
      <c r="D395" s="221" t="s">
        <v>169</v>
      </c>
      <c r="E395" s="222" t="s">
        <v>1</v>
      </c>
      <c r="F395" s="223" t="s">
        <v>2170</v>
      </c>
      <c r="G395" s="220"/>
      <c r="H395" s="224">
        <v>325.91000000000003</v>
      </c>
      <c r="I395" s="220"/>
      <c r="J395" s="220"/>
      <c r="K395" s="220"/>
      <c r="M395" s="97"/>
      <c r="N395" s="99"/>
      <c r="O395" s="100"/>
      <c r="P395" s="100"/>
      <c r="Q395" s="100"/>
      <c r="R395" s="100"/>
      <c r="S395" s="100"/>
      <c r="T395" s="100"/>
      <c r="U395" s="100"/>
      <c r="V395" s="100"/>
      <c r="W395" s="100"/>
      <c r="X395" s="101"/>
      <c r="AT395" s="98" t="s">
        <v>169</v>
      </c>
      <c r="AU395" s="98" t="s">
        <v>82</v>
      </c>
      <c r="AV395" s="13" t="s">
        <v>82</v>
      </c>
      <c r="AW395" s="13" t="s">
        <v>4</v>
      </c>
      <c r="AX395" s="13" t="s">
        <v>72</v>
      </c>
      <c r="AY395" s="98" t="s">
        <v>161</v>
      </c>
    </row>
    <row r="396" spans="1:65" s="14" customFormat="1">
      <c r="B396" s="225"/>
      <c r="C396" s="226"/>
      <c r="D396" s="221" t="s">
        <v>169</v>
      </c>
      <c r="E396" s="227" t="s">
        <v>1</v>
      </c>
      <c r="F396" s="228" t="s">
        <v>171</v>
      </c>
      <c r="G396" s="226"/>
      <c r="H396" s="229">
        <v>325.91000000000003</v>
      </c>
      <c r="I396" s="226"/>
      <c r="J396" s="226"/>
      <c r="K396" s="226"/>
      <c r="M396" s="102"/>
      <c r="N396" s="104"/>
      <c r="O396" s="105"/>
      <c r="P396" s="105"/>
      <c r="Q396" s="105"/>
      <c r="R396" s="105"/>
      <c r="S396" s="105"/>
      <c r="T396" s="105"/>
      <c r="U396" s="105"/>
      <c r="V396" s="105"/>
      <c r="W396" s="105"/>
      <c r="X396" s="106"/>
      <c r="AT396" s="103" t="s">
        <v>169</v>
      </c>
      <c r="AU396" s="103" t="s">
        <v>82</v>
      </c>
      <c r="AV396" s="14" t="s">
        <v>168</v>
      </c>
      <c r="AW396" s="14" t="s">
        <v>4</v>
      </c>
      <c r="AX396" s="14" t="s">
        <v>80</v>
      </c>
      <c r="AY396" s="103" t="s">
        <v>161</v>
      </c>
    </row>
    <row r="397" spans="1:65" s="2" customFormat="1" ht="33" customHeight="1">
      <c r="A397" s="21"/>
      <c r="B397" s="137"/>
      <c r="C397" s="213" t="s">
        <v>389</v>
      </c>
      <c r="D397" s="213" t="s">
        <v>164</v>
      </c>
      <c r="E397" s="214" t="s">
        <v>2171</v>
      </c>
      <c r="F397" s="215" t="s">
        <v>2172</v>
      </c>
      <c r="G397" s="216" t="s">
        <v>346</v>
      </c>
      <c r="H397" s="217">
        <v>110</v>
      </c>
      <c r="I397" s="123"/>
      <c r="J397" s="123"/>
      <c r="K397" s="218">
        <f>ROUND(P397*H397,2)</f>
        <v>0</v>
      </c>
      <c r="L397" s="89"/>
      <c r="M397" s="22"/>
      <c r="N397" s="90" t="s">
        <v>1</v>
      </c>
      <c r="O397" s="91" t="s">
        <v>35</v>
      </c>
      <c r="P397" s="92">
        <f>I397+J397</f>
        <v>0</v>
      </c>
      <c r="Q397" s="92">
        <f>ROUND(I397*H397,2)</f>
        <v>0</v>
      </c>
      <c r="R397" s="92">
        <f>ROUND(J397*H397,2)</f>
        <v>0</v>
      </c>
      <c r="S397" s="93">
        <v>0</v>
      </c>
      <c r="T397" s="93">
        <f>S397*H397</f>
        <v>0</v>
      </c>
      <c r="U397" s="93">
        <v>0</v>
      </c>
      <c r="V397" s="93">
        <f>U397*H397</f>
        <v>0</v>
      </c>
      <c r="W397" s="93">
        <v>0</v>
      </c>
      <c r="X397" s="94">
        <f>W397*H397</f>
        <v>0</v>
      </c>
      <c r="Y397" s="21"/>
      <c r="Z397" s="21"/>
      <c r="AA397" s="21"/>
      <c r="AB397" s="21"/>
      <c r="AC397" s="21"/>
      <c r="AD397" s="21"/>
      <c r="AE397" s="21"/>
      <c r="AR397" s="95" t="s">
        <v>239</v>
      </c>
      <c r="AT397" s="95" t="s">
        <v>164</v>
      </c>
      <c r="AU397" s="95" t="s">
        <v>82</v>
      </c>
      <c r="AY397" s="17" t="s">
        <v>161</v>
      </c>
      <c r="BE397" s="96">
        <f>IF(O397="základní",K397,0)</f>
        <v>0</v>
      </c>
      <c r="BF397" s="96">
        <f>IF(O397="snížená",K397,0)</f>
        <v>0</v>
      </c>
      <c r="BG397" s="96">
        <f>IF(O397="zákl. přenesená",K397,0)</f>
        <v>0</v>
      </c>
      <c r="BH397" s="96">
        <f>IF(O397="sníž. přenesená",K397,0)</f>
        <v>0</v>
      </c>
      <c r="BI397" s="96">
        <f>IF(O397="nulová",K397,0)</f>
        <v>0</v>
      </c>
      <c r="BJ397" s="17" t="s">
        <v>80</v>
      </c>
      <c r="BK397" s="96">
        <f>ROUND(P397*H397,2)</f>
        <v>0</v>
      </c>
      <c r="BL397" s="17" t="s">
        <v>239</v>
      </c>
      <c r="BM397" s="95" t="s">
        <v>771</v>
      </c>
    </row>
    <row r="398" spans="1:65" s="15" customFormat="1">
      <c r="B398" s="230"/>
      <c r="C398" s="231"/>
      <c r="D398" s="221" t="s">
        <v>169</v>
      </c>
      <c r="E398" s="232" t="s">
        <v>1</v>
      </c>
      <c r="F398" s="233" t="s">
        <v>2173</v>
      </c>
      <c r="G398" s="231"/>
      <c r="H398" s="232" t="s">
        <v>1</v>
      </c>
      <c r="I398" s="231"/>
      <c r="J398" s="231"/>
      <c r="K398" s="231"/>
      <c r="M398" s="107"/>
      <c r="N398" s="109"/>
      <c r="O398" s="110"/>
      <c r="P398" s="110"/>
      <c r="Q398" s="110"/>
      <c r="R398" s="110"/>
      <c r="S398" s="110"/>
      <c r="T398" s="110"/>
      <c r="U398" s="110"/>
      <c r="V398" s="110"/>
      <c r="W398" s="110"/>
      <c r="X398" s="111"/>
      <c r="AT398" s="108" t="s">
        <v>169</v>
      </c>
      <c r="AU398" s="108" t="s">
        <v>82</v>
      </c>
      <c r="AV398" s="15" t="s">
        <v>80</v>
      </c>
      <c r="AW398" s="15" t="s">
        <v>4</v>
      </c>
      <c r="AX398" s="15" t="s">
        <v>72</v>
      </c>
      <c r="AY398" s="108" t="s">
        <v>161</v>
      </c>
    </row>
    <row r="399" spans="1:65" s="13" customFormat="1">
      <c r="B399" s="219"/>
      <c r="C399" s="220"/>
      <c r="D399" s="221" t="s">
        <v>169</v>
      </c>
      <c r="E399" s="222" t="s">
        <v>1</v>
      </c>
      <c r="F399" s="223" t="s">
        <v>1531</v>
      </c>
      <c r="G399" s="220"/>
      <c r="H399" s="224">
        <v>12</v>
      </c>
      <c r="I399" s="220"/>
      <c r="J399" s="220"/>
      <c r="K399" s="220"/>
      <c r="M399" s="97"/>
      <c r="N399" s="99"/>
      <c r="O399" s="100"/>
      <c r="P399" s="100"/>
      <c r="Q399" s="100"/>
      <c r="R399" s="100"/>
      <c r="S399" s="100"/>
      <c r="T399" s="100"/>
      <c r="U399" s="100"/>
      <c r="V399" s="100"/>
      <c r="W399" s="100"/>
      <c r="X399" s="101"/>
      <c r="AT399" s="98" t="s">
        <v>169</v>
      </c>
      <c r="AU399" s="98" t="s">
        <v>82</v>
      </c>
      <c r="AV399" s="13" t="s">
        <v>82</v>
      </c>
      <c r="AW399" s="13" t="s">
        <v>4</v>
      </c>
      <c r="AX399" s="13" t="s">
        <v>72</v>
      </c>
      <c r="AY399" s="98" t="s">
        <v>161</v>
      </c>
    </row>
    <row r="400" spans="1:65" s="13" customFormat="1">
      <c r="B400" s="219"/>
      <c r="C400" s="220"/>
      <c r="D400" s="221" t="s">
        <v>169</v>
      </c>
      <c r="E400" s="222" t="s">
        <v>1</v>
      </c>
      <c r="F400" s="223" t="s">
        <v>2174</v>
      </c>
      <c r="G400" s="220"/>
      <c r="H400" s="224">
        <v>20</v>
      </c>
      <c r="I400" s="220"/>
      <c r="J400" s="220"/>
      <c r="K400" s="220"/>
      <c r="M400" s="97"/>
      <c r="N400" s="99"/>
      <c r="O400" s="100"/>
      <c r="P400" s="100"/>
      <c r="Q400" s="100"/>
      <c r="R400" s="100"/>
      <c r="S400" s="100"/>
      <c r="T400" s="100"/>
      <c r="U400" s="100"/>
      <c r="V400" s="100"/>
      <c r="W400" s="100"/>
      <c r="X400" s="101"/>
      <c r="AT400" s="98" t="s">
        <v>169</v>
      </c>
      <c r="AU400" s="98" t="s">
        <v>82</v>
      </c>
      <c r="AV400" s="13" t="s">
        <v>82</v>
      </c>
      <c r="AW400" s="13" t="s">
        <v>4</v>
      </c>
      <c r="AX400" s="13" t="s">
        <v>72</v>
      </c>
      <c r="AY400" s="98" t="s">
        <v>161</v>
      </c>
    </row>
    <row r="401" spans="1:65" s="13" customFormat="1">
      <c r="B401" s="219"/>
      <c r="C401" s="220"/>
      <c r="D401" s="221" t="s">
        <v>169</v>
      </c>
      <c r="E401" s="222" t="s">
        <v>1</v>
      </c>
      <c r="F401" s="223" t="s">
        <v>2175</v>
      </c>
      <c r="G401" s="220"/>
      <c r="H401" s="224">
        <v>78</v>
      </c>
      <c r="I401" s="220"/>
      <c r="J401" s="220"/>
      <c r="K401" s="220"/>
      <c r="M401" s="97"/>
      <c r="N401" s="99"/>
      <c r="O401" s="100"/>
      <c r="P401" s="100"/>
      <c r="Q401" s="100"/>
      <c r="R401" s="100"/>
      <c r="S401" s="100"/>
      <c r="T401" s="100"/>
      <c r="U401" s="100"/>
      <c r="V401" s="100"/>
      <c r="W401" s="100"/>
      <c r="X401" s="101"/>
      <c r="AT401" s="98" t="s">
        <v>169</v>
      </c>
      <c r="AU401" s="98" t="s">
        <v>82</v>
      </c>
      <c r="AV401" s="13" t="s">
        <v>82</v>
      </c>
      <c r="AW401" s="13" t="s">
        <v>4</v>
      </c>
      <c r="AX401" s="13" t="s">
        <v>72</v>
      </c>
      <c r="AY401" s="98" t="s">
        <v>161</v>
      </c>
    </row>
    <row r="402" spans="1:65" s="14" customFormat="1">
      <c r="B402" s="225"/>
      <c r="C402" s="226"/>
      <c r="D402" s="221" t="s">
        <v>169</v>
      </c>
      <c r="E402" s="227" t="s">
        <v>1</v>
      </c>
      <c r="F402" s="228" t="s">
        <v>171</v>
      </c>
      <c r="G402" s="226"/>
      <c r="H402" s="229">
        <v>110</v>
      </c>
      <c r="I402" s="226"/>
      <c r="J402" s="226"/>
      <c r="K402" s="226"/>
      <c r="M402" s="102"/>
      <c r="N402" s="104"/>
      <c r="O402" s="105"/>
      <c r="P402" s="105"/>
      <c r="Q402" s="105"/>
      <c r="R402" s="105"/>
      <c r="S402" s="105"/>
      <c r="T402" s="105"/>
      <c r="U402" s="105"/>
      <c r="V402" s="105"/>
      <c r="W402" s="105"/>
      <c r="X402" s="106"/>
      <c r="AT402" s="103" t="s">
        <v>169</v>
      </c>
      <c r="AU402" s="103" t="s">
        <v>82</v>
      </c>
      <c r="AV402" s="14" t="s">
        <v>168</v>
      </c>
      <c r="AW402" s="14" t="s">
        <v>4</v>
      </c>
      <c r="AX402" s="14" t="s">
        <v>80</v>
      </c>
      <c r="AY402" s="103" t="s">
        <v>161</v>
      </c>
    </row>
    <row r="403" spans="1:65" s="2" customFormat="1" ht="16.5" customHeight="1">
      <c r="A403" s="21"/>
      <c r="B403" s="137"/>
      <c r="C403" s="235" t="s">
        <v>773</v>
      </c>
      <c r="D403" s="235" t="s">
        <v>549</v>
      </c>
      <c r="E403" s="236" t="s">
        <v>2176</v>
      </c>
      <c r="F403" s="237" t="s">
        <v>2177</v>
      </c>
      <c r="G403" s="238" t="s">
        <v>346</v>
      </c>
      <c r="H403" s="239">
        <v>115.5</v>
      </c>
      <c r="I403" s="123"/>
      <c r="J403" s="240"/>
      <c r="K403" s="241">
        <f>ROUND(P403*H403,2)</f>
        <v>0</v>
      </c>
      <c r="L403" s="115"/>
      <c r="M403" s="116"/>
      <c r="N403" s="117" t="s">
        <v>1</v>
      </c>
      <c r="O403" s="91" t="s">
        <v>35</v>
      </c>
      <c r="P403" s="92">
        <f>I403+J403</f>
        <v>0</v>
      </c>
      <c r="Q403" s="92">
        <f>ROUND(I403*H403,2)</f>
        <v>0</v>
      </c>
      <c r="R403" s="92">
        <f>ROUND(J403*H403,2)</f>
        <v>0</v>
      </c>
      <c r="S403" s="93">
        <v>0</v>
      </c>
      <c r="T403" s="93">
        <f>S403*H403</f>
        <v>0</v>
      </c>
      <c r="U403" s="93">
        <v>0</v>
      </c>
      <c r="V403" s="93">
        <f>U403*H403</f>
        <v>0</v>
      </c>
      <c r="W403" s="93">
        <v>0</v>
      </c>
      <c r="X403" s="94">
        <f>W403*H403</f>
        <v>0</v>
      </c>
      <c r="Y403" s="21"/>
      <c r="Z403" s="21"/>
      <c r="AA403" s="21"/>
      <c r="AB403" s="21"/>
      <c r="AC403" s="21"/>
      <c r="AD403" s="21"/>
      <c r="AE403" s="21"/>
      <c r="AR403" s="95" t="s">
        <v>286</v>
      </c>
      <c r="AT403" s="95" t="s">
        <v>549</v>
      </c>
      <c r="AU403" s="95" t="s">
        <v>82</v>
      </c>
      <c r="AY403" s="17" t="s">
        <v>161</v>
      </c>
      <c r="BE403" s="96">
        <f>IF(O403="základní",K403,0)</f>
        <v>0</v>
      </c>
      <c r="BF403" s="96">
        <f>IF(O403="snížená",K403,0)</f>
        <v>0</v>
      </c>
      <c r="BG403" s="96">
        <f>IF(O403="zákl. přenesená",K403,0)</f>
        <v>0</v>
      </c>
      <c r="BH403" s="96">
        <f>IF(O403="sníž. přenesená",K403,0)</f>
        <v>0</v>
      </c>
      <c r="BI403" s="96">
        <f>IF(O403="nulová",K403,0)</f>
        <v>0</v>
      </c>
      <c r="BJ403" s="17" t="s">
        <v>80</v>
      </c>
      <c r="BK403" s="96">
        <f>ROUND(P403*H403,2)</f>
        <v>0</v>
      </c>
      <c r="BL403" s="17" t="s">
        <v>239</v>
      </c>
      <c r="BM403" s="95" t="s">
        <v>776</v>
      </c>
    </row>
    <row r="404" spans="1:65" s="13" customFormat="1">
      <c r="B404" s="219"/>
      <c r="C404" s="220"/>
      <c r="D404" s="221" t="s">
        <v>169</v>
      </c>
      <c r="E404" s="222" t="s">
        <v>1</v>
      </c>
      <c r="F404" s="223" t="s">
        <v>2178</v>
      </c>
      <c r="G404" s="220"/>
      <c r="H404" s="224">
        <v>115.5</v>
      </c>
      <c r="I404" s="220"/>
      <c r="J404" s="220"/>
      <c r="K404" s="220"/>
      <c r="M404" s="97"/>
      <c r="N404" s="99"/>
      <c r="O404" s="100"/>
      <c r="P404" s="100"/>
      <c r="Q404" s="100"/>
      <c r="R404" s="100"/>
      <c r="S404" s="100"/>
      <c r="T404" s="100"/>
      <c r="U404" s="100"/>
      <c r="V404" s="100"/>
      <c r="W404" s="100"/>
      <c r="X404" s="101"/>
      <c r="AT404" s="98" t="s">
        <v>169</v>
      </c>
      <c r="AU404" s="98" t="s">
        <v>82</v>
      </c>
      <c r="AV404" s="13" t="s">
        <v>82</v>
      </c>
      <c r="AW404" s="13" t="s">
        <v>4</v>
      </c>
      <c r="AX404" s="13" t="s">
        <v>72</v>
      </c>
      <c r="AY404" s="98" t="s">
        <v>161</v>
      </c>
    </row>
    <row r="405" spans="1:65" s="14" customFormat="1">
      <c r="B405" s="225"/>
      <c r="C405" s="226"/>
      <c r="D405" s="221" t="s">
        <v>169</v>
      </c>
      <c r="E405" s="227" t="s">
        <v>1</v>
      </c>
      <c r="F405" s="228" t="s">
        <v>171</v>
      </c>
      <c r="G405" s="226"/>
      <c r="H405" s="229">
        <v>115.5</v>
      </c>
      <c r="I405" s="226"/>
      <c r="J405" s="226"/>
      <c r="K405" s="226"/>
      <c r="M405" s="102"/>
      <c r="N405" s="104"/>
      <c r="O405" s="105"/>
      <c r="P405" s="105"/>
      <c r="Q405" s="105"/>
      <c r="R405" s="105"/>
      <c r="S405" s="105"/>
      <c r="T405" s="105"/>
      <c r="U405" s="105"/>
      <c r="V405" s="105"/>
      <c r="W405" s="105"/>
      <c r="X405" s="106"/>
      <c r="AT405" s="103" t="s">
        <v>169</v>
      </c>
      <c r="AU405" s="103" t="s">
        <v>82</v>
      </c>
      <c r="AV405" s="14" t="s">
        <v>168</v>
      </c>
      <c r="AW405" s="14" t="s">
        <v>4</v>
      </c>
      <c r="AX405" s="14" t="s">
        <v>80</v>
      </c>
      <c r="AY405" s="103" t="s">
        <v>161</v>
      </c>
    </row>
    <row r="406" spans="1:65" s="2" customFormat="1" ht="24.2" customHeight="1">
      <c r="A406" s="21"/>
      <c r="B406" s="137"/>
      <c r="C406" s="213" t="s">
        <v>399</v>
      </c>
      <c r="D406" s="213" t="s">
        <v>164</v>
      </c>
      <c r="E406" s="214" t="s">
        <v>1326</v>
      </c>
      <c r="F406" s="215" t="s">
        <v>1327</v>
      </c>
      <c r="G406" s="216" t="s">
        <v>346</v>
      </c>
      <c r="H406" s="217">
        <v>100</v>
      </c>
      <c r="I406" s="123"/>
      <c r="J406" s="123"/>
      <c r="K406" s="218">
        <f>ROUND(P406*H406,2)</f>
        <v>0</v>
      </c>
      <c r="L406" s="89"/>
      <c r="M406" s="22"/>
      <c r="N406" s="90" t="s">
        <v>1</v>
      </c>
      <c r="O406" s="91" t="s">
        <v>35</v>
      </c>
      <c r="P406" s="92">
        <f>I406+J406</f>
        <v>0</v>
      </c>
      <c r="Q406" s="92">
        <f>ROUND(I406*H406,2)</f>
        <v>0</v>
      </c>
      <c r="R406" s="92">
        <f>ROUND(J406*H406,2)</f>
        <v>0</v>
      </c>
      <c r="S406" s="93">
        <v>0</v>
      </c>
      <c r="T406" s="93">
        <f>S406*H406</f>
        <v>0</v>
      </c>
      <c r="U406" s="93">
        <v>0</v>
      </c>
      <c r="V406" s="93">
        <f>U406*H406</f>
        <v>0</v>
      </c>
      <c r="W406" s="93">
        <v>0</v>
      </c>
      <c r="X406" s="94">
        <f>W406*H406</f>
        <v>0</v>
      </c>
      <c r="Y406" s="21"/>
      <c r="Z406" s="21"/>
      <c r="AA406" s="21"/>
      <c r="AB406" s="21"/>
      <c r="AC406" s="21"/>
      <c r="AD406" s="21"/>
      <c r="AE406" s="21"/>
      <c r="AR406" s="95" t="s">
        <v>239</v>
      </c>
      <c r="AT406" s="95" t="s">
        <v>164</v>
      </c>
      <c r="AU406" s="95" t="s">
        <v>82</v>
      </c>
      <c r="AY406" s="17" t="s">
        <v>161</v>
      </c>
      <c r="BE406" s="96">
        <f>IF(O406="základní",K406,0)</f>
        <v>0</v>
      </c>
      <c r="BF406" s="96">
        <f>IF(O406="snížená",K406,0)</f>
        <v>0</v>
      </c>
      <c r="BG406" s="96">
        <f>IF(O406="zákl. přenesená",K406,0)</f>
        <v>0</v>
      </c>
      <c r="BH406" s="96">
        <f>IF(O406="sníž. přenesená",K406,0)</f>
        <v>0</v>
      </c>
      <c r="BI406" s="96">
        <f>IF(O406="nulová",K406,0)</f>
        <v>0</v>
      </c>
      <c r="BJ406" s="17" t="s">
        <v>80</v>
      </c>
      <c r="BK406" s="96">
        <f>ROUND(P406*H406,2)</f>
        <v>0</v>
      </c>
      <c r="BL406" s="17" t="s">
        <v>239</v>
      </c>
      <c r="BM406" s="95" t="s">
        <v>782</v>
      </c>
    </row>
    <row r="407" spans="1:65" s="15" customFormat="1">
      <c r="B407" s="230"/>
      <c r="C407" s="231"/>
      <c r="D407" s="221" t="s">
        <v>169</v>
      </c>
      <c r="E407" s="232" t="s">
        <v>1</v>
      </c>
      <c r="F407" s="233" t="s">
        <v>2173</v>
      </c>
      <c r="G407" s="231"/>
      <c r="H407" s="232" t="s">
        <v>1</v>
      </c>
      <c r="I407" s="231"/>
      <c r="J407" s="231"/>
      <c r="K407" s="231"/>
      <c r="M407" s="107"/>
      <c r="N407" s="109"/>
      <c r="O407" s="110"/>
      <c r="P407" s="110"/>
      <c r="Q407" s="110"/>
      <c r="R407" s="110"/>
      <c r="S407" s="110"/>
      <c r="T407" s="110"/>
      <c r="U407" s="110"/>
      <c r="V407" s="110"/>
      <c r="W407" s="110"/>
      <c r="X407" s="111"/>
      <c r="AT407" s="108" t="s">
        <v>169</v>
      </c>
      <c r="AU407" s="108" t="s">
        <v>82</v>
      </c>
      <c r="AV407" s="15" t="s">
        <v>80</v>
      </c>
      <c r="AW407" s="15" t="s">
        <v>4</v>
      </c>
      <c r="AX407" s="15" t="s">
        <v>72</v>
      </c>
      <c r="AY407" s="108" t="s">
        <v>161</v>
      </c>
    </row>
    <row r="408" spans="1:65" s="13" customFormat="1">
      <c r="B408" s="219"/>
      <c r="C408" s="220"/>
      <c r="D408" s="221" t="s">
        <v>169</v>
      </c>
      <c r="E408" s="222" t="s">
        <v>1</v>
      </c>
      <c r="F408" s="223" t="s">
        <v>2179</v>
      </c>
      <c r="G408" s="220"/>
      <c r="H408" s="224">
        <v>100</v>
      </c>
      <c r="I408" s="220"/>
      <c r="J408" s="220"/>
      <c r="K408" s="220"/>
      <c r="M408" s="97"/>
      <c r="N408" s="99"/>
      <c r="O408" s="100"/>
      <c r="P408" s="100"/>
      <c r="Q408" s="100"/>
      <c r="R408" s="100"/>
      <c r="S408" s="100"/>
      <c r="T408" s="100"/>
      <c r="U408" s="100"/>
      <c r="V408" s="100"/>
      <c r="W408" s="100"/>
      <c r="X408" s="101"/>
      <c r="AT408" s="98" t="s">
        <v>169</v>
      </c>
      <c r="AU408" s="98" t="s">
        <v>82</v>
      </c>
      <c r="AV408" s="13" t="s">
        <v>82</v>
      </c>
      <c r="AW408" s="13" t="s">
        <v>4</v>
      </c>
      <c r="AX408" s="13" t="s">
        <v>72</v>
      </c>
      <c r="AY408" s="98" t="s">
        <v>161</v>
      </c>
    </row>
    <row r="409" spans="1:65" s="14" customFormat="1">
      <c r="B409" s="225"/>
      <c r="C409" s="226"/>
      <c r="D409" s="221" t="s">
        <v>169</v>
      </c>
      <c r="E409" s="227" t="s">
        <v>1</v>
      </c>
      <c r="F409" s="228" t="s">
        <v>171</v>
      </c>
      <c r="G409" s="226"/>
      <c r="H409" s="229">
        <v>100</v>
      </c>
      <c r="I409" s="226"/>
      <c r="J409" s="226"/>
      <c r="K409" s="226"/>
      <c r="M409" s="102"/>
      <c r="N409" s="104"/>
      <c r="O409" s="105"/>
      <c r="P409" s="105"/>
      <c r="Q409" s="105"/>
      <c r="R409" s="105"/>
      <c r="S409" s="105"/>
      <c r="T409" s="105"/>
      <c r="U409" s="105"/>
      <c r="V409" s="105"/>
      <c r="W409" s="105"/>
      <c r="X409" s="106"/>
      <c r="AT409" s="103" t="s">
        <v>169</v>
      </c>
      <c r="AU409" s="103" t="s">
        <v>82</v>
      </c>
      <c r="AV409" s="14" t="s">
        <v>168</v>
      </c>
      <c r="AW409" s="14" t="s">
        <v>4</v>
      </c>
      <c r="AX409" s="14" t="s">
        <v>80</v>
      </c>
      <c r="AY409" s="103" t="s">
        <v>161</v>
      </c>
    </row>
    <row r="410" spans="1:65" s="2" customFormat="1" ht="24.2" customHeight="1">
      <c r="A410" s="21"/>
      <c r="B410" s="137"/>
      <c r="C410" s="213" t="s">
        <v>784</v>
      </c>
      <c r="D410" s="213" t="s">
        <v>164</v>
      </c>
      <c r="E410" s="214" t="s">
        <v>1328</v>
      </c>
      <c r="F410" s="215" t="s">
        <v>1329</v>
      </c>
      <c r="G410" s="216" t="s">
        <v>269</v>
      </c>
      <c r="H410" s="217">
        <v>45</v>
      </c>
      <c r="I410" s="218">
        <v>0</v>
      </c>
      <c r="J410" s="123"/>
      <c r="K410" s="218">
        <f>ROUND(P410*H410,2)</f>
        <v>0</v>
      </c>
      <c r="L410" s="89"/>
      <c r="M410" s="22"/>
      <c r="N410" s="90" t="s">
        <v>1</v>
      </c>
      <c r="O410" s="91" t="s">
        <v>35</v>
      </c>
      <c r="P410" s="92">
        <f>I410+J410</f>
        <v>0</v>
      </c>
      <c r="Q410" s="92">
        <f>ROUND(I410*H410,2)</f>
        <v>0</v>
      </c>
      <c r="R410" s="92">
        <f>ROUND(J410*H410,2)</f>
        <v>0</v>
      </c>
      <c r="S410" s="93">
        <v>0</v>
      </c>
      <c r="T410" s="93">
        <f>S410*H410</f>
        <v>0</v>
      </c>
      <c r="U410" s="93">
        <v>0</v>
      </c>
      <c r="V410" s="93">
        <f>U410*H410</f>
        <v>0</v>
      </c>
      <c r="W410" s="93">
        <v>0</v>
      </c>
      <c r="X410" s="94">
        <f>W410*H410</f>
        <v>0</v>
      </c>
      <c r="Y410" s="21"/>
      <c r="Z410" s="21"/>
      <c r="AA410" s="21"/>
      <c r="AB410" s="21"/>
      <c r="AC410" s="21"/>
      <c r="AD410" s="21"/>
      <c r="AE410" s="21"/>
      <c r="AR410" s="95" t="s">
        <v>239</v>
      </c>
      <c r="AT410" s="95" t="s">
        <v>164</v>
      </c>
      <c r="AU410" s="95" t="s">
        <v>82</v>
      </c>
      <c r="AY410" s="17" t="s">
        <v>161</v>
      </c>
      <c r="BE410" s="96">
        <f>IF(O410="základní",K410,0)</f>
        <v>0</v>
      </c>
      <c r="BF410" s="96">
        <f>IF(O410="snížená",K410,0)</f>
        <v>0</v>
      </c>
      <c r="BG410" s="96">
        <f>IF(O410="zákl. přenesená",K410,0)</f>
        <v>0</v>
      </c>
      <c r="BH410" s="96">
        <f>IF(O410="sníž. přenesená",K410,0)</f>
        <v>0</v>
      </c>
      <c r="BI410" s="96">
        <f>IF(O410="nulová",K410,0)</f>
        <v>0</v>
      </c>
      <c r="BJ410" s="17" t="s">
        <v>80</v>
      </c>
      <c r="BK410" s="96">
        <f>ROUND(P410*H410,2)</f>
        <v>0</v>
      </c>
      <c r="BL410" s="17" t="s">
        <v>239</v>
      </c>
      <c r="BM410" s="95" t="s">
        <v>787</v>
      </c>
    </row>
    <row r="411" spans="1:65" s="13" customFormat="1">
      <c r="B411" s="219"/>
      <c r="C411" s="220"/>
      <c r="D411" s="221" t="s">
        <v>169</v>
      </c>
      <c r="E411" s="222" t="s">
        <v>1</v>
      </c>
      <c r="F411" s="223" t="s">
        <v>2180</v>
      </c>
      <c r="G411" s="220"/>
      <c r="H411" s="224">
        <v>45</v>
      </c>
      <c r="I411" s="220"/>
      <c r="J411" s="220"/>
      <c r="K411" s="220"/>
      <c r="M411" s="97"/>
      <c r="N411" s="99"/>
      <c r="O411" s="100"/>
      <c r="P411" s="100"/>
      <c r="Q411" s="100"/>
      <c r="R411" s="100"/>
      <c r="S411" s="100"/>
      <c r="T411" s="100"/>
      <c r="U411" s="100"/>
      <c r="V411" s="100"/>
      <c r="W411" s="100"/>
      <c r="X411" s="101"/>
      <c r="AT411" s="98" t="s">
        <v>169</v>
      </c>
      <c r="AU411" s="98" t="s">
        <v>82</v>
      </c>
      <c r="AV411" s="13" t="s">
        <v>82</v>
      </c>
      <c r="AW411" s="13" t="s">
        <v>4</v>
      </c>
      <c r="AX411" s="13" t="s">
        <v>72</v>
      </c>
      <c r="AY411" s="98" t="s">
        <v>161</v>
      </c>
    </row>
    <row r="412" spans="1:65" s="14" customFormat="1">
      <c r="B412" s="225"/>
      <c r="C412" s="226"/>
      <c r="D412" s="221" t="s">
        <v>169</v>
      </c>
      <c r="E412" s="227" t="s">
        <v>1</v>
      </c>
      <c r="F412" s="228" t="s">
        <v>171</v>
      </c>
      <c r="G412" s="226"/>
      <c r="H412" s="229">
        <v>45</v>
      </c>
      <c r="I412" s="226"/>
      <c r="J412" s="226"/>
      <c r="K412" s="226"/>
      <c r="M412" s="102"/>
      <c r="N412" s="104"/>
      <c r="O412" s="105"/>
      <c r="P412" s="105"/>
      <c r="Q412" s="105"/>
      <c r="R412" s="105"/>
      <c r="S412" s="105"/>
      <c r="T412" s="105"/>
      <c r="U412" s="105"/>
      <c r="V412" s="105"/>
      <c r="W412" s="105"/>
      <c r="X412" s="106"/>
      <c r="AT412" s="103" t="s">
        <v>169</v>
      </c>
      <c r="AU412" s="103" t="s">
        <v>82</v>
      </c>
      <c r="AV412" s="14" t="s">
        <v>168</v>
      </c>
      <c r="AW412" s="14" t="s">
        <v>4</v>
      </c>
      <c r="AX412" s="14" t="s">
        <v>80</v>
      </c>
      <c r="AY412" s="103" t="s">
        <v>161</v>
      </c>
    </row>
    <row r="413" spans="1:65" s="2" customFormat="1" ht="24.2" customHeight="1">
      <c r="A413" s="21"/>
      <c r="B413" s="137"/>
      <c r="C413" s="213" t="s">
        <v>404</v>
      </c>
      <c r="D413" s="213" t="s">
        <v>164</v>
      </c>
      <c r="E413" s="214" t="s">
        <v>1331</v>
      </c>
      <c r="F413" s="215" t="s">
        <v>1332</v>
      </c>
      <c r="G413" s="216" t="s">
        <v>167</v>
      </c>
      <c r="H413" s="217">
        <v>283.39999999999998</v>
      </c>
      <c r="I413" s="123"/>
      <c r="J413" s="123"/>
      <c r="K413" s="218">
        <f>ROUND(P413*H413,2)</f>
        <v>0</v>
      </c>
      <c r="L413" s="89"/>
      <c r="M413" s="22"/>
      <c r="N413" s="90" t="s">
        <v>1</v>
      </c>
      <c r="O413" s="91" t="s">
        <v>35</v>
      </c>
      <c r="P413" s="92">
        <f>I413+J413</f>
        <v>0</v>
      </c>
      <c r="Q413" s="92">
        <f>ROUND(I413*H413,2)</f>
        <v>0</v>
      </c>
      <c r="R413" s="92">
        <f>ROUND(J413*H413,2)</f>
        <v>0</v>
      </c>
      <c r="S413" s="93">
        <v>0</v>
      </c>
      <c r="T413" s="93">
        <f>S413*H413</f>
        <v>0</v>
      </c>
      <c r="U413" s="93">
        <v>0</v>
      </c>
      <c r="V413" s="93">
        <f>U413*H413</f>
        <v>0</v>
      </c>
      <c r="W413" s="93">
        <v>0</v>
      </c>
      <c r="X413" s="94">
        <f>W413*H413</f>
        <v>0</v>
      </c>
      <c r="Y413" s="21"/>
      <c r="Z413" s="21"/>
      <c r="AA413" s="21"/>
      <c r="AB413" s="21"/>
      <c r="AC413" s="21"/>
      <c r="AD413" s="21"/>
      <c r="AE413" s="21"/>
      <c r="AR413" s="95" t="s">
        <v>239</v>
      </c>
      <c r="AT413" s="95" t="s">
        <v>164</v>
      </c>
      <c r="AU413" s="95" t="s">
        <v>82</v>
      </c>
      <c r="AY413" s="17" t="s">
        <v>161</v>
      </c>
      <c r="BE413" s="96">
        <f>IF(O413="základní",K413,0)</f>
        <v>0</v>
      </c>
      <c r="BF413" s="96">
        <f>IF(O413="snížená",K413,0)</f>
        <v>0</v>
      </c>
      <c r="BG413" s="96">
        <f>IF(O413="zákl. přenesená",K413,0)</f>
        <v>0</v>
      </c>
      <c r="BH413" s="96">
        <f>IF(O413="sníž. přenesená",K413,0)</f>
        <v>0</v>
      </c>
      <c r="BI413" s="96">
        <f>IF(O413="nulová",K413,0)</f>
        <v>0</v>
      </c>
      <c r="BJ413" s="17" t="s">
        <v>80</v>
      </c>
      <c r="BK413" s="96">
        <f>ROUND(P413*H413,2)</f>
        <v>0</v>
      </c>
      <c r="BL413" s="17" t="s">
        <v>239</v>
      </c>
      <c r="BM413" s="95" t="s">
        <v>790</v>
      </c>
    </row>
    <row r="414" spans="1:65" s="15" customFormat="1">
      <c r="B414" s="230"/>
      <c r="C414" s="231"/>
      <c r="D414" s="221" t="s">
        <v>169</v>
      </c>
      <c r="E414" s="232" t="s">
        <v>1</v>
      </c>
      <c r="F414" s="233" t="s">
        <v>2168</v>
      </c>
      <c r="G414" s="231"/>
      <c r="H414" s="232" t="s">
        <v>1</v>
      </c>
      <c r="I414" s="231"/>
      <c r="J414" s="231"/>
      <c r="K414" s="231"/>
      <c r="M414" s="107"/>
      <c r="N414" s="109"/>
      <c r="O414" s="110"/>
      <c r="P414" s="110"/>
      <c r="Q414" s="110"/>
      <c r="R414" s="110"/>
      <c r="S414" s="110"/>
      <c r="T414" s="110"/>
      <c r="U414" s="110"/>
      <c r="V414" s="110"/>
      <c r="W414" s="110"/>
      <c r="X414" s="111"/>
      <c r="AT414" s="108" t="s">
        <v>169</v>
      </c>
      <c r="AU414" s="108" t="s">
        <v>82</v>
      </c>
      <c r="AV414" s="15" t="s">
        <v>80</v>
      </c>
      <c r="AW414" s="15" t="s">
        <v>4</v>
      </c>
      <c r="AX414" s="15" t="s">
        <v>72</v>
      </c>
      <c r="AY414" s="108" t="s">
        <v>161</v>
      </c>
    </row>
    <row r="415" spans="1:65" s="13" customFormat="1">
      <c r="B415" s="219"/>
      <c r="C415" s="220"/>
      <c r="D415" s="221" t="s">
        <v>169</v>
      </c>
      <c r="E415" s="222" t="s">
        <v>1</v>
      </c>
      <c r="F415" s="223" t="s">
        <v>2099</v>
      </c>
      <c r="G415" s="220"/>
      <c r="H415" s="224">
        <v>234.4</v>
      </c>
      <c r="I415" s="220"/>
      <c r="J415" s="220"/>
      <c r="K415" s="220"/>
      <c r="M415" s="97"/>
      <c r="N415" s="99"/>
      <c r="O415" s="100"/>
      <c r="P415" s="100"/>
      <c r="Q415" s="100"/>
      <c r="R415" s="100"/>
      <c r="S415" s="100"/>
      <c r="T415" s="100"/>
      <c r="U415" s="100"/>
      <c r="V415" s="100"/>
      <c r="W415" s="100"/>
      <c r="X415" s="101"/>
      <c r="AT415" s="98" t="s">
        <v>169</v>
      </c>
      <c r="AU415" s="98" t="s">
        <v>82</v>
      </c>
      <c r="AV415" s="13" t="s">
        <v>82</v>
      </c>
      <c r="AW415" s="13" t="s">
        <v>4</v>
      </c>
      <c r="AX415" s="13" t="s">
        <v>72</v>
      </c>
      <c r="AY415" s="98" t="s">
        <v>161</v>
      </c>
    </row>
    <row r="416" spans="1:65" s="13" customFormat="1">
      <c r="B416" s="219"/>
      <c r="C416" s="220"/>
      <c r="D416" s="221" t="s">
        <v>169</v>
      </c>
      <c r="E416" s="222" t="s">
        <v>1</v>
      </c>
      <c r="F416" s="223" t="s">
        <v>2100</v>
      </c>
      <c r="G416" s="220"/>
      <c r="H416" s="224">
        <v>49</v>
      </c>
      <c r="I416" s="220"/>
      <c r="J416" s="220"/>
      <c r="K416" s="220"/>
      <c r="M416" s="97"/>
      <c r="N416" s="99"/>
      <c r="O416" s="100"/>
      <c r="P416" s="100"/>
      <c r="Q416" s="100"/>
      <c r="R416" s="100"/>
      <c r="S416" s="100"/>
      <c r="T416" s="100"/>
      <c r="U416" s="100"/>
      <c r="V416" s="100"/>
      <c r="W416" s="100"/>
      <c r="X416" s="101"/>
      <c r="AT416" s="98" t="s">
        <v>169</v>
      </c>
      <c r="AU416" s="98" t="s">
        <v>82</v>
      </c>
      <c r="AV416" s="13" t="s">
        <v>82</v>
      </c>
      <c r="AW416" s="13" t="s">
        <v>4</v>
      </c>
      <c r="AX416" s="13" t="s">
        <v>72</v>
      </c>
      <c r="AY416" s="98" t="s">
        <v>161</v>
      </c>
    </row>
    <row r="417" spans="1:65" s="14" customFormat="1">
      <c r="B417" s="225"/>
      <c r="C417" s="226"/>
      <c r="D417" s="221" t="s">
        <v>169</v>
      </c>
      <c r="E417" s="227" t="s">
        <v>1</v>
      </c>
      <c r="F417" s="228" t="s">
        <v>171</v>
      </c>
      <c r="G417" s="226"/>
      <c r="H417" s="229">
        <v>283.39999999999998</v>
      </c>
      <c r="I417" s="226"/>
      <c r="J417" s="226"/>
      <c r="K417" s="226"/>
      <c r="M417" s="102"/>
      <c r="N417" s="104"/>
      <c r="O417" s="105"/>
      <c r="P417" s="105"/>
      <c r="Q417" s="105"/>
      <c r="R417" s="105"/>
      <c r="S417" s="105"/>
      <c r="T417" s="105"/>
      <c r="U417" s="105"/>
      <c r="V417" s="105"/>
      <c r="W417" s="105"/>
      <c r="X417" s="106"/>
      <c r="AT417" s="103" t="s">
        <v>169</v>
      </c>
      <c r="AU417" s="103" t="s">
        <v>82</v>
      </c>
      <c r="AV417" s="14" t="s">
        <v>168</v>
      </c>
      <c r="AW417" s="14" t="s">
        <v>4</v>
      </c>
      <c r="AX417" s="14" t="s">
        <v>80</v>
      </c>
      <c r="AY417" s="103" t="s">
        <v>161</v>
      </c>
    </row>
    <row r="418" spans="1:65" s="2" customFormat="1" ht="49.15" customHeight="1">
      <c r="A418" s="21"/>
      <c r="B418" s="137"/>
      <c r="C418" s="213" t="s">
        <v>791</v>
      </c>
      <c r="D418" s="213" t="s">
        <v>164</v>
      </c>
      <c r="E418" s="214" t="s">
        <v>1333</v>
      </c>
      <c r="F418" s="215" t="s">
        <v>1334</v>
      </c>
      <c r="G418" s="216" t="s">
        <v>282</v>
      </c>
      <c r="H418" s="217">
        <v>8.8149999999999995</v>
      </c>
      <c r="I418" s="218">
        <v>0</v>
      </c>
      <c r="J418" s="123"/>
      <c r="K418" s="218">
        <f>ROUND(P418*H418,2)</f>
        <v>0</v>
      </c>
      <c r="L418" s="89"/>
      <c r="M418" s="22"/>
      <c r="N418" s="90" t="s">
        <v>1</v>
      </c>
      <c r="O418" s="91" t="s">
        <v>35</v>
      </c>
      <c r="P418" s="92">
        <f>I418+J418</f>
        <v>0</v>
      </c>
      <c r="Q418" s="92">
        <f>ROUND(I418*H418,2)</f>
        <v>0</v>
      </c>
      <c r="R418" s="92">
        <f>ROUND(J418*H418,2)</f>
        <v>0</v>
      </c>
      <c r="S418" s="93">
        <v>0</v>
      </c>
      <c r="T418" s="93">
        <f>S418*H418</f>
        <v>0</v>
      </c>
      <c r="U418" s="93">
        <v>0</v>
      </c>
      <c r="V418" s="93">
        <f>U418*H418</f>
        <v>0</v>
      </c>
      <c r="W418" s="93">
        <v>0</v>
      </c>
      <c r="X418" s="94">
        <f>W418*H418</f>
        <v>0</v>
      </c>
      <c r="Y418" s="21"/>
      <c r="Z418" s="21"/>
      <c r="AA418" s="21"/>
      <c r="AB418" s="21"/>
      <c r="AC418" s="21"/>
      <c r="AD418" s="21"/>
      <c r="AE418" s="21"/>
      <c r="AR418" s="95" t="s">
        <v>239</v>
      </c>
      <c r="AT418" s="95" t="s">
        <v>164</v>
      </c>
      <c r="AU418" s="95" t="s">
        <v>82</v>
      </c>
      <c r="AY418" s="17" t="s">
        <v>161</v>
      </c>
      <c r="BE418" s="96">
        <f>IF(O418="základní",K418,0)</f>
        <v>0</v>
      </c>
      <c r="BF418" s="96">
        <f>IF(O418="snížená",K418,0)</f>
        <v>0</v>
      </c>
      <c r="BG418" s="96">
        <f>IF(O418="zákl. přenesená",K418,0)</f>
        <v>0</v>
      </c>
      <c r="BH418" s="96">
        <f>IF(O418="sníž. přenesená",K418,0)</f>
        <v>0</v>
      </c>
      <c r="BI418" s="96">
        <f>IF(O418="nulová",K418,0)</f>
        <v>0</v>
      </c>
      <c r="BJ418" s="17" t="s">
        <v>80</v>
      </c>
      <c r="BK418" s="96">
        <f>ROUND(P418*H418,2)</f>
        <v>0</v>
      </c>
      <c r="BL418" s="17" t="s">
        <v>239</v>
      </c>
      <c r="BM418" s="95" t="s">
        <v>794</v>
      </c>
    </row>
    <row r="419" spans="1:65" s="12" customFormat="1" ht="22.9" customHeight="1">
      <c r="B419" s="206"/>
      <c r="C419" s="207"/>
      <c r="D419" s="208" t="s">
        <v>71</v>
      </c>
      <c r="E419" s="211" t="s">
        <v>992</v>
      </c>
      <c r="F419" s="211" t="s">
        <v>993</v>
      </c>
      <c r="G419" s="207"/>
      <c r="H419" s="207"/>
      <c r="I419" s="207"/>
      <c r="J419" s="207"/>
      <c r="K419" s="212">
        <f>BK419</f>
        <v>0</v>
      </c>
      <c r="M419" s="80"/>
      <c r="N419" s="82"/>
      <c r="O419" s="83"/>
      <c r="P419" s="83"/>
      <c r="Q419" s="84">
        <f>SUM(Q420:Q445)</f>
        <v>0</v>
      </c>
      <c r="R419" s="84">
        <f>SUM(R420:R445)</f>
        <v>0</v>
      </c>
      <c r="S419" s="83"/>
      <c r="T419" s="85">
        <f>SUM(T420:T445)</f>
        <v>0</v>
      </c>
      <c r="U419" s="83"/>
      <c r="V419" s="85">
        <f>SUM(V420:V445)</f>
        <v>0</v>
      </c>
      <c r="W419" s="83"/>
      <c r="X419" s="86">
        <f>SUM(X420:X445)</f>
        <v>0</v>
      </c>
      <c r="AR419" s="81" t="s">
        <v>82</v>
      </c>
      <c r="AT419" s="87" t="s">
        <v>71</v>
      </c>
      <c r="AU419" s="87" t="s">
        <v>80</v>
      </c>
      <c r="AY419" s="81" t="s">
        <v>161</v>
      </c>
      <c r="BK419" s="88">
        <f>SUM(BK420:BK445)</f>
        <v>0</v>
      </c>
    </row>
    <row r="420" spans="1:65" s="2" customFormat="1" ht="37.9" customHeight="1">
      <c r="A420" s="21"/>
      <c r="B420" s="137"/>
      <c r="C420" s="213" t="s">
        <v>411</v>
      </c>
      <c r="D420" s="213" t="s">
        <v>164</v>
      </c>
      <c r="E420" s="214" t="s">
        <v>1335</v>
      </c>
      <c r="F420" s="215" t="s">
        <v>1336</v>
      </c>
      <c r="G420" s="216" t="s">
        <v>167</v>
      </c>
      <c r="H420" s="217">
        <v>35</v>
      </c>
      <c r="I420" s="123"/>
      <c r="J420" s="123"/>
      <c r="K420" s="218">
        <f>ROUND(P420*H420,2)</f>
        <v>0</v>
      </c>
      <c r="L420" s="89"/>
      <c r="M420" s="22"/>
      <c r="N420" s="90" t="s">
        <v>1</v>
      </c>
      <c r="O420" s="91" t="s">
        <v>35</v>
      </c>
      <c r="P420" s="92">
        <f>I420+J420</f>
        <v>0</v>
      </c>
      <c r="Q420" s="92">
        <f>ROUND(I420*H420,2)</f>
        <v>0</v>
      </c>
      <c r="R420" s="92">
        <f>ROUND(J420*H420,2)</f>
        <v>0</v>
      </c>
      <c r="S420" s="93">
        <v>0</v>
      </c>
      <c r="T420" s="93">
        <f>S420*H420</f>
        <v>0</v>
      </c>
      <c r="U420" s="93">
        <v>0</v>
      </c>
      <c r="V420" s="93">
        <f>U420*H420</f>
        <v>0</v>
      </c>
      <c r="W420" s="93">
        <v>0</v>
      </c>
      <c r="X420" s="94">
        <f>W420*H420</f>
        <v>0</v>
      </c>
      <c r="Y420" s="21"/>
      <c r="Z420" s="21"/>
      <c r="AA420" s="21"/>
      <c r="AB420" s="21"/>
      <c r="AC420" s="21"/>
      <c r="AD420" s="21"/>
      <c r="AE420" s="21"/>
      <c r="AR420" s="95" t="s">
        <v>239</v>
      </c>
      <c r="AT420" s="95" t="s">
        <v>164</v>
      </c>
      <c r="AU420" s="95" t="s">
        <v>82</v>
      </c>
      <c r="AY420" s="17" t="s">
        <v>161</v>
      </c>
      <c r="BE420" s="96">
        <f>IF(O420="základní",K420,0)</f>
        <v>0</v>
      </c>
      <c r="BF420" s="96">
        <f>IF(O420="snížená",K420,0)</f>
        <v>0</v>
      </c>
      <c r="BG420" s="96">
        <f>IF(O420="zákl. přenesená",K420,0)</f>
        <v>0</v>
      </c>
      <c r="BH420" s="96">
        <f>IF(O420="sníž. přenesená",K420,0)</f>
        <v>0</v>
      </c>
      <c r="BI420" s="96">
        <f>IF(O420="nulová",K420,0)</f>
        <v>0</v>
      </c>
      <c r="BJ420" s="17" t="s">
        <v>80</v>
      </c>
      <c r="BK420" s="96">
        <f>ROUND(P420*H420,2)</f>
        <v>0</v>
      </c>
      <c r="BL420" s="17" t="s">
        <v>239</v>
      </c>
      <c r="BM420" s="95" t="s">
        <v>798</v>
      </c>
    </row>
    <row r="421" spans="1:65" s="15" customFormat="1">
      <c r="B421" s="230"/>
      <c r="C421" s="231"/>
      <c r="D421" s="221" t="s">
        <v>169</v>
      </c>
      <c r="E421" s="232" t="s">
        <v>1</v>
      </c>
      <c r="F421" s="233" t="s">
        <v>1337</v>
      </c>
      <c r="G421" s="231"/>
      <c r="H421" s="232" t="s">
        <v>1</v>
      </c>
      <c r="I421" s="231"/>
      <c r="J421" s="231"/>
      <c r="K421" s="231"/>
      <c r="M421" s="107"/>
      <c r="N421" s="109"/>
      <c r="O421" s="110"/>
      <c r="P421" s="110"/>
      <c r="Q421" s="110"/>
      <c r="R421" s="110"/>
      <c r="S421" s="110"/>
      <c r="T421" s="110"/>
      <c r="U421" s="110"/>
      <c r="V421" s="110"/>
      <c r="W421" s="110"/>
      <c r="X421" s="111"/>
      <c r="AT421" s="108" t="s">
        <v>169</v>
      </c>
      <c r="AU421" s="108" t="s">
        <v>82</v>
      </c>
      <c r="AV421" s="15" t="s">
        <v>80</v>
      </c>
      <c r="AW421" s="15" t="s">
        <v>4</v>
      </c>
      <c r="AX421" s="15" t="s">
        <v>72</v>
      </c>
      <c r="AY421" s="108" t="s">
        <v>161</v>
      </c>
    </row>
    <row r="422" spans="1:65" s="13" customFormat="1">
      <c r="B422" s="219"/>
      <c r="C422" s="220"/>
      <c r="D422" s="221" t="s">
        <v>169</v>
      </c>
      <c r="E422" s="222" t="s">
        <v>1</v>
      </c>
      <c r="F422" s="223" t="s">
        <v>2181</v>
      </c>
      <c r="G422" s="220"/>
      <c r="H422" s="224">
        <v>35</v>
      </c>
      <c r="I422" s="220"/>
      <c r="J422" s="220"/>
      <c r="K422" s="220"/>
      <c r="M422" s="97"/>
      <c r="N422" s="99"/>
      <c r="O422" s="100"/>
      <c r="P422" s="100"/>
      <c r="Q422" s="100"/>
      <c r="R422" s="100"/>
      <c r="S422" s="100"/>
      <c r="T422" s="100"/>
      <c r="U422" s="100"/>
      <c r="V422" s="100"/>
      <c r="W422" s="100"/>
      <c r="X422" s="101"/>
      <c r="AT422" s="98" t="s">
        <v>169</v>
      </c>
      <c r="AU422" s="98" t="s">
        <v>82</v>
      </c>
      <c r="AV422" s="13" t="s">
        <v>82</v>
      </c>
      <c r="AW422" s="13" t="s">
        <v>4</v>
      </c>
      <c r="AX422" s="13" t="s">
        <v>72</v>
      </c>
      <c r="AY422" s="98" t="s">
        <v>161</v>
      </c>
    </row>
    <row r="423" spans="1:65" s="14" customFormat="1">
      <c r="B423" s="225"/>
      <c r="C423" s="226"/>
      <c r="D423" s="221" t="s">
        <v>169</v>
      </c>
      <c r="E423" s="227" t="s">
        <v>1</v>
      </c>
      <c r="F423" s="228" t="s">
        <v>171</v>
      </c>
      <c r="G423" s="226"/>
      <c r="H423" s="229">
        <v>35</v>
      </c>
      <c r="I423" s="226"/>
      <c r="J423" s="226"/>
      <c r="K423" s="226"/>
      <c r="M423" s="102"/>
      <c r="N423" s="104"/>
      <c r="O423" s="105"/>
      <c r="P423" s="105"/>
      <c r="Q423" s="105"/>
      <c r="R423" s="105"/>
      <c r="S423" s="105"/>
      <c r="T423" s="105"/>
      <c r="U423" s="105"/>
      <c r="V423" s="105"/>
      <c r="W423" s="105"/>
      <c r="X423" s="106"/>
      <c r="AT423" s="103" t="s">
        <v>169</v>
      </c>
      <c r="AU423" s="103" t="s">
        <v>82</v>
      </c>
      <c r="AV423" s="14" t="s">
        <v>168</v>
      </c>
      <c r="AW423" s="14" t="s">
        <v>4</v>
      </c>
      <c r="AX423" s="14" t="s">
        <v>80</v>
      </c>
      <c r="AY423" s="103" t="s">
        <v>161</v>
      </c>
    </row>
    <row r="424" spans="1:65" s="2" customFormat="1" ht="37.9" customHeight="1">
      <c r="A424" s="21"/>
      <c r="B424" s="137"/>
      <c r="C424" s="213" t="s">
        <v>801</v>
      </c>
      <c r="D424" s="213" t="s">
        <v>164</v>
      </c>
      <c r="E424" s="214" t="s">
        <v>1339</v>
      </c>
      <c r="F424" s="215" t="s">
        <v>1340</v>
      </c>
      <c r="G424" s="216" t="s">
        <v>167</v>
      </c>
      <c r="H424" s="217">
        <v>15</v>
      </c>
      <c r="I424" s="123"/>
      <c r="J424" s="123"/>
      <c r="K424" s="218">
        <f>ROUND(P424*H424,2)</f>
        <v>0</v>
      </c>
      <c r="L424" s="89"/>
      <c r="M424" s="22"/>
      <c r="N424" s="90" t="s">
        <v>1</v>
      </c>
      <c r="O424" s="91" t="s">
        <v>35</v>
      </c>
      <c r="P424" s="92">
        <f>I424+J424</f>
        <v>0</v>
      </c>
      <c r="Q424" s="92">
        <f>ROUND(I424*H424,2)</f>
        <v>0</v>
      </c>
      <c r="R424" s="92">
        <f>ROUND(J424*H424,2)</f>
        <v>0</v>
      </c>
      <c r="S424" s="93">
        <v>0</v>
      </c>
      <c r="T424" s="93">
        <f>S424*H424</f>
        <v>0</v>
      </c>
      <c r="U424" s="93">
        <v>0</v>
      </c>
      <c r="V424" s="93">
        <f>U424*H424</f>
        <v>0</v>
      </c>
      <c r="W424" s="93">
        <v>0</v>
      </c>
      <c r="X424" s="94">
        <f>W424*H424</f>
        <v>0</v>
      </c>
      <c r="Y424" s="21"/>
      <c r="Z424" s="21"/>
      <c r="AA424" s="21"/>
      <c r="AB424" s="21"/>
      <c r="AC424" s="21"/>
      <c r="AD424" s="21"/>
      <c r="AE424" s="21"/>
      <c r="AR424" s="95" t="s">
        <v>239</v>
      </c>
      <c r="AT424" s="95" t="s">
        <v>164</v>
      </c>
      <c r="AU424" s="95" t="s">
        <v>82</v>
      </c>
      <c r="AY424" s="17" t="s">
        <v>161</v>
      </c>
      <c r="BE424" s="96">
        <f>IF(O424="základní",K424,0)</f>
        <v>0</v>
      </c>
      <c r="BF424" s="96">
        <f>IF(O424="snížená",K424,0)</f>
        <v>0</v>
      </c>
      <c r="BG424" s="96">
        <f>IF(O424="zákl. přenesená",K424,0)</f>
        <v>0</v>
      </c>
      <c r="BH424" s="96">
        <f>IF(O424="sníž. přenesená",K424,0)</f>
        <v>0</v>
      </c>
      <c r="BI424" s="96">
        <f>IF(O424="nulová",K424,0)</f>
        <v>0</v>
      </c>
      <c r="BJ424" s="17" t="s">
        <v>80</v>
      </c>
      <c r="BK424" s="96">
        <f>ROUND(P424*H424,2)</f>
        <v>0</v>
      </c>
      <c r="BL424" s="17" t="s">
        <v>239</v>
      </c>
      <c r="BM424" s="95" t="s">
        <v>804</v>
      </c>
    </row>
    <row r="425" spans="1:65" s="15" customFormat="1">
      <c r="B425" s="230"/>
      <c r="C425" s="231"/>
      <c r="D425" s="221" t="s">
        <v>169</v>
      </c>
      <c r="E425" s="232" t="s">
        <v>1</v>
      </c>
      <c r="F425" s="233" t="s">
        <v>1341</v>
      </c>
      <c r="G425" s="231"/>
      <c r="H425" s="232" t="s">
        <v>1</v>
      </c>
      <c r="I425" s="231"/>
      <c r="J425" s="231"/>
      <c r="K425" s="231"/>
      <c r="M425" s="107"/>
      <c r="N425" s="109"/>
      <c r="O425" s="110"/>
      <c r="P425" s="110"/>
      <c r="Q425" s="110"/>
      <c r="R425" s="110"/>
      <c r="S425" s="110"/>
      <c r="T425" s="110"/>
      <c r="U425" s="110"/>
      <c r="V425" s="110"/>
      <c r="W425" s="110"/>
      <c r="X425" s="111"/>
      <c r="AT425" s="108" t="s">
        <v>169</v>
      </c>
      <c r="AU425" s="108" t="s">
        <v>82</v>
      </c>
      <c r="AV425" s="15" t="s">
        <v>80</v>
      </c>
      <c r="AW425" s="15" t="s">
        <v>4</v>
      </c>
      <c r="AX425" s="15" t="s">
        <v>72</v>
      </c>
      <c r="AY425" s="108" t="s">
        <v>161</v>
      </c>
    </row>
    <row r="426" spans="1:65" s="13" customFormat="1">
      <c r="B426" s="219"/>
      <c r="C426" s="220"/>
      <c r="D426" s="221" t="s">
        <v>169</v>
      </c>
      <c r="E426" s="222" t="s">
        <v>1</v>
      </c>
      <c r="F426" s="223" t="s">
        <v>2182</v>
      </c>
      <c r="G426" s="220"/>
      <c r="H426" s="224">
        <v>15</v>
      </c>
      <c r="I426" s="220"/>
      <c r="J426" s="220"/>
      <c r="K426" s="220"/>
      <c r="M426" s="97"/>
      <c r="N426" s="99"/>
      <c r="O426" s="100"/>
      <c r="P426" s="100"/>
      <c r="Q426" s="100"/>
      <c r="R426" s="100"/>
      <c r="S426" s="100"/>
      <c r="T426" s="100"/>
      <c r="U426" s="100"/>
      <c r="V426" s="100"/>
      <c r="W426" s="100"/>
      <c r="X426" s="101"/>
      <c r="AT426" s="98" t="s">
        <v>169</v>
      </c>
      <c r="AU426" s="98" t="s">
        <v>82</v>
      </c>
      <c r="AV426" s="13" t="s">
        <v>82</v>
      </c>
      <c r="AW426" s="13" t="s">
        <v>4</v>
      </c>
      <c r="AX426" s="13" t="s">
        <v>72</v>
      </c>
      <c r="AY426" s="98" t="s">
        <v>161</v>
      </c>
    </row>
    <row r="427" spans="1:65" s="14" customFormat="1">
      <c r="B427" s="225"/>
      <c r="C427" s="226"/>
      <c r="D427" s="221" t="s">
        <v>169</v>
      </c>
      <c r="E427" s="227" t="s">
        <v>1</v>
      </c>
      <c r="F427" s="228" t="s">
        <v>171</v>
      </c>
      <c r="G427" s="226"/>
      <c r="H427" s="229">
        <v>15</v>
      </c>
      <c r="I427" s="226"/>
      <c r="J427" s="226"/>
      <c r="K427" s="226"/>
      <c r="M427" s="102"/>
      <c r="N427" s="104"/>
      <c r="O427" s="105"/>
      <c r="P427" s="105"/>
      <c r="Q427" s="105"/>
      <c r="R427" s="105"/>
      <c r="S427" s="105"/>
      <c r="T427" s="105"/>
      <c r="U427" s="105"/>
      <c r="V427" s="105"/>
      <c r="W427" s="105"/>
      <c r="X427" s="106"/>
      <c r="AT427" s="103" t="s">
        <v>169</v>
      </c>
      <c r="AU427" s="103" t="s">
        <v>82</v>
      </c>
      <c r="AV427" s="14" t="s">
        <v>168</v>
      </c>
      <c r="AW427" s="14" t="s">
        <v>4</v>
      </c>
      <c r="AX427" s="14" t="s">
        <v>80</v>
      </c>
      <c r="AY427" s="103" t="s">
        <v>161</v>
      </c>
    </row>
    <row r="428" spans="1:65" s="2" customFormat="1" ht="24.2" customHeight="1">
      <c r="A428" s="21"/>
      <c r="B428" s="137"/>
      <c r="C428" s="213" t="s">
        <v>415</v>
      </c>
      <c r="D428" s="213" t="s">
        <v>164</v>
      </c>
      <c r="E428" s="214" t="s">
        <v>1343</v>
      </c>
      <c r="F428" s="215" t="s">
        <v>1344</v>
      </c>
      <c r="G428" s="216" t="s">
        <v>167</v>
      </c>
      <c r="H428" s="217">
        <v>50</v>
      </c>
      <c r="I428" s="123"/>
      <c r="J428" s="123"/>
      <c r="K428" s="218">
        <f>ROUND(P428*H428,2)</f>
        <v>0</v>
      </c>
      <c r="L428" s="89"/>
      <c r="M428" s="22"/>
      <c r="N428" s="90" t="s">
        <v>1</v>
      </c>
      <c r="O428" s="91" t="s">
        <v>35</v>
      </c>
      <c r="P428" s="92">
        <f>I428+J428</f>
        <v>0</v>
      </c>
      <c r="Q428" s="92">
        <f>ROUND(I428*H428,2)</f>
        <v>0</v>
      </c>
      <c r="R428" s="92">
        <f>ROUND(J428*H428,2)</f>
        <v>0</v>
      </c>
      <c r="S428" s="93">
        <v>0</v>
      </c>
      <c r="T428" s="93">
        <f>S428*H428</f>
        <v>0</v>
      </c>
      <c r="U428" s="93">
        <v>0</v>
      </c>
      <c r="V428" s="93">
        <f>U428*H428</f>
        <v>0</v>
      </c>
      <c r="W428" s="93">
        <v>0</v>
      </c>
      <c r="X428" s="94">
        <f>W428*H428</f>
        <v>0</v>
      </c>
      <c r="Y428" s="21"/>
      <c r="Z428" s="21"/>
      <c r="AA428" s="21"/>
      <c r="AB428" s="21"/>
      <c r="AC428" s="21"/>
      <c r="AD428" s="21"/>
      <c r="AE428" s="21"/>
      <c r="AR428" s="95" t="s">
        <v>239</v>
      </c>
      <c r="AT428" s="95" t="s">
        <v>164</v>
      </c>
      <c r="AU428" s="95" t="s">
        <v>82</v>
      </c>
      <c r="AY428" s="17" t="s">
        <v>161</v>
      </c>
      <c r="BE428" s="96">
        <f>IF(O428="základní",K428,0)</f>
        <v>0</v>
      </c>
      <c r="BF428" s="96">
        <f>IF(O428="snížená",K428,0)</f>
        <v>0</v>
      </c>
      <c r="BG428" s="96">
        <f>IF(O428="zákl. přenesená",K428,0)</f>
        <v>0</v>
      </c>
      <c r="BH428" s="96">
        <f>IF(O428="sníž. přenesená",K428,0)</f>
        <v>0</v>
      </c>
      <c r="BI428" s="96">
        <f>IF(O428="nulová",K428,0)</f>
        <v>0</v>
      </c>
      <c r="BJ428" s="17" t="s">
        <v>80</v>
      </c>
      <c r="BK428" s="96">
        <f>ROUND(P428*H428,2)</f>
        <v>0</v>
      </c>
      <c r="BL428" s="17" t="s">
        <v>239</v>
      </c>
      <c r="BM428" s="95" t="s">
        <v>642</v>
      </c>
    </row>
    <row r="429" spans="1:65" s="15" customFormat="1">
      <c r="B429" s="230"/>
      <c r="C429" s="231"/>
      <c r="D429" s="221" t="s">
        <v>169</v>
      </c>
      <c r="E429" s="232" t="s">
        <v>1</v>
      </c>
      <c r="F429" s="233" t="s">
        <v>1341</v>
      </c>
      <c r="G429" s="231"/>
      <c r="H429" s="232" t="s">
        <v>1</v>
      </c>
      <c r="I429" s="231"/>
      <c r="J429" s="231"/>
      <c r="K429" s="231"/>
      <c r="M429" s="107"/>
      <c r="N429" s="109"/>
      <c r="O429" s="110"/>
      <c r="P429" s="110"/>
      <c r="Q429" s="110"/>
      <c r="R429" s="110"/>
      <c r="S429" s="110"/>
      <c r="T429" s="110"/>
      <c r="U429" s="110"/>
      <c r="V429" s="110"/>
      <c r="W429" s="110"/>
      <c r="X429" s="111"/>
      <c r="AT429" s="108" t="s">
        <v>169</v>
      </c>
      <c r="AU429" s="108" t="s">
        <v>82</v>
      </c>
      <c r="AV429" s="15" t="s">
        <v>80</v>
      </c>
      <c r="AW429" s="15" t="s">
        <v>4</v>
      </c>
      <c r="AX429" s="15" t="s">
        <v>72</v>
      </c>
      <c r="AY429" s="108" t="s">
        <v>161</v>
      </c>
    </row>
    <row r="430" spans="1:65" s="13" customFormat="1">
      <c r="B430" s="219"/>
      <c r="C430" s="220"/>
      <c r="D430" s="221" t="s">
        <v>169</v>
      </c>
      <c r="E430" s="222" t="s">
        <v>1</v>
      </c>
      <c r="F430" s="223" t="s">
        <v>2182</v>
      </c>
      <c r="G430" s="220"/>
      <c r="H430" s="224">
        <v>15</v>
      </c>
      <c r="I430" s="220"/>
      <c r="J430" s="220"/>
      <c r="K430" s="220"/>
      <c r="M430" s="97"/>
      <c r="N430" s="99"/>
      <c r="O430" s="100"/>
      <c r="P430" s="100"/>
      <c r="Q430" s="100"/>
      <c r="R430" s="100"/>
      <c r="S430" s="100"/>
      <c r="T430" s="100"/>
      <c r="U430" s="100"/>
      <c r="V430" s="100"/>
      <c r="W430" s="100"/>
      <c r="X430" s="101"/>
      <c r="AT430" s="98" t="s">
        <v>169</v>
      </c>
      <c r="AU430" s="98" t="s">
        <v>82</v>
      </c>
      <c r="AV430" s="13" t="s">
        <v>82</v>
      </c>
      <c r="AW430" s="13" t="s">
        <v>4</v>
      </c>
      <c r="AX430" s="13" t="s">
        <v>72</v>
      </c>
      <c r="AY430" s="98" t="s">
        <v>161</v>
      </c>
    </row>
    <row r="431" spans="1:65" s="15" customFormat="1">
      <c r="B431" s="230"/>
      <c r="C431" s="231"/>
      <c r="D431" s="221" t="s">
        <v>169</v>
      </c>
      <c r="E431" s="232" t="s">
        <v>1</v>
      </c>
      <c r="F431" s="233" t="s">
        <v>1337</v>
      </c>
      <c r="G431" s="231"/>
      <c r="H431" s="232" t="s">
        <v>1</v>
      </c>
      <c r="I431" s="231"/>
      <c r="J431" s="231"/>
      <c r="K431" s="231"/>
      <c r="M431" s="107"/>
      <c r="N431" s="109"/>
      <c r="O431" s="110"/>
      <c r="P431" s="110"/>
      <c r="Q431" s="110"/>
      <c r="R431" s="110"/>
      <c r="S431" s="110"/>
      <c r="T431" s="110"/>
      <c r="U431" s="110"/>
      <c r="V431" s="110"/>
      <c r="W431" s="110"/>
      <c r="X431" s="111"/>
      <c r="AT431" s="108" t="s">
        <v>169</v>
      </c>
      <c r="AU431" s="108" t="s">
        <v>82</v>
      </c>
      <c r="AV431" s="15" t="s">
        <v>80</v>
      </c>
      <c r="AW431" s="15" t="s">
        <v>4</v>
      </c>
      <c r="AX431" s="15" t="s">
        <v>72</v>
      </c>
      <c r="AY431" s="108" t="s">
        <v>161</v>
      </c>
    </row>
    <row r="432" spans="1:65" s="13" customFormat="1">
      <c r="B432" s="219"/>
      <c r="C432" s="220"/>
      <c r="D432" s="221" t="s">
        <v>169</v>
      </c>
      <c r="E432" s="222" t="s">
        <v>1</v>
      </c>
      <c r="F432" s="223" t="s">
        <v>2181</v>
      </c>
      <c r="G432" s="220"/>
      <c r="H432" s="224">
        <v>35</v>
      </c>
      <c r="I432" s="220"/>
      <c r="J432" s="220"/>
      <c r="K432" s="220"/>
      <c r="M432" s="97"/>
      <c r="N432" s="99"/>
      <c r="O432" s="100"/>
      <c r="P432" s="100"/>
      <c r="Q432" s="100"/>
      <c r="R432" s="100"/>
      <c r="S432" s="100"/>
      <c r="T432" s="100"/>
      <c r="U432" s="100"/>
      <c r="V432" s="100"/>
      <c r="W432" s="100"/>
      <c r="X432" s="101"/>
      <c r="AT432" s="98" t="s">
        <v>169</v>
      </c>
      <c r="AU432" s="98" t="s">
        <v>82</v>
      </c>
      <c r="AV432" s="13" t="s">
        <v>82</v>
      </c>
      <c r="AW432" s="13" t="s">
        <v>4</v>
      </c>
      <c r="AX432" s="13" t="s">
        <v>72</v>
      </c>
      <c r="AY432" s="98" t="s">
        <v>161</v>
      </c>
    </row>
    <row r="433" spans="1:65" s="14" customFormat="1">
      <c r="B433" s="225"/>
      <c r="C433" s="226"/>
      <c r="D433" s="221" t="s">
        <v>169</v>
      </c>
      <c r="E433" s="227" t="s">
        <v>1</v>
      </c>
      <c r="F433" s="228" t="s">
        <v>171</v>
      </c>
      <c r="G433" s="226"/>
      <c r="H433" s="229">
        <v>50</v>
      </c>
      <c r="I433" s="226"/>
      <c r="J433" s="226"/>
      <c r="K433" s="226"/>
      <c r="M433" s="102"/>
      <c r="N433" s="104"/>
      <c r="O433" s="105"/>
      <c r="P433" s="105"/>
      <c r="Q433" s="105"/>
      <c r="R433" s="105"/>
      <c r="S433" s="105"/>
      <c r="T433" s="105"/>
      <c r="U433" s="105"/>
      <c r="V433" s="105"/>
      <c r="W433" s="105"/>
      <c r="X433" s="106"/>
      <c r="AT433" s="103" t="s">
        <v>169</v>
      </c>
      <c r="AU433" s="103" t="s">
        <v>82</v>
      </c>
      <c r="AV433" s="14" t="s">
        <v>168</v>
      </c>
      <c r="AW433" s="14" t="s">
        <v>4</v>
      </c>
      <c r="AX433" s="14" t="s">
        <v>80</v>
      </c>
      <c r="AY433" s="103" t="s">
        <v>161</v>
      </c>
    </row>
    <row r="434" spans="1:65" s="2" customFormat="1" ht="24.2" customHeight="1">
      <c r="A434" s="21"/>
      <c r="B434" s="137"/>
      <c r="C434" s="213" t="s">
        <v>807</v>
      </c>
      <c r="D434" s="213" t="s">
        <v>164</v>
      </c>
      <c r="E434" s="214" t="s">
        <v>1345</v>
      </c>
      <c r="F434" s="215" t="s">
        <v>1346</v>
      </c>
      <c r="G434" s="216" t="s">
        <v>167</v>
      </c>
      <c r="H434" s="217">
        <v>50</v>
      </c>
      <c r="I434" s="123"/>
      <c r="J434" s="123"/>
      <c r="K434" s="218">
        <f>ROUND(P434*H434,2)</f>
        <v>0</v>
      </c>
      <c r="L434" s="89"/>
      <c r="M434" s="22"/>
      <c r="N434" s="90" t="s">
        <v>1</v>
      </c>
      <c r="O434" s="91" t="s">
        <v>35</v>
      </c>
      <c r="P434" s="92">
        <f>I434+J434</f>
        <v>0</v>
      </c>
      <c r="Q434" s="92">
        <f>ROUND(I434*H434,2)</f>
        <v>0</v>
      </c>
      <c r="R434" s="92">
        <f>ROUND(J434*H434,2)</f>
        <v>0</v>
      </c>
      <c r="S434" s="93">
        <v>0</v>
      </c>
      <c r="T434" s="93">
        <f>S434*H434</f>
        <v>0</v>
      </c>
      <c r="U434" s="93">
        <v>0</v>
      </c>
      <c r="V434" s="93">
        <f>U434*H434</f>
        <v>0</v>
      </c>
      <c r="W434" s="93">
        <v>0</v>
      </c>
      <c r="X434" s="94">
        <f>W434*H434</f>
        <v>0</v>
      </c>
      <c r="Y434" s="21"/>
      <c r="Z434" s="21"/>
      <c r="AA434" s="21"/>
      <c r="AB434" s="21"/>
      <c r="AC434" s="21"/>
      <c r="AD434" s="21"/>
      <c r="AE434" s="21"/>
      <c r="AR434" s="95" t="s">
        <v>239</v>
      </c>
      <c r="AT434" s="95" t="s">
        <v>164</v>
      </c>
      <c r="AU434" s="95" t="s">
        <v>82</v>
      </c>
      <c r="AY434" s="17" t="s">
        <v>161</v>
      </c>
      <c r="BE434" s="96">
        <f>IF(O434="základní",K434,0)</f>
        <v>0</v>
      </c>
      <c r="BF434" s="96">
        <f>IF(O434="snížená",K434,0)</f>
        <v>0</v>
      </c>
      <c r="BG434" s="96">
        <f>IF(O434="zákl. přenesená",K434,0)</f>
        <v>0</v>
      </c>
      <c r="BH434" s="96">
        <f>IF(O434="sníž. přenesená",K434,0)</f>
        <v>0</v>
      </c>
      <c r="BI434" s="96">
        <f>IF(O434="nulová",K434,0)</f>
        <v>0</v>
      </c>
      <c r="BJ434" s="17" t="s">
        <v>80</v>
      </c>
      <c r="BK434" s="96">
        <f>ROUND(P434*H434,2)</f>
        <v>0</v>
      </c>
      <c r="BL434" s="17" t="s">
        <v>239</v>
      </c>
      <c r="BM434" s="95" t="s">
        <v>810</v>
      </c>
    </row>
    <row r="435" spans="1:65" s="15" customFormat="1">
      <c r="B435" s="230"/>
      <c r="C435" s="231"/>
      <c r="D435" s="221" t="s">
        <v>169</v>
      </c>
      <c r="E435" s="232" t="s">
        <v>1</v>
      </c>
      <c r="F435" s="233" t="s">
        <v>1341</v>
      </c>
      <c r="G435" s="231"/>
      <c r="H435" s="232" t="s">
        <v>1</v>
      </c>
      <c r="I435" s="231"/>
      <c r="J435" s="231"/>
      <c r="K435" s="231"/>
      <c r="M435" s="107"/>
      <c r="N435" s="109"/>
      <c r="O435" s="110"/>
      <c r="P435" s="110"/>
      <c r="Q435" s="110"/>
      <c r="R435" s="110"/>
      <c r="S435" s="110"/>
      <c r="T435" s="110"/>
      <c r="U435" s="110"/>
      <c r="V435" s="110"/>
      <c r="W435" s="110"/>
      <c r="X435" s="111"/>
      <c r="AT435" s="108" t="s">
        <v>169</v>
      </c>
      <c r="AU435" s="108" t="s">
        <v>82</v>
      </c>
      <c r="AV435" s="15" t="s">
        <v>80</v>
      </c>
      <c r="AW435" s="15" t="s">
        <v>4</v>
      </c>
      <c r="AX435" s="15" t="s">
        <v>72</v>
      </c>
      <c r="AY435" s="108" t="s">
        <v>161</v>
      </c>
    </row>
    <row r="436" spans="1:65" s="13" customFormat="1">
      <c r="B436" s="219"/>
      <c r="C436" s="220"/>
      <c r="D436" s="221" t="s">
        <v>169</v>
      </c>
      <c r="E436" s="222" t="s">
        <v>1</v>
      </c>
      <c r="F436" s="223" t="s">
        <v>2182</v>
      </c>
      <c r="G436" s="220"/>
      <c r="H436" s="224">
        <v>15</v>
      </c>
      <c r="I436" s="220"/>
      <c r="J436" s="220"/>
      <c r="K436" s="220"/>
      <c r="M436" s="97"/>
      <c r="N436" s="99"/>
      <c r="O436" s="100"/>
      <c r="P436" s="100"/>
      <c r="Q436" s="100"/>
      <c r="R436" s="100"/>
      <c r="S436" s="100"/>
      <c r="T436" s="100"/>
      <c r="U436" s="100"/>
      <c r="V436" s="100"/>
      <c r="W436" s="100"/>
      <c r="X436" s="101"/>
      <c r="AT436" s="98" t="s">
        <v>169</v>
      </c>
      <c r="AU436" s="98" t="s">
        <v>82</v>
      </c>
      <c r="AV436" s="13" t="s">
        <v>82</v>
      </c>
      <c r="AW436" s="13" t="s">
        <v>4</v>
      </c>
      <c r="AX436" s="13" t="s">
        <v>72</v>
      </c>
      <c r="AY436" s="98" t="s">
        <v>161</v>
      </c>
    </row>
    <row r="437" spans="1:65" s="15" customFormat="1">
      <c r="B437" s="230"/>
      <c r="C437" s="231"/>
      <c r="D437" s="221" t="s">
        <v>169</v>
      </c>
      <c r="E437" s="232" t="s">
        <v>1</v>
      </c>
      <c r="F437" s="233" t="s">
        <v>1337</v>
      </c>
      <c r="G437" s="231"/>
      <c r="H437" s="232" t="s">
        <v>1</v>
      </c>
      <c r="I437" s="231"/>
      <c r="J437" s="231"/>
      <c r="K437" s="231"/>
      <c r="M437" s="107"/>
      <c r="N437" s="109"/>
      <c r="O437" s="110"/>
      <c r="P437" s="110"/>
      <c r="Q437" s="110"/>
      <c r="R437" s="110"/>
      <c r="S437" s="110"/>
      <c r="T437" s="110"/>
      <c r="U437" s="110"/>
      <c r="V437" s="110"/>
      <c r="W437" s="110"/>
      <c r="X437" s="111"/>
      <c r="AT437" s="108" t="s">
        <v>169</v>
      </c>
      <c r="AU437" s="108" t="s">
        <v>82</v>
      </c>
      <c r="AV437" s="15" t="s">
        <v>80</v>
      </c>
      <c r="AW437" s="15" t="s">
        <v>4</v>
      </c>
      <c r="AX437" s="15" t="s">
        <v>72</v>
      </c>
      <c r="AY437" s="108" t="s">
        <v>161</v>
      </c>
    </row>
    <row r="438" spans="1:65" s="13" customFormat="1">
      <c r="B438" s="219"/>
      <c r="C438" s="220"/>
      <c r="D438" s="221" t="s">
        <v>169</v>
      </c>
      <c r="E438" s="222" t="s">
        <v>1</v>
      </c>
      <c r="F438" s="223" t="s">
        <v>2181</v>
      </c>
      <c r="G438" s="220"/>
      <c r="H438" s="224">
        <v>35</v>
      </c>
      <c r="I438" s="220"/>
      <c r="J438" s="220"/>
      <c r="K438" s="220"/>
      <c r="M438" s="97"/>
      <c r="N438" s="99"/>
      <c r="O438" s="100"/>
      <c r="P438" s="100"/>
      <c r="Q438" s="100"/>
      <c r="R438" s="100"/>
      <c r="S438" s="100"/>
      <c r="T438" s="100"/>
      <c r="U438" s="100"/>
      <c r="V438" s="100"/>
      <c r="W438" s="100"/>
      <c r="X438" s="101"/>
      <c r="AT438" s="98" t="s">
        <v>169</v>
      </c>
      <c r="AU438" s="98" t="s">
        <v>82</v>
      </c>
      <c r="AV438" s="13" t="s">
        <v>82</v>
      </c>
      <c r="AW438" s="13" t="s">
        <v>4</v>
      </c>
      <c r="AX438" s="13" t="s">
        <v>72</v>
      </c>
      <c r="AY438" s="98" t="s">
        <v>161</v>
      </c>
    </row>
    <row r="439" spans="1:65" s="14" customFormat="1">
      <c r="B439" s="225"/>
      <c r="C439" s="226"/>
      <c r="D439" s="221" t="s">
        <v>169</v>
      </c>
      <c r="E439" s="227" t="s">
        <v>1</v>
      </c>
      <c r="F439" s="228" t="s">
        <v>171</v>
      </c>
      <c r="G439" s="226"/>
      <c r="H439" s="229">
        <v>50</v>
      </c>
      <c r="I439" s="226"/>
      <c r="J439" s="226"/>
      <c r="K439" s="226"/>
      <c r="M439" s="102"/>
      <c r="N439" s="104"/>
      <c r="O439" s="105"/>
      <c r="P439" s="105"/>
      <c r="Q439" s="105"/>
      <c r="R439" s="105"/>
      <c r="S439" s="105"/>
      <c r="T439" s="105"/>
      <c r="U439" s="105"/>
      <c r="V439" s="105"/>
      <c r="W439" s="105"/>
      <c r="X439" s="106"/>
      <c r="AT439" s="103" t="s">
        <v>169</v>
      </c>
      <c r="AU439" s="103" t="s">
        <v>82</v>
      </c>
      <c r="AV439" s="14" t="s">
        <v>168</v>
      </c>
      <c r="AW439" s="14" t="s">
        <v>4</v>
      </c>
      <c r="AX439" s="14" t="s">
        <v>80</v>
      </c>
      <c r="AY439" s="103" t="s">
        <v>161</v>
      </c>
    </row>
    <row r="440" spans="1:65" s="2" customFormat="1" ht="24.2" customHeight="1">
      <c r="A440" s="21"/>
      <c r="B440" s="137"/>
      <c r="C440" s="213" t="s">
        <v>423</v>
      </c>
      <c r="D440" s="213" t="s">
        <v>164</v>
      </c>
      <c r="E440" s="214" t="s">
        <v>1347</v>
      </c>
      <c r="F440" s="215" t="s">
        <v>1348</v>
      </c>
      <c r="G440" s="216" t="s">
        <v>167</v>
      </c>
      <c r="H440" s="217">
        <v>50</v>
      </c>
      <c r="I440" s="123"/>
      <c r="J440" s="123"/>
      <c r="K440" s="218">
        <f>ROUND(P440*H440,2)</f>
        <v>0</v>
      </c>
      <c r="L440" s="89"/>
      <c r="M440" s="22"/>
      <c r="N440" s="90" t="s">
        <v>1</v>
      </c>
      <c r="O440" s="91" t="s">
        <v>35</v>
      </c>
      <c r="P440" s="92">
        <f>I440+J440</f>
        <v>0</v>
      </c>
      <c r="Q440" s="92">
        <f>ROUND(I440*H440,2)</f>
        <v>0</v>
      </c>
      <c r="R440" s="92">
        <f>ROUND(J440*H440,2)</f>
        <v>0</v>
      </c>
      <c r="S440" s="93">
        <v>0</v>
      </c>
      <c r="T440" s="93">
        <f>S440*H440</f>
        <v>0</v>
      </c>
      <c r="U440" s="93">
        <v>0</v>
      </c>
      <c r="V440" s="93">
        <f>U440*H440</f>
        <v>0</v>
      </c>
      <c r="W440" s="93">
        <v>0</v>
      </c>
      <c r="X440" s="94">
        <f>W440*H440</f>
        <v>0</v>
      </c>
      <c r="Y440" s="21"/>
      <c r="Z440" s="21"/>
      <c r="AA440" s="21"/>
      <c r="AB440" s="21"/>
      <c r="AC440" s="21"/>
      <c r="AD440" s="21"/>
      <c r="AE440" s="21"/>
      <c r="AR440" s="95" t="s">
        <v>239</v>
      </c>
      <c r="AT440" s="95" t="s">
        <v>164</v>
      </c>
      <c r="AU440" s="95" t="s">
        <v>82</v>
      </c>
      <c r="AY440" s="17" t="s">
        <v>161</v>
      </c>
      <c r="BE440" s="96">
        <f>IF(O440="základní",K440,0)</f>
        <v>0</v>
      </c>
      <c r="BF440" s="96">
        <f>IF(O440="snížená",K440,0)</f>
        <v>0</v>
      </c>
      <c r="BG440" s="96">
        <f>IF(O440="zákl. přenesená",K440,0)</f>
        <v>0</v>
      </c>
      <c r="BH440" s="96">
        <f>IF(O440="sníž. přenesená",K440,0)</f>
        <v>0</v>
      </c>
      <c r="BI440" s="96">
        <f>IF(O440="nulová",K440,0)</f>
        <v>0</v>
      </c>
      <c r="BJ440" s="17" t="s">
        <v>80</v>
      </c>
      <c r="BK440" s="96">
        <f>ROUND(P440*H440,2)</f>
        <v>0</v>
      </c>
      <c r="BL440" s="17" t="s">
        <v>239</v>
      </c>
      <c r="BM440" s="95" t="s">
        <v>813</v>
      </c>
    </row>
    <row r="441" spans="1:65" s="15" customFormat="1">
      <c r="B441" s="230"/>
      <c r="C441" s="231"/>
      <c r="D441" s="221" t="s">
        <v>169</v>
      </c>
      <c r="E441" s="232" t="s">
        <v>1</v>
      </c>
      <c r="F441" s="233" t="s">
        <v>1341</v>
      </c>
      <c r="G441" s="231"/>
      <c r="H441" s="232" t="s">
        <v>1</v>
      </c>
      <c r="I441" s="231"/>
      <c r="J441" s="231"/>
      <c r="K441" s="231"/>
      <c r="M441" s="107"/>
      <c r="N441" s="109"/>
      <c r="O441" s="110"/>
      <c r="P441" s="110"/>
      <c r="Q441" s="110"/>
      <c r="R441" s="110"/>
      <c r="S441" s="110"/>
      <c r="T441" s="110"/>
      <c r="U441" s="110"/>
      <c r="V441" s="110"/>
      <c r="W441" s="110"/>
      <c r="X441" s="111"/>
      <c r="AT441" s="108" t="s">
        <v>169</v>
      </c>
      <c r="AU441" s="108" t="s">
        <v>82</v>
      </c>
      <c r="AV441" s="15" t="s">
        <v>80</v>
      </c>
      <c r="AW441" s="15" t="s">
        <v>4</v>
      </c>
      <c r="AX441" s="15" t="s">
        <v>72</v>
      </c>
      <c r="AY441" s="108" t="s">
        <v>161</v>
      </c>
    </row>
    <row r="442" spans="1:65" s="13" customFormat="1">
      <c r="B442" s="219"/>
      <c r="C442" s="220"/>
      <c r="D442" s="221" t="s">
        <v>169</v>
      </c>
      <c r="E442" s="222" t="s">
        <v>1</v>
      </c>
      <c r="F442" s="223" t="s">
        <v>2182</v>
      </c>
      <c r="G442" s="220"/>
      <c r="H442" s="224">
        <v>15</v>
      </c>
      <c r="I442" s="220"/>
      <c r="J442" s="220"/>
      <c r="K442" s="220"/>
      <c r="M442" s="97"/>
      <c r="N442" s="99"/>
      <c r="O442" s="100"/>
      <c r="P442" s="100"/>
      <c r="Q442" s="100"/>
      <c r="R442" s="100"/>
      <c r="S442" s="100"/>
      <c r="T442" s="100"/>
      <c r="U442" s="100"/>
      <c r="V442" s="100"/>
      <c r="W442" s="100"/>
      <c r="X442" s="101"/>
      <c r="AT442" s="98" t="s">
        <v>169</v>
      </c>
      <c r="AU442" s="98" t="s">
        <v>82</v>
      </c>
      <c r="AV442" s="13" t="s">
        <v>82</v>
      </c>
      <c r="AW442" s="13" t="s">
        <v>4</v>
      </c>
      <c r="AX442" s="13" t="s">
        <v>72</v>
      </c>
      <c r="AY442" s="98" t="s">
        <v>161</v>
      </c>
    </row>
    <row r="443" spans="1:65" s="15" customFormat="1">
      <c r="B443" s="230"/>
      <c r="C443" s="231"/>
      <c r="D443" s="221" t="s">
        <v>169</v>
      </c>
      <c r="E443" s="232" t="s">
        <v>1</v>
      </c>
      <c r="F443" s="233" t="s">
        <v>1337</v>
      </c>
      <c r="G443" s="231"/>
      <c r="H443" s="232" t="s">
        <v>1</v>
      </c>
      <c r="I443" s="231"/>
      <c r="J443" s="231"/>
      <c r="K443" s="231"/>
      <c r="M443" s="107"/>
      <c r="N443" s="109"/>
      <c r="O443" s="110"/>
      <c r="P443" s="110"/>
      <c r="Q443" s="110"/>
      <c r="R443" s="110"/>
      <c r="S443" s="110"/>
      <c r="T443" s="110"/>
      <c r="U443" s="110"/>
      <c r="V443" s="110"/>
      <c r="W443" s="110"/>
      <c r="X443" s="111"/>
      <c r="AT443" s="108" t="s">
        <v>169</v>
      </c>
      <c r="AU443" s="108" t="s">
        <v>82</v>
      </c>
      <c r="AV443" s="15" t="s">
        <v>80</v>
      </c>
      <c r="AW443" s="15" t="s">
        <v>4</v>
      </c>
      <c r="AX443" s="15" t="s">
        <v>72</v>
      </c>
      <c r="AY443" s="108" t="s">
        <v>161</v>
      </c>
    </row>
    <row r="444" spans="1:65" s="13" customFormat="1">
      <c r="B444" s="219"/>
      <c r="C444" s="220"/>
      <c r="D444" s="221" t="s">
        <v>169</v>
      </c>
      <c r="E444" s="222" t="s">
        <v>1</v>
      </c>
      <c r="F444" s="223" t="s">
        <v>2181</v>
      </c>
      <c r="G444" s="220"/>
      <c r="H444" s="224">
        <v>35</v>
      </c>
      <c r="I444" s="220"/>
      <c r="J444" s="220"/>
      <c r="K444" s="220"/>
      <c r="M444" s="97"/>
      <c r="N444" s="99"/>
      <c r="O444" s="100"/>
      <c r="P444" s="100"/>
      <c r="Q444" s="100"/>
      <c r="R444" s="100"/>
      <c r="S444" s="100"/>
      <c r="T444" s="100"/>
      <c r="U444" s="100"/>
      <c r="V444" s="100"/>
      <c r="W444" s="100"/>
      <c r="X444" s="101"/>
      <c r="AT444" s="98" t="s">
        <v>169</v>
      </c>
      <c r="AU444" s="98" t="s">
        <v>82</v>
      </c>
      <c r="AV444" s="13" t="s">
        <v>82</v>
      </c>
      <c r="AW444" s="13" t="s">
        <v>4</v>
      </c>
      <c r="AX444" s="13" t="s">
        <v>72</v>
      </c>
      <c r="AY444" s="98" t="s">
        <v>161</v>
      </c>
    </row>
    <row r="445" spans="1:65" s="14" customFormat="1">
      <c r="B445" s="225"/>
      <c r="C445" s="226"/>
      <c r="D445" s="221" t="s">
        <v>169</v>
      </c>
      <c r="E445" s="227" t="s">
        <v>1</v>
      </c>
      <c r="F445" s="228" t="s">
        <v>171</v>
      </c>
      <c r="G445" s="226"/>
      <c r="H445" s="229">
        <v>50</v>
      </c>
      <c r="I445" s="226"/>
      <c r="J445" s="226"/>
      <c r="K445" s="226"/>
      <c r="M445" s="102"/>
      <c r="N445" s="104"/>
      <c r="O445" s="105"/>
      <c r="P445" s="105"/>
      <c r="Q445" s="105"/>
      <c r="R445" s="105"/>
      <c r="S445" s="105"/>
      <c r="T445" s="105"/>
      <c r="U445" s="105"/>
      <c r="V445" s="105"/>
      <c r="W445" s="105"/>
      <c r="X445" s="106"/>
      <c r="AT445" s="103" t="s">
        <v>169</v>
      </c>
      <c r="AU445" s="103" t="s">
        <v>82</v>
      </c>
      <c r="AV445" s="14" t="s">
        <v>168</v>
      </c>
      <c r="AW445" s="14" t="s">
        <v>4</v>
      </c>
      <c r="AX445" s="14" t="s">
        <v>80</v>
      </c>
      <c r="AY445" s="103" t="s">
        <v>161</v>
      </c>
    </row>
    <row r="446" spans="1:65" s="12" customFormat="1" ht="22.9" customHeight="1">
      <c r="B446" s="206"/>
      <c r="C446" s="207"/>
      <c r="D446" s="208" t="s">
        <v>71</v>
      </c>
      <c r="E446" s="211" t="s">
        <v>1353</v>
      </c>
      <c r="F446" s="211" t="s">
        <v>1354</v>
      </c>
      <c r="G446" s="207"/>
      <c r="H446" s="207"/>
      <c r="I446" s="207"/>
      <c r="J446" s="207"/>
      <c r="K446" s="212">
        <f>BK446</f>
        <v>0</v>
      </c>
      <c r="M446" s="80"/>
      <c r="N446" s="82"/>
      <c r="O446" s="83"/>
      <c r="P446" s="83"/>
      <c r="Q446" s="84">
        <f>SUM(Q447:Q458)</f>
        <v>0</v>
      </c>
      <c r="R446" s="84">
        <f>SUM(R447:R458)</f>
        <v>0</v>
      </c>
      <c r="S446" s="83"/>
      <c r="T446" s="85">
        <f>SUM(T447:T458)</f>
        <v>0</v>
      </c>
      <c r="U446" s="83"/>
      <c r="V446" s="85">
        <f>SUM(V447:V458)</f>
        <v>0</v>
      </c>
      <c r="W446" s="83"/>
      <c r="X446" s="86">
        <f>SUM(X447:X458)</f>
        <v>0</v>
      </c>
      <c r="AR446" s="81" t="s">
        <v>82</v>
      </c>
      <c r="AT446" s="87" t="s">
        <v>71</v>
      </c>
      <c r="AU446" s="87" t="s">
        <v>80</v>
      </c>
      <c r="AY446" s="81" t="s">
        <v>161</v>
      </c>
      <c r="BK446" s="88">
        <f>SUM(BK447:BK458)</f>
        <v>0</v>
      </c>
    </row>
    <row r="447" spans="1:65" s="2" customFormat="1" ht="33" customHeight="1">
      <c r="A447" s="21"/>
      <c r="B447" s="137"/>
      <c r="C447" s="213" t="s">
        <v>815</v>
      </c>
      <c r="D447" s="213" t="s">
        <v>164</v>
      </c>
      <c r="E447" s="214" t="s">
        <v>1355</v>
      </c>
      <c r="F447" s="215" t="s">
        <v>1356</v>
      </c>
      <c r="G447" s="216" t="s">
        <v>167</v>
      </c>
      <c r="H447" s="217">
        <v>1084.25</v>
      </c>
      <c r="I447" s="123"/>
      <c r="J447" s="123"/>
      <c r="K447" s="218">
        <f>ROUND(P447*H447,2)</f>
        <v>0</v>
      </c>
      <c r="L447" s="89"/>
      <c r="M447" s="22"/>
      <c r="N447" s="90" t="s">
        <v>1</v>
      </c>
      <c r="O447" s="91" t="s">
        <v>35</v>
      </c>
      <c r="P447" s="92">
        <f>I447+J447</f>
        <v>0</v>
      </c>
      <c r="Q447" s="92">
        <f>ROUND(I447*H447,2)</f>
        <v>0</v>
      </c>
      <c r="R447" s="92">
        <f>ROUND(J447*H447,2)</f>
        <v>0</v>
      </c>
      <c r="S447" s="93">
        <v>0</v>
      </c>
      <c r="T447" s="93">
        <f>S447*H447</f>
        <v>0</v>
      </c>
      <c r="U447" s="93">
        <v>0</v>
      </c>
      <c r="V447" s="93">
        <f>U447*H447</f>
        <v>0</v>
      </c>
      <c r="W447" s="93">
        <v>0</v>
      </c>
      <c r="X447" s="94">
        <f>W447*H447</f>
        <v>0</v>
      </c>
      <c r="Y447" s="21"/>
      <c r="Z447" s="21"/>
      <c r="AA447" s="21"/>
      <c r="AB447" s="21"/>
      <c r="AC447" s="21"/>
      <c r="AD447" s="21"/>
      <c r="AE447" s="21"/>
      <c r="AR447" s="95" t="s">
        <v>239</v>
      </c>
      <c r="AT447" s="95" t="s">
        <v>164</v>
      </c>
      <c r="AU447" s="95" t="s">
        <v>82</v>
      </c>
      <c r="AY447" s="17" t="s">
        <v>161</v>
      </c>
      <c r="BE447" s="96">
        <f>IF(O447="základní",K447,0)</f>
        <v>0</v>
      </c>
      <c r="BF447" s="96">
        <f>IF(O447="snížená",K447,0)</f>
        <v>0</v>
      </c>
      <c r="BG447" s="96">
        <f>IF(O447="zákl. přenesená",K447,0)</f>
        <v>0</v>
      </c>
      <c r="BH447" s="96">
        <f>IF(O447="sníž. přenesená",K447,0)</f>
        <v>0</v>
      </c>
      <c r="BI447" s="96">
        <f>IF(O447="nulová",K447,0)</f>
        <v>0</v>
      </c>
      <c r="BJ447" s="17" t="s">
        <v>80</v>
      </c>
      <c r="BK447" s="96">
        <f>ROUND(P447*H447,2)</f>
        <v>0</v>
      </c>
      <c r="BL447" s="17" t="s">
        <v>239</v>
      </c>
      <c r="BM447" s="95" t="s">
        <v>818</v>
      </c>
    </row>
    <row r="448" spans="1:65" s="15" customFormat="1">
      <c r="B448" s="230"/>
      <c r="C448" s="231"/>
      <c r="D448" s="221" t="s">
        <v>169</v>
      </c>
      <c r="E448" s="232" t="s">
        <v>1</v>
      </c>
      <c r="F448" s="233" t="s">
        <v>1357</v>
      </c>
      <c r="G448" s="231"/>
      <c r="H448" s="232" t="s">
        <v>1</v>
      </c>
      <c r="I448" s="231"/>
      <c r="J448" s="231"/>
      <c r="K448" s="231"/>
      <c r="M448" s="107"/>
      <c r="N448" s="109"/>
      <c r="O448" s="110"/>
      <c r="P448" s="110"/>
      <c r="Q448" s="110"/>
      <c r="R448" s="110"/>
      <c r="S448" s="110"/>
      <c r="T448" s="110"/>
      <c r="U448" s="110"/>
      <c r="V448" s="110"/>
      <c r="W448" s="110"/>
      <c r="X448" s="111"/>
      <c r="AT448" s="108" t="s">
        <v>169</v>
      </c>
      <c r="AU448" s="108" t="s">
        <v>82</v>
      </c>
      <c r="AV448" s="15" t="s">
        <v>80</v>
      </c>
      <c r="AW448" s="15" t="s">
        <v>4</v>
      </c>
      <c r="AX448" s="15" t="s">
        <v>72</v>
      </c>
      <c r="AY448" s="108" t="s">
        <v>161</v>
      </c>
    </row>
    <row r="449" spans="1:65" s="13" customFormat="1">
      <c r="B449" s="219"/>
      <c r="C449" s="220"/>
      <c r="D449" s="221" t="s">
        <v>169</v>
      </c>
      <c r="E449" s="222" t="s">
        <v>1</v>
      </c>
      <c r="F449" s="223" t="s">
        <v>2183</v>
      </c>
      <c r="G449" s="220"/>
      <c r="H449" s="224">
        <v>257.10000000000002</v>
      </c>
      <c r="I449" s="220"/>
      <c r="J449" s="220"/>
      <c r="K449" s="220"/>
      <c r="M449" s="97"/>
      <c r="N449" s="99"/>
      <c r="O449" s="100"/>
      <c r="P449" s="100"/>
      <c r="Q449" s="100"/>
      <c r="R449" s="100"/>
      <c r="S449" s="100"/>
      <c r="T449" s="100"/>
      <c r="U449" s="100"/>
      <c r="V449" s="100"/>
      <c r="W449" s="100"/>
      <c r="X449" s="101"/>
      <c r="AT449" s="98" t="s">
        <v>169</v>
      </c>
      <c r="AU449" s="98" t="s">
        <v>82</v>
      </c>
      <c r="AV449" s="13" t="s">
        <v>82</v>
      </c>
      <c r="AW449" s="13" t="s">
        <v>4</v>
      </c>
      <c r="AX449" s="13" t="s">
        <v>72</v>
      </c>
      <c r="AY449" s="98" t="s">
        <v>161</v>
      </c>
    </row>
    <row r="450" spans="1:65" s="15" customFormat="1">
      <c r="B450" s="230"/>
      <c r="C450" s="231"/>
      <c r="D450" s="221" t="s">
        <v>169</v>
      </c>
      <c r="E450" s="232" t="s">
        <v>1</v>
      </c>
      <c r="F450" s="233" t="s">
        <v>665</v>
      </c>
      <c r="G450" s="231"/>
      <c r="H450" s="232" t="s">
        <v>1</v>
      </c>
      <c r="I450" s="231"/>
      <c r="J450" s="231"/>
      <c r="K450" s="231"/>
      <c r="M450" s="107"/>
      <c r="N450" s="109"/>
      <c r="O450" s="110"/>
      <c r="P450" s="110"/>
      <c r="Q450" s="110"/>
      <c r="R450" s="110"/>
      <c r="S450" s="110"/>
      <c r="T450" s="110"/>
      <c r="U450" s="110"/>
      <c r="V450" s="110"/>
      <c r="W450" s="110"/>
      <c r="X450" s="111"/>
      <c r="AT450" s="108" t="s">
        <v>169</v>
      </c>
      <c r="AU450" s="108" t="s">
        <v>82</v>
      </c>
      <c r="AV450" s="15" t="s">
        <v>80</v>
      </c>
      <c r="AW450" s="15" t="s">
        <v>4</v>
      </c>
      <c r="AX450" s="15" t="s">
        <v>72</v>
      </c>
      <c r="AY450" s="108" t="s">
        <v>161</v>
      </c>
    </row>
    <row r="451" spans="1:65" s="13" customFormat="1">
      <c r="B451" s="219"/>
      <c r="C451" s="220"/>
      <c r="D451" s="221" t="s">
        <v>169</v>
      </c>
      <c r="E451" s="222" t="s">
        <v>1</v>
      </c>
      <c r="F451" s="223" t="s">
        <v>2184</v>
      </c>
      <c r="G451" s="220"/>
      <c r="H451" s="224">
        <v>1110.55</v>
      </c>
      <c r="I451" s="220"/>
      <c r="J451" s="220"/>
      <c r="K451" s="220"/>
      <c r="M451" s="97"/>
      <c r="N451" s="99"/>
      <c r="O451" s="100"/>
      <c r="P451" s="100"/>
      <c r="Q451" s="100"/>
      <c r="R451" s="100"/>
      <c r="S451" s="100"/>
      <c r="T451" s="100"/>
      <c r="U451" s="100"/>
      <c r="V451" s="100"/>
      <c r="W451" s="100"/>
      <c r="X451" s="101"/>
      <c r="AT451" s="98" t="s">
        <v>169</v>
      </c>
      <c r="AU451" s="98" t="s">
        <v>82</v>
      </c>
      <c r="AV451" s="13" t="s">
        <v>82</v>
      </c>
      <c r="AW451" s="13" t="s">
        <v>4</v>
      </c>
      <c r="AX451" s="13" t="s">
        <v>72</v>
      </c>
      <c r="AY451" s="98" t="s">
        <v>161</v>
      </c>
    </row>
    <row r="452" spans="1:65" s="15" customFormat="1">
      <c r="B452" s="230"/>
      <c r="C452" s="231"/>
      <c r="D452" s="221" t="s">
        <v>169</v>
      </c>
      <c r="E452" s="232" t="s">
        <v>1</v>
      </c>
      <c r="F452" s="233" t="s">
        <v>1360</v>
      </c>
      <c r="G452" s="231"/>
      <c r="H452" s="232" t="s">
        <v>1</v>
      </c>
      <c r="I452" s="231"/>
      <c r="J452" s="231"/>
      <c r="K452" s="231"/>
      <c r="M452" s="107"/>
      <c r="N452" s="109"/>
      <c r="O452" s="110"/>
      <c r="P452" s="110"/>
      <c r="Q452" s="110"/>
      <c r="R452" s="110"/>
      <c r="S452" s="110"/>
      <c r="T452" s="110"/>
      <c r="U452" s="110"/>
      <c r="V452" s="110"/>
      <c r="W452" s="110"/>
      <c r="X452" s="111"/>
      <c r="AT452" s="108" t="s">
        <v>169</v>
      </c>
      <c r="AU452" s="108" t="s">
        <v>82</v>
      </c>
      <c r="AV452" s="15" t="s">
        <v>80</v>
      </c>
      <c r="AW452" s="15" t="s">
        <v>4</v>
      </c>
      <c r="AX452" s="15" t="s">
        <v>72</v>
      </c>
      <c r="AY452" s="108" t="s">
        <v>161</v>
      </c>
    </row>
    <row r="453" spans="1:65" s="13" customFormat="1">
      <c r="B453" s="219"/>
      <c r="C453" s="220"/>
      <c r="D453" s="221" t="s">
        <v>169</v>
      </c>
      <c r="E453" s="222" t="s">
        <v>1</v>
      </c>
      <c r="F453" s="223" t="s">
        <v>2103</v>
      </c>
      <c r="G453" s="220"/>
      <c r="H453" s="224">
        <v>-283.39999999999998</v>
      </c>
      <c r="I453" s="220"/>
      <c r="J453" s="220"/>
      <c r="K453" s="220"/>
      <c r="M453" s="97"/>
      <c r="N453" s="99"/>
      <c r="O453" s="100"/>
      <c r="P453" s="100"/>
      <c r="Q453" s="100"/>
      <c r="R453" s="100"/>
      <c r="S453" s="100"/>
      <c r="T453" s="100"/>
      <c r="U453" s="100"/>
      <c r="V453" s="100"/>
      <c r="W453" s="100"/>
      <c r="X453" s="101"/>
      <c r="AT453" s="98" t="s">
        <v>169</v>
      </c>
      <c r="AU453" s="98" t="s">
        <v>82</v>
      </c>
      <c r="AV453" s="13" t="s">
        <v>82</v>
      </c>
      <c r="AW453" s="13" t="s">
        <v>4</v>
      </c>
      <c r="AX453" s="13" t="s">
        <v>72</v>
      </c>
      <c r="AY453" s="98" t="s">
        <v>161</v>
      </c>
    </row>
    <row r="454" spans="1:65" s="14" customFormat="1">
      <c r="B454" s="225"/>
      <c r="C454" s="226"/>
      <c r="D454" s="221" t="s">
        <v>169</v>
      </c>
      <c r="E454" s="227" t="s">
        <v>1</v>
      </c>
      <c r="F454" s="228" t="s">
        <v>171</v>
      </c>
      <c r="G454" s="226"/>
      <c r="H454" s="229">
        <v>1084.25</v>
      </c>
      <c r="I454" s="226"/>
      <c r="J454" s="226"/>
      <c r="K454" s="226"/>
      <c r="M454" s="102"/>
      <c r="N454" s="104"/>
      <c r="O454" s="105"/>
      <c r="P454" s="105"/>
      <c r="Q454" s="105"/>
      <c r="R454" s="105"/>
      <c r="S454" s="105"/>
      <c r="T454" s="105"/>
      <c r="U454" s="105"/>
      <c r="V454" s="105"/>
      <c r="W454" s="105"/>
      <c r="X454" s="106"/>
      <c r="AT454" s="103" t="s">
        <v>169</v>
      </c>
      <c r="AU454" s="103" t="s">
        <v>82</v>
      </c>
      <c r="AV454" s="14" t="s">
        <v>168</v>
      </c>
      <c r="AW454" s="14" t="s">
        <v>4</v>
      </c>
      <c r="AX454" s="14" t="s">
        <v>80</v>
      </c>
      <c r="AY454" s="103" t="s">
        <v>161</v>
      </c>
    </row>
    <row r="455" spans="1:65" s="2" customFormat="1" ht="37.9" customHeight="1">
      <c r="A455" s="21"/>
      <c r="B455" s="137"/>
      <c r="C455" s="213" t="s">
        <v>437</v>
      </c>
      <c r="D455" s="213" t="s">
        <v>164</v>
      </c>
      <c r="E455" s="214" t="s">
        <v>1361</v>
      </c>
      <c r="F455" s="215" t="s">
        <v>1362</v>
      </c>
      <c r="G455" s="216" t="s">
        <v>167</v>
      </c>
      <c r="H455" s="217">
        <v>1084.25</v>
      </c>
      <c r="I455" s="123"/>
      <c r="J455" s="123"/>
      <c r="K455" s="218">
        <f>ROUND(P455*H455,2)</f>
        <v>0</v>
      </c>
      <c r="L455" s="89"/>
      <c r="M455" s="22"/>
      <c r="N455" s="90" t="s">
        <v>1</v>
      </c>
      <c r="O455" s="91" t="s">
        <v>35</v>
      </c>
      <c r="P455" s="92">
        <f>I455+J455</f>
        <v>0</v>
      </c>
      <c r="Q455" s="92">
        <f>ROUND(I455*H455,2)</f>
        <v>0</v>
      </c>
      <c r="R455" s="92">
        <f>ROUND(J455*H455,2)</f>
        <v>0</v>
      </c>
      <c r="S455" s="93">
        <v>0</v>
      </c>
      <c r="T455" s="93">
        <f>S455*H455</f>
        <v>0</v>
      </c>
      <c r="U455" s="93">
        <v>0</v>
      </c>
      <c r="V455" s="93">
        <f>U455*H455</f>
        <v>0</v>
      </c>
      <c r="W455" s="93">
        <v>0</v>
      </c>
      <c r="X455" s="94">
        <f>W455*H455</f>
        <v>0</v>
      </c>
      <c r="Y455" s="21"/>
      <c r="Z455" s="21"/>
      <c r="AA455" s="21"/>
      <c r="AB455" s="21"/>
      <c r="AC455" s="21"/>
      <c r="AD455" s="21"/>
      <c r="AE455" s="21"/>
      <c r="AR455" s="95" t="s">
        <v>239</v>
      </c>
      <c r="AT455" s="95" t="s">
        <v>164</v>
      </c>
      <c r="AU455" s="95" t="s">
        <v>82</v>
      </c>
      <c r="AY455" s="17" t="s">
        <v>161</v>
      </c>
      <c r="BE455" s="96">
        <f>IF(O455="základní",K455,0)</f>
        <v>0</v>
      </c>
      <c r="BF455" s="96">
        <f>IF(O455="snížená",K455,0)</f>
        <v>0</v>
      </c>
      <c r="BG455" s="96">
        <f>IF(O455="zákl. přenesená",K455,0)</f>
        <v>0</v>
      </c>
      <c r="BH455" s="96">
        <f>IF(O455="sníž. přenesená",K455,0)</f>
        <v>0</v>
      </c>
      <c r="BI455" s="96">
        <f>IF(O455="nulová",K455,0)</f>
        <v>0</v>
      </c>
      <c r="BJ455" s="17" t="s">
        <v>80</v>
      </c>
      <c r="BK455" s="96">
        <f>ROUND(P455*H455,2)</f>
        <v>0</v>
      </c>
      <c r="BL455" s="17" t="s">
        <v>239</v>
      </c>
      <c r="BM455" s="95" t="s">
        <v>822</v>
      </c>
    </row>
    <row r="456" spans="1:65" s="15" customFormat="1">
      <c r="B456" s="230"/>
      <c r="C456" s="231"/>
      <c r="D456" s="221" t="s">
        <v>169</v>
      </c>
      <c r="E456" s="232" t="s">
        <v>1</v>
      </c>
      <c r="F456" s="233" t="s">
        <v>1363</v>
      </c>
      <c r="G456" s="231"/>
      <c r="H456" s="232" t="s">
        <v>1</v>
      </c>
      <c r="I456" s="231"/>
      <c r="J456" s="231"/>
      <c r="K456" s="231"/>
      <c r="M456" s="107"/>
      <c r="N456" s="109"/>
      <c r="O456" s="110"/>
      <c r="P456" s="110"/>
      <c r="Q456" s="110"/>
      <c r="R456" s="110"/>
      <c r="S456" s="110"/>
      <c r="T456" s="110"/>
      <c r="U456" s="110"/>
      <c r="V456" s="110"/>
      <c r="W456" s="110"/>
      <c r="X456" s="111"/>
      <c r="AT456" s="108" t="s">
        <v>169</v>
      </c>
      <c r="AU456" s="108" t="s">
        <v>82</v>
      </c>
      <c r="AV456" s="15" t="s">
        <v>80</v>
      </c>
      <c r="AW456" s="15" t="s">
        <v>4</v>
      </c>
      <c r="AX456" s="15" t="s">
        <v>72</v>
      </c>
      <c r="AY456" s="108" t="s">
        <v>161</v>
      </c>
    </row>
    <row r="457" spans="1:65" s="13" customFormat="1">
      <c r="B457" s="219"/>
      <c r="C457" s="220"/>
      <c r="D457" s="221" t="s">
        <v>169</v>
      </c>
      <c r="E457" s="222" t="s">
        <v>1</v>
      </c>
      <c r="F457" s="223" t="s">
        <v>2185</v>
      </c>
      <c r="G457" s="220"/>
      <c r="H457" s="224">
        <v>1084.25</v>
      </c>
      <c r="I457" s="220"/>
      <c r="J457" s="220"/>
      <c r="K457" s="220"/>
      <c r="M457" s="97"/>
      <c r="N457" s="99"/>
      <c r="O457" s="100"/>
      <c r="P457" s="100"/>
      <c r="Q457" s="100"/>
      <c r="R457" s="100"/>
      <c r="S457" s="100"/>
      <c r="T457" s="100"/>
      <c r="U457" s="100"/>
      <c r="V457" s="100"/>
      <c r="W457" s="100"/>
      <c r="X457" s="101"/>
      <c r="AT457" s="98" t="s">
        <v>169</v>
      </c>
      <c r="AU457" s="98" t="s">
        <v>82</v>
      </c>
      <c r="AV457" s="13" t="s">
        <v>82</v>
      </c>
      <c r="AW457" s="13" t="s">
        <v>4</v>
      </c>
      <c r="AX457" s="13" t="s">
        <v>72</v>
      </c>
      <c r="AY457" s="98" t="s">
        <v>161</v>
      </c>
    </row>
    <row r="458" spans="1:65" s="14" customFormat="1">
      <c r="B458" s="225"/>
      <c r="C458" s="226"/>
      <c r="D458" s="221" t="s">
        <v>169</v>
      </c>
      <c r="E458" s="227" t="s">
        <v>1</v>
      </c>
      <c r="F458" s="228" t="s">
        <v>171</v>
      </c>
      <c r="G458" s="226"/>
      <c r="H458" s="229">
        <v>1084.25</v>
      </c>
      <c r="I458" s="226"/>
      <c r="J458" s="226"/>
      <c r="K458" s="226"/>
      <c r="M458" s="102"/>
      <c r="N458" s="112"/>
      <c r="O458" s="113"/>
      <c r="P458" s="113"/>
      <c r="Q458" s="113"/>
      <c r="R458" s="113"/>
      <c r="S458" s="113"/>
      <c r="T458" s="113"/>
      <c r="U458" s="113"/>
      <c r="V458" s="113"/>
      <c r="W458" s="113"/>
      <c r="X458" s="114"/>
      <c r="AT458" s="103" t="s">
        <v>169</v>
      </c>
      <c r="AU458" s="103" t="s">
        <v>82</v>
      </c>
      <c r="AV458" s="14" t="s">
        <v>168</v>
      </c>
      <c r="AW458" s="14" t="s">
        <v>4</v>
      </c>
      <c r="AX458" s="14" t="s">
        <v>80</v>
      </c>
      <c r="AY458" s="103" t="s">
        <v>161</v>
      </c>
    </row>
    <row r="459" spans="1:65" s="2" customFormat="1" ht="6.95" customHeight="1">
      <c r="A459" s="21"/>
      <c r="B459" s="153"/>
      <c r="C459" s="154"/>
      <c r="D459" s="154"/>
      <c r="E459" s="154"/>
      <c r="F459" s="154"/>
      <c r="G459" s="154"/>
      <c r="H459" s="154"/>
      <c r="I459" s="154"/>
      <c r="J459" s="154"/>
      <c r="K459" s="154"/>
      <c r="L459" s="29"/>
      <c r="M459" s="22"/>
      <c r="N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</row>
  </sheetData>
  <sheetProtection password="C68A" sheet="1" objects="1" scenarios="1" selectLockedCells="1"/>
  <autoFilter ref="C129:L458"/>
  <mergeCells count="9">
    <mergeCell ref="E87:H87"/>
    <mergeCell ref="E120:H120"/>
    <mergeCell ref="E122:H122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34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7.66406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114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2186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ROUND(K123,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ROUND((SUM(BE123:BE233)),  2)</f>
        <v>0</v>
      </c>
      <c r="G35" s="138"/>
      <c r="H35" s="138"/>
      <c r="I35" s="178">
        <v>0.21</v>
      </c>
      <c r="J35" s="138"/>
      <c r="K35" s="173">
        <f>ROUND(((SUM(BE123:BE233))*I35),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ROUND((SUM(BF123:BF233)),  2)</f>
        <v>0</v>
      </c>
      <c r="G36" s="138"/>
      <c r="H36" s="138"/>
      <c r="I36" s="178">
        <v>0.12</v>
      </c>
      <c r="J36" s="138"/>
      <c r="K36" s="173">
        <f>ROUND(((SUM(BF123:BF233))*I36),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ROUND((SUM(BG123:BG233)),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ROUND((SUM(BH123:BH233)),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ROUND((SUM(BI123:BI233)),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303 - Zpevněné plochy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Q123</f>
        <v>0</v>
      </c>
      <c r="J96" s="175">
        <f t="shared" si="0"/>
        <v>0</v>
      </c>
      <c r="K96" s="175">
        <f>K123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130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K124</f>
        <v>0</v>
      </c>
      <c r="M97" s="71"/>
    </row>
    <row r="98" spans="1:31" s="10" customFormat="1" ht="19.899999999999999" customHeight="1">
      <c r="B98" s="196"/>
      <c r="C98" s="197"/>
      <c r="D98" s="198" t="s">
        <v>490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K125</f>
        <v>0</v>
      </c>
      <c r="M98" s="72"/>
    </row>
    <row r="99" spans="1:31" s="10" customFormat="1" ht="19.899999999999999" customHeight="1">
      <c r="B99" s="196"/>
      <c r="C99" s="197"/>
      <c r="D99" s="198" t="s">
        <v>2187</v>
      </c>
      <c r="E99" s="199"/>
      <c r="F99" s="199"/>
      <c r="G99" s="199"/>
      <c r="H99" s="199"/>
      <c r="I99" s="200">
        <f>Q174</f>
        <v>0</v>
      </c>
      <c r="J99" s="200">
        <f>R174</f>
        <v>0</v>
      </c>
      <c r="K99" s="200">
        <f>K174</f>
        <v>0</v>
      </c>
      <c r="M99" s="72"/>
    </row>
    <row r="100" spans="1:31" s="10" customFormat="1" ht="19.899999999999999" customHeight="1">
      <c r="B100" s="196"/>
      <c r="C100" s="197"/>
      <c r="D100" s="198" t="s">
        <v>131</v>
      </c>
      <c r="E100" s="199"/>
      <c r="F100" s="199"/>
      <c r="G100" s="199"/>
      <c r="H100" s="199"/>
      <c r="I100" s="200">
        <f>Q202</f>
        <v>0</v>
      </c>
      <c r="J100" s="200">
        <f>R202</f>
        <v>0</v>
      </c>
      <c r="K100" s="200">
        <f>K202</f>
        <v>0</v>
      </c>
      <c r="M100" s="72"/>
    </row>
    <row r="101" spans="1:31" s="10" customFormat="1" ht="19.899999999999999" customHeight="1">
      <c r="B101" s="196"/>
      <c r="C101" s="197"/>
      <c r="D101" s="198" t="s">
        <v>132</v>
      </c>
      <c r="E101" s="199"/>
      <c r="F101" s="199"/>
      <c r="G101" s="199"/>
      <c r="H101" s="199"/>
      <c r="I101" s="200">
        <f>Q214</f>
        <v>0</v>
      </c>
      <c r="J101" s="200">
        <f>R214</f>
        <v>0</v>
      </c>
      <c r="K101" s="200">
        <f>K214</f>
        <v>0</v>
      </c>
      <c r="M101" s="72"/>
    </row>
    <row r="102" spans="1:31" s="10" customFormat="1" ht="19.899999999999999" customHeight="1">
      <c r="B102" s="196"/>
      <c r="C102" s="197"/>
      <c r="D102" s="198" t="s">
        <v>494</v>
      </c>
      <c r="E102" s="199"/>
      <c r="F102" s="199"/>
      <c r="G102" s="199"/>
      <c r="H102" s="199"/>
      <c r="I102" s="200">
        <f>Q230</f>
        <v>0</v>
      </c>
      <c r="J102" s="200">
        <f>R230</f>
        <v>0</v>
      </c>
      <c r="K102" s="200">
        <f>K230</f>
        <v>0</v>
      </c>
      <c r="M102" s="72"/>
    </row>
    <row r="103" spans="1:31" s="9" customFormat="1" ht="24.95" customHeight="1">
      <c r="B103" s="191"/>
      <c r="C103" s="192"/>
      <c r="D103" s="193" t="s">
        <v>2188</v>
      </c>
      <c r="E103" s="194"/>
      <c r="F103" s="194"/>
      <c r="G103" s="194"/>
      <c r="H103" s="194"/>
      <c r="I103" s="195">
        <f>Q232</f>
        <v>0</v>
      </c>
      <c r="J103" s="195">
        <f>R232</f>
        <v>0</v>
      </c>
      <c r="K103" s="195">
        <f>K232</f>
        <v>0</v>
      </c>
      <c r="M103" s="71"/>
    </row>
    <row r="104" spans="1:31" s="2" customFormat="1" ht="21.75" customHeight="1">
      <c r="A104" s="21"/>
      <c r="B104" s="137"/>
      <c r="C104" s="138"/>
      <c r="D104" s="138"/>
      <c r="E104" s="138"/>
      <c r="F104" s="138"/>
      <c r="G104" s="138"/>
      <c r="H104" s="138"/>
      <c r="I104" s="138"/>
      <c r="J104" s="138"/>
      <c r="K104" s="138"/>
      <c r="L104" s="21"/>
      <c r="M104" s="26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1:31" s="2" customFormat="1" ht="6.95" customHeight="1">
      <c r="A105" s="21"/>
      <c r="B105" s="153"/>
      <c r="C105" s="154"/>
      <c r="D105" s="154"/>
      <c r="E105" s="154"/>
      <c r="F105" s="154"/>
      <c r="G105" s="154"/>
      <c r="H105" s="154"/>
      <c r="I105" s="154"/>
      <c r="J105" s="154"/>
      <c r="K105" s="154"/>
      <c r="L105" s="29"/>
      <c r="M105" s="26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>
      <c r="B106" s="65"/>
      <c r="C106" s="65"/>
      <c r="D106" s="65"/>
      <c r="E106" s="65"/>
      <c r="F106" s="65"/>
      <c r="G106" s="65"/>
      <c r="H106" s="65"/>
      <c r="I106" s="65"/>
      <c r="J106" s="65"/>
      <c r="K106" s="65"/>
    </row>
    <row r="107" spans="1:31">
      <c r="B107" s="65"/>
      <c r="C107" s="65"/>
      <c r="D107" s="65"/>
      <c r="E107" s="65"/>
      <c r="F107" s="65"/>
      <c r="G107" s="65"/>
      <c r="H107" s="65"/>
      <c r="I107" s="65"/>
      <c r="J107" s="65"/>
      <c r="K107" s="65"/>
    </row>
    <row r="108" spans="1:31">
      <c r="B108" s="65"/>
      <c r="C108" s="65"/>
      <c r="D108" s="65"/>
      <c r="E108" s="65"/>
      <c r="F108" s="65"/>
      <c r="G108" s="65"/>
      <c r="H108" s="65"/>
      <c r="I108" s="65"/>
      <c r="J108" s="65"/>
      <c r="K108" s="65"/>
    </row>
    <row r="109" spans="1:31" s="2" customFormat="1" ht="6.95" customHeight="1">
      <c r="A109" s="21"/>
      <c r="B109" s="155"/>
      <c r="C109" s="156"/>
      <c r="D109" s="156"/>
      <c r="E109" s="156"/>
      <c r="F109" s="156"/>
      <c r="G109" s="156"/>
      <c r="H109" s="156"/>
      <c r="I109" s="156"/>
      <c r="J109" s="156"/>
      <c r="K109" s="156"/>
      <c r="L109" s="30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s="2" customFormat="1" ht="24.95" customHeight="1">
      <c r="A110" s="21"/>
      <c r="B110" s="137"/>
      <c r="C110" s="130" t="s">
        <v>142</v>
      </c>
      <c r="D110" s="138"/>
      <c r="E110" s="138"/>
      <c r="F110" s="138"/>
      <c r="G110" s="138"/>
      <c r="H110" s="138"/>
      <c r="I110" s="138"/>
      <c r="J110" s="138"/>
      <c r="K110" s="138"/>
      <c r="L110" s="21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2" customFormat="1" ht="6.95" customHeight="1">
      <c r="A111" s="21"/>
      <c r="B111" s="137"/>
      <c r="C111" s="138"/>
      <c r="D111" s="138"/>
      <c r="E111" s="138"/>
      <c r="F111" s="138"/>
      <c r="G111" s="138"/>
      <c r="H111" s="138"/>
      <c r="I111" s="138"/>
      <c r="J111" s="138"/>
      <c r="K111" s="138"/>
      <c r="L111" s="21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12" customHeight="1">
      <c r="A112" s="21"/>
      <c r="B112" s="137"/>
      <c r="C112" s="133" t="s">
        <v>15</v>
      </c>
      <c r="D112" s="138"/>
      <c r="E112" s="138"/>
      <c r="F112" s="138"/>
      <c r="G112" s="138"/>
      <c r="H112" s="138"/>
      <c r="I112" s="138"/>
      <c r="J112" s="138"/>
      <c r="K112" s="138"/>
      <c r="L112" s="21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65" s="2" customFormat="1" ht="16.5" customHeight="1">
      <c r="A113" s="21"/>
      <c r="B113" s="137"/>
      <c r="C113" s="138"/>
      <c r="D113" s="138"/>
      <c r="E113" s="278" t="str">
        <f>E7</f>
        <v>Rekonstrukce historické budovy krematoria Nymburk 25.10.2024</v>
      </c>
      <c r="F113" s="279"/>
      <c r="G113" s="279"/>
      <c r="H113" s="279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5" s="2" customFormat="1" ht="12" customHeight="1">
      <c r="A114" s="21"/>
      <c r="B114" s="137"/>
      <c r="C114" s="133" t="s">
        <v>119</v>
      </c>
      <c r="D114" s="138"/>
      <c r="E114" s="138"/>
      <c r="F114" s="138"/>
      <c r="G114" s="138"/>
      <c r="H114" s="138"/>
      <c r="I114" s="138"/>
      <c r="J114" s="138"/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5" s="2" customFormat="1" ht="16.5" customHeight="1">
      <c r="A115" s="21"/>
      <c r="B115" s="137"/>
      <c r="C115" s="138"/>
      <c r="D115" s="138"/>
      <c r="E115" s="259" t="str">
        <f>E9</f>
        <v>SO 303 - Zpevněné plochy</v>
      </c>
      <c r="F115" s="277"/>
      <c r="G115" s="277"/>
      <c r="H115" s="277"/>
      <c r="I115" s="138"/>
      <c r="J115" s="138"/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5" s="2" customFormat="1" ht="6.95" customHeight="1">
      <c r="A116" s="21"/>
      <c r="B116" s="137"/>
      <c r="C116" s="138"/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5" s="2" customFormat="1" ht="12" customHeight="1">
      <c r="A117" s="21"/>
      <c r="B117" s="137"/>
      <c r="C117" s="133" t="s">
        <v>19</v>
      </c>
      <c r="D117" s="138"/>
      <c r="E117" s="138"/>
      <c r="F117" s="134" t="str">
        <f>F12</f>
        <v xml:space="preserve"> </v>
      </c>
      <c r="G117" s="138"/>
      <c r="H117" s="138"/>
      <c r="I117" s="133" t="s">
        <v>21</v>
      </c>
      <c r="J117" s="186" t="str">
        <f>IF(J12="","",J12)</f>
        <v>6. 12. 2024</v>
      </c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65" s="2" customFormat="1" ht="6.95" customHeight="1">
      <c r="A118" s="21"/>
      <c r="B118" s="137"/>
      <c r="C118" s="138"/>
      <c r="D118" s="138"/>
      <c r="E118" s="138"/>
      <c r="F118" s="138"/>
      <c r="G118" s="138"/>
      <c r="H118" s="138"/>
      <c r="I118" s="138"/>
      <c r="J118" s="138"/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65" s="2" customFormat="1" ht="15.2" customHeight="1">
      <c r="A119" s="21"/>
      <c r="B119" s="137"/>
      <c r="C119" s="133" t="s">
        <v>23</v>
      </c>
      <c r="D119" s="138"/>
      <c r="E119" s="138"/>
      <c r="F119" s="134" t="str">
        <f>E15</f>
        <v xml:space="preserve">  Město Nymburk</v>
      </c>
      <c r="G119" s="138"/>
      <c r="H119" s="138"/>
      <c r="I119" s="133" t="s">
        <v>27</v>
      </c>
      <c r="J119" s="187" t="str">
        <f>E21</f>
        <v xml:space="preserve">  Ing. Ivan Blažek</v>
      </c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65" s="2" customFormat="1" ht="15.2" customHeight="1">
      <c r="A120" s="21"/>
      <c r="B120" s="137"/>
      <c r="C120" s="133" t="s">
        <v>26</v>
      </c>
      <c r="D120" s="138"/>
      <c r="E120" s="138"/>
      <c r="F120" s="134" t="str">
        <f>IF(E18="","",E18)</f>
        <v>vyplň údaj</v>
      </c>
      <c r="G120" s="138"/>
      <c r="H120" s="138"/>
      <c r="I120" s="133" t="s">
        <v>28</v>
      </c>
      <c r="J120" s="187" t="str">
        <f>E24</f>
        <v xml:space="preserve">  Jaroslav Kudláček</v>
      </c>
      <c r="K120" s="138"/>
      <c r="L120" s="21"/>
      <c r="M120" s="26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65" s="2" customFormat="1" ht="10.35" customHeight="1">
      <c r="A121" s="21"/>
      <c r="B121" s="137"/>
      <c r="C121" s="138"/>
      <c r="D121" s="138"/>
      <c r="E121" s="138"/>
      <c r="F121" s="138"/>
      <c r="G121" s="138"/>
      <c r="H121" s="138"/>
      <c r="I121" s="138"/>
      <c r="J121" s="138"/>
      <c r="K121" s="138"/>
      <c r="L121" s="21"/>
      <c r="M121" s="26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65" s="11" customFormat="1" ht="29.25" customHeight="1">
      <c r="A122" s="73"/>
      <c r="B122" s="201"/>
      <c r="C122" s="202" t="s">
        <v>143</v>
      </c>
      <c r="D122" s="203" t="s">
        <v>55</v>
      </c>
      <c r="E122" s="203" t="s">
        <v>51</v>
      </c>
      <c r="F122" s="203" t="s">
        <v>52</v>
      </c>
      <c r="G122" s="203" t="s">
        <v>144</v>
      </c>
      <c r="H122" s="203" t="s">
        <v>145</v>
      </c>
      <c r="I122" s="203" t="s">
        <v>146</v>
      </c>
      <c r="J122" s="203" t="s">
        <v>147</v>
      </c>
      <c r="K122" s="204" t="s">
        <v>127</v>
      </c>
      <c r="L122" s="74" t="s">
        <v>148</v>
      </c>
      <c r="M122" s="75"/>
      <c r="N122" s="38" t="s">
        <v>1</v>
      </c>
      <c r="O122" s="39" t="s">
        <v>34</v>
      </c>
      <c r="P122" s="39" t="s">
        <v>149</v>
      </c>
      <c r="Q122" s="39" t="s">
        <v>150</v>
      </c>
      <c r="R122" s="39" t="s">
        <v>151</v>
      </c>
      <c r="S122" s="39" t="s">
        <v>152</v>
      </c>
      <c r="T122" s="39" t="s">
        <v>153</v>
      </c>
      <c r="U122" s="39" t="s">
        <v>154</v>
      </c>
      <c r="V122" s="39" t="s">
        <v>155</v>
      </c>
      <c r="W122" s="39" t="s">
        <v>156</v>
      </c>
      <c r="X122" s="40" t="s">
        <v>157</v>
      </c>
      <c r="Y122" s="73"/>
      <c r="Z122" s="73"/>
      <c r="AA122" s="73"/>
      <c r="AB122" s="73"/>
      <c r="AC122" s="73"/>
      <c r="AD122" s="73"/>
      <c r="AE122" s="73"/>
    </row>
    <row r="123" spans="1:65" s="2" customFormat="1" ht="22.9" customHeight="1">
      <c r="A123" s="21"/>
      <c r="B123" s="137"/>
      <c r="C123" s="165" t="s">
        <v>158</v>
      </c>
      <c r="D123" s="138"/>
      <c r="E123" s="138"/>
      <c r="F123" s="138"/>
      <c r="G123" s="138"/>
      <c r="H123" s="138"/>
      <c r="I123" s="138"/>
      <c r="J123" s="138"/>
      <c r="K123" s="205">
        <f>BK123</f>
        <v>0</v>
      </c>
      <c r="L123" s="21"/>
      <c r="M123" s="22"/>
      <c r="N123" s="41"/>
      <c r="O123" s="33"/>
      <c r="P123" s="42"/>
      <c r="Q123" s="76">
        <f>Q124+Q232</f>
        <v>0</v>
      </c>
      <c r="R123" s="76">
        <f>R124+R232</f>
        <v>0</v>
      </c>
      <c r="S123" s="42"/>
      <c r="T123" s="77">
        <f>T124+T232</f>
        <v>0</v>
      </c>
      <c r="U123" s="42"/>
      <c r="V123" s="77">
        <f>V124+V232</f>
        <v>0</v>
      </c>
      <c r="W123" s="42"/>
      <c r="X123" s="78">
        <f>X124+X232</f>
        <v>0</v>
      </c>
      <c r="Y123" s="21"/>
      <c r="Z123" s="21"/>
      <c r="AA123" s="21"/>
      <c r="AB123" s="21"/>
      <c r="AC123" s="21"/>
      <c r="AD123" s="21"/>
      <c r="AE123" s="21"/>
      <c r="AT123" s="17" t="s">
        <v>71</v>
      </c>
      <c r="AU123" s="17" t="s">
        <v>129</v>
      </c>
      <c r="BK123" s="79">
        <f>BK124+BK232</f>
        <v>0</v>
      </c>
    </row>
    <row r="124" spans="1:65" s="12" customFormat="1" ht="25.9" customHeight="1">
      <c r="B124" s="206"/>
      <c r="C124" s="207"/>
      <c r="D124" s="208" t="s">
        <v>71</v>
      </c>
      <c r="E124" s="209" t="s">
        <v>159</v>
      </c>
      <c r="F124" s="209" t="s">
        <v>160</v>
      </c>
      <c r="G124" s="207"/>
      <c r="H124" s="207"/>
      <c r="I124" s="207"/>
      <c r="J124" s="207"/>
      <c r="K124" s="210">
        <f>BK124</f>
        <v>0</v>
      </c>
      <c r="M124" s="80"/>
      <c r="N124" s="82"/>
      <c r="O124" s="83"/>
      <c r="P124" s="83"/>
      <c r="Q124" s="84">
        <f>Q125+Q174+Q202+Q214+Q230</f>
        <v>0</v>
      </c>
      <c r="R124" s="84">
        <f>R125+R174+R202+R214+R230</f>
        <v>0</v>
      </c>
      <c r="S124" s="83"/>
      <c r="T124" s="85">
        <f>T125+T174+T202+T214+T230</f>
        <v>0</v>
      </c>
      <c r="U124" s="83"/>
      <c r="V124" s="85">
        <f>V125+V174+V202+V214+V230</f>
        <v>0</v>
      </c>
      <c r="W124" s="83"/>
      <c r="X124" s="86">
        <f>X125+X174+X202+X214+X230</f>
        <v>0</v>
      </c>
      <c r="AR124" s="81" t="s">
        <v>80</v>
      </c>
      <c r="AT124" s="87" t="s">
        <v>71</v>
      </c>
      <c r="AU124" s="87" t="s">
        <v>72</v>
      </c>
      <c r="AY124" s="81" t="s">
        <v>161</v>
      </c>
      <c r="BK124" s="88">
        <f>BK125+BK174+BK202+BK214+BK230</f>
        <v>0</v>
      </c>
    </row>
    <row r="125" spans="1:65" s="12" customFormat="1" ht="22.9" customHeight="1">
      <c r="B125" s="206"/>
      <c r="C125" s="207"/>
      <c r="D125" s="208" t="s">
        <v>71</v>
      </c>
      <c r="E125" s="211" t="s">
        <v>80</v>
      </c>
      <c r="F125" s="211" t="s">
        <v>499</v>
      </c>
      <c r="G125" s="207"/>
      <c r="H125" s="207"/>
      <c r="I125" s="207"/>
      <c r="J125" s="207"/>
      <c r="K125" s="212">
        <f>BK125</f>
        <v>0</v>
      </c>
      <c r="M125" s="80"/>
      <c r="N125" s="82"/>
      <c r="O125" s="83"/>
      <c r="P125" s="83"/>
      <c r="Q125" s="84">
        <f>SUM(Q126:Q173)</f>
        <v>0</v>
      </c>
      <c r="R125" s="84">
        <f>SUM(R126:R173)</f>
        <v>0</v>
      </c>
      <c r="S125" s="83"/>
      <c r="T125" s="85">
        <f>SUM(T126:T173)</f>
        <v>0</v>
      </c>
      <c r="U125" s="83"/>
      <c r="V125" s="85">
        <f>SUM(V126:V173)</f>
        <v>0</v>
      </c>
      <c r="W125" s="83"/>
      <c r="X125" s="86">
        <f>SUM(X126:X173)</f>
        <v>0</v>
      </c>
      <c r="AR125" s="81" t="s">
        <v>80</v>
      </c>
      <c r="AT125" s="87" t="s">
        <v>71</v>
      </c>
      <c r="AU125" s="87" t="s">
        <v>80</v>
      </c>
      <c r="AY125" s="81" t="s">
        <v>161</v>
      </c>
      <c r="BK125" s="88">
        <f>SUM(BK126:BK173)</f>
        <v>0</v>
      </c>
    </row>
    <row r="126" spans="1:65" s="2" customFormat="1" ht="62.65" customHeight="1">
      <c r="A126" s="21"/>
      <c r="B126" s="137"/>
      <c r="C126" s="213" t="s">
        <v>80</v>
      </c>
      <c r="D126" s="213" t="s">
        <v>164</v>
      </c>
      <c r="E126" s="214" t="s">
        <v>2189</v>
      </c>
      <c r="F126" s="215" t="s">
        <v>2190</v>
      </c>
      <c r="G126" s="216" t="s">
        <v>167</v>
      </c>
      <c r="H126" s="217">
        <v>601.5</v>
      </c>
      <c r="I126" s="218">
        <v>0</v>
      </c>
      <c r="J126" s="123"/>
      <c r="K126" s="218">
        <f>ROUND(P126*H126,2)</f>
        <v>0</v>
      </c>
      <c r="L126" s="89"/>
      <c r="M126" s="22"/>
      <c r="N126" s="90" t="s">
        <v>1</v>
      </c>
      <c r="O126" s="91" t="s">
        <v>35</v>
      </c>
      <c r="P126" s="92">
        <f>I126+J126</f>
        <v>0</v>
      </c>
      <c r="Q126" s="92">
        <f>ROUND(I126*H126,2)</f>
        <v>0</v>
      </c>
      <c r="R126" s="92">
        <f>ROUND(J126*H126,2)</f>
        <v>0</v>
      </c>
      <c r="S126" s="93">
        <v>0</v>
      </c>
      <c r="T126" s="93">
        <f>S126*H126</f>
        <v>0</v>
      </c>
      <c r="U126" s="93">
        <v>0</v>
      </c>
      <c r="V126" s="93">
        <f>U126*H126</f>
        <v>0</v>
      </c>
      <c r="W126" s="93">
        <v>0</v>
      </c>
      <c r="X126" s="94">
        <f>W126*H126</f>
        <v>0</v>
      </c>
      <c r="Y126" s="21"/>
      <c r="Z126" s="21"/>
      <c r="AA126" s="21"/>
      <c r="AB126" s="21"/>
      <c r="AC126" s="21"/>
      <c r="AD126" s="21"/>
      <c r="AE126" s="21"/>
      <c r="AR126" s="95" t="s">
        <v>168</v>
      </c>
      <c r="AT126" s="95" t="s">
        <v>164</v>
      </c>
      <c r="AU126" s="95" t="s">
        <v>82</v>
      </c>
      <c r="AY126" s="17" t="s">
        <v>161</v>
      </c>
      <c r="BE126" s="96">
        <f>IF(O126="základní",K126,0)</f>
        <v>0</v>
      </c>
      <c r="BF126" s="96">
        <f>IF(O126="snížená",K126,0)</f>
        <v>0</v>
      </c>
      <c r="BG126" s="96">
        <f>IF(O126="zákl. přenesená",K126,0)</f>
        <v>0</v>
      </c>
      <c r="BH126" s="96">
        <f>IF(O126="sníž. přenesená",K126,0)</f>
        <v>0</v>
      </c>
      <c r="BI126" s="96">
        <f>IF(O126="nulová",K126,0)</f>
        <v>0</v>
      </c>
      <c r="BJ126" s="17" t="s">
        <v>80</v>
      </c>
      <c r="BK126" s="96">
        <f>ROUND(P126*H126,2)</f>
        <v>0</v>
      </c>
      <c r="BL126" s="17" t="s">
        <v>168</v>
      </c>
      <c r="BM126" s="95" t="s">
        <v>82</v>
      </c>
    </row>
    <row r="127" spans="1:65" s="13" customFormat="1">
      <c r="B127" s="219"/>
      <c r="C127" s="220"/>
      <c r="D127" s="221" t="s">
        <v>169</v>
      </c>
      <c r="E127" s="222" t="s">
        <v>1</v>
      </c>
      <c r="F127" s="223" t="s">
        <v>2191</v>
      </c>
      <c r="G127" s="220"/>
      <c r="H127" s="224">
        <v>571</v>
      </c>
      <c r="I127" s="220"/>
      <c r="J127" s="220"/>
      <c r="K127" s="220"/>
      <c r="M127" s="97"/>
      <c r="N127" s="99"/>
      <c r="O127" s="100"/>
      <c r="P127" s="100"/>
      <c r="Q127" s="100"/>
      <c r="R127" s="100"/>
      <c r="S127" s="100"/>
      <c r="T127" s="100"/>
      <c r="U127" s="100"/>
      <c r="V127" s="100"/>
      <c r="W127" s="100"/>
      <c r="X127" s="101"/>
      <c r="AT127" s="98" t="s">
        <v>169</v>
      </c>
      <c r="AU127" s="98" t="s">
        <v>82</v>
      </c>
      <c r="AV127" s="13" t="s">
        <v>82</v>
      </c>
      <c r="AW127" s="13" t="s">
        <v>4</v>
      </c>
      <c r="AX127" s="13" t="s">
        <v>72</v>
      </c>
      <c r="AY127" s="98" t="s">
        <v>161</v>
      </c>
    </row>
    <row r="128" spans="1:65" s="15" customFormat="1">
      <c r="B128" s="230"/>
      <c r="C128" s="231"/>
      <c r="D128" s="221" t="s">
        <v>169</v>
      </c>
      <c r="E128" s="232" t="s">
        <v>1</v>
      </c>
      <c r="F128" s="233" t="s">
        <v>2192</v>
      </c>
      <c r="G128" s="231"/>
      <c r="H128" s="232" t="s">
        <v>1</v>
      </c>
      <c r="I128" s="231"/>
      <c r="J128" s="231"/>
      <c r="K128" s="231"/>
      <c r="M128" s="107"/>
      <c r="N128" s="109"/>
      <c r="O128" s="110"/>
      <c r="P128" s="110"/>
      <c r="Q128" s="110"/>
      <c r="R128" s="110"/>
      <c r="S128" s="110"/>
      <c r="T128" s="110"/>
      <c r="U128" s="110"/>
      <c r="V128" s="110"/>
      <c r="W128" s="110"/>
      <c r="X128" s="111"/>
      <c r="AT128" s="108" t="s">
        <v>169</v>
      </c>
      <c r="AU128" s="108" t="s">
        <v>82</v>
      </c>
      <c r="AV128" s="15" t="s">
        <v>80</v>
      </c>
      <c r="AW128" s="15" t="s">
        <v>4</v>
      </c>
      <c r="AX128" s="15" t="s">
        <v>72</v>
      </c>
      <c r="AY128" s="108" t="s">
        <v>161</v>
      </c>
    </row>
    <row r="129" spans="1:65" s="13" customFormat="1">
      <c r="B129" s="219"/>
      <c r="C129" s="220"/>
      <c r="D129" s="221" t="s">
        <v>169</v>
      </c>
      <c r="E129" s="222" t="s">
        <v>1</v>
      </c>
      <c r="F129" s="223" t="s">
        <v>2193</v>
      </c>
      <c r="G129" s="220"/>
      <c r="H129" s="224">
        <v>30.5</v>
      </c>
      <c r="I129" s="220"/>
      <c r="J129" s="220"/>
      <c r="K129" s="220"/>
      <c r="M129" s="97"/>
      <c r="N129" s="99"/>
      <c r="O129" s="100"/>
      <c r="P129" s="100"/>
      <c r="Q129" s="100"/>
      <c r="R129" s="100"/>
      <c r="S129" s="100"/>
      <c r="T129" s="100"/>
      <c r="U129" s="100"/>
      <c r="V129" s="100"/>
      <c r="W129" s="100"/>
      <c r="X129" s="101"/>
      <c r="AT129" s="98" t="s">
        <v>169</v>
      </c>
      <c r="AU129" s="98" t="s">
        <v>82</v>
      </c>
      <c r="AV129" s="13" t="s">
        <v>82</v>
      </c>
      <c r="AW129" s="13" t="s">
        <v>4</v>
      </c>
      <c r="AX129" s="13" t="s">
        <v>72</v>
      </c>
      <c r="AY129" s="98" t="s">
        <v>161</v>
      </c>
    </row>
    <row r="130" spans="1:65" s="14" customFormat="1">
      <c r="B130" s="225"/>
      <c r="C130" s="226"/>
      <c r="D130" s="221" t="s">
        <v>169</v>
      </c>
      <c r="E130" s="227" t="s">
        <v>1</v>
      </c>
      <c r="F130" s="228" t="s">
        <v>171</v>
      </c>
      <c r="G130" s="226"/>
      <c r="H130" s="229">
        <v>601.5</v>
      </c>
      <c r="I130" s="226"/>
      <c r="J130" s="226"/>
      <c r="K130" s="226"/>
      <c r="M130" s="102"/>
      <c r="N130" s="104"/>
      <c r="O130" s="105"/>
      <c r="P130" s="105"/>
      <c r="Q130" s="105"/>
      <c r="R130" s="105"/>
      <c r="S130" s="105"/>
      <c r="T130" s="105"/>
      <c r="U130" s="105"/>
      <c r="V130" s="105"/>
      <c r="W130" s="105"/>
      <c r="X130" s="106"/>
      <c r="AT130" s="103" t="s">
        <v>169</v>
      </c>
      <c r="AU130" s="103" t="s">
        <v>82</v>
      </c>
      <c r="AV130" s="14" t="s">
        <v>168</v>
      </c>
      <c r="AW130" s="14" t="s">
        <v>4</v>
      </c>
      <c r="AX130" s="14" t="s">
        <v>80</v>
      </c>
      <c r="AY130" s="103" t="s">
        <v>161</v>
      </c>
    </row>
    <row r="131" spans="1:65" s="2" customFormat="1" ht="49.15" customHeight="1">
      <c r="A131" s="21"/>
      <c r="B131" s="137"/>
      <c r="C131" s="213" t="s">
        <v>82</v>
      </c>
      <c r="D131" s="213" t="s">
        <v>164</v>
      </c>
      <c r="E131" s="214" t="s">
        <v>2194</v>
      </c>
      <c r="F131" s="215" t="s">
        <v>2195</v>
      </c>
      <c r="G131" s="216" t="s">
        <v>167</v>
      </c>
      <c r="H131" s="217">
        <v>30.5</v>
      </c>
      <c r="I131" s="218">
        <v>0</v>
      </c>
      <c r="J131" s="123"/>
      <c r="K131" s="218">
        <f>ROUND(P131*H131,2)</f>
        <v>0</v>
      </c>
      <c r="L131" s="89"/>
      <c r="M131" s="22"/>
      <c r="N131" s="90" t="s">
        <v>1</v>
      </c>
      <c r="O131" s="91" t="s">
        <v>35</v>
      </c>
      <c r="P131" s="92">
        <f>I131+J131</f>
        <v>0</v>
      </c>
      <c r="Q131" s="92">
        <f>ROUND(I131*H131,2)</f>
        <v>0</v>
      </c>
      <c r="R131" s="92">
        <f>ROUND(J131*H131,2)</f>
        <v>0</v>
      </c>
      <c r="S131" s="93">
        <v>0</v>
      </c>
      <c r="T131" s="93">
        <f>S131*H131</f>
        <v>0</v>
      </c>
      <c r="U131" s="93">
        <v>0</v>
      </c>
      <c r="V131" s="93">
        <f>U131*H131</f>
        <v>0</v>
      </c>
      <c r="W131" s="93">
        <v>0</v>
      </c>
      <c r="X131" s="94">
        <f>W131*H131</f>
        <v>0</v>
      </c>
      <c r="Y131" s="21"/>
      <c r="Z131" s="21"/>
      <c r="AA131" s="21"/>
      <c r="AB131" s="21"/>
      <c r="AC131" s="21"/>
      <c r="AD131" s="21"/>
      <c r="AE131" s="21"/>
      <c r="AR131" s="95" t="s">
        <v>168</v>
      </c>
      <c r="AT131" s="95" t="s">
        <v>164</v>
      </c>
      <c r="AU131" s="95" t="s">
        <v>82</v>
      </c>
      <c r="AY131" s="17" t="s">
        <v>161</v>
      </c>
      <c r="BE131" s="96">
        <f>IF(O131="základní",K131,0)</f>
        <v>0</v>
      </c>
      <c r="BF131" s="96">
        <f>IF(O131="snížená",K131,0)</f>
        <v>0</v>
      </c>
      <c r="BG131" s="96">
        <f>IF(O131="zákl. přenesená",K131,0)</f>
        <v>0</v>
      </c>
      <c r="BH131" s="96">
        <f>IF(O131="sníž. přenesená",K131,0)</f>
        <v>0</v>
      </c>
      <c r="BI131" s="96">
        <f>IF(O131="nulová",K131,0)</f>
        <v>0</v>
      </c>
      <c r="BJ131" s="17" t="s">
        <v>80</v>
      </c>
      <c r="BK131" s="96">
        <f>ROUND(P131*H131,2)</f>
        <v>0</v>
      </c>
      <c r="BL131" s="17" t="s">
        <v>168</v>
      </c>
      <c r="BM131" s="95" t="s">
        <v>168</v>
      </c>
    </row>
    <row r="132" spans="1:65" s="15" customFormat="1">
      <c r="B132" s="230"/>
      <c r="C132" s="231"/>
      <c r="D132" s="221" t="s">
        <v>169</v>
      </c>
      <c r="E132" s="232" t="s">
        <v>1</v>
      </c>
      <c r="F132" s="233" t="s">
        <v>2192</v>
      </c>
      <c r="G132" s="231"/>
      <c r="H132" s="232" t="s">
        <v>1</v>
      </c>
      <c r="I132" s="231"/>
      <c r="J132" s="231"/>
      <c r="K132" s="231"/>
      <c r="M132" s="107"/>
      <c r="N132" s="109"/>
      <c r="O132" s="110"/>
      <c r="P132" s="110"/>
      <c r="Q132" s="110"/>
      <c r="R132" s="110"/>
      <c r="S132" s="110"/>
      <c r="T132" s="110"/>
      <c r="U132" s="110"/>
      <c r="V132" s="110"/>
      <c r="W132" s="110"/>
      <c r="X132" s="111"/>
      <c r="AT132" s="108" t="s">
        <v>169</v>
      </c>
      <c r="AU132" s="108" t="s">
        <v>82</v>
      </c>
      <c r="AV132" s="15" t="s">
        <v>80</v>
      </c>
      <c r="AW132" s="15" t="s">
        <v>4</v>
      </c>
      <c r="AX132" s="15" t="s">
        <v>72</v>
      </c>
      <c r="AY132" s="108" t="s">
        <v>161</v>
      </c>
    </row>
    <row r="133" spans="1:65" s="13" customFormat="1">
      <c r="B133" s="219"/>
      <c r="C133" s="220"/>
      <c r="D133" s="221" t="s">
        <v>169</v>
      </c>
      <c r="E133" s="222" t="s">
        <v>1</v>
      </c>
      <c r="F133" s="223" t="s">
        <v>2193</v>
      </c>
      <c r="G133" s="220"/>
      <c r="H133" s="224">
        <v>30.5</v>
      </c>
      <c r="I133" s="220"/>
      <c r="J133" s="220"/>
      <c r="K133" s="220"/>
      <c r="M133" s="97"/>
      <c r="N133" s="99"/>
      <c r="O133" s="100"/>
      <c r="P133" s="100"/>
      <c r="Q133" s="100"/>
      <c r="R133" s="100"/>
      <c r="S133" s="100"/>
      <c r="T133" s="100"/>
      <c r="U133" s="100"/>
      <c r="V133" s="100"/>
      <c r="W133" s="100"/>
      <c r="X133" s="101"/>
      <c r="AT133" s="98" t="s">
        <v>169</v>
      </c>
      <c r="AU133" s="98" t="s">
        <v>82</v>
      </c>
      <c r="AV133" s="13" t="s">
        <v>82</v>
      </c>
      <c r="AW133" s="13" t="s">
        <v>4</v>
      </c>
      <c r="AX133" s="13" t="s">
        <v>72</v>
      </c>
      <c r="AY133" s="98" t="s">
        <v>161</v>
      </c>
    </row>
    <row r="134" spans="1:65" s="14" customFormat="1">
      <c r="B134" s="225"/>
      <c r="C134" s="226"/>
      <c r="D134" s="221" t="s">
        <v>169</v>
      </c>
      <c r="E134" s="227" t="s">
        <v>1</v>
      </c>
      <c r="F134" s="228" t="s">
        <v>171</v>
      </c>
      <c r="G134" s="226"/>
      <c r="H134" s="229">
        <v>30.5</v>
      </c>
      <c r="I134" s="226"/>
      <c r="J134" s="226"/>
      <c r="K134" s="226"/>
      <c r="M134" s="102"/>
      <c r="N134" s="104"/>
      <c r="O134" s="105"/>
      <c r="P134" s="105"/>
      <c r="Q134" s="105"/>
      <c r="R134" s="105"/>
      <c r="S134" s="105"/>
      <c r="T134" s="105"/>
      <c r="U134" s="105"/>
      <c r="V134" s="105"/>
      <c r="W134" s="105"/>
      <c r="X134" s="106"/>
      <c r="AT134" s="103" t="s">
        <v>169</v>
      </c>
      <c r="AU134" s="103" t="s">
        <v>82</v>
      </c>
      <c r="AV134" s="14" t="s">
        <v>168</v>
      </c>
      <c r="AW134" s="14" t="s">
        <v>4</v>
      </c>
      <c r="AX134" s="14" t="s">
        <v>80</v>
      </c>
      <c r="AY134" s="103" t="s">
        <v>161</v>
      </c>
    </row>
    <row r="135" spans="1:65" s="2" customFormat="1" ht="66.75" customHeight="1">
      <c r="A135" s="21"/>
      <c r="B135" s="137"/>
      <c r="C135" s="213" t="s">
        <v>177</v>
      </c>
      <c r="D135" s="213" t="s">
        <v>164</v>
      </c>
      <c r="E135" s="214" t="s">
        <v>2196</v>
      </c>
      <c r="F135" s="215" t="s">
        <v>2197</v>
      </c>
      <c r="G135" s="216" t="s">
        <v>167</v>
      </c>
      <c r="H135" s="217">
        <v>571</v>
      </c>
      <c r="I135" s="218">
        <v>0</v>
      </c>
      <c r="J135" s="123"/>
      <c r="K135" s="218">
        <f>ROUND(P135*H135,2)</f>
        <v>0</v>
      </c>
      <c r="L135" s="89"/>
      <c r="M135" s="22"/>
      <c r="N135" s="90" t="s">
        <v>1</v>
      </c>
      <c r="O135" s="91" t="s">
        <v>35</v>
      </c>
      <c r="P135" s="92">
        <f>I135+J135</f>
        <v>0</v>
      </c>
      <c r="Q135" s="92">
        <f>ROUND(I135*H135,2)</f>
        <v>0</v>
      </c>
      <c r="R135" s="92">
        <f>ROUND(J135*H135,2)</f>
        <v>0</v>
      </c>
      <c r="S135" s="93">
        <v>0</v>
      </c>
      <c r="T135" s="93">
        <f>S135*H135</f>
        <v>0</v>
      </c>
      <c r="U135" s="93">
        <v>0</v>
      </c>
      <c r="V135" s="93">
        <f>U135*H135</f>
        <v>0</v>
      </c>
      <c r="W135" s="93">
        <v>0</v>
      </c>
      <c r="X135" s="94">
        <f>W135*H135</f>
        <v>0</v>
      </c>
      <c r="Y135" s="21"/>
      <c r="Z135" s="21"/>
      <c r="AA135" s="21"/>
      <c r="AB135" s="21"/>
      <c r="AC135" s="21"/>
      <c r="AD135" s="21"/>
      <c r="AE135" s="21"/>
      <c r="AR135" s="95" t="s">
        <v>168</v>
      </c>
      <c r="AT135" s="95" t="s">
        <v>164</v>
      </c>
      <c r="AU135" s="95" t="s">
        <v>82</v>
      </c>
      <c r="AY135" s="17" t="s">
        <v>161</v>
      </c>
      <c r="BE135" s="96">
        <f>IF(O135="základní",K135,0)</f>
        <v>0</v>
      </c>
      <c r="BF135" s="96">
        <f>IF(O135="snížená",K135,0)</f>
        <v>0</v>
      </c>
      <c r="BG135" s="96">
        <f>IF(O135="zákl. přenesená",K135,0)</f>
        <v>0</v>
      </c>
      <c r="BH135" s="96">
        <f>IF(O135="sníž. přenesená",K135,0)</f>
        <v>0</v>
      </c>
      <c r="BI135" s="96">
        <f>IF(O135="nulová",K135,0)</f>
        <v>0</v>
      </c>
      <c r="BJ135" s="17" t="s">
        <v>80</v>
      </c>
      <c r="BK135" s="96">
        <f>ROUND(P135*H135,2)</f>
        <v>0</v>
      </c>
      <c r="BL135" s="17" t="s">
        <v>168</v>
      </c>
      <c r="BM135" s="95" t="s">
        <v>180</v>
      </c>
    </row>
    <row r="136" spans="1:65" s="2" customFormat="1" ht="44.25" customHeight="1">
      <c r="A136" s="21"/>
      <c r="B136" s="137"/>
      <c r="C136" s="213" t="s">
        <v>168</v>
      </c>
      <c r="D136" s="213" t="s">
        <v>164</v>
      </c>
      <c r="E136" s="214" t="s">
        <v>2198</v>
      </c>
      <c r="F136" s="215" t="s">
        <v>2199</v>
      </c>
      <c r="G136" s="216" t="s">
        <v>346</v>
      </c>
      <c r="H136" s="217">
        <v>343.8</v>
      </c>
      <c r="I136" s="218">
        <v>0</v>
      </c>
      <c r="J136" s="123"/>
      <c r="K136" s="218">
        <f>ROUND(P136*H136,2)</f>
        <v>0</v>
      </c>
      <c r="L136" s="89"/>
      <c r="M136" s="22"/>
      <c r="N136" s="90" t="s">
        <v>1</v>
      </c>
      <c r="O136" s="91" t="s">
        <v>35</v>
      </c>
      <c r="P136" s="92">
        <f>I136+J136</f>
        <v>0</v>
      </c>
      <c r="Q136" s="92">
        <f>ROUND(I136*H136,2)</f>
        <v>0</v>
      </c>
      <c r="R136" s="92">
        <f>ROUND(J136*H136,2)</f>
        <v>0</v>
      </c>
      <c r="S136" s="93">
        <v>0</v>
      </c>
      <c r="T136" s="93">
        <f>S136*H136</f>
        <v>0</v>
      </c>
      <c r="U136" s="93">
        <v>0</v>
      </c>
      <c r="V136" s="93">
        <f>U136*H136</f>
        <v>0</v>
      </c>
      <c r="W136" s="93">
        <v>0</v>
      </c>
      <c r="X136" s="94">
        <f>W136*H136</f>
        <v>0</v>
      </c>
      <c r="Y136" s="21"/>
      <c r="Z136" s="21"/>
      <c r="AA136" s="21"/>
      <c r="AB136" s="21"/>
      <c r="AC136" s="21"/>
      <c r="AD136" s="21"/>
      <c r="AE136" s="21"/>
      <c r="AR136" s="95" t="s">
        <v>168</v>
      </c>
      <c r="AT136" s="95" t="s">
        <v>164</v>
      </c>
      <c r="AU136" s="95" t="s">
        <v>82</v>
      </c>
      <c r="AY136" s="17" t="s">
        <v>161</v>
      </c>
      <c r="BE136" s="96">
        <f>IF(O136="základní",K136,0)</f>
        <v>0</v>
      </c>
      <c r="BF136" s="96">
        <f>IF(O136="snížená",K136,0)</f>
        <v>0</v>
      </c>
      <c r="BG136" s="96">
        <f>IF(O136="zákl. přenesená",K136,0)</f>
        <v>0</v>
      </c>
      <c r="BH136" s="96">
        <f>IF(O136="sníž. přenesená",K136,0)</f>
        <v>0</v>
      </c>
      <c r="BI136" s="96">
        <f>IF(O136="nulová",K136,0)</f>
        <v>0</v>
      </c>
      <c r="BJ136" s="17" t="s">
        <v>80</v>
      </c>
      <c r="BK136" s="96">
        <f>ROUND(P136*H136,2)</f>
        <v>0</v>
      </c>
      <c r="BL136" s="17" t="s">
        <v>168</v>
      </c>
      <c r="BM136" s="95" t="s">
        <v>185</v>
      </c>
    </row>
    <row r="137" spans="1:65" s="13" customFormat="1">
      <c r="B137" s="219"/>
      <c r="C137" s="220"/>
      <c r="D137" s="221" t="s">
        <v>169</v>
      </c>
      <c r="E137" s="222" t="s">
        <v>1</v>
      </c>
      <c r="F137" s="223" t="s">
        <v>2200</v>
      </c>
      <c r="G137" s="220"/>
      <c r="H137" s="224">
        <v>343.8</v>
      </c>
      <c r="I137" s="220"/>
      <c r="J137" s="220"/>
      <c r="K137" s="220"/>
      <c r="M137" s="97"/>
      <c r="N137" s="99"/>
      <c r="O137" s="100"/>
      <c r="P137" s="100"/>
      <c r="Q137" s="100"/>
      <c r="R137" s="100"/>
      <c r="S137" s="100"/>
      <c r="T137" s="100"/>
      <c r="U137" s="100"/>
      <c r="V137" s="100"/>
      <c r="W137" s="100"/>
      <c r="X137" s="101"/>
      <c r="AT137" s="98" t="s">
        <v>169</v>
      </c>
      <c r="AU137" s="98" t="s">
        <v>82</v>
      </c>
      <c r="AV137" s="13" t="s">
        <v>82</v>
      </c>
      <c r="AW137" s="13" t="s">
        <v>4</v>
      </c>
      <c r="AX137" s="13" t="s">
        <v>72</v>
      </c>
      <c r="AY137" s="98" t="s">
        <v>161</v>
      </c>
    </row>
    <row r="138" spans="1:65" s="14" customFormat="1">
      <c r="B138" s="225"/>
      <c r="C138" s="226"/>
      <c r="D138" s="221" t="s">
        <v>169</v>
      </c>
      <c r="E138" s="227" t="s">
        <v>1</v>
      </c>
      <c r="F138" s="228" t="s">
        <v>171</v>
      </c>
      <c r="G138" s="226"/>
      <c r="H138" s="229">
        <v>343.8</v>
      </c>
      <c r="I138" s="226"/>
      <c r="J138" s="226"/>
      <c r="K138" s="226"/>
      <c r="M138" s="102"/>
      <c r="N138" s="104"/>
      <c r="O138" s="105"/>
      <c r="P138" s="105"/>
      <c r="Q138" s="105"/>
      <c r="R138" s="105"/>
      <c r="S138" s="105"/>
      <c r="T138" s="105"/>
      <c r="U138" s="105"/>
      <c r="V138" s="105"/>
      <c r="W138" s="105"/>
      <c r="X138" s="106"/>
      <c r="AT138" s="103" t="s">
        <v>169</v>
      </c>
      <c r="AU138" s="103" t="s">
        <v>82</v>
      </c>
      <c r="AV138" s="14" t="s">
        <v>168</v>
      </c>
      <c r="AW138" s="14" t="s">
        <v>4</v>
      </c>
      <c r="AX138" s="14" t="s">
        <v>80</v>
      </c>
      <c r="AY138" s="103" t="s">
        <v>161</v>
      </c>
    </row>
    <row r="139" spans="1:65" s="2" customFormat="1" ht="33" customHeight="1">
      <c r="A139" s="21"/>
      <c r="B139" s="137"/>
      <c r="C139" s="213" t="s">
        <v>192</v>
      </c>
      <c r="D139" s="213" t="s">
        <v>164</v>
      </c>
      <c r="E139" s="214" t="s">
        <v>2201</v>
      </c>
      <c r="F139" s="215" t="s">
        <v>2202</v>
      </c>
      <c r="G139" s="216" t="s">
        <v>174</v>
      </c>
      <c r="H139" s="217">
        <v>30</v>
      </c>
      <c r="I139" s="218">
        <v>0</v>
      </c>
      <c r="J139" s="123"/>
      <c r="K139" s="218">
        <f>ROUND(P139*H139,2)</f>
        <v>0</v>
      </c>
      <c r="L139" s="89"/>
      <c r="M139" s="22"/>
      <c r="N139" s="90" t="s">
        <v>1</v>
      </c>
      <c r="O139" s="91" t="s">
        <v>35</v>
      </c>
      <c r="P139" s="92">
        <f>I139+J139</f>
        <v>0</v>
      </c>
      <c r="Q139" s="92">
        <f>ROUND(I139*H139,2)</f>
        <v>0</v>
      </c>
      <c r="R139" s="92">
        <f>ROUND(J139*H139,2)</f>
        <v>0</v>
      </c>
      <c r="S139" s="93">
        <v>0</v>
      </c>
      <c r="T139" s="93">
        <f>S139*H139</f>
        <v>0</v>
      </c>
      <c r="U139" s="93">
        <v>0</v>
      </c>
      <c r="V139" s="93">
        <f>U139*H139</f>
        <v>0</v>
      </c>
      <c r="W139" s="93">
        <v>0</v>
      </c>
      <c r="X139" s="94">
        <f>W139*H139</f>
        <v>0</v>
      </c>
      <c r="Y139" s="21"/>
      <c r="Z139" s="21"/>
      <c r="AA139" s="21"/>
      <c r="AB139" s="21"/>
      <c r="AC139" s="21"/>
      <c r="AD139" s="21"/>
      <c r="AE139" s="21"/>
      <c r="AR139" s="95" t="s">
        <v>168</v>
      </c>
      <c r="AT139" s="95" t="s">
        <v>164</v>
      </c>
      <c r="AU139" s="95" t="s">
        <v>82</v>
      </c>
      <c r="AY139" s="17" t="s">
        <v>161</v>
      </c>
      <c r="BE139" s="96">
        <f>IF(O139="základní",K139,0)</f>
        <v>0</v>
      </c>
      <c r="BF139" s="96">
        <f>IF(O139="snížená",K139,0)</f>
        <v>0</v>
      </c>
      <c r="BG139" s="96">
        <f>IF(O139="zákl. přenesená",K139,0)</f>
        <v>0</v>
      </c>
      <c r="BH139" s="96">
        <f>IF(O139="sníž. přenesená",K139,0)</f>
        <v>0</v>
      </c>
      <c r="BI139" s="96">
        <f>IF(O139="nulová",K139,0)</f>
        <v>0</v>
      </c>
      <c r="BJ139" s="17" t="s">
        <v>80</v>
      </c>
      <c r="BK139" s="96">
        <f>ROUND(P139*H139,2)</f>
        <v>0</v>
      </c>
      <c r="BL139" s="17" t="s">
        <v>168</v>
      </c>
      <c r="BM139" s="95" t="s">
        <v>195</v>
      </c>
    </row>
    <row r="140" spans="1:65" s="13" customFormat="1">
      <c r="B140" s="219"/>
      <c r="C140" s="220"/>
      <c r="D140" s="221" t="s">
        <v>169</v>
      </c>
      <c r="E140" s="222" t="s">
        <v>1</v>
      </c>
      <c r="F140" s="223" t="s">
        <v>2203</v>
      </c>
      <c r="G140" s="220"/>
      <c r="H140" s="224">
        <v>30</v>
      </c>
      <c r="I140" s="220"/>
      <c r="J140" s="220"/>
      <c r="K140" s="220"/>
      <c r="M140" s="97"/>
      <c r="N140" s="99"/>
      <c r="O140" s="100"/>
      <c r="P140" s="100"/>
      <c r="Q140" s="100"/>
      <c r="R140" s="100"/>
      <c r="S140" s="100"/>
      <c r="T140" s="100"/>
      <c r="U140" s="100"/>
      <c r="V140" s="100"/>
      <c r="W140" s="100"/>
      <c r="X140" s="101"/>
      <c r="AT140" s="98" t="s">
        <v>169</v>
      </c>
      <c r="AU140" s="98" t="s">
        <v>82</v>
      </c>
      <c r="AV140" s="13" t="s">
        <v>82</v>
      </c>
      <c r="AW140" s="13" t="s">
        <v>4</v>
      </c>
      <c r="AX140" s="13" t="s">
        <v>72</v>
      </c>
      <c r="AY140" s="98" t="s">
        <v>161</v>
      </c>
    </row>
    <row r="141" spans="1:65" s="14" customFormat="1">
      <c r="B141" s="225"/>
      <c r="C141" s="226"/>
      <c r="D141" s="221" t="s">
        <v>169</v>
      </c>
      <c r="E141" s="227" t="s">
        <v>1</v>
      </c>
      <c r="F141" s="228" t="s">
        <v>171</v>
      </c>
      <c r="G141" s="226"/>
      <c r="H141" s="229">
        <v>30</v>
      </c>
      <c r="I141" s="226"/>
      <c r="J141" s="226"/>
      <c r="K141" s="226"/>
      <c r="M141" s="102"/>
      <c r="N141" s="104"/>
      <c r="O141" s="105"/>
      <c r="P141" s="105"/>
      <c r="Q141" s="105"/>
      <c r="R141" s="105"/>
      <c r="S141" s="105"/>
      <c r="T141" s="105"/>
      <c r="U141" s="105"/>
      <c r="V141" s="105"/>
      <c r="W141" s="105"/>
      <c r="X141" s="106"/>
      <c r="AT141" s="103" t="s">
        <v>169</v>
      </c>
      <c r="AU141" s="103" t="s">
        <v>82</v>
      </c>
      <c r="AV141" s="14" t="s">
        <v>168</v>
      </c>
      <c r="AW141" s="14" t="s">
        <v>4</v>
      </c>
      <c r="AX141" s="14" t="s">
        <v>80</v>
      </c>
      <c r="AY141" s="103" t="s">
        <v>161</v>
      </c>
    </row>
    <row r="142" spans="1:65" s="2" customFormat="1" ht="62.65" customHeight="1">
      <c r="A142" s="21"/>
      <c r="B142" s="137"/>
      <c r="C142" s="213" t="s">
        <v>180</v>
      </c>
      <c r="D142" s="213" t="s">
        <v>164</v>
      </c>
      <c r="E142" s="214" t="s">
        <v>504</v>
      </c>
      <c r="F142" s="215" t="s">
        <v>505</v>
      </c>
      <c r="G142" s="216" t="s">
        <v>174</v>
      </c>
      <c r="H142" s="217">
        <v>30</v>
      </c>
      <c r="I142" s="218">
        <v>0</v>
      </c>
      <c r="J142" s="123"/>
      <c r="K142" s="218">
        <f>ROUND(P142*H142,2)</f>
        <v>0</v>
      </c>
      <c r="L142" s="89"/>
      <c r="M142" s="22"/>
      <c r="N142" s="90" t="s">
        <v>1</v>
      </c>
      <c r="O142" s="91" t="s">
        <v>35</v>
      </c>
      <c r="P142" s="92">
        <f>I142+J142</f>
        <v>0</v>
      </c>
      <c r="Q142" s="92">
        <f>ROUND(I142*H142,2)</f>
        <v>0</v>
      </c>
      <c r="R142" s="92">
        <f>ROUND(J142*H142,2)</f>
        <v>0</v>
      </c>
      <c r="S142" s="93">
        <v>0</v>
      </c>
      <c r="T142" s="93">
        <f>S142*H142</f>
        <v>0</v>
      </c>
      <c r="U142" s="93">
        <v>0</v>
      </c>
      <c r="V142" s="93">
        <f>U142*H142</f>
        <v>0</v>
      </c>
      <c r="W142" s="93">
        <v>0</v>
      </c>
      <c r="X142" s="94">
        <f>W142*H142</f>
        <v>0</v>
      </c>
      <c r="Y142" s="21"/>
      <c r="Z142" s="21"/>
      <c r="AA142" s="21"/>
      <c r="AB142" s="21"/>
      <c r="AC142" s="21"/>
      <c r="AD142" s="21"/>
      <c r="AE142" s="21"/>
      <c r="AR142" s="95" t="s">
        <v>168</v>
      </c>
      <c r="AT142" s="95" t="s">
        <v>164</v>
      </c>
      <c r="AU142" s="95" t="s">
        <v>82</v>
      </c>
      <c r="AY142" s="17" t="s">
        <v>161</v>
      </c>
      <c r="BE142" s="96">
        <f>IF(O142="základní",K142,0)</f>
        <v>0</v>
      </c>
      <c r="BF142" s="96">
        <f>IF(O142="snížená",K142,0)</f>
        <v>0</v>
      </c>
      <c r="BG142" s="96">
        <f>IF(O142="zákl. přenesená",K142,0)</f>
        <v>0</v>
      </c>
      <c r="BH142" s="96">
        <f>IF(O142="sníž. přenesená",K142,0)</f>
        <v>0</v>
      </c>
      <c r="BI142" s="96">
        <f>IF(O142="nulová",K142,0)</f>
        <v>0</v>
      </c>
      <c r="BJ142" s="17" t="s">
        <v>80</v>
      </c>
      <c r="BK142" s="96">
        <f>ROUND(P142*H142,2)</f>
        <v>0</v>
      </c>
      <c r="BL142" s="17" t="s">
        <v>168</v>
      </c>
      <c r="BM142" s="95" t="s">
        <v>9</v>
      </c>
    </row>
    <row r="143" spans="1:65" s="13" customFormat="1">
      <c r="B143" s="219"/>
      <c r="C143" s="220"/>
      <c r="D143" s="221" t="s">
        <v>169</v>
      </c>
      <c r="E143" s="222" t="s">
        <v>1</v>
      </c>
      <c r="F143" s="223" t="s">
        <v>283</v>
      </c>
      <c r="G143" s="220"/>
      <c r="H143" s="224">
        <v>30</v>
      </c>
      <c r="I143" s="220"/>
      <c r="J143" s="220"/>
      <c r="K143" s="220"/>
      <c r="M143" s="97"/>
      <c r="N143" s="99"/>
      <c r="O143" s="100"/>
      <c r="P143" s="100"/>
      <c r="Q143" s="100"/>
      <c r="R143" s="100"/>
      <c r="S143" s="100"/>
      <c r="T143" s="100"/>
      <c r="U143" s="100"/>
      <c r="V143" s="100"/>
      <c r="W143" s="100"/>
      <c r="X143" s="101"/>
      <c r="AT143" s="98" t="s">
        <v>169</v>
      </c>
      <c r="AU143" s="98" t="s">
        <v>82</v>
      </c>
      <c r="AV143" s="13" t="s">
        <v>82</v>
      </c>
      <c r="AW143" s="13" t="s">
        <v>4</v>
      </c>
      <c r="AX143" s="13" t="s">
        <v>72</v>
      </c>
      <c r="AY143" s="98" t="s">
        <v>161</v>
      </c>
    </row>
    <row r="144" spans="1:65" s="14" customFormat="1">
      <c r="B144" s="225"/>
      <c r="C144" s="226"/>
      <c r="D144" s="221" t="s">
        <v>169</v>
      </c>
      <c r="E144" s="227" t="s">
        <v>1</v>
      </c>
      <c r="F144" s="228" t="s">
        <v>171</v>
      </c>
      <c r="G144" s="226"/>
      <c r="H144" s="229">
        <v>30</v>
      </c>
      <c r="I144" s="226"/>
      <c r="J144" s="226"/>
      <c r="K144" s="226"/>
      <c r="M144" s="102"/>
      <c r="N144" s="104"/>
      <c r="O144" s="105"/>
      <c r="P144" s="105"/>
      <c r="Q144" s="105"/>
      <c r="R144" s="105"/>
      <c r="S144" s="105"/>
      <c r="T144" s="105"/>
      <c r="U144" s="105"/>
      <c r="V144" s="105"/>
      <c r="W144" s="105"/>
      <c r="X144" s="106"/>
      <c r="AT144" s="103" t="s">
        <v>169</v>
      </c>
      <c r="AU144" s="103" t="s">
        <v>82</v>
      </c>
      <c r="AV144" s="14" t="s">
        <v>168</v>
      </c>
      <c r="AW144" s="14" t="s">
        <v>4</v>
      </c>
      <c r="AX144" s="14" t="s">
        <v>80</v>
      </c>
      <c r="AY144" s="103" t="s">
        <v>161</v>
      </c>
    </row>
    <row r="145" spans="1:65" s="2" customFormat="1" ht="66.75" customHeight="1">
      <c r="A145" s="21"/>
      <c r="B145" s="137"/>
      <c r="C145" s="213" t="s">
        <v>201</v>
      </c>
      <c r="D145" s="213" t="s">
        <v>164</v>
      </c>
      <c r="E145" s="214" t="s">
        <v>508</v>
      </c>
      <c r="F145" s="215" t="s">
        <v>1378</v>
      </c>
      <c r="G145" s="216" t="s">
        <v>174</v>
      </c>
      <c r="H145" s="217">
        <v>300</v>
      </c>
      <c r="I145" s="218">
        <v>0</v>
      </c>
      <c r="J145" s="123"/>
      <c r="K145" s="218">
        <f>ROUND(P145*H145,2)</f>
        <v>0</v>
      </c>
      <c r="L145" s="89"/>
      <c r="M145" s="22"/>
      <c r="N145" s="90" t="s">
        <v>1</v>
      </c>
      <c r="O145" s="91" t="s">
        <v>35</v>
      </c>
      <c r="P145" s="92">
        <f>I145+J145</f>
        <v>0</v>
      </c>
      <c r="Q145" s="92">
        <f>ROUND(I145*H145,2)</f>
        <v>0</v>
      </c>
      <c r="R145" s="92">
        <f>ROUND(J145*H145,2)</f>
        <v>0</v>
      </c>
      <c r="S145" s="93">
        <v>0</v>
      </c>
      <c r="T145" s="93">
        <f>S145*H145</f>
        <v>0</v>
      </c>
      <c r="U145" s="93">
        <v>0</v>
      </c>
      <c r="V145" s="93">
        <f>U145*H145</f>
        <v>0</v>
      </c>
      <c r="W145" s="93">
        <v>0</v>
      </c>
      <c r="X145" s="94">
        <f>W145*H145</f>
        <v>0</v>
      </c>
      <c r="Y145" s="21"/>
      <c r="Z145" s="21"/>
      <c r="AA145" s="21"/>
      <c r="AB145" s="21"/>
      <c r="AC145" s="21"/>
      <c r="AD145" s="21"/>
      <c r="AE145" s="21"/>
      <c r="AR145" s="95" t="s">
        <v>168</v>
      </c>
      <c r="AT145" s="95" t="s">
        <v>164</v>
      </c>
      <c r="AU145" s="95" t="s">
        <v>82</v>
      </c>
      <c r="AY145" s="17" t="s">
        <v>161</v>
      </c>
      <c r="BE145" s="96">
        <f>IF(O145="základní",K145,0)</f>
        <v>0</v>
      </c>
      <c r="BF145" s="96">
        <f>IF(O145="snížená",K145,0)</f>
        <v>0</v>
      </c>
      <c r="BG145" s="96">
        <f>IF(O145="zákl. přenesená",K145,0)</f>
        <v>0</v>
      </c>
      <c r="BH145" s="96">
        <f>IF(O145="sníž. přenesená",K145,0)</f>
        <v>0</v>
      </c>
      <c r="BI145" s="96">
        <f>IF(O145="nulová",K145,0)</f>
        <v>0</v>
      </c>
      <c r="BJ145" s="17" t="s">
        <v>80</v>
      </c>
      <c r="BK145" s="96">
        <f>ROUND(P145*H145,2)</f>
        <v>0</v>
      </c>
      <c r="BL145" s="17" t="s">
        <v>168</v>
      </c>
      <c r="BM145" s="95" t="s">
        <v>204</v>
      </c>
    </row>
    <row r="146" spans="1:65" s="13" customFormat="1">
      <c r="B146" s="219"/>
      <c r="C146" s="220"/>
      <c r="D146" s="221" t="s">
        <v>169</v>
      </c>
      <c r="E146" s="222" t="s">
        <v>1</v>
      </c>
      <c r="F146" s="223" t="s">
        <v>2204</v>
      </c>
      <c r="G146" s="220"/>
      <c r="H146" s="224">
        <v>300</v>
      </c>
      <c r="I146" s="220"/>
      <c r="J146" s="220"/>
      <c r="K146" s="220"/>
      <c r="M146" s="97"/>
      <c r="N146" s="99"/>
      <c r="O146" s="100"/>
      <c r="P146" s="100"/>
      <c r="Q146" s="100"/>
      <c r="R146" s="100"/>
      <c r="S146" s="100"/>
      <c r="T146" s="100"/>
      <c r="U146" s="100"/>
      <c r="V146" s="100"/>
      <c r="W146" s="100"/>
      <c r="X146" s="101"/>
      <c r="AT146" s="98" t="s">
        <v>169</v>
      </c>
      <c r="AU146" s="98" t="s">
        <v>82</v>
      </c>
      <c r="AV146" s="13" t="s">
        <v>82</v>
      </c>
      <c r="AW146" s="13" t="s">
        <v>4</v>
      </c>
      <c r="AX146" s="13" t="s">
        <v>72</v>
      </c>
      <c r="AY146" s="98" t="s">
        <v>161</v>
      </c>
    </row>
    <row r="147" spans="1:65" s="14" customFormat="1">
      <c r="B147" s="225"/>
      <c r="C147" s="226"/>
      <c r="D147" s="221" t="s">
        <v>169</v>
      </c>
      <c r="E147" s="227" t="s">
        <v>1</v>
      </c>
      <c r="F147" s="228" t="s">
        <v>171</v>
      </c>
      <c r="G147" s="226"/>
      <c r="H147" s="229">
        <v>300</v>
      </c>
      <c r="I147" s="226"/>
      <c r="J147" s="226"/>
      <c r="K147" s="226"/>
      <c r="M147" s="102"/>
      <c r="N147" s="104"/>
      <c r="O147" s="105"/>
      <c r="P147" s="105"/>
      <c r="Q147" s="105"/>
      <c r="R147" s="105"/>
      <c r="S147" s="105"/>
      <c r="T147" s="105"/>
      <c r="U147" s="105"/>
      <c r="V147" s="105"/>
      <c r="W147" s="105"/>
      <c r="X147" s="106"/>
      <c r="AT147" s="103" t="s">
        <v>169</v>
      </c>
      <c r="AU147" s="103" t="s">
        <v>82</v>
      </c>
      <c r="AV147" s="14" t="s">
        <v>168</v>
      </c>
      <c r="AW147" s="14" t="s">
        <v>4</v>
      </c>
      <c r="AX147" s="14" t="s">
        <v>80</v>
      </c>
      <c r="AY147" s="103" t="s">
        <v>161</v>
      </c>
    </row>
    <row r="148" spans="1:65" s="2" customFormat="1" ht="44.25" customHeight="1">
      <c r="A148" s="21"/>
      <c r="B148" s="137"/>
      <c r="C148" s="213" t="s">
        <v>185</v>
      </c>
      <c r="D148" s="213" t="s">
        <v>164</v>
      </c>
      <c r="E148" s="214" t="s">
        <v>511</v>
      </c>
      <c r="F148" s="215" t="s">
        <v>512</v>
      </c>
      <c r="G148" s="216" t="s">
        <v>174</v>
      </c>
      <c r="H148" s="217">
        <v>30</v>
      </c>
      <c r="I148" s="218">
        <v>0</v>
      </c>
      <c r="J148" s="123"/>
      <c r="K148" s="218">
        <f>ROUND(P148*H148,2)</f>
        <v>0</v>
      </c>
      <c r="L148" s="89"/>
      <c r="M148" s="22"/>
      <c r="N148" s="90" t="s">
        <v>1</v>
      </c>
      <c r="O148" s="91" t="s">
        <v>35</v>
      </c>
      <c r="P148" s="92">
        <f>I148+J148</f>
        <v>0</v>
      </c>
      <c r="Q148" s="92">
        <f>ROUND(I148*H148,2)</f>
        <v>0</v>
      </c>
      <c r="R148" s="92">
        <f>ROUND(J148*H148,2)</f>
        <v>0</v>
      </c>
      <c r="S148" s="93">
        <v>0</v>
      </c>
      <c r="T148" s="93">
        <f>S148*H148</f>
        <v>0</v>
      </c>
      <c r="U148" s="93">
        <v>0</v>
      </c>
      <c r="V148" s="93">
        <f>U148*H148</f>
        <v>0</v>
      </c>
      <c r="W148" s="93">
        <v>0</v>
      </c>
      <c r="X148" s="94">
        <f>W148*H148</f>
        <v>0</v>
      </c>
      <c r="Y148" s="21"/>
      <c r="Z148" s="21"/>
      <c r="AA148" s="21"/>
      <c r="AB148" s="21"/>
      <c r="AC148" s="21"/>
      <c r="AD148" s="21"/>
      <c r="AE148" s="21"/>
      <c r="AR148" s="95" t="s">
        <v>168</v>
      </c>
      <c r="AT148" s="95" t="s">
        <v>164</v>
      </c>
      <c r="AU148" s="95" t="s">
        <v>82</v>
      </c>
      <c r="AY148" s="17" t="s">
        <v>161</v>
      </c>
      <c r="BE148" s="96">
        <f>IF(O148="základní",K148,0)</f>
        <v>0</v>
      </c>
      <c r="BF148" s="96">
        <f>IF(O148="snížená",K148,0)</f>
        <v>0</v>
      </c>
      <c r="BG148" s="96">
        <f>IF(O148="zákl. přenesená",K148,0)</f>
        <v>0</v>
      </c>
      <c r="BH148" s="96">
        <f>IF(O148="sníž. přenesená",K148,0)</f>
        <v>0</v>
      </c>
      <c r="BI148" s="96">
        <f>IF(O148="nulová",K148,0)</f>
        <v>0</v>
      </c>
      <c r="BJ148" s="17" t="s">
        <v>80</v>
      </c>
      <c r="BK148" s="96">
        <f>ROUND(P148*H148,2)</f>
        <v>0</v>
      </c>
      <c r="BL148" s="17" t="s">
        <v>168</v>
      </c>
      <c r="BM148" s="95" t="s">
        <v>239</v>
      </c>
    </row>
    <row r="149" spans="1:65" s="2" customFormat="1" ht="44.25" customHeight="1">
      <c r="A149" s="21"/>
      <c r="B149" s="137"/>
      <c r="C149" s="213" t="s">
        <v>162</v>
      </c>
      <c r="D149" s="213" t="s">
        <v>164</v>
      </c>
      <c r="E149" s="214" t="s">
        <v>513</v>
      </c>
      <c r="F149" s="215" t="s">
        <v>514</v>
      </c>
      <c r="G149" s="216" t="s">
        <v>282</v>
      </c>
      <c r="H149" s="217">
        <v>54</v>
      </c>
      <c r="I149" s="218">
        <v>0</v>
      </c>
      <c r="J149" s="123"/>
      <c r="K149" s="218">
        <f>ROUND(P149*H149,2)</f>
        <v>0</v>
      </c>
      <c r="L149" s="89"/>
      <c r="M149" s="22"/>
      <c r="N149" s="90" t="s">
        <v>1</v>
      </c>
      <c r="O149" s="91" t="s">
        <v>35</v>
      </c>
      <c r="P149" s="92">
        <f>I149+J149</f>
        <v>0</v>
      </c>
      <c r="Q149" s="92">
        <f>ROUND(I149*H149,2)</f>
        <v>0</v>
      </c>
      <c r="R149" s="92">
        <f>ROUND(J149*H149,2)</f>
        <v>0</v>
      </c>
      <c r="S149" s="93">
        <v>0</v>
      </c>
      <c r="T149" s="93">
        <f>S149*H149</f>
        <v>0</v>
      </c>
      <c r="U149" s="93">
        <v>0</v>
      </c>
      <c r="V149" s="93">
        <f>U149*H149</f>
        <v>0</v>
      </c>
      <c r="W149" s="93">
        <v>0</v>
      </c>
      <c r="X149" s="94">
        <f>W149*H149</f>
        <v>0</v>
      </c>
      <c r="Y149" s="21"/>
      <c r="Z149" s="21"/>
      <c r="AA149" s="21"/>
      <c r="AB149" s="21"/>
      <c r="AC149" s="21"/>
      <c r="AD149" s="21"/>
      <c r="AE149" s="21"/>
      <c r="AR149" s="95" t="s">
        <v>168</v>
      </c>
      <c r="AT149" s="95" t="s">
        <v>164</v>
      </c>
      <c r="AU149" s="95" t="s">
        <v>82</v>
      </c>
      <c r="AY149" s="17" t="s">
        <v>161</v>
      </c>
      <c r="BE149" s="96">
        <f>IF(O149="základní",K149,0)</f>
        <v>0</v>
      </c>
      <c r="BF149" s="96">
        <f>IF(O149="snížená",K149,0)</f>
        <v>0</v>
      </c>
      <c r="BG149" s="96">
        <f>IF(O149="zákl. přenesená",K149,0)</f>
        <v>0</v>
      </c>
      <c r="BH149" s="96">
        <f>IF(O149="sníž. přenesená",K149,0)</f>
        <v>0</v>
      </c>
      <c r="BI149" s="96">
        <f>IF(O149="nulová",K149,0)</f>
        <v>0</v>
      </c>
      <c r="BJ149" s="17" t="s">
        <v>80</v>
      </c>
      <c r="BK149" s="96">
        <f>ROUND(P149*H149,2)</f>
        <v>0</v>
      </c>
      <c r="BL149" s="17" t="s">
        <v>168</v>
      </c>
      <c r="BM149" s="95" t="s">
        <v>245</v>
      </c>
    </row>
    <row r="150" spans="1:65" s="13" customFormat="1">
      <c r="B150" s="219"/>
      <c r="C150" s="220"/>
      <c r="D150" s="221" t="s">
        <v>169</v>
      </c>
      <c r="E150" s="222" t="s">
        <v>1</v>
      </c>
      <c r="F150" s="223" t="s">
        <v>2205</v>
      </c>
      <c r="G150" s="220"/>
      <c r="H150" s="224">
        <v>54</v>
      </c>
      <c r="I150" s="220"/>
      <c r="J150" s="220"/>
      <c r="K150" s="220"/>
      <c r="M150" s="97"/>
      <c r="N150" s="99"/>
      <c r="O150" s="100"/>
      <c r="P150" s="100"/>
      <c r="Q150" s="100"/>
      <c r="R150" s="100"/>
      <c r="S150" s="100"/>
      <c r="T150" s="100"/>
      <c r="U150" s="100"/>
      <c r="V150" s="100"/>
      <c r="W150" s="100"/>
      <c r="X150" s="101"/>
      <c r="AT150" s="98" t="s">
        <v>169</v>
      </c>
      <c r="AU150" s="98" t="s">
        <v>82</v>
      </c>
      <c r="AV150" s="13" t="s">
        <v>82</v>
      </c>
      <c r="AW150" s="13" t="s">
        <v>4</v>
      </c>
      <c r="AX150" s="13" t="s">
        <v>72</v>
      </c>
      <c r="AY150" s="98" t="s">
        <v>161</v>
      </c>
    </row>
    <row r="151" spans="1:65" s="14" customFormat="1">
      <c r="B151" s="225"/>
      <c r="C151" s="226"/>
      <c r="D151" s="221" t="s">
        <v>169</v>
      </c>
      <c r="E151" s="227" t="s">
        <v>1</v>
      </c>
      <c r="F151" s="228" t="s">
        <v>171</v>
      </c>
      <c r="G151" s="226"/>
      <c r="H151" s="229">
        <v>54</v>
      </c>
      <c r="I151" s="226"/>
      <c r="J151" s="226"/>
      <c r="K151" s="226"/>
      <c r="M151" s="102"/>
      <c r="N151" s="104"/>
      <c r="O151" s="105"/>
      <c r="P151" s="105"/>
      <c r="Q151" s="105"/>
      <c r="R151" s="105"/>
      <c r="S151" s="105"/>
      <c r="T151" s="105"/>
      <c r="U151" s="105"/>
      <c r="V151" s="105"/>
      <c r="W151" s="105"/>
      <c r="X151" s="106"/>
      <c r="AT151" s="103" t="s">
        <v>169</v>
      </c>
      <c r="AU151" s="103" t="s">
        <v>82</v>
      </c>
      <c r="AV151" s="14" t="s">
        <v>168</v>
      </c>
      <c r="AW151" s="14" t="s">
        <v>4</v>
      </c>
      <c r="AX151" s="14" t="s">
        <v>80</v>
      </c>
      <c r="AY151" s="103" t="s">
        <v>161</v>
      </c>
    </row>
    <row r="152" spans="1:65" s="2" customFormat="1" ht="37.9" customHeight="1">
      <c r="A152" s="21"/>
      <c r="B152" s="137"/>
      <c r="C152" s="213" t="s">
        <v>195</v>
      </c>
      <c r="D152" s="213" t="s">
        <v>164</v>
      </c>
      <c r="E152" s="214" t="s">
        <v>516</v>
      </c>
      <c r="F152" s="215" t="s">
        <v>517</v>
      </c>
      <c r="G152" s="216" t="s">
        <v>174</v>
      </c>
      <c r="H152" s="217">
        <v>30</v>
      </c>
      <c r="I152" s="218">
        <v>0</v>
      </c>
      <c r="J152" s="123"/>
      <c r="K152" s="218">
        <f>ROUND(P152*H152,2)</f>
        <v>0</v>
      </c>
      <c r="L152" s="89"/>
      <c r="M152" s="22"/>
      <c r="N152" s="90" t="s">
        <v>1</v>
      </c>
      <c r="O152" s="91" t="s">
        <v>35</v>
      </c>
      <c r="P152" s="92">
        <f>I152+J152</f>
        <v>0</v>
      </c>
      <c r="Q152" s="92">
        <f>ROUND(I152*H152,2)</f>
        <v>0</v>
      </c>
      <c r="R152" s="92">
        <f>ROUND(J152*H152,2)</f>
        <v>0</v>
      </c>
      <c r="S152" s="93">
        <v>0</v>
      </c>
      <c r="T152" s="93">
        <f>S152*H152</f>
        <v>0</v>
      </c>
      <c r="U152" s="93">
        <v>0</v>
      </c>
      <c r="V152" s="93">
        <f>U152*H152</f>
        <v>0</v>
      </c>
      <c r="W152" s="93">
        <v>0</v>
      </c>
      <c r="X152" s="94">
        <f>W152*H152</f>
        <v>0</v>
      </c>
      <c r="Y152" s="21"/>
      <c r="Z152" s="21"/>
      <c r="AA152" s="21"/>
      <c r="AB152" s="21"/>
      <c r="AC152" s="21"/>
      <c r="AD152" s="21"/>
      <c r="AE152" s="21"/>
      <c r="AR152" s="95" t="s">
        <v>168</v>
      </c>
      <c r="AT152" s="95" t="s">
        <v>164</v>
      </c>
      <c r="AU152" s="95" t="s">
        <v>82</v>
      </c>
      <c r="AY152" s="17" t="s">
        <v>161</v>
      </c>
      <c r="BE152" s="96">
        <f>IF(O152="základní",K152,0)</f>
        <v>0</v>
      </c>
      <c r="BF152" s="96">
        <f>IF(O152="snížená",K152,0)</f>
        <v>0</v>
      </c>
      <c r="BG152" s="96">
        <f>IF(O152="zákl. přenesená",K152,0)</f>
        <v>0</v>
      </c>
      <c r="BH152" s="96">
        <f>IF(O152="sníž. přenesená",K152,0)</f>
        <v>0</v>
      </c>
      <c r="BI152" s="96">
        <f>IF(O152="nulová",K152,0)</f>
        <v>0</v>
      </c>
      <c r="BJ152" s="17" t="s">
        <v>80</v>
      </c>
      <c r="BK152" s="96">
        <f>ROUND(P152*H152,2)</f>
        <v>0</v>
      </c>
      <c r="BL152" s="17" t="s">
        <v>168</v>
      </c>
      <c r="BM152" s="95" t="s">
        <v>248</v>
      </c>
    </row>
    <row r="153" spans="1:65" s="13" customFormat="1">
      <c r="B153" s="219"/>
      <c r="C153" s="220"/>
      <c r="D153" s="221" t="s">
        <v>169</v>
      </c>
      <c r="E153" s="222" t="s">
        <v>1</v>
      </c>
      <c r="F153" s="223" t="s">
        <v>283</v>
      </c>
      <c r="G153" s="220"/>
      <c r="H153" s="224">
        <v>30</v>
      </c>
      <c r="I153" s="220"/>
      <c r="J153" s="220"/>
      <c r="K153" s="220"/>
      <c r="M153" s="97"/>
      <c r="N153" s="99"/>
      <c r="O153" s="100"/>
      <c r="P153" s="100"/>
      <c r="Q153" s="100"/>
      <c r="R153" s="100"/>
      <c r="S153" s="100"/>
      <c r="T153" s="100"/>
      <c r="U153" s="100"/>
      <c r="V153" s="100"/>
      <c r="W153" s="100"/>
      <c r="X153" s="101"/>
      <c r="AT153" s="98" t="s">
        <v>169</v>
      </c>
      <c r="AU153" s="98" t="s">
        <v>82</v>
      </c>
      <c r="AV153" s="13" t="s">
        <v>82</v>
      </c>
      <c r="AW153" s="13" t="s">
        <v>4</v>
      </c>
      <c r="AX153" s="13" t="s">
        <v>72</v>
      </c>
      <c r="AY153" s="98" t="s">
        <v>161</v>
      </c>
    </row>
    <row r="154" spans="1:65" s="14" customFormat="1">
      <c r="B154" s="225"/>
      <c r="C154" s="226"/>
      <c r="D154" s="221" t="s">
        <v>169</v>
      </c>
      <c r="E154" s="227" t="s">
        <v>1</v>
      </c>
      <c r="F154" s="228" t="s">
        <v>171</v>
      </c>
      <c r="G154" s="226"/>
      <c r="H154" s="229">
        <v>30</v>
      </c>
      <c r="I154" s="226"/>
      <c r="J154" s="226"/>
      <c r="K154" s="226"/>
      <c r="M154" s="102"/>
      <c r="N154" s="104"/>
      <c r="O154" s="105"/>
      <c r="P154" s="105"/>
      <c r="Q154" s="105"/>
      <c r="R154" s="105"/>
      <c r="S154" s="105"/>
      <c r="T154" s="105"/>
      <c r="U154" s="105"/>
      <c r="V154" s="105"/>
      <c r="W154" s="105"/>
      <c r="X154" s="106"/>
      <c r="AT154" s="103" t="s">
        <v>169</v>
      </c>
      <c r="AU154" s="103" t="s">
        <v>82</v>
      </c>
      <c r="AV154" s="14" t="s">
        <v>168</v>
      </c>
      <c r="AW154" s="14" t="s">
        <v>4</v>
      </c>
      <c r="AX154" s="14" t="s">
        <v>80</v>
      </c>
      <c r="AY154" s="103" t="s">
        <v>161</v>
      </c>
    </row>
    <row r="155" spans="1:65" s="2" customFormat="1" ht="37.9" customHeight="1">
      <c r="A155" s="21"/>
      <c r="B155" s="137"/>
      <c r="C155" s="213" t="s">
        <v>249</v>
      </c>
      <c r="D155" s="213" t="s">
        <v>164</v>
      </c>
      <c r="E155" s="214" t="s">
        <v>2206</v>
      </c>
      <c r="F155" s="215" t="s">
        <v>2207</v>
      </c>
      <c r="G155" s="216" t="s">
        <v>167</v>
      </c>
      <c r="H155" s="217">
        <v>150</v>
      </c>
      <c r="I155" s="218">
        <v>0</v>
      </c>
      <c r="J155" s="123"/>
      <c r="K155" s="218">
        <f>ROUND(P155*H155,2)</f>
        <v>0</v>
      </c>
      <c r="L155" s="89"/>
      <c r="M155" s="22"/>
      <c r="N155" s="90" t="s">
        <v>1</v>
      </c>
      <c r="O155" s="91" t="s">
        <v>35</v>
      </c>
      <c r="P155" s="92">
        <f>I155+J155</f>
        <v>0</v>
      </c>
      <c r="Q155" s="92">
        <f>ROUND(I155*H155,2)</f>
        <v>0</v>
      </c>
      <c r="R155" s="92">
        <f>ROUND(J155*H155,2)</f>
        <v>0</v>
      </c>
      <c r="S155" s="93">
        <v>0</v>
      </c>
      <c r="T155" s="93">
        <f>S155*H155</f>
        <v>0</v>
      </c>
      <c r="U155" s="93">
        <v>0</v>
      </c>
      <c r="V155" s="93">
        <f>U155*H155</f>
        <v>0</v>
      </c>
      <c r="W155" s="93">
        <v>0</v>
      </c>
      <c r="X155" s="94">
        <f>W155*H155</f>
        <v>0</v>
      </c>
      <c r="Y155" s="21"/>
      <c r="Z155" s="21"/>
      <c r="AA155" s="21"/>
      <c r="AB155" s="21"/>
      <c r="AC155" s="21"/>
      <c r="AD155" s="21"/>
      <c r="AE155" s="21"/>
      <c r="AR155" s="95" t="s">
        <v>168</v>
      </c>
      <c r="AT155" s="95" t="s">
        <v>164</v>
      </c>
      <c r="AU155" s="95" t="s">
        <v>82</v>
      </c>
      <c r="AY155" s="17" t="s">
        <v>161</v>
      </c>
      <c r="BE155" s="96">
        <f>IF(O155="základní",K155,0)</f>
        <v>0</v>
      </c>
      <c r="BF155" s="96">
        <f>IF(O155="snížená",K155,0)</f>
        <v>0</v>
      </c>
      <c r="BG155" s="96">
        <f>IF(O155="zákl. přenesená",K155,0)</f>
        <v>0</v>
      </c>
      <c r="BH155" s="96">
        <f>IF(O155="sníž. přenesená",K155,0)</f>
        <v>0</v>
      </c>
      <c r="BI155" s="96">
        <f>IF(O155="nulová",K155,0)</f>
        <v>0</v>
      </c>
      <c r="BJ155" s="17" t="s">
        <v>80</v>
      </c>
      <c r="BK155" s="96">
        <f>ROUND(P155*H155,2)</f>
        <v>0</v>
      </c>
      <c r="BL155" s="17" t="s">
        <v>168</v>
      </c>
      <c r="BM155" s="95" t="s">
        <v>252</v>
      </c>
    </row>
    <row r="156" spans="1:65" s="13" customFormat="1">
      <c r="B156" s="219"/>
      <c r="C156" s="220"/>
      <c r="D156" s="221" t="s">
        <v>169</v>
      </c>
      <c r="E156" s="222" t="s">
        <v>1</v>
      </c>
      <c r="F156" s="223" t="s">
        <v>2208</v>
      </c>
      <c r="G156" s="220"/>
      <c r="H156" s="224">
        <v>150</v>
      </c>
      <c r="I156" s="220"/>
      <c r="J156" s="220"/>
      <c r="K156" s="220"/>
      <c r="M156" s="97"/>
      <c r="N156" s="99"/>
      <c r="O156" s="100"/>
      <c r="P156" s="100"/>
      <c r="Q156" s="100"/>
      <c r="R156" s="100"/>
      <c r="S156" s="100"/>
      <c r="T156" s="100"/>
      <c r="U156" s="100"/>
      <c r="V156" s="100"/>
      <c r="W156" s="100"/>
      <c r="X156" s="101"/>
      <c r="AT156" s="98" t="s">
        <v>169</v>
      </c>
      <c r="AU156" s="98" t="s">
        <v>82</v>
      </c>
      <c r="AV156" s="13" t="s">
        <v>82</v>
      </c>
      <c r="AW156" s="13" t="s">
        <v>4</v>
      </c>
      <c r="AX156" s="13" t="s">
        <v>72</v>
      </c>
      <c r="AY156" s="98" t="s">
        <v>161</v>
      </c>
    </row>
    <row r="157" spans="1:65" s="14" customFormat="1">
      <c r="B157" s="225"/>
      <c r="C157" s="226"/>
      <c r="D157" s="221" t="s">
        <v>169</v>
      </c>
      <c r="E157" s="227" t="s">
        <v>1</v>
      </c>
      <c r="F157" s="228" t="s">
        <v>171</v>
      </c>
      <c r="G157" s="226"/>
      <c r="H157" s="229">
        <v>150</v>
      </c>
      <c r="I157" s="226"/>
      <c r="J157" s="226"/>
      <c r="K157" s="226"/>
      <c r="M157" s="102"/>
      <c r="N157" s="104"/>
      <c r="O157" s="105"/>
      <c r="P157" s="105"/>
      <c r="Q157" s="105"/>
      <c r="R157" s="105"/>
      <c r="S157" s="105"/>
      <c r="T157" s="105"/>
      <c r="U157" s="105"/>
      <c r="V157" s="105"/>
      <c r="W157" s="105"/>
      <c r="X157" s="106"/>
      <c r="AT157" s="103" t="s">
        <v>169</v>
      </c>
      <c r="AU157" s="103" t="s">
        <v>82</v>
      </c>
      <c r="AV157" s="14" t="s">
        <v>168</v>
      </c>
      <c r="AW157" s="14" t="s">
        <v>4</v>
      </c>
      <c r="AX157" s="14" t="s">
        <v>80</v>
      </c>
      <c r="AY157" s="103" t="s">
        <v>161</v>
      </c>
    </row>
    <row r="158" spans="1:65" s="2" customFormat="1" ht="16.5" customHeight="1">
      <c r="A158" s="21"/>
      <c r="B158" s="137"/>
      <c r="C158" s="235" t="s">
        <v>9</v>
      </c>
      <c r="D158" s="235" t="s">
        <v>549</v>
      </c>
      <c r="E158" s="236" t="s">
        <v>2209</v>
      </c>
      <c r="F158" s="237" t="s">
        <v>2210</v>
      </c>
      <c r="G158" s="238" t="s">
        <v>698</v>
      </c>
      <c r="H158" s="239">
        <v>3</v>
      </c>
      <c r="I158" s="124"/>
      <c r="J158" s="240"/>
      <c r="K158" s="241">
        <f>ROUND(P158*H158,2)</f>
        <v>0</v>
      </c>
      <c r="L158" s="115"/>
      <c r="M158" s="116"/>
      <c r="N158" s="117" t="s">
        <v>1</v>
      </c>
      <c r="O158" s="91" t="s">
        <v>35</v>
      </c>
      <c r="P158" s="92">
        <f>I158+J158</f>
        <v>0</v>
      </c>
      <c r="Q158" s="92">
        <f>ROUND(I158*H158,2)</f>
        <v>0</v>
      </c>
      <c r="R158" s="92">
        <f>ROUND(J158*H158,2)</f>
        <v>0</v>
      </c>
      <c r="S158" s="93">
        <v>0</v>
      </c>
      <c r="T158" s="93">
        <f>S158*H158</f>
        <v>0</v>
      </c>
      <c r="U158" s="93">
        <v>0</v>
      </c>
      <c r="V158" s="93">
        <f>U158*H158</f>
        <v>0</v>
      </c>
      <c r="W158" s="93">
        <v>0</v>
      </c>
      <c r="X158" s="94">
        <f>W158*H158</f>
        <v>0</v>
      </c>
      <c r="Y158" s="21"/>
      <c r="Z158" s="21"/>
      <c r="AA158" s="21"/>
      <c r="AB158" s="21"/>
      <c r="AC158" s="21"/>
      <c r="AD158" s="21"/>
      <c r="AE158" s="21"/>
      <c r="AR158" s="95" t="s">
        <v>185</v>
      </c>
      <c r="AT158" s="95" t="s">
        <v>549</v>
      </c>
      <c r="AU158" s="95" t="s">
        <v>82</v>
      </c>
      <c r="AY158" s="17" t="s">
        <v>161</v>
      </c>
      <c r="BE158" s="96">
        <f>IF(O158="základní",K158,0)</f>
        <v>0</v>
      </c>
      <c r="BF158" s="96">
        <f>IF(O158="snížená",K158,0)</f>
        <v>0</v>
      </c>
      <c r="BG158" s="96">
        <f>IF(O158="zákl. přenesená",K158,0)</f>
        <v>0</v>
      </c>
      <c r="BH158" s="96">
        <f>IF(O158="sníž. přenesená",K158,0)</f>
        <v>0</v>
      </c>
      <c r="BI158" s="96">
        <f>IF(O158="nulová",K158,0)</f>
        <v>0</v>
      </c>
      <c r="BJ158" s="17" t="s">
        <v>80</v>
      </c>
      <c r="BK158" s="96">
        <f>ROUND(P158*H158,2)</f>
        <v>0</v>
      </c>
      <c r="BL158" s="17" t="s">
        <v>168</v>
      </c>
      <c r="BM158" s="95" t="s">
        <v>257</v>
      </c>
    </row>
    <row r="159" spans="1:65" s="13" customFormat="1">
      <c r="B159" s="219"/>
      <c r="C159" s="220"/>
      <c r="D159" s="221" t="s">
        <v>169</v>
      </c>
      <c r="E159" s="222" t="s">
        <v>1</v>
      </c>
      <c r="F159" s="223" t="s">
        <v>2211</v>
      </c>
      <c r="G159" s="220"/>
      <c r="H159" s="224">
        <v>3</v>
      </c>
      <c r="I159" s="220"/>
      <c r="J159" s="220"/>
      <c r="K159" s="220"/>
      <c r="M159" s="97"/>
      <c r="N159" s="99"/>
      <c r="O159" s="100"/>
      <c r="P159" s="100"/>
      <c r="Q159" s="100"/>
      <c r="R159" s="100"/>
      <c r="S159" s="100"/>
      <c r="T159" s="100"/>
      <c r="U159" s="100"/>
      <c r="V159" s="100"/>
      <c r="W159" s="100"/>
      <c r="X159" s="101"/>
      <c r="AT159" s="98" t="s">
        <v>169</v>
      </c>
      <c r="AU159" s="98" t="s">
        <v>82</v>
      </c>
      <c r="AV159" s="13" t="s">
        <v>82</v>
      </c>
      <c r="AW159" s="13" t="s">
        <v>4</v>
      </c>
      <c r="AX159" s="13" t="s">
        <v>72</v>
      </c>
      <c r="AY159" s="98" t="s">
        <v>161</v>
      </c>
    </row>
    <row r="160" spans="1:65" s="14" customFormat="1">
      <c r="B160" s="225"/>
      <c r="C160" s="226"/>
      <c r="D160" s="221" t="s">
        <v>169</v>
      </c>
      <c r="E160" s="227" t="s">
        <v>1</v>
      </c>
      <c r="F160" s="228" t="s">
        <v>171</v>
      </c>
      <c r="G160" s="226"/>
      <c r="H160" s="229">
        <v>3</v>
      </c>
      <c r="I160" s="226"/>
      <c r="J160" s="226"/>
      <c r="K160" s="226"/>
      <c r="M160" s="102"/>
      <c r="N160" s="104"/>
      <c r="O160" s="105"/>
      <c r="P160" s="105"/>
      <c r="Q160" s="105"/>
      <c r="R160" s="105"/>
      <c r="S160" s="105"/>
      <c r="T160" s="105"/>
      <c r="U160" s="105"/>
      <c r="V160" s="105"/>
      <c r="W160" s="105"/>
      <c r="X160" s="106"/>
      <c r="AT160" s="103" t="s">
        <v>169</v>
      </c>
      <c r="AU160" s="103" t="s">
        <v>82</v>
      </c>
      <c r="AV160" s="14" t="s">
        <v>168</v>
      </c>
      <c r="AW160" s="14" t="s">
        <v>4</v>
      </c>
      <c r="AX160" s="14" t="s">
        <v>80</v>
      </c>
      <c r="AY160" s="103" t="s">
        <v>161</v>
      </c>
    </row>
    <row r="161" spans="1:65" s="2" customFormat="1" ht="33" customHeight="1">
      <c r="A161" s="21"/>
      <c r="B161" s="137"/>
      <c r="C161" s="213" t="s">
        <v>266</v>
      </c>
      <c r="D161" s="213" t="s">
        <v>164</v>
      </c>
      <c r="E161" s="214" t="s">
        <v>2212</v>
      </c>
      <c r="F161" s="215" t="s">
        <v>2213</v>
      </c>
      <c r="G161" s="216" t="s">
        <v>167</v>
      </c>
      <c r="H161" s="217">
        <v>591</v>
      </c>
      <c r="I161" s="218">
        <v>0</v>
      </c>
      <c r="J161" s="123"/>
      <c r="K161" s="218">
        <f>ROUND(P161*H161,2)</f>
        <v>0</v>
      </c>
      <c r="L161" s="89"/>
      <c r="M161" s="22"/>
      <c r="N161" s="90" t="s">
        <v>1</v>
      </c>
      <c r="O161" s="91" t="s">
        <v>35</v>
      </c>
      <c r="P161" s="92">
        <f>I161+J161</f>
        <v>0</v>
      </c>
      <c r="Q161" s="92">
        <f>ROUND(I161*H161,2)</f>
        <v>0</v>
      </c>
      <c r="R161" s="92">
        <f>ROUND(J161*H161,2)</f>
        <v>0</v>
      </c>
      <c r="S161" s="93">
        <v>0</v>
      </c>
      <c r="T161" s="93">
        <f>S161*H161</f>
        <v>0</v>
      </c>
      <c r="U161" s="93">
        <v>0</v>
      </c>
      <c r="V161" s="93">
        <f>U161*H161</f>
        <v>0</v>
      </c>
      <c r="W161" s="93">
        <v>0</v>
      </c>
      <c r="X161" s="94">
        <f>W161*H161</f>
        <v>0</v>
      </c>
      <c r="Y161" s="21"/>
      <c r="Z161" s="21"/>
      <c r="AA161" s="21"/>
      <c r="AB161" s="21"/>
      <c r="AC161" s="21"/>
      <c r="AD161" s="21"/>
      <c r="AE161" s="21"/>
      <c r="AR161" s="95" t="s">
        <v>168</v>
      </c>
      <c r="AT161" s="95" t="s">
        <v>164</v>
      </c>
      <c r="AU161" s="95" t="s">
        <v>82</v>
      </c>
      <c r="AY161" s="17" t="s">
        <v>161</v>
      </c>
      <c r="BE161" s="96">
        <f>IF(O161="základní",K161,0)</f>
        <v>0</v>
      </c>
      <c r="BF161" s="96">
        <f>IF(O161="snížená",K161,0)</f>
        <v>0</v>
      </c>
      <c r="BG161" s="96">
        <f>IF(O161="zákl. přenesená",K161,0)</f>
        <v>0</v>
      </c>
      <c r="BH161" s="96">
        <f>IF(O161="sníž. přenesená",K161,0)</f>
        <v>0</v>
      </c>
      <c r="BI161" s="96">
        <f>IF(O161="nulová",K161,0)</f>
        <v>0</v>
      </c>
      <c r="BJ161" s="17" t="s">
        <v>80</v>
      </c>
      <c r="BK161" s="96">
        <f>ROUND(P161*H161,2)</f>
        <v>0</v>
      </c>
      <c r="BL161" s="17" t="s">
        <v>168</v>
      </c>
      <c r="BM161" s="95" t="s">
        <v>270</v>
      </c>
    </row>
    <row r="162" spans="1:65" s="15" customFormat="1">
      <c r="B162" s="230"/>
      <c r="C162" s="231"/>
      <c r="D162" s="221" t="s">
        <v>169</v>
      </c>
      <c r="E162" s="232" t="s">
        <v>1</v>
      </c>
      <c r="F162" s="233" t="s">
        <v>2214</v>
      </c>
      <c r="G162" s="231"/>
      <c r="H162" s="232" t="s">
        <v>1</v>
      </c>
      <c r="I162" s="231"/>
      <c r="J162" s="231"/>
      <c r="K162" s="231"/>
      <c r="M162" s="107"/>
      <c r="N162" s="109"/>
      <c r="O162" s="110"/>
      <c r="P162" s="110"/>
      <c r="Q162" s="110"/>
      <c r="R162" s="110"/>
      <c r="S162" s="110"/>
      <c r="T162" s="110"/>
      <c r="U162" s="110"/>
      <c r="V162" s="110"/>
      <c r="W162" s="110"/>
      <c r="X162" s="111"/>
      <c r="AT162" s="108" t="s">
        <v>169</v>
      </c>
      <c r="AU162" s="108" t="s">
        <v>82</v>
      </c>
      <c r="AV162" s="15" t="s">
        <v>80</v>
      </c>
      <c r="AW162" s="15" t="s">
        <v>4</v>
      </c>
      <c r="AX162" s="15" t="s">
        <v>72</v>
      </c>
      <c r="AY162" s="108" t="s">
        <v>161</v>
      </c>
    </row>
    <row r="163" spans="1:65" s="13" customFormat="1">
      <c r="B163" s="219"/>
      <c r="C163" s="220"/>
      <c r="D163" s="221" t="s">
        <v>169</v>
      </c>
      <c r="E163" s="222" t="s">
        <v>1</v>
      </c>
      <c r="F163" s="223" t="s">
        <v>2191</v>
      </c>
      <c r="G163" s="220"/>
      <c r="H163" s="224">
        <v>571</v>
      </c>
      <c r="I163" s="220"/>
      <c r="J163" s="220"/>
      <c r="K163" s="220"/>
      <c r="M163" s="97"/>
      <c r="N163" s="99"/>
      <c r="O163" s="100"/>
      <c r="P163" s="100"/>
      <c r="Q163" s="100"/>
      <c r="R163" s="100"/>
      <c r="S163" s="100"/>
      <c r="T163" s="100"/>
      <c r="U163" s="100"/>
      <c r="V163" s="100"/>
      <c r="W163" s="100"/>
      <c r="X163" s="101"/>
      <c r="AT163" s="98" t="s">
        <v>169</v>
      </c>
      <c r="AU163" s="98" t="s">
        <v>82</v>
      </c>
      <c r="AV163" s="13" t="s">
        <v>82</v>
      </c>
      <c r="AW163" s="13" t="s">
        <v>4</v>
      </c>
      <c r="AX163" s="13" t="s">
        <v>72</v>
      </c>
      <c r="AY163" s="98" t="s">
        <v>161</v>
      </c>
    </row>
    <row r="164" spans="1:65" s="15" customFormat="1" ht="22.5">
      <c r="B164" s="230"/>
      <c r="C164" s="231"/>
      <c r="D164" s="221" t="s">
        <v>169</v>
      </c>
      <c r="E164" s="232" t="s">
        <v>1</v>
      </c>
      <c r="F164" s="233" t="s">
        <v>2215</v>
      </c>
      <c r="G164" s="231"/>
      <c r="H164" s="232" t="s">
        <v>1</v>
      </c>
      <c r="I164" s="231"/>
      <c r="J164" s="231"/>
      <c r="K164" s="231"/>
      <c r="M164" s="107"/>
      <c r="N164" s="109"/>
      <c r="O164" s="110"/>
      <c r="P164" s="110"/>
      <c r="Q164" s="110"/>
      <c r="R164" s="110"/>
      <c r="S164" s="110"/>
      <c r="T164" s="110"/>
      <c r="U164" s="110"/>
      <c r="V164" s="110"/>
      <c r="W164" s="110"/>
      <c r="X164" s="111"/>
      <c r="AT164" s="108" t="s">
        <v>169</v>
      </c>
      <c r="AU164" s="108" t="s">
        <v>82</v>
      </c>
      <c r="AV164" s="15" t="s">
        <v>80</v>
      </c>
      <c r="AW164" s="15" t="s">
        <v>4</v>
      </c>
      <c r="AX164" s="15" t="s">
        <v>72</v>
      </c>
      <c r="AY164" s="108" t="s">
        <v>161</v>
      </c>
    </row>
    <row r="165" spans="1:65" s="13" customFormat="1">
      <c r="B165" s="219"/>
      <c r="C165" s="220"/>
      <c r="D165" s="221" t="s">
        <v>169</v>
      </c>
      <c r="E165" s="222" t="s">
        <v>1</v>
      </c>
      <c r="F165" s="223" t="s">
        <v>248</v>
      </c>
      <c r="G165" s="220"/>
      <c r="H165" s="224">
        <v>20</v>
      </c>
      <c r="I165" s="220"/>
      <c r="J165" s="220"/>
      <c r="K165" s="220"/>
      <c r="M165" s="97"/>
      <c r="N165" s="99"/>
      <c r="O165" s="100"/>
      <c r="P165" s="100"/>
      <c r="Q165" s="100"/>
      <c r="R165" s="100"/>
      <c r="S165" s="100"/>
      <c r="T165" s="100"/>
      <c r="U165" s="100"/>
      <c r="V165" s="100"/>
      <c r="W165" s="100"/>
      <c r="X165" s="101"/>
      <c r="AT165" s="98" t="s">
        <v>169</v>
      </c>
      <c r="AU165" s="98" t="s">
        <v>82</v>
      </c>
      <c r="AV165" s="13" t="s">
        <v>82</v>
      </c>
      <c r="AW165" s="13" t="s">
        <v>4</v>
      </c>
      <c r="AX165" s="13" t="s">
        <v>72</v>
      </c>
      <c r="AY165" s="98" t="s">
        <v>161</v>
      </c>
    </row>
    <row r="166" spans="1:65" s="14" customFormat="1">
      <c r="B166" s="225"/>
      <c r="C166" s="226"/>
      <c r="D166" s="221" t="s">
        <v>169</v>
      </c>
      <c r="E166" s="227" t="s">
        <v>1</v>
      </c>
      <c r="F166" s="228" t="s">
        <v>171</v>
      </c>
      <c r="G166" s="226"/>
      <c r="H166" s="229">
        <v>591</v>
      </c>
      <c r="I166" s="226"/>
      <c r="J166" s="226"/>
      <c r="K166" s="226"/>
      <c r="M166" s="102"/>
      <c r="N166" s="104"/>
      <c r="O166" s="105"/>
      <c r="P166" s="105"/>
      <c r="Q166" s="105"/>
      <c r="R166" s="105"/>
      <c r="S166" s="105"/>
      <c r="T166" s="105"/>
      <c r="U166" s="105"/>
      <c r="V166" s="105"/>
      <c r="W166" s="105"/>
      <c r="X166" s="106"/>
      <c r="AT166" s="103" t="s">
        <v>169</v>
      </c>
      <c r="AU166" s="103" t="s">
        <v>82</v>
      </c>
      <c r="AV166" s="14" t="s">
        <v>168</v>
      </c>
      <c r="AW166" s="14" t="s">
        <v>4</v>
      </c>
      <c r="AX166" s="14" t="s">
        <v>80</v>
      </c>
      <c r="AY166" s="103" t="s">
        <v>161</v>
      </c>
    </row>
    <row r="167" spans="1:65" s="2" customFormat="1" ht="37.9" customHeight="1">
      <c r="A167" s="21"/>
      <c r="B167" s="137"/>
      <c r="C167" s="213" t="s">
        <v>204</v>
      </c>
      <c r="D167" s="213" t="s">
        <v>164</v>
      </c>
      <c r="E167" s="214" t="s">
        <v>2216</v>
      </c>
      <c r="F167" s="215" t="s">
        <v>2217</v>
      </c>
      <c r="G167" s="216" t="s">
        <v>167</v>
      </c>
      <c r="H167" s="217">
        <v>600</v>
      </c>
      <c r="I167" s="218">
        <v>0</v>
      </c>
      <c r="J167" s="123"/>
      <c r="K167" s="218">
        <f>ROUND(P167*H167,2)</f>
        <v>0</v>
      </c>
      <c r="L167" s="89"/>
      <c r="M167" s="22"/>
      <c r="N167" s="90" t="s">
        <v>1</v>
      </c>
      <c r="O167" s="91" t="s">
        <v>35</v>
      </c>
      <c r="P167" s="92">
        <f>I167+J167</f>
        <v>0</v>
      </c>
      <c r="Q167" s="92">
        <f>ROUND(I167*H167,2)</f>
        <v>0</v>
      </c>
      <c r="R167" s="92">
        <f>ROUND(J167*H167,2)</f>
        <v>0</v>
      </c>
      <c r="S167" s="93">
        <v>0</v>
      </c>
      <c r="T167" s="93">
        <f>S167*H167</f>
        <v>0</v>
      </c>
      <c r="U167" s="93">
        <v>0</v>
      </c>
      <c r="V167" s="93">
        <f>U167*H167</f>
        <v>0</v>
      </c>
      <c r="W167" s="93">
        <v>0</v>
      </c>
      <c r="X167" s="94">
        <f>W167*H167</f>
        <v>0</v>
      </c>
      <c r="Y167" s="21"/>
      <c r="Z167" s="21"/>
      <c r="AA167" s="21"/>
      <c r="AB167" s="21"/>
      <c r="AC167" s="21"/>
      <c r="AD167" s="21"/>
      <c r="AE167" s="21"/>
      <c r="AR167" s="95" t="s">
        <v>168</v>
      </c>
      <c r="AT167" s="95" t="s">
        <v>164</v>
      </c>
      <c r="AU167" s="95" t="s">
        <v>82</v>
      </c>
      <c r="AY167" s="17" t="s">
        <v>161</v>
      </c>
      <c r="BE167" s="96">
        <f>IF(O167="základní",K167,0)</f>
        <v>0</v>
      </c>
      <c r="BF167" s="96">
        <f>IF(O167="snížená",K167,0)</f>
        <v>0</v>
      </c>
      <c r="BG167" s="96">
        <f>IF(O167="zákl. přenesená",K167,0)</f>
        <v>0</v>
      </c>
      <c r="BH167" s="96">
        <f>IF(O167="sníž. přenesená",K167,0)</f>
        <v>0</v>
      </c>
      <c r="BI167" s="96">
        <f>IF(O167="nulová",K167,0)</f>
        <v>0</v>
      </c>
      <c r="BJ167" s="17" t="s">
        <v>80</v>
      </c>
      <c r="BK167" s="96">
        <f>ROUND(P167*H167,2)</f>
        <v>0</v>
      </c>
      <c r="BL167" s="17" t="s">
        <v>168</v>
      </c>
      <c r="BM167" s="95" t="s">
        <v>276</v>
      </c>
    </row>
    <row r="168" spans="1:65" s="15" customFormat="1">
      <c r="B168" s="230"/>
      <c r="C168" s="231"/>
      <c r="D168" s="221" t="s">
        <v>169</v>
      </c>
      <c r="E168" s="232" t="s">
        <v>1</v>
      </c>
      <c r="F168" s="233" t="s">
        <v>2218</v>
      </c>
      <c r="G168" s="231"/>
      <c r="H168" s="232" t="s">
        <v>1</v>
      </c>
      <c r="I168" s="231"/>
      <c r="J168" s="231"/>
      <c r="K168" s="231"/>
      <c r="M168" s="107"/>
      <c r="N168" s="109"/>
      <c r="O168" s="110"/>
      <c r="P168" s="110"/>
      <c r="Q168" s="110"/>
      <c r="R168" s="110"/>
      <c r="S168" s="110"/>
      <c r="T168" s="110"/>
      <c r="U168" s="110"/>
      <c r="V168" s="110"/>
      <c r="W168" s="110"/>
      <c r="X168" s="111"/>
      <c r="AT168" s="108" t="s">
        <v>169</v>
      </c>
      <c r="AU168" s="108" t="s">
        <v>82</v>
      </c>
      <c r="AV168" s="15" t="s">
        <v>80</v>
      </c>
      <c r="AW168" s="15" t="s">
        <v>4</v>
      </c>
      <c r="AX168" s="15" t="s">
        <v>72</v>
      </c>
      <c r="AY168" s="108" t="s">
        <v>161</v>
      </c>
    </row>
    <row r="169" spans="1:65" s="13" customFormat="1">
      <c r="B169" s="219"/>
      <c r="C169" s="220"/>
      <c r="D169" s="221" t="s">
        <v>169</v>
      </c>
      <c r="E169" s="222" t="s">
        <v>1</v>
      </c>
      <c r="F169" s="223" t="s">
        <v>2219</v>
      </c>
      <c r="G169" s="220"/>
      <c r="H169" s="224">
        <v>600</v>
      </c>
      <c r="I169" s="220"/>
      <c r="J169" s="220"/>
      <c r="K169" s="220"/>
      <c r="M169" s="97"/>
      <c r="N169" s="99"/>
      <c r="O169" s="100"/>
      <c r="P169" s="100"/>
      <c r="Q169" s="100"/>
      <c r="R169" s="100"/>
      <c r="S169" s="100"/>
      <c r="T169" s="100"/>
      <c r="U169" s="100"/>
      <c r="V169" s="100"/>
      <c r="W169" s="100"/>
      <c r="X169" s="101"/>
      <c r="AT169" s="98" t="s">
        <v>169</v>
      </c>
      <c r="AU169" s="98" t="s">
        <v>82</v>
      </c>
      <c r="AV169" s="13" t="s">
        <v>82</v>
      </c>
      <c r="AW169" s="13" t="s">
        <v>4</v>
      </c>
      <c r="AX169" s="13" t="s">
        <v>72</v>
      </c>
      <c r="AY169" s="98" t="s">
        <v>161</v>
      </c>
    </row>
    <row r="170" spans="1:65" s="14" customFormat="1">
      <c r="B170" s="225"/>
      <c r="C170" s="226"/>
      <c r="D170" s="221" t="s">
        <v>169</v>
      </c>
      <c r="E170" s="227" t="s">
        <v>1</v>
      </c>
      <c r="F170" s="228" t="s">
        <v>171</v>
      </c>
      <c r="G170" s="226"/>
      <c r="H170" s="229">
        <v>600</v>
      </c>
      <c r="I170" s="226"/>
      <c r="J170" s="226"/>
      <c r="K170" s="226"/>
      <c r="M170" s="102"/>
      <c r="N170" s="104"/>
      <c r="O170" s="105"/>
      <c r="P170" s="105"/>
      <c r="Q170" s="105"/>
      <c r="R170" s="105"/>
      <c r="S170" s="105"/>
      <c r="T170" s="105"/>
      <c r="U170" s="105"/>
      <c r="V170" s="105"/>
      <c r="W170" s="105"/>
      <c r="X170" s="106"/>
      <c r="AT170" s="103" t="s">
        <v>169</v>
      </c>
      <c r="AU170" s="103" t="s">
        <v>82</v>
      </c>
      <c r="AV170" s="14" t="s">
        <v>168</v>
      </c>
      <c r="AW170" s="14" t="s">
        <v>4</v>
      </c>
      <c r="AX170" s="14" t="s">
        <v>80</v>
      </c>
      <c r="AY170" s="103" t="s">
        <v>161</v>
      </c>
    </row>
    <row r="171" spans="1:65" s="2" customFormat="1" ht="16.5" customHeight="1">
      <c r="A171" s="21"/>
      <c r="B171" s="137"/>
      <c r="C171" s="235" t="s">
        <v>279</v>
      </c>
      <c r="D171" s="235" t="s">
        <v>549</v>
      </c>
      <c r="E171" s="236" t="s">
        <v>2220</v>
      </c>
      <c r="F171" s="237" t="s">
        <v>2221</v>
      </c>
      <c r="G171" s="238" t="s">
        <v>282</v>
      </c>
      <c r="H171" s="239">
        <v>48</v>
      </c>
      <c r="I171" s="123"/>
      <c r="J171" s="240"/>
      <c r="K171" s="241">
        <f>ROUND(P171*H171,2)</f>
        <v>0</v>
      </c>
      <c r="L171" s="115"/>
      <c r="M171" s="116"/>
      <c r="N171" s="117" t="s">
        <v>1</v>
      </c>
      <c r="O171" s="91" t="s">
        <v>35</v>
      </c>
      <c r="P171" s="92">
        <f>I171+J171</f>
        <v>0</v>
      </c>
      <c r="Q171" s="92">
        <f>ROUND(I171*H171,2)</f>
        <v>0</v>
      </c>
      <c r="R171" s="92">
        <f>ROUND(J171*H171,2)</f>
        <v>0</v>
      </c>
      <c r="S171" s="93">
        <v>0</v>
      </c>
      <c r="T171" s="93">
        <f>S171*H171</f>
        <v>0</v>
      </c>
      <c r="U171" s="93">
        <v>0</v>
      </c>
      <c r="V171" s="93">
        <f>U171*H171</f>
        <v>0</v>
      </c>
      <c r="W171" s="93">
        <v>0</v>
      </c>
      <c r="X171" s="94">
        <f>W171*H171</f>
        <v>0</v>
      </c>
      <c r="Y171" s="21"/>
      <c r="Z171" s="21"/>
      <c r="AA171" s="21"/>
      <c r="AB171" s="21"/>
      <c r="AC171" s="21"/>
      <c r="AD171" s="21"/>
      <c r="AE171" s="21"/>
      <c r="AR171" s="95" t="s">
        <v>185</v>
      </c>
      <c r="AT171" s="95" t="s">
        <v>549</v>
      </c>
      <c r="AU171" s="95" t="s">
        <v>82</v>
      </c>
      <c r="AY171" s="17" t="s">
        <v>161</v>
      </c>
      <c r="BE171" s="96">
        <f>IF(O171="základní",K171,0)</f>
        <v>0</v>
      </c>
      <c r="BF171" s="96">
        <f>IF(O171="snížená",K171,0)</f>
        <v>0</v>
      </c>
      <c r="BG171" s="96">
        <f>IF(O171="zákl. přenesená",K171,0)</f>
        <v>0</v>
      </c>
      <c r="BH171" s="96">
        <f>IF(O171="sníž. přenesená",K171,0)</f>
        <v>0</v>
      </c>
      <c r="BI171" s="96">
        <f>IF(O171="nulová",K171,0)</f>
        <v>0</v>
      </c>
      <c r="BJ171" s="17" t="s">
        <v>80</v>
      </c>
      <c r="BK171" s="96">
        <f>ROUND(P171*H171,2)</f>
        <v>0</v>
      </c>
      <c r="BL171" s="17" t="s">
        <v>168</v>
      </c>
      <c r="BM171" s="95" t="s">
        <v>283</v>
      </c>
    </row>
    <row r="172" spans="1:65" s="13" customFormat="1">
      <c r="B172" s="219"/>
      <c r="C172" s="220"/>
      <c r="D172" s="221" t="s">
        <v>169</v>
      </c>
      <c r="E172" s="222" t="s">
        <v>1</v>
      </c>
      <c r="F172" s="223" t="s">
        <v>2222</v>
      </c>
      <c r="G172" s="220"/>
      <c r="H172" s="224">
        <v>48</v>
      </c>
      <c r="I172" s="220"/>
      <c r="J172" s="220"/>
      <c r="K172" s="220"/>
      <c r="M172" s="97"/>
      <c r="N172" s="99"/>
      <c r="O172" s="100"/>
      <c r="P172" s="100"/>
      <c r="Q172" s="100"/>
      <c r="R172" s="100"/>
      <c r="S172" s="100"/>
      <c r="T172" s="100"/>
      <c r="U172" s="100"/>
      <c r="V172" s="100"/>
      <c r="W172" s="100"/>
      <c r="X172" s="101"/>
      <c r="AT172" s="98" t="s">
        <v>169</v>
      </c>
      <c r="AU172" s="98" t="s">
        <v>82</v>
      </c>
      <c r="AV172" s="13" t="s">
        <v>82</v>
      </c>
      <c r="AW172" s="13" t="s">
        <v>4</v>
      </c>
      <c r="AX172" s="13" t="s">
        <v>72</v>
      </c>
      <c r="AY172" s="98" t="s">
        <v>161</v>
      </c>
    </row>
    <row r="173" spans="1:65" s="14" customFormat="1">
      <c r="B173" s="225"/>
      <c r="C173" s="226"/>
      <c r="D173" s="221" t="s">
        <v>169</v>
      </c>
      <c r="E173" s="227" t="s">
        <v>1</v>
      </c>
      <c r="F173" s="228" t="s">
        <v>171</v>
      </c>
      <c r="G173" s="226"/>
      <c r="H173" s="229">
        <v>48</v>
      </c>
      <c r="I173" s="226"/>
      <c r="J173" s="226"/>
      <c r="K173" s="226"/>
      <c r="M173" s="102"/>
      <c r="N173" s="104"/>
      <c r="O173" s="105"/>
      <c r="P173" s="105"/>
      <c r="Q173" s="105"/>
      <c r="R173" s="105"/>
      <c r="S173" s="105"/>
      <c r="T173" s="105"/>
      <c r="U173" s="105"/>
      <c r="V173" s="105"/>
      <c r="W173" s="105"/>
      <c r="X173" s="106"/>
      <c r="AT173" s="103" t="s">
        <v>169</v>
      </c>
      <c r="AU173" s="103" t="s">
        <v>82</v>
      </c>
      <c r="AV173" s="14" t="s">
        <v>168</v>
      </c>
      <c r="AW173" s="14" t="s">
        <v>4</v>
      </c>
      <c r="AX173" s="14" t="s">
        <v>80</v>
      </c>
      <c r="AY173" s="103" t="s">
        <v>161</v>
      </c>
    </row>
    <row r="174" spans="1:65" s="12" customFormat="1" ht="22.9" customHeight="1">
      <c r="B174" s="206"/>
      <c r="C174" s="207"/>
      <c r="D174" s="208" t="s">
        <v>71</v>
      </c>
      <c r="E174" s="211" t="s">
        <v>192</v>
      </c>
      <c r="F174" s="211" t="s">
        <v>2223</v>
      </c>
      <c r="G174" s="207"/>
      <c r="H174" s="207"/>
      <c r="I174" s="207"/>
      <c r="J174" s="207"/>
      <c r="K174" s="212">
        <f>BK174</f>
        <v>0</v>
      </c>
      <c r="M174" s="80"/>
      <c r="N174" s="82"/>
      <c r="O174" s="83"/>
      <c r="P174" s="83"/>
      <c r="Q174" s="84">
        <f>SUM(Q175:Q201)</f>
        <v>0</v>
      </c>
      <c r="R174" s="84">
        <f>SUM(R175:R201)</f>
        <v>0</v>
      </c>
      <c r="S174" s="83"/>
      <c r="T174" s="85">
        <f>SUM(T175:T201)</f>
        <v>0</v>
      </c>
      <c r="U174" s="83"/>
      <c r="V174" s="85">
        <f>SUM(V175:V201)</f>
        <v>0</v>
      </c>
      <c r="W174" s="83"/>
      <c r="X174" s="86">
        <f>SUM(X175:X201)</f>
        <v>0</v>
      </c>
      <c r="AR174" s="81" t="s">
        <v>80</v>
      </c>
      <c r="AT174" s="87" t="s">
        <v>71</v>
      </c>
      <c r="AU174" s="87" t="s">
        <v>80</v>
      </c>
      <c r="AY174" s="81" t="s">
        <v>161</v>
      </c>
      <c r="BK174" s="88">
        <f>SUM(BK175:BK201)</f>
        <v>0</v>
      </c>
    </row>
    <row r="175" spans="1:65" s="2" customFormat="1" ht="44.25" customHeight="1">
      <c r="A175" s="21"/>
      <c r="B175" s="137"/>
      <c r="C175" s="213" t="s">
        <v>239</v>
      </c>
      <c r="D175" s="213" t="s">
        <v>164</v>
      </c>
      <c r="E175" s="214" t="s">
        <v>2224</v>
      </c>
      <c r="F175" s="215" t="s">
        <v>2225</v>
      </c>
      <c r="G175" s="216" t="s">
        <v>167</v>
      </c>
      <c r="H175" s="217">
        <v>591</v>
      </c>
      <c r="I175" s="123"/>
      <c r="J175" s="123"/>
      <c r="K175" s="218">
        <f>ROUND(P175*H175,2)</f>
        <v>0</v>
      </c>
      <c r="L175" s="89"/>
      <c r="M175" s="22"/>
      <c r="N175" s="90" t="s">
        <v>1</v>
      </c>
      <c r="O175" s="91" t="s">
        <v>35</v>
      </c>
      <c r="P175" s="92">
        <f>I175+J175</f>
        <v>0</v>
      </c>
      <c r="Q175" s="92">
        <f>ROUND(I175*H175,2)</f>
        <v>0</v>
      </c>
      <c r="R175" s="92">
        <f>ROUND(J175*H175,2)</f>
        <v>0</v>
      </c>
      <c r="S175" s="93">
        <v>0</v>
      </c>
      <c r="T175" s="93">
        <f>S175*H175</f>
        <v>0</v>
      </c>
      <c r="U175" s="93">
        <v>0</v>
      </c>
      <c r="V175" s="93">
        <f>U175*H175</f>
        <v>0</v>
      </c>
      <c r="W175" s="93">
        <v>0</v>
      </c>
      <c r="X175" s="94">
        <f>W175*H175</f>
        <v>0</v>
      </c>
      <c r="Y175" s="21"/>
      <c r="Z175" s="21"/>
      <c r="AA175" s="21"/>
      <c r="AB175" s="21"/>
      <c r="AC175" s="21"/>
      <c r="AD175" s="21"/>
      <c r="AE175" s="21"/>
      <c r="AR175" s="95" t="s">
        <v>168</v>
      </c>
      <c r="AT175" s="95" t="s">
        <v>164</v>
      </c>
      <c r="AU175" s="95" t="s">
        <v>82</v>
      </c>
      <c r="AY175" s="17" t="s">
        <v>161</v>
      </c>
      <c r="BE175" s="96">
        <f>IF(O175="základní",K175,0)</f>
        <v>0</v>
      </c>
      <c r="BF175" s="96">
        <f>IF(O175="snížená",K175,0)</f>
        <v>0</v>
      </c>
      <c r="BG175" s="96">
        <f>IF(O175="zákl. přenesená",K175,0)</f>
        <v>0</v>
      </c>
      <c r="BH175" s="96">
        <f>IF(O175="sníž. přenesená",K175,0)</f>
        <v>0</v>
      </c>
      <c r="BI175" s="96">
        <f>IF(O175="nulová",K175,0)</f>
        <v>0</v>
      </c>
      <c r="BJ175" s="17" t="s">
        <v>80</v>
      </c>
      <c r="BK175" s="96">
        <f>ROUND(P175*H175,2)</f>
        <v>0</v>
      </c>
      <c r="BL175" s="17" t="s">
        <v>168</v>
      </c>
      <c r="BM175" s="95" t="s">
        <v>286</v>
      </c>
    </row>
    <row r="176" spans="1:65" s="15" customFormat="1">
      <c r="B176" s="230"/>
      <c r="C176" s="231"/>
      <c r="D176" s="221" t="s">
        <v>169</v>
      </c>
      <c r="E176" s="232" t="s">
        <v>1</v>
      </c>
      <c r="F176" s="233" t="s">
        <v>2214</v>
      </c>
      <c r="G176" s="231"/>
      <c r="H176" s="232" t="s">
        <v>1</v>
      </c>
      <c r="I176" s="231"/>
      <c r="J176" s="231"/>
      <c r="K176" s="231"/>
      <c r="M176" s="107"/>
      <c r="N176" s="109"/>
      <c r="O176" s="110"/>
      <c r="P176" s="110"/>
      <c r="Q176" s="110"/>
      <c r="R176" s="110"/>
      <c r="S176" s="110"/>
      <c r="T176" s="110"/>
      <c r="U176" s="110"/>
      <c r="V176" s="110"/>
      <c r="W176" s="110"/>
      <c r="X176" s="111"/>
      <c r="AT176" s="108" t="s">
        <v>169</v>
      </c>
      <c r="AU176" s="108" t="s">
        <v>82</v>
      </c>
      <c r="AV176" s="15" t="s">
        <v>80</v>
      </c>
      <c r="AW176" s="15" t="s">
        <v>4</v>
      </c>
      <c r="AX176" s="15" t="s">
        <v>72</v>
      </c>
      <c r="AY176" s="108" t="s">
        <v>161</v>
      </c>
    </row>
    <row r="177" spans="1:65" s="13" customFormat="1">
      <c r="B177" s="219"/>
      <c r="C177" s="220"/>
      <c r="D177" s="221" t="s">
        <v>169</v>
      </c>
      <c r="E177" s="222" t="s">
        <v>1</v>
      </c>
      <c r="F177" s="223" t="s">
        <v>2191</v>
      </c>
      <c r="G177" s="220"/>
      <c r="H177" s="224">
        <v>571</v>
      </c>
      <c r="I177" s="220"/>
      <c r="J177" s="220"/>
      <c r="K177" s="220"/>
      <c r="M177" s="97"/>
      <c r="N177" s="99"/>
      <c r="O177" s="100"/>
      <c r="P177" s="100"/>
      <c r="Q177" s="100"/>
      <c r="R177" s="100"/>
      <c r="S177" s="100"/>
      <c r="T177" s="100"/>
      <c r="U177" s="100"/>
      <c r="V177" s="100"/>
      <c r="W177" s="100"/>
      <c r="X177" s="101"/>
      <c r="AT177" s="98" t="s">
        <v>169</v>
      </c>
      <c r="AU177" s="98" t="s">
        <v>82</v>
      </c>
      <c r="AV177" s="13" t="s">
        <v>82</v>
      </c>
      <c r="AW177" s="13" t="s">
        <v>4</v>
      </c>
      <c r="AX177" s="13" t="s">
        <v>72</v>
      </c>
      <c r="AY177" s="98" t="s">
        <v>161</v>
      </c>
    </row>
    <row r="178" spans="1:65" s="15" customFormat="1" ht="22.5">
      <c r="B178" s="230"/>
      <c r="C178" s="231"/>
      <c r="D178" s="221" t="s">
        <v>169</v>
      </c>
      <c r="E178" s="232" t="s">
        <v>1</v>
      </c>
      <c r="F178" s="233" t="s">
        <v>2215</v>
      </c>
      <c r="G178" s="231"/>
      <c r="H178" s="232" t="s">
        <v>1</v>
      </c>
      <c r="I178" s="231"/>
      <c r="J178" s="231"/>
      <c r="K178" s="231"/>
      <c r="M178" s="107"/>
      <c r="N178" s="109"/>
      <c r="O178" s="110"/>
      <c r="P178" s="110"/>
      <c r="Q178" s="110"/>
      <c r="R178" s="110"/>
      <c r="S178" s="110"/>
      <c r="T178" s="110"/>
      <c r="U178" s="110"/>
      <c r="V178" s="110"/>
      <c r="W178" s="110"/>
      <c r="X178" s="111"/>
      <c r="AT178" s="108" t="s">
        <v>169</v>
      </c>
      <c r="AU178" s="108" t="s">
        <v>82</v>
      </c>
      <c r="AV178" s="15" t="s">
        <v>80</v>
      </c>
      <c r="AW178" s="15" t="s">
        <v>4</v>
      </c>
      <c r="AX178" s="15" t="s">
        <v>72</v>
      </c>
      <c r="AY178" s="108" t="s">
        <v>161</v>
      </c>
    </row>
    <row r="179" spans="1:65" s="13" customFormat="1">
      <c r="B179" s="219"/>
      <c r="C179" s="220"/>
      <c r="D179" s="221" t="s">
        <v>169</v>
      </c>
      <c r="E179" s="222" t="s">
        <v>1</v>
      </c>
      <c r="F179" s="223" t="s">
        <v>248</v>
      </c>
      <c r="G179" s="220"/>
      <c r="H179" s="224">
        <v>20</v>
      </c>
      <c r="I179" s="220"/>
      <c r="J179" s="220"/>
      <c r="K179" s="220"/>
      <c r="M179" s="97"/>
      <c r="N179" s="99"/>
      <c r="O179" s="100"/>
      <c r="P179" s="100"/>
      <c r="Q179" s="100"/>
      <c r="R179" s="100"/>
      <c r="S179" s="100"/>
      <c r="T179" s="100"/>
      <c r="U179" s="100"/>
      <c r="V179" s="100"/>
      <c r="W179" s="100"/>
      <c r="X179" s="101"/>
      <c r="AT179" s="98" t="s">
        <v>169</v>
      </c>
      <c r="AU179" s="98" t="s">
        <v>82</v>
      </c>
      <c r="AV179" s="13" t="s">
        <v>82</v>
      </c>
      <c r="AW179" s="13" t="s">
        <v>4</v>
      </c>
      <c r="AX179" s="13" t="s">
        <v>72</v>
      </c>
      <c r="AY179" s="98" t="s">
        <v>161</v>
      </c>
    </row>
    <row r="180" spans="1:65" s="14" customFormat="1">
      <c r="B180" s="225"/>
      <c r="C180" s="226"/>
      <c r="D180" s="221" t="s">
        <v>169</v>
      </c>
      <c r="E180" s="227" t="s">
        <v>1</v>
      </c>
      <c r="F180" s="228" t="s">
        <v>171</v>
      </c>
      <c r="G180" s="226"/>
      <c r="H180" s="229">
        <v>591</v>
      </c>
      <c r="I180" s="226"/>
      <c r="J180" s="226"/>
      <c r="K180" s="226"/>
      <c r="M180" s="102"/>
      <c r="N180" s="104"/>
      <c r="O180" s="105"/>
      <c r="P180" s="105"/>
      <c r="Q180" s="105"/>
      <c r="R180" s="105"/>
      <c r="S180" s="105"/>
      <c r="T180" s="105"/>
      <c r="U180" s="105"/>
      <c r="V180" s="105"/>
      <c r="W180" s="105"/>
      <c r="X180" s="106"/>
      <c r="AT180" s="103" t="s">
        <v>169</v>
      </c>
      <c r="AU180" s="103" t="s">
        <v>82</v>
      </c>
      <c r="AV180" s="14" t="s">
        <v>168</v>
      </c>
      <c r="AW180" s="14" t="s">
        <v>4</v>
      </c>
      <c r="AX180" s="14" t="s">
        <v>80</v>
      </c>
      <c r="AY180" s="103" t="s">
        <v>161</v>
      </c>
    </row>
    <row r="181" spans="1:65" s="2" customFormat="1" ht="33" customHeight="1">
      <c r="A181" s="21"/>
      <c r="B181" s="137"/>
      <c r="C181" s="213" t="s">
        <v>287</v>
      </c>
      <c r="D181" s="213" t="s">
        <v>164</v>
      </c>
      <c r="E181" s="214" t="s">
        <v>2226</v>
      </c>
      <c r="F181" s="215" t="s">
        <v>2227</v>
      </c>
      <c r="G181" s="216" t="s">
        <v>167</v>
      </c>
      <c r="H181" s="217">
        <v>591</v>
      </c>
      <c r="I181" s="123"/>
      <c r="J181" s="123"/>
      <c r="K181" s="218">
        <f>ROUND(P181*H181,2)</f>
        <v>0</v>
      </c>
      <c r="L181" s="89"/>
      <c r="M181" s="22"/>
      <c r="N181" s="90" t="s">
        <v>1</v>
      </c>
      <c r="O181" s="91" t="s">
        <v>35</v>
      </c>
      <c r="P181" s="92">
        <f>I181+J181</f>
        <v>0</v>
      </c>
      <c r="Q181" s="92">
        <f>ROUND(I181*H181,2)</f>
        <v>0</v>
      </c>
      <c r="R181" s="92">
        <f>ROUND(J181*H181,2)</f>
        <v>0</v>
      </c>
      <c r="S181" s="93">
        <v>0</v>
      </c>
      <c r="T181" s="93">
        <f>S181*H181</f>
        <v>0</v>
      </c>
      <c r="U181" s="93">
        <v>0</v>
      </c>
      <c r="V181" s="93">
        <f>U181*H181</f>
        <v>0</v>
      </c>
      <c r="W181" s="93">
        <v>0</v>
      </c>
      <c r="X181" s="94">
        <f>W181*H181</f>
        <v>0</v>
      </c>
      <c r="Y181" s="21"/>
      <c r="Z181" s="21"/>
      <c r="AA181" s="21"/>
      <c r="AB181" s="21"/>
      <c r="AC181" s="21"/>
      <c r="AD181" s="21"/>
      <c r="AE181" s="21"/>
      <c r="AR181" s="95" t="s">
        <v>168</v>
      </c>
      <c r="AT181" s="95" t="s">
        <v>164</v>
      </c>
      <c r="AU181" s="95" t="s">
        <v>82</v>
      </c>
      <c r="AY181" s="17" t="s">
        <v>161</v>
      </c>
      <c r="BE181" s="96">
        <f>IF(O181="základní",K181,0)</f>
        <v>0</v>
      </c>
      <c r="BF181" s="96">
        <f>IF(O181="snížená",K181,0)</f>
        <v>0</v>
      </c>
      <c r="BG181" s="96">
        <f>IF(O181="zákl. přenesená",K181,0)</f>
        <v>0</v>
      </c>
      <c r="BH181" s="96">
        <f>IF(O181="sníž. přenesená",K181,0)</f>
        <v>0</v>
      </c>
      <c r="BI181" s="96">
        <f>IF(O181="nulová",K181,0)</f>
        <v>0</v>
      </c>
      <c r="BJ181" s="17" t="s">
        <v>80</v>
      </c>
      <c r="BK181" s="96">
        <f>ROUND(P181*H181,2)</f>
        <v>0</v>
      </c>
      <c r="BL181" s="17" t="s">
        <v>168</v>
      </c>
      <c r="BM181" s="95" t="s">
        <v>290</v>
      </c>
    </row>
    <row r="182" spans="1:65" s="15" customFormat="1">
      <c r="B182" s="230"/>
      <c r="C182" s="231"/>
      <c r="D182" s="221" t="s">
        <v>169</v>
      </c>
      <c r="E182" s="232" t="s">
        <v>1</v>
      </c>
      <c r="F182" s="233" t="s">
        <v>2214</v>
      </c>
      <c r="G182" s="231"/>
      <c r="H182" s="232" t="s">
        <v>1</v>
      </c>
      <c r="I182" s="231"/>
      <c r="J182" s="231"/>
      <c r="K182" s="231"/>
      <c r="M182" s="107"/>
      <c r="N182" s="109"/>
      <c r="O182" s="110"/>
      <c r="P182" s="110"/>
      <c r="Q182" s="110"/>
      <c r="R182" s="110"/>
      <c r="S182" s="110"/>
      <c r="T182" s="110"/>
      <c r="U182" s="110"/>
      <c r="V182" s="110"/>
      <c r="W182" s="110"/>
      <c r="X182" s="111"/>
      <c r="AT182" s="108" t="s">
        <v>169</v>
      </c>
      <c r="AU182" s="108" t="s">
        <v>82</v>
      </c>
      <c r="AV182" s="15" t="s">
        <v>80</v>
      </c>
      <c r="AW182" s="15" t="s">
        <v>4</v>
      </c>
      <c r="AX182" s="15" t="s">
        <v>72</v>
      </c>
      <c r="AY182" s="108" t="s">
        <v>161</v>
      </c>
    </row>
    <row r="183" spans="1:65" s="15" customFormat="1">
      <c r="B183" s="230"/>
      <c r="C183" s="231"/>
      <c r="D183" s="221" t="s">
        <v>169</v>
      </c>
      <c r="E183" s="232" t="s">
        <v>1</v>
      </c>
      <c r="F183" s="233" t="s">
        <v>2228</v>
      </c>
      <c r="G183" s="231"/>
      <c r="H183" s="232" t="s">
        <v>1</v>
      </c>
      <c r="I183" s="231"/>
      <c r="J183" s="231"/>
      <c r="K183" s="231"/>
      <c r="M183" s="107"/>
      <c r="N183" s="109"/>
      <c r="O183" s="110"/>
      <c r="P183" s="110"/>
      <c r="Q183" s="110"/>
      <c r="R183" s="110"/>
      <c r="S183" s="110"/>
      <c r="T183" s="110"/>
      <c r="U183" s="110"/>
      <c r="V183" s="110"/>
      <c r="W183" s="110"/>
      <c r="X183" s="111"/>
      <c r="AT183" s="108" t="s">
        <v>169</v>
      </c>
      <c r="AU183" s="108" t="s">
        <v>82</v>
      </c>
      <c r="AV183" s="15" t="s">
        <v>80</v>
      </c>
      <c r="AW183" s="15" t="s">
        <v>4</v>
      </c>
      <c r="AX183" s="15" t="s">
        <v>72</v>
      </c>
      <c r="AY183" s="108" t="s">
        <v>161</v>
      </c>
    </row>
    <row r="184" spans="1:65" s="13" customFormat="1">
      <c r="B184" s="219"/>
      <c r="C184" s="220"/>
      <c r="D184" s="221" t="s">
        <v>169</v>
      </c>
      <c r="E184" s="222" t="s">
        <v>1</v>
      </c>
      <c r="F184" s="223" t="s">
        <v>2191</v>
      </c>
      <c r="G184" s="220"/>
      <c r="H184" s="224">
        <v>571</v>
      </c>
      <c r="I184" s="220"/>
      <c r="J184" s="220"/>
      <c r="K184" s="220"/>
      <c r="M184" s="97"/>
      <c r="N184" s="99"/>
      <c r="O184" s="100"/>
      <c r="P184" s="100"/>
      <c r="Q184" s="100"/>
      <c r="R184" s="100"/>
      <c r="S184" s="100"/>
      <c r="T184" s="100"/>
      <c r="U184" s="100"/>
      <c r="V184" s="100"/>
      <c r="W184" s="100"/>
      <c r="X184" s="101"/>
      <c r="AT184" s="98" t="s">
        <v>169</v>
      </c>
      <c r="AU184" s="98" t="s">
        <v>82</v>
      </c>
      <c r="AV184" s="13" t="s">
        <v>82</v>
      </c>
      <c r="AW184" s="13" t="s">
        <v>4</v>
      </c>
      <c r="AX184" s="13" t="s">
        <v>72</v>
      </c>
      <c r="AY184" s="98" t="s">
        <v>161</v>
      </c>
    </row>
    <row r="185" spans="1:65" s="15" customFormat="1" ht="22.5">
      <c r="B185" s="230"/>
      <c r="C185" s="231"/>
      <c r="D185" s="221" t="s">
        <v>169</v>
      </c>
      <c r="E185" s="232" t="s">
        <v>1</v>
      </c>
      <c r="F185" s="233" t="s">
        <v>2215</v>
      </c>
      <c r="G185" s="231"/>
      <c r="H185" s="232" t="s">
        <v>1</v>
      </c>
      <c r="I185" s="231"/>
      <c r="J185" s="231"/>
      <c r="K185" s="231"/>
      <c r="M185" s="107"/>
      <c r="N185" s="109"/>
      <c r="O185" s="110"/>
      <c r="P185" s="110"/>
      <c r="Q185" s="110"/>
      <c r="R185" s="110"/>
      <c r="S185" s="110"/>
      <c r="T185" s="110"/>
      <c r="U185" s="110"/>
      <c r="V185" s="110"/>
      <c r="W185" s="110"/>
      <c r="X185" s="111"/>
      <c r="AT185" s="108" t="s">
        <v>169</v>
      </c>
      <c r="AU185" s="108" t="s">
        <v>82</v>
      </c>
      <c r="AV185" s="15" t="s">
        <v>80</v>
      </c>
      <c r="AW185" s="15" t="s">
        <v>4</v>
      </c>
      <c r="AX185" s="15" t="s">
        <v>72</v>
      </c>
      <c r="AY185" s="108" t="s">
        <v>161</v>
      </c>
    </row>
    <row r="186" spans="1:65" s="13" customFormat="1">
      <c r="B186" s="219"/>
      <c r="C186" s="220"/>
      <c r="D186" s="221" t="s">
        <v>169</v>
      </c>
      <c r="E186" s="222" t="s">
        <v>1</v>
      </c>
      <c r="F186" s="223" t="s">
        <v>248</v>
      </c>
      <c r="G186" s="220"/>
      <c r="H186" s="224">
        <v>20</v>
      </c>
      <c r="I186" s="220"/>
      <c r="J186" s="220"/>
      <c r="K186" s="220"/>
      <c r="M186" s="97"/>
      <c r="N186" s="99"/>
      <c r="O186" s="100"/>
      <c r="P186" s="100"/>
      <c r="Q186" s="100"/>
      <c r="R186" s="100"/>
      <c r="S186" s="100"/>
      <c r="T186" s="100"/>
      <c r="U186" s="100"/>
      <c r="V186" s="100"/>
      <c r="W186" s="100"/>
      <c r="X186" s="101"/>
      <c r="AT186" s="98" t="s">
        <v>169</v>
      </c>
      <c r="AU186" s="98" t="s">
        <v>82</v>
      </c>
      <c r="AV186" s="13" t="s">
        <v>82</v>
      </c>
      <c r="AW186" s="13" t="s">
        <v>4</v>
      </c>
      <c r="AX186" s="13" t="s">
        <v>72</v>
      </c>
      <c r="AY186" s="98" t="s">
        <v>161</v>
      </c>
    </row>
    <row r="187" spans="1:65" s="14" customFormat="1">
      <c r="B187" s="225"/>
      <c r="C187" s="226"/>
      <c r="D187" s="221" t="s">
        <v>169</v>
      </c>
      <c r="E187" s="227" t="s">
        <v>1</v>
      </c>
      <c r="F187" s="228" t="s">
        <v>171</v>
      </c>
      <c r="G187" s="226"/>
      <c r="H187" s="229">
        <v>591</v>
      </c>
      <c r="I187" s="226"/>
      <c r="J187" s="226"/>
      <c r="K187" s="226"/>
      <c r="M187" s="102"/>
      <c r="N187" s="104"/>
      <c r="O187" s="105"/>
      <c r="P187" s="105"/>
      <c r="Q187" s="105"/>
      <c r="R187" s="105"/>
      <c r="S187" s="105"/>
      <c r="T187" s="105"/>
      <c r="U187" s="105"/>
      <c r="V187" s="105"/>
      <c r="W187" s="105"/>
      <c r="X187" s="106"/>
      <c r="AT187" s="103" t="s">
        <v>169</v>
      </c>
      <c r="AU187" s="103" t="s">
        <v>82</v>
      </c>
      <c r="AV187" s="14" t="s">
        <v>168</v>
      </c>
      <c r="AW187" s="14" t="s">
        <v>4</v>
      </c>
      <c r="AX187" s="14" t="s">
        <v>80</v>
      </c>
      <c r="AY187" s="103" t="s">
        <v>161</v>
      </c>
    </row>
    <row r="188" spans="1:65" s="2" customFormat="1" ht="66.75" customHeight="1">
      <c r="A188" s="21"/>
      <c r="B188" s="137"/>
      <c r="C188" s="213" t="s">
        <v>245</v>
      </c>
      <c r="D188" s="213" t="s">
        <v>164</v>
      </c>
      <c r="E188" s="214" t="s">
        <v>2229</v>
      </c>
      <c r="F188" s="215" t="s">
        <v>2230</v>
      </c>
      <c r="G188" s="216" t="s">
        <v>167</v>
      </c>
      <c r="H188" s="217">
        <v>20</v>
      </c>
      <c r="I188" s="123"/>
      <c r="J188" s="123"/>
      <c r="K188" s="218">
        <f>ROUND(P188*H188,2)</f>
        <v>0</v>
      </c>
      <c r="L188" s="89"/>
      <c r="M188" s="22"/>
      <c r="N188" s="90" t="s">
        <v>1</v>
      </c>
      <c r="O188" s="91" t="s">
        <v>35</v>
      </c>
      <c r="P188" s="92">
        <f>I188+J188</f>
        <v>0</v>
      </c>
      <c r="Q188" s="92">
        <f>ROUND(I188*H188,2)</f>
        <v>0</v>
      </c>
      <c r="R188" s="92">
        <f>ROUND(J188*H188,2)</f>
        <v>0</v>
      </c>
      <c r="S188" s="93">
        <v>0</v>
      </c>
      <c r="T188" s="93">
        <f>S188*H188</f>
        <v>0</v>
      </c>
      <c r="U188" s="93">
        <v>0</v>
      </c>
      <c r="V188" s="93">
        <f>U188*H188</f>
        <v>0</v>
      </c>
      <c r="W188" s="93">
        <v>0</v>
      </c>
      <c r="X188" s="94">
        <f>W188*H188</f>
        <v>0</v>
      </c>
      <c r="Y188" s="21"/>
      <c r="Z188" s="21"/>
      <c r="AA188" s="21"/>
      <c r="AB188" s="21"/>
      <c r="AC188" s="21"/>
      <c r="AD188" s="21"/>
      <c r="AE188" s="21"/>
      <c r="AR188" s="95" t="s">
        <v>168</v>
      </c>
      <c r="AT188" s="95" t="s">
        <v>164</v>
      </c>
      <c r="AU188" s="95" t="s">
        <v>82</v>
      </c>
      <c r="AY188" s="17" t="s">
        <v>161</v>
      </c>
      <c r="BE188" s="96">
        <f>IF(O188="základní",K188,0)</f>
        <v>0</v>
      </c>
      <c r="BF188" s="96">
        <f>IF(O188="snížená",K188,0)</f>
        <v>0</v>
      </c>
      <c r="BG188" s="96">
        <f>IF(O188="zákl. přenesená",K188,0)</f>
        <v>0</v>
      </c>
      <c r="BH188" s="96">
        <f>IF(O188="sníž. přenesená",K188,0)</f>
        <v>0</v>
      </c>
      <c r="BI188" s="96">
        <f>IF(O188="nulová",K188,0)</f>
        <v>0</v>
      </c>
      <c r="BJ188" s="17" t="s">
        <v>80</v>
      </c>
      <c r="BK188" s="96">
        <f>ROUND(P188*H188,2)</f>
        <v>0</v>
      </c>
      <c r="BL188" s="17" t="s">
        <v>168</v>
      </c>
      <c r="BM188" s="95" t="s">
        <v>293</v>
      </c>
    </row>
    <row r="189" spans="1:65" s="15" customFormat="1" ht="22.5">
      <c r="B189" s="230"/>
      <c r="C189" s="231"/>
      <c r="D189" s="221" t="s">
        <v>169</v>
      </c>
      <c r="E189" s="232" t="s">
        <v>1</v>
      </c>
      <c r="F189" s="233" t="s">
        <v>2231</v>
      </c>
      <c r="G189" s="231"/>
      <c r="H189" s="232" t="s">
        <v>1</v>
      </c>
      <c r="I189" s="231"/>
      <c r="J189" s="231"/>
      <c r="K189" s="231"/>
      <c r="M189" s="107"/>
      <c r="N189" s="109"/>
      <c r="O189" s="110"/>
      <c r="P189" s="110"/>
      <c r="Q189" s="110"/>
      <c r="R189" s="110"/>
      <c r="S189" s="110"/>
      <c r="T189" s="110"/>
      <c r="U189" s="110"/>
      <c r="V189" s="110"/>
      <c r="W189" s="110"/>
      <c r="X189" s="111"/>
      <c r="AT189" s="108" t="s">
        <v>169</v>
      </c>
      <c r="AU189" s="108" t="s">
        <v>82</v>
      </c>
      <c r="AV189" s="15" t="s">
        <v>80</v>
      </c>
      <c r="AW189" s="15" t="s">
        <v>4</v>
      </c>
      <c r="AX189" s="15" t="s">
        <v>72</v>
      </c>
      <c r="AY189" s="108" t="s">
        <v>161</v>
      </c>
    </row>
    <row r="190" spans="1:65" s="13" customFormat="1">
      <c r="B190" s="219"/>
      <c r="C190" s="220"/>
      <c r="D190" s="221" t="s">
        <v>169</v>
      </c>
      <c r="E190" s="222" t="s">
        <v>1</v>
      </c>
      <c r="F190" s="223" t="s">
        <v>248</v>
      </c>
      <c r="G190" s="220"/>
      <c r="H190" s="224">
        <v>20</v>
      </c>
      <c r="I190" s="220"/>
      <c r="J190" s="220"/>
      <c r="K190" s="220"/>
      <c r="M190" s="97"/>
      <c r="N190" s="99"/>
      <c r="O190" s="100"/>
      <c r="P190" s="100"/>
      <c r="Q190" s="100"/>
      <c r="R190" s="100"/>
      <c r="S190" s="100"/>
      <c r="T190" s="100"/>
      <c r="U190" s="100"/>
      <c r="V190" s="100"/>
      <c r="W190" s="100"/>
      <c r="X190" s="101"/>
      <c r="AT190" s="98" t="s">
        <v>169</v>
      </c>
      <c r="AU190" s="98" t="s">
        <v>82</v>
      </c>
      <c r="AV190" s="13" t="s">
        <v>82</v>
      </c>
      <c r="AW190" s="13" t="s">
        <v>4</v>
      </c>
      <c r="AX190" s="13" t="s">
        <v>72</v>
      </c>
      <c r="AY190" s="98" t="s">
        <v>161</v>
      </c>
    </row>
    <row r="191" spans="1:65" s="14" customFormat="1">
      <c r="B191" s="225"/>
      <c r="C191" s="226"/>
      <c r="D191" s="221" t="s">
        <v>169</v>
      </c>
      <c r="E191" s="227" t="s">
        <v>1</v>
      </c>
      <c r="F191" s="228" t="s">
        <v>171</v>
      </c>
      <c r="G191" s="226"/>
      <c r="H191" s="229">
        <v>20</v>
      </c>
      <c r="I191" s="226"/>
      <c r="J191" s="226"/>
      <c r="K191" s="226"/>
      <c r="M191" s="102"/>
      <c r="N191" s="104"/>
      <c r="O191" s="105"/>
      <c r="P191" s="105"/>
      <c r="Q191" s="105"/>
      <c r="R191" s="105"/>
      <c r="S191" s="105"/>
      <c r="T191" s="105"/>
      <c r="U191" s="105"/>
      <c r="V191" s="105"/>
      <c r="W191" s="105"/>
      <c r="X191" s="106"/>
      <c r="AT191" s="103" t="s">
        <v>169</v>
      </c>
      <c r="AU191" s="103" t="s">
        <v>82</v>
      </c>
      <c r="AV191" s="14" t="s">
        <v>168</v>
      </c>
      <c r="AW191" s="14" t="s">
        <v>4</v>
      </c>
      <c r="AX191" s="14" t="s">
        <v>80</v>
      </c>
      <c r="AY191" s="103" t="s">
        <v>161</v>
      </c>
    </row>
    <row r="192" spans="1:65" s="2" customFormat="1" ht="38.25" customHeight="1">
      <c r="A192" s="21"/>
      <c r="B192" s="137"/>
      <c r="C192" s="235" t="s">
        <v>295</v>
      </c>
      <c r="D192" s="235" t="s">
        <v>549</v>
      </c>
      <c r="E192" s="236" t="s">
        <v>2232</v>
      </c>
      <c r="F192" s="237" t="s">
        <v>2356</v>
      </c>
      <c r="G192" s="238" t="s">
        <v>167</v>
      </c>
      <c r="H192" s="239">
        <v>20.6</v>
      </c>
      <c r="I192" s="123"/>
      <c r="J192" s="240"/>
      <c r="K192" s="241">
        <f>ROUND(P192*H192,2)</f>
        <v>0</v>
      </c>
      <c r="L192" s="115"/>
      <c r="M192" s="116"/>
      <c r="N192" s="117" t="s">
        <v>1</v>
      </c>
      <c r="O192" s="91" t="s">
        <v>35</v>
      </c>
      <c r="P192" s="92">
        <f>I192+J192</f>
        <v>0</v>
      </c>
      <c r="Q192" s="92">
        <f>ROUND(I192*H192,2)</f>
        <v>0</v>
      </c>
      <c r="R192" s="92">
        <f>ROUND(J192*H192,2)</f>
        <v>0</v>
      </c>
      <c r="S192" s="93">
        <v>0</v>
      </c>
      <c r="T192" s="93">
        <f>S192*H192</f>
        <v>0</v>
      </c>
      <c r="U192" s="93">
        <v>0</v>
      </c>
      <c r="V192" s="93">
        <f>U192*H192</f>
        <v>0</v>
      </c>
      <c r="W192" s="93">
        <v>0</v>
      </c>
      <c r="X192" s="94">
        <f>W192*H192</f>
        <v>0</v>
      </c>
      <c r="Y192" s="21"/>
      <c r="Z192" s="21"/>
      <c r="AA192" s="21"/>
      <c r="AB192" s="21"/>
      <c r="AC192" s="21"/>
      <c r="AD192" s="21"/>
      <c r="AE192" s="21"/>
      <c r="AR192" s="95" t="s">
        <v>185</v>
      </c>
      <c r="AT192" s="95" t="s">
        <v>549</v>
      </c>
      <c r="AU192" s="95" t="s">
        <v>82</v>
      </c>
      <c r="AY192" s="17" t="s">
        <v>161</v>
      </c>
      <c r="BE192" s="96">
        <f>IF(O192="základní",K192,0)</f>
        <v>0</v>
      </c>
      <c r="BF192" s="96">
        <f>IF(O192="snížená",K192,0)</f>
        <v>0</v>
      </c>
      <c r="BG192" s="96">
        <f>IF(O192="zákl. přenesená",K192,0)</f>
        <v>0</v>
      </c>
      <c r="BH192" s="96">
        <f>IF(O192="sníž. přenesená",K192,0)</f>
        <v>0</v>
      </c>
      <c r="BI192" s="96">
        <f>IF(O192="nulová",K192,0)</f>
        <v>0</v>
      </c>
      <c r="BJ192" s="17" t="s">
        <v>80</v>
      </c>
      <c r="BK192" s="96">
        <f>ROUND(P192*H192,2)</f>
        <v>0</v>
      </c>
      <c r="BL192" s="17" t="s">
        <v>168</v>
      </c>
      <c r="BM192" s="95" t="s">
        <v>298</v>
      </c>
    </row>
    <row r="193" spans="1:65" s="2" customFormat="1" ht="66.75" customHeight="1">
      <c r="A193" s="21"/>
      <c r="B193" s="137"/>
      <c r="C193" s="213" t="s">
        <v>248</v>
      </c>
      <c r="D193" s="213" t="s">
        <v>164</v>
      </c>
      <c r="E193" s="214" t="s">
        <v>2233</v>
      </c>
      <c r="F193" s="215" t="s">
        <v>2234</v>
      </c>
      <c r="G193" s="216" t="s">
        <v>167</v>
      </c>
      <c r="H193" s="217">
        <v>571</v>
      </c>
      <c r="I193" s="123"/>
      <c r="J193" s="123"/>
      <c r="K193" s="218">
        <f>ROUND(P193*H193,2)</f>
        <v>0</v>
      </c>
      <c r="L193" s="89"/>
      <c r="M193" s="22"/>
      <c r="N193" s="90" t="s">
        <v>1</v>
      </c>
      <c r="O193" s="91" t="s">
        <v>35</v>
      </c>
      <c r="P193" s="92">
        <f>I193+J193</f>
        <v>0</v>
      </c>
      <c r="Q193" s="92">
        <f>ROUND(I193*H193,2)</f>
        <v>0</v>
      </c>
      <c r="R193" s="92">
        <f>ROUND(J193*H193,2)</f>
        <v>0</v>
      </c>
      <c r="S193" s="93">
        <v>0</v>
      </c>
      <c r="T193" s="93">
        <f>S193*H193</f>
        <v>0</v>
      </c>
      <c r="U193" s="93">
        <v>0</v>
      </c>
      <c r="V193" s="93">
        <f>U193*H193</f>
        <v>0</v>
      </c>
      <c r="W193" s="93">
        <v>0</v>
      </c>
      <c r="X193" s="94">
        <f>W193*H193</f>
        <v>0</v>
      </c>
      <c r="Y193" s="21"/>
      <c r="Z193" s="21"/>
      <c r="AA193" s="21"/>
      <c r="AB193" s="21"/>
      <c r="AC193" s="21"/>
      <c r="AD193" s="21"/>
      <c r="AE193" s="21"/>
      <c r="AR193" s="95" t="s">
        <v>168</v>
      </c>
      <c r="AT193" s="95" t="s">
        <v>164</v>
      </c>
      <c r="AU193" s="95" t="s">
        <v>82</v>
      </c>
      <c r="AY193" s="17" t="s">
        <v>161</v>
      </c>
      <c r="BE193" s="96">
        <f>IF(O193="základní",K193,0)</f>
        <v>0</v>
      </c>
      <c r="BF193" s="96">
        <f>IF(O193="snížená",K193,0)</f>
        <v>0</v>
      </c>
      <c r="BG193" s="96">
        <f>IF(O193="zákl. přenesená",K193,0)</f>
        <v>0</v>
      </c>
      <c r="BH193" s="96">
        <f>IF(O193="sníž. přenesená",K193,0)</f>
        <v>0</v>
      </c>
      <c r="BI193" s="96">
        <f>IF(O193="nulová",K193,0)</f>
        <v>0</v>
      </c>
      <c r="BJ193" s="17" t="s">
        <v>80</v>
      </c>
      <c r="BK193" s="96">
        <f>ROUND(P193*H193,2)</f>
        <v>0</v>
      </c>
      <c r="BL193" s="17" t="s">
        <v>168</v>
      </c>
      <c r="BM193" s="95" t="s">
        <v>301</v>
      </c>
    </row>
    <row r="194" spans="1:65" s="15" customFormat="1">
      <c r="B194" s="230"/>
      <c r="C194" s="231"/>
      <c r="D194" s="221" t="s">
        <v>169</v>
      </c>
      <c r="E194" s="232" t="s">
        <v>1</v>
      </c>
      <c r="F194" s="233" t="s">
        <v>2214</v>
      </c>
      <c r="G194" s="231"/>
      <c r="H194" s="232" t="s">
        <v>1</v>
      </c>
      <c r="I194" s="231"/>
      <c r="J194" s="231"/>
      <c r="K194" s="231"/>
      <c r="M194" s="107"/>
      <c r="N194" s="109"/>
      <c r="O194" s="110"/>
      <c r="P194" s="110"/>
      <c r="Q194" s="110"/>
      <c r="R194" s="110"/>
      <c r="S194" s="110"/>
      <c r="T194" s="110"/>
      <c r="U194" s="110"/>
      <c r="V194" s="110"/>
      <c r="W194" s="110"/>
      <c r="X194" s="111"/>
      <c r="AT194" s="108" t="s">
        <v>169</v>
      </c>
      <c r="AU194" s="108" t="s">
        <v>82</v>
      </c>
      <c r="AV194" s="15" t="s">
        <v>80</v>
      </c>
      <c r="AW194" s="15" t="s">
        <v>4</v>
      </c>
      <c r="AX194" s="15" t="s">
        <v>72</v>
      </c>
      <c r="AY194" s="108" t="s">
        <v>161</v>
      </c>
    </row>
    <row r="195" spans="1:65" s="13" customFormat="1">
      <c r="B195" s="219"/>
      <c r="C195" s="220"/>
      <c r="D195" s="221" t="s">
        <v>169</v>
      </c>
      <c r="E195" s="222" t="s">
        <v>1</v>
      </c>
      <c r="F195" s="223" t="s">
        <v>2191</v>
      </c>
      <c r="G195" s="220"/>
      <c r="H195" s="224">
        <v>571</v>
      </c>
      <c r="I195" s="220"/>
      <c r="J195" s="220"/>
      <c r="K195" s="220"/>
      <c r="M195" s="97"/>
      <c r="N195" s="99"/>
      <c r="O195" s="100"/>
      <c r="P195" s="100"/>
      <c r="Q195" s="100"/>
      <c r="R195" s="100"/>
      <c r="S195" s="100"/>
      <c r="T195" s="100"/>
      <c r="U195" s="100"/>
      <c r="V195" s="100"/>
      <c r="W195" s="100"/>
      <c r="X195" s="101"/>
      <c r="AT195" s="98" t="s">
        <v>169</v>
      </c>
      <c r="AU195" s="98" t="s">
        <v>82</v>
      </c>
      <c r="AV195" s="13" t="s">
        <v>82</v>
      </c>
      <c r="AW195" s="13" t="s">
        <v>4</v>
      </c>
      <c r="AX195" s="13" t="s">
        <v>72</v>
      </c>
      <c r="AY195" s="98" t="s">
        <v>161</v>
      </c>
    </row>
    <row r="196" spans="1:65" s="14" customFormat="1">
      <c r="B196" s="225"/>
      <c r="C196" s="226"/>
      <c r="D196" s="221" t="s">
        <v>169</v>
      </c>
      <c r="E196" s="227" t="s">
        <v>1</v>
      </c>
      <c r="F196" s="228" t="s">
        <v>171</v>
      </c>
      <c r="G196" s="226"/>
      <c r="H196" s="229">
        <v>571</v>
      </c>
      <c r="I196" s="226"/>
      <c r="J196" s="226"/>
      <c r="K196" s="226"/>
      <c r="M196" s="102"/>
      <c r="N196" s="104"/>
      <c r="O196" s="105"/>
      <c r="P196" s="105"/>
      <c r="Q196" s="105"/>
      <c r="R196" s="105"/>
      <c r="S196" s="105"/>
      <c r="T196" s="105"/>
      <c r="U196" s="105"/>
      <c r="V196" s="105"/>
      <c r="W196" s="105"/>
      <c r="X196" s="106"/>
      <c r="AT196" s="103" t="s">
        <v>169</v>
      </c>
      <c r="AU196" s="103" t="s">
        <v>82</v>
      </c>
      <c r="AV196" s="14" t="s">
        <v>168</v>
      </c>
      <c r="AW196" s="14" t="s">
        <v>4</v>
      </c>
      <c r="AX196" s="14" t="s">
        <v>80</v>
      </c>
      <c r="AY196" s="103" t="s">
        <v>161</v>
      </c>
    </row>
    <row r="197" spans="1:65" s="2" customFormat="1" ht="62.65" customHeight="1">
      <c r="A197" s="21"/>
      <c r="B197" s="137"/>
      <c r="C197" s="213" t="s">
        <v>8</v>
      </c>
      <c r="D197" s="213" t="s">
        <v>164</v>
      </c>
      <c r="E197" s="214" t="s">
        <v>2235</v>
      </c>
      <c r="F197" s="215" t="s">
        <v>2236</v>
      </c>
      <c r="G197" s="216" t="s">
        <v>167</v>
      </c>
      <c r="H197" s="217">
        <v>30.5</v>
      </c>
      <c r="I197" s="123"/>
      <c r="J197" s="123"/>
      <c r="K197" s="218">
        <f>ROUND(P197*H197,2)</f>
        <v>0</v>
      </c>
      <c r="L197" s="89"/>
      <c r="M197" s="22"/>
      <c r="N197" s="90" t="s">
        <v>1</v>
      </c>
      <c r="O197" s="91" t="s">
        <v>35</v>
      </c>
      <c r="P197" s="92">
        <f>I197+J197</f>
        <v>0</v>
      </c>
      <c r="Q197" s="92">
        <f>ROUND(I197*H197,2)</f>
        <v>0</v>
      </c>
      <c r="R197" s="92">
        <f>ROUND(J197*H197,2)</f>
        <v>0</v>
      </c>
      <c r="S197" s="93">
        <v>0</v>
      </c>
      <c r="T197" s="93">
        <f>S197*H197</f>
        <v>0</v>
      </c>
      <c r="U197" s="93">
        <v>0</v>
      </c>
      <c r="V197" s="93">
        <f>U197*H197</f>
        <v>0</v>
      </c>
      <c r="W197" s="93">
        <v>0</v>
      </c>
      <c r="X197" s="94">
        <f>W197*H197</f>
        <v>0</v>
      </c>
      <c r="Y197" s="21"/>
      <c r="Z197" s="21"/>
      <c r="AA197" s="21"/>
      <c r="AB197" s="21"/>
      <c r="AC197" s="21"/>
      <c r="AD197" s="21"/>
      <c r="AE197" s="21"/>
      <c r="AR197" s="95" t="s">
        <v>168</v>
      </c>
      <c r="AT197" s="95" t="s">
        <v>164</v>
      </c>
      <c r="AU197" s="95" t="s">
        <v>82</v>
      </c>
      <c r="AY197" s="17" t="s">
        <v>161</v>
      </c>
      <c r="BE197" s="96">
        <f>IF(O197="základní",K197,0)</f>
        <v>0</v>
      </c>
      <c r="BF197" s="96">
        <f>IF(O197="snížená",K197,0)</f>
        <v>0</v>
      </c>
      <c r="BG197" s="96">
        <f>IF(O197="zákl. přenesená",K197,0)</f>
        <v>0</v>
      </c>
      <c r="BH197" s="96">
        <f>IF(O197="sníž. přenesená",K197,0)</f>
        <v>0</v>
      </c>
      <c r="BI197" s="96">
        <f>IF(O197="nulová",K197,0)</f>
        <v>0</v>
      </c>
      <c r="BJ197" s="17" t="s">
        <v>80</v>
      </c>
      <c r="BK197" s="96">
        <f>ROUND(P197*H197,2)</f>
        <v>0</v>
      </c>
      <c r="BL197" s="17" t="s">
        <v>168</v>
      </c>
      <c r="BM197" s="95" t="s">
        <v>305</v>
      </c>
    </row>
    <row r="198" spans="1:65" s="15" customFormat="1">
      <c r="B198" s="230"/>
      <c r="C198" s="231"/>
      <c r="D198" s="221" t="s">
        <v>169</v>
      </c>
      <c r="E198" s="232" t="s">
        <v>1</v>
      </c>
      <c r="F198" s="233" t="s">
        <v>2192</v>
      </c>
      <c r="G198" s="231"/>
      <c r="H198" s="232" t="s">
        <v>1</v>
      </c>
      <c r="I198" s="231"/>
      <c r="J198" s="231"/>
      <c r="K198" s="231"/>
      <c r="M198" s="107"/>
      <c r="N198" s="109"/>
      <c r="O198" s="110"/>
      <c r="P198" s="110"/>
      <c r="Q198" s="110"/>
      <c r="R198" s="110"/>
      <c r="S198" s="110"/>
      <c r="T198" s="110"/>
      <c r="U198" s="110"/>
      <c r="V198" s="110"/>
      <c r="W198" s="110"/>
      <c r="X198" s="111"/>
      <c r="AT198" s="108" t="s">
        <v>169</v>
      </c>
      <c r="AU198" s="108" t="s">
        <v>82</v>
      </c>
      <c r="AV198" s="15" t="s">
        <v>80</v>
      </c>
      <c r="AW198" s="15" t="s">
        <v>4</v>
      </c>
      <c r="AX198" s="15" t="s">
        <v>72</v>
      </c>
      <c r="AY198" s="108" t="s">
        <v>161</v>
      </c>
    </row>
    <row r="199" spans="1:65" s="13" customFormat="1">
      <c r="B199" s="219"/>
      <c r="C199" s="220"/>
      <c r="D199" s="221" t="s">
        <v>169</v>
      </c>
      <c r="E199" s="222" t="s">
        <v>1</v>
      </c>
      <c r="F199" s="223" t="s">
        <v>2193</v>
      </c>
      <c r="G199" s="220"/>
      <c r="H199" s="224">
        <v>30.5</v>
      </c>
      <c r="I199" s="220"/>
      <c r="J199" s="220"/>
      <c r="K199" s="220"/>
      <c r="M199" s="97"/>
      <c r="N199" s="99"/>
      <c r="O199" s="100"/>
      <c r="P199" s="100"/>
      <c r="Q199" s="100"/>
      <c r="R199" s="100"/>
      <c r="S199" s="100"/>
      <c r="T199" s="100"/>
      <c r="U199" s="100"/>
      <c r="V199" s="100"/>
      <c r="W199" s="100"/>
      <c r="X199" s="101"/>
      <c r="AT199" s="98" t="s">
        <v>169</v>
      </c>
      <c r="AU199" s="98" t="s">
        <v>82</v>
      </c>
      <c r="AV199" s="13" t="s">
        <v>82</v>
      </c>
      <c r="AW199" s="13" t="s">
        <v>4</v>
      </c>
      <c r="AX199" s="13" t="s">
        <v>72</v>
      </c>
      <c r="AY199" s="98" t="s">
        <v>161</v>
      </c>
    </row>
    <row r="200" spans="1:65" s="14" customFormat="1">
      <c r="B200" s="225"/>
      <c r="C200" s="226"/>
      <c r="D200" s="221" t="s">
        <v>169</v>
      </c>
      <c r="E200" s="227" t="s">
        <v>1</v>
      </c>
      <c r="F200" s="228" t="s">
        <v>171</v>
      </c>
      <c r="G200" s="226"/>
      <c r="H200" s="229">
        <v>30.5</v>
      </c>
      <c r="I200" s="226"/>
      <c r="J200" s="226"/>
      <c r="K200" s="226"/>
      <c r="M200" s="102"/>
      <c r="N200" s="104"/>
      <c r="O200" s="105"/>
      <c r="P200" s="105"/>
      <c r="Q200" s="105"/>
      <c r="R200" s="105"/>
      <c r="S200" s="105"/>
      <c r="T200" s="105"/>
      <c r="U200" s="105"/>
      <c r="V200" s="105"/>
      <c r="W200" s="105"/>
      <c r="X200" s="106"/>
      <c r="AT200" s="103" t="s">
        <v>169</v>
      </c>
      <c r="AU200" s="103" t="s">
        <v>82</v>
      </c>
      <c r="AV200" s="14" t="s">
        <v>168</v>
      </c>
      <c r="AW200" s="14" t="s">
        <v>4</v>
      </c>
      <c r="AX200" s="14" t="s">
        <v>80</v>
      </c>
      <c r="AY200" s="103" t="s">
        <v>161</v>
      </c>
    </row>
    <row r="201" spans="1:65" s="2" customFormat="1" ht="35.25" customHeight="1">
      <c r="A201" s="21"/>
      <c r="B201" s="137"/>
      <c r="C201" s="235" t="s">
        <v>252</v>
      </c>
      <c r="D201" s="235" t="s">
        <v>549</v>
      </c>
      <c r="E201" s="236" t="s">
        <v>2237</v>
      </c>
      <c r="F201" s="237" t="s">
        <v>2357</v>
      </c>
      <c r="G201" s="238" t="s">
        <v>167</v>
      </c>
      <c r="H201" s="239">
        <v>619.54499999999996</v>
      </c>
      <c r="I201" s="123"/>
      <c r="J201" s="240"/>
      <c r="K201" s="241">
        <f>ROUND(P201*H201,2)</f>
        <v>0</v>
      </c>
      <c r="L201" s="115"/>
      <c r="M201" s="116"/>
      <c r="N201" s="117" t="s">
        <v>1</v>
      </c>
      <c r="O201" s="91" t="s">
        <v>35</v>
      </c>
      <c r="P201" s="92">
        <f>I201+J201</f>
        <v>0</v>
      </c>
      <c r="Q201" s="92">
        <f>ROUND(I201*H201,2)</f>
        <v>0</v>
      </c>
      <c r="R201" s="92">
        <f>ROUND(J201*H201,2)</f>
        <v>0</v>
      </c>
      <c r="S201" s="93">
        <v>0</v>
      </c>
      <c r="T201" s="93">
        <f>S201*H201</f>
        <v>0</v>
      </c>
      <c r="U201" s="93">
        <v>0</v>
      </c>
      <c r="V201" s="93">
        <f>U201*H201</f>
        <v>0</v>
      </c>
      <c r="W201" s="93">
        <v>0</v>
      </c>
      <c r="X201" s="94">
        <f>W201*H201</f>
        <v>0</v>
      </c>
      <c r="Y201" s="21"/>
      <c r="Z201" s="21"/>
      <c r="AA201" s="21"/>
      <c r="AB201" s="21"/>
      <c r="AC201" s="21"/>
      <c r="AD201" s="21"/>
      <c r="AE201" s="21"/>
      <c r="AR201" s="95" t="s">
        <v>185</v>
      </c>
      <c r="AT201" s="95" t="s">
        <v>549</v>
      </c>
      <c r="AU201" s="95" t="s">
        <v>82</v>
      </c>
      <c r="AY201" s="17" t="s">
        <v>161</v>
      </c>
      <c r="BE201" s="96">
        <f>IF(O201="základní",K201,0)</f>
        <v>0</v>
      </c>
      <c r="BF201" s="96">
        <f>IF(O201="snížená",K201,0)</f>
        <v>0</v>
      </c>
      <c r="BG201" s="96">
        <f>IF(O201="zákl. přenesená",K201,0)</f>
        <v>0</v>
      </c>
      <c r="BH201" s="96">
        <f>IF(O201="sníž. přenesená",K201,0)</f>
        <v>0</v>
      </c>
      <c r="BI201" s="96">
        <f>IF(O201="nulová",K201,0)</f>
        <v>0</v>
      </c>
      <c r="BJ201" s="17" t="s">
        <v>80</v>
      </c>
      <c r="BK201" s="96">
        <f>ROUND(P201*H201,2)</f>
        <v>0</v>
      </c>
      <c r="BL201" s="17" t="s">
        <v>168</v>
      </c>
      <c r="BM201" s="95" t="s">
        <v>310</v>
      </c>
    </row>
    <row r="202" spans="1:65" s="12" customFormat="1" ht="22.9" customHeight="1">
      <c r="B202" s="206"/>
      <c r="C202" s="207"/>
      <c r="D202" s="208" t="s">
        <v>71</v>
      </c>
      <c r="E202" s="211" t="s">
        <v>162</v>
      </c>
      <c r="F202" s="211" t="s">
        <v>163</v>
      </c>
      <c r="G202" s="207"/>
      <c r="H202" s="207"/>
      <c r="I202" s="207"/>
      <c r="J202" s="207"/>
      <c r="K202" s="212">
        <f>BK202</f>
        <v>0</v>
      </c>
      <c r="M202" s="80"/>
      <c r="N202" s="82"/>
      <c r="O202" s="83"/>
      <c r="P202" s="83"/>
      <c r="Q202" s="84">
        <f>SUM(Q203:Q213)</f>
        <v>0</v>
      </c>
      <c r="R202" s="84">
        <f>SUM(R203:R213)</f>
        <v>0</v>
      </c>
      <c r="S202" s="83"/>
      <c r="T202" s="85">
        <f>SUM(T203:T213)</f>
        <v>0</v>
      </c>
      <c r="U202" s="83"/>
      <c r="V202" s="85">
        <f>SUM(V203:V213)</f>
        <v>0</v>
      </c>
      <c r="W202" s="83"/>
      <c r="X202" s="86">
        <f>SUM(X203:X213)</f>
        <v>0</v>
      </c>
      <c r="AR202" s="81" t="s">
        <v>80</v>
      </c>
      <c r="AT202" s="87" t="s">
        <v>71</v>
      </c>
      <c r="AU202" s="87" t="s">
        <v>80</v>
      </c>
      <c r="AY202" s="81" t="s">
        <v>161</v>
      </c>
      <c r="BK202" s="88">
        <f>SUM(BK203:BK213)</f>
        <v>0</v>
      </c>
    </row>
    <row r="203" spans="1:65" s="2" customFormat="1" ht="49.15" customHeight="1">
      <c r="A203" s="21"/>
      <c r="B203" s="137"/>
      <c r="C203" s="213" t="s">
        <v>311</v>
      </c>
      <c r="D203" s="213" t="s">
        <v>164</v>
      </c>
      <c r="E203" s="214" t="s">
        <v>2238</v>
      </c>
      <c r="F203" s="215" t="s">
        <v>2239</v>
      </c>
      <c r="G203" s="216" t="s">
        <v>346</v>
      </c>
      <c r="H203" s="217">
        <v>343.8</v>
      </c>
      <c r="I203" s="123"/>
      <c r="J203" s="123"/>
      <c r="K203" s="218">
        <f>ROUND(P203*H203,2)</f>
        <v>0</v>
      </c>
      <c r="L203" s="89"/>
      <c r="M203" s="22"/>
      <c r="N203" s="90" t="s">
        <v>1</v>
      </c>
      <c r="O203" s="91" t="s">
        <v>35</v>
      </c>
      <c r="P203" s="92">
        <f>I203+J203</f>
        <v>0</v>
      </c>
      <c r="Q203" s="92">
        <f>ROUND(I203*H203,2)</f>
        <v>0</v>
      </c>
      <c r="R203" s="92">
        <f>ROUND(J203*H203,2)</f>
        <v>0</v>
      </c>
      <c r="S203" s="93">
        <v>0</v>
      </c>
      <c r="T203" s="93">
        <f>S203*H203</f>
        <v>0</v>
      </c>
      <c r="U203" s="93">
        <v>0</v>
      </c>
      <c r="V203" s="93">
        <f>U203*H203</f>
        <v>0</v>
      </c>
      <c r="W203" s="93">
        <v>0</v>
      </c>
      <c r="X203" s="94">
        <f>W203*H203</f>
        <v>0</v>
      </c>
      <c r="Y203" s="21"/>
      <c r="Z203" s="21"/>
      <c r="AA203" s="21"/>
      <c r="AB203" s="21"/>
      <c r="AC203" s="21"/>
      <c r="AD203" s="21"/>
      <c r="AE203" s="21"/>
      <c r="AR203" s="95" t="s">
        <v>168</v>
      </c>
      <c r="AT203" s="95" t="s">
        <v>164</v>
      </c>
      <c r="AU203" s="95" t="s">
        <v>82</v>
      </c>
      <c r="AY203" s="17" t="s">
        <v>161</v>
      </c>
      <c r="BE203" s="96">
        <f>IF(O203="základní",K203,0)</f>
        <v>0</v>
      </c>
      <c r="BF203" s="96">
        <f>IF(O203="snížená",K203,0)</f>
        <v>0</v>
      </c>
      <c r="BG203" s="96">
        <f>IF(O203="zákl. přenesená",K203,0)</f>
        <v>0</v>
      </c>
      <c r="BH203" s="96">
        <f>IF(O203="sníž. přenesená",K203,0)</f>
        <v>0</v>
      </c>
      <c r="BI203" s="96">
        <f>IF(O203="nulová",K203,0)</f>
        <v>0</v>
      </c>
      <c r="BJ203" s="17" t="s">
        <v>80</v>
      </c>
      <c r="BK203" s="96">
        <f>ROUND(P203*H203,2)</f>
        <v>0</v>
      </c>
      <c r="BL203" s="17" t="s">
        <v>168</v>
      </c>
      <c r="BM203" s="95" t="s">
        <v>314</v>
      </c>
    </row>
    <row r="204" spans="1:65" s="15" customFormat="1">
      <c r="B204" s="230"/>
      <c r="C204" s="231"/>
      <c r="D204" s="221" t="s">
        <v>169</v>
      </c>
      <c r="E204" s="232" t="s">
        <v>1</v>
      </c>
      <c r="F204" s="233" t="s">
        <v>2240</v>
      </c>
      <c r="G204" s="231"/>
      <c r="H204" s="232" t="s">
        <v>1</v>
      </c>
      <c r="I204" s="231"/>
      <c r="J204" s="231"/>
      <c r="K204" s="231"/>
      <c r="M204" s="107"/>
      <c r="N204" s="109"/>
      <c r="O204" s="110"/>
      <c r="P204" s="110"/>
      <c r="Q204" s="110"/>
      <c r="R204" s="110"/>
      <c r="S204" s="110"/>
      <c r="T204" s="110"/>
      <c r="U204" s="110"/>
      <c r="V204" s="110"/>
      <c r="W204" s="110"/>
      <c r="X204" s="111"/>
      <c r="AT204" s="108" t="s">
        <v>169</v>
      </c>
      <c r="AU204" s="108" t="s">
        <v>82</v>
      </c>
      <c r="AV204" s="15" t="s">
        <v>80</v>
      </c>
      <c r="AW204" s="15" t="s">
        <v>4</v>
      </c>
      <c r="AX204" s="15" t="s">
        <v>72</v>
      </c>
      <c r="AY204" s="108" t="s">
        <v>161</v>
      </c>
    </row>
    <row r="205" spans="1:65" s="13" customFormat="1">
      <c r="B205" s="219"/>
      <c r="C205" s="220"/>
      <c r="D205" s="221" t="s">
        <v>169</v>
      </c>
      <c r="E205" s="222" t="s">
        <v>1</v>
      </c>
      <c r="F205" s="223" t="s">
        <v>2200</v>
      </c>
      <c r="G205" s="220"/>
      <c r="H205" s="224">
        <v>343.8</v>
      </c>
      <c r="I205" s="220"/>
      <c r="J205" s="220"/>
      <c r="K205" s="220"/>
      <c r="M205" s="97"/>
      <c r="N205" s="99"/>
      <c r="O205" s="100"/>
      <c r="P205" s="100"/>
      <c r="Q205" s="100"/>
      <c r="R205" s="100"/>
      <c r="S205" s="100"/>
      <c r="T205" s="100"/>
      <c r="U205" s="100"/>
      <c r="V205" s="100"/>
      <c r="W205" s="100"/>
      <c r="X205" s="101"/>
      <c r="AT205" s="98" t="s">
        <v>169</v>
      </c>
      <c r="AU205" s="98" t="s">
        <v>82</v>
      </c>
      <c r="AV205" s="13" t="s">
        <v>82</v>
      </c>
      <c r="AW205" s="13" t="s">
        <v>4</v>
      </c>
      <c r="AX205" s="13" t="s">
        <v>72</v>
      </c>
      <c r="AY205" s="98" t="s">
        <v>161</v>
      </c>
    </row>
    <row r="206" spans="1:65" s="14" customFormat="1">
      <c r="B206" s="225"/>
      <c r="C206" s="226"/>
      <c r="D206" s="221" t="s">
        <v>169</v>
      </c>
      <c r="E206" s="227" t="s">
        <v>1</v>
      </c>
      <c r="F206" s="228" t="s">
        <v>171</v>
      </c>
      <c r="G206" s="226"/>
      <c r="H206" s="229">
        <v>343.8</v>
      </c>
      <c r="I206" s="226"/>
      <c r="J206" s="226"/>
      <c r="K206" s="226"/>
      <c r="M206" s="102"/>
      <c r="N206" s="104"/>
      <c r="O206" s="105"/>
      <c r="P206" s="105"/>
      <c r="Q206" s="105"/>
      <c r="R206" s="105"/>
      <c r="S206" s="105"/>
      <c r="T206" s="105"/>
      <c r="U206" s="105"/>
      <c r="V206" s="105"/>
      <c r="W206" s="105"/>
      <c r="X206" s="106"/>
      <c r="AT206" s="103" t="s">
        <v>169</v>
      </c>
      <c r="AU206" s="103" t="s">
        <v>82</v>
      </c>
      <c r="AV206" s="14" t="s">
        <v>168</v>
      </c>
      <c r="AW206" s="14" t="s">
        <v>4</v>
      </c>
      <c r="AX206" s="14" t="s">
        <v>80</v>
      </c>
      <c r="AY206" s="103" t="s">
        <v>161</v>
      </c>
    </row>
    <row r="207" spans="1:65" s="2" customFormat="1" ht="21.75" customHeight="1">
      <c r="A207" s="21"/>
      <c r="B207" s="137"/>
      <c r="C207" s="235" t="s">
        <v>257</v>
      </c>
      <c r="D207" s="235" t="s">
        <v>549</v>
      </c>
      <c r="E207" s="236" t="s">
        <v>2241</v>
      </c>
      <c r="F207" s="237" t="s">
        <v>2242</v>
      </c>
      <c r="G207" s="238" t="s">
        <v>346</v>
      </c>
      <c r="H207" s="239">
        <v>350.67599999999999</v>
      </c>
      <c r="I207" s="123"/>
      <c r="J207" s="240"/>
      <c r="K207" s="241">
        <f>ROUND(P207*H207,2)</f>
        <v>0</v>
      </c>
      <c r="L207" s="115"/>
      <c r="M207" s="116"/>
      <c r="N207" s="117" t="s">
        <v>1</v>
      </c>
      <c r="O207" s="91" t="s">
        <v>35</v>
      </c>
      <c r="P207" s="92">
        <f>I207+J207</f>
        <v>0</v>
      </c>
      <c r="Q207" s="92">
        <f>ROUND(I207*H207,2)</f>
        <v>0</v>
      </c>
      <c r="R207" s="92">
        <f>ROUND(J207*H207,2)</f>
        <v>0</v>
      </c>
      <c r="S207" s="93">
        <v>0</v>
      </c>
      <c r="T207" s="93">
        <f>S207*H207</f>
        <v>0</v>
      </c>
      <c r="U207" s="93">
        <v>0</v>
      </c>
      <c r="V207" s="93">
        <f>U207*H207</f>
        <v>0</v>
      </c>
      <c r="W207" s="93">
        <v>0</v>
      </c>
      <c r="X207" s="94">
        <f>W207*H207</f>
        <v>0</v>
      </c>
      <c r="Y207" s="21"/>
      <c r="Z207" s="21"/>
      <c r="AA207" s="21"/>
      <c r="AB207" s="21"/>
      <c r="AC207" s="21"/>
      <c r="AD207" s="21"/>
      <c r="AE207" s="21"/>
      <c r="AR207" s="95" t="s">
        <v>185</v>
      </c>
      <c r="AT207" s="95" t="s">
        <v>549</v>
      </c>
      <c r="AU207" s="95" t="s">
        <v>82</v>
      </c>
      <c r="AY207" s="17" t="s">
        <v>161</v>
      </c>
      <c r="BE207" s="96">
        <f>IF(O207="základní",K207,0)</f>
        <v>0</v>
      </c>
      <c r="BF207" s="96">
        <f>IF(O207="snížená",K207,0)</f>
        <v>0</v>
      </c>
      <c r="BG207" s="96">
        <f>IF(O207="zákl. přenesená",K207,0)</f>
        <v>0</v>
      </c>
      <c r="BH207" s="96">
        <f>IF(O207="sníž. přenesená",K207,0)</f>
        <v>0</v>
      </c>
      <c r="BI207" s="96">
        <f>IF(O207="nulová",K207,0)</f>
        <v>0</v>
      </c>
      <c r="BJ207" s="17" t="s">
        <v>80</v>
      </c>
      <c r="BK207" s="96">
        <f>ROUND(P207*H207,2)</f>
        <v>0</v>
      </c>
      <c r="BL207" s="17" t="s">
        <v>168</v>
      </c>
      <c r="BM207" s="95" t="s">
        <v>318</v>
      </c>
    </row>
    <row r="208" spans="1:65" s="13" customFormat="1">
      <c r="B208" s="219"/>
      <c r="C208" s="220"/>
      <c r="D208" s="221" t="s">
        <v>169</v>
      </c>
      <c r="E208" s="222" t="s">
        <v>1</v>
      </c>
      <c r="F208" s="223" t="s">
        <v>2243</v>
      </c>
      <c r="G208" s="220"/>
      <c r="H208" s="224">
        <v>350.67599999999999</v>
      </c>
      <c r="I208" s="220"/>
      <c r="J208" s="220"/>
      <c r="K208" s="220"/>
      <c r="M208" s="97"/>
      <c r="N208" s="99"/>
      <c r="O208" s="100"/>
      <c r="P208" s="100"/>
      <c r="Q208" s="100"/>
      <c r="R208" s="100"/>
      <c r="S208" s="100"/>
      <c r="T208" s="100"/>
      <c r="U208" s="100"/>
      <c r="V208" s="100"/>
      <c r="W208" s="100"/>
      <c r="X208" s="101"/>
      <c r="AT208" s="98" t="s">
        <v>169</v>
      </c>
      <c r="AU208" s="98" t="s">
        <v>82</v>
      </c>
      <c r="AV208" s="13" t="s">
        <v>82</v>
      </c>
      <c r="AW208" s="13" t="s">
        <v>4</v>
      </c>
      <c r="AX208" s="13" t="s">
        <v>72</v>
      </c>
      <c r="AY208" s="98" t="s">
        <v>161</v>
      </c>
    </row>
    <row r="209" spans="1:65" s="14" customFormat="1">
      <c r="B209" s="225"/>
      <c r="C209" s="226"/>
      <c r="D209" s="221" t="s">
        <v>169</v>
      </c>
      <c r="E209" s="227" t="s">
        <v>1</v>
      </c>
      <c r="F209" s="228" t="s">
        <v>171</v>
      </c>
      <c r="G209" s="226"/>
      <c r="H209" s="229">
        <v>350.67599999999999</v>
      </c>
      <c r="I209" s="226"/>
      <c r="J209" s="226"/>
      <c r="K209" s="226"/>
      <c r="M209" s="102"/>
      <c r="N209" s="104"/>
      <c r="O209" s="105"/>
      <c r="P209" s="105"/>
      <c r="Q209" s="105"/>
      <c r="R209" s="105"/>
      <c r="S209" s="105"/>
      <c r="T209" s="105"/>
      <c r="U209" s="105"/>
      <c r="V209" s="105"/>
      <c r="W209" s="105"/>
      <c r="X209" s="106"/>
      <c r="AT209" s="103" t="s">
        <v>169</v>
      </c>
      <c r="AU209" s="103" t="s">
        <v>82</v>
      </c>
      <c r="AV209" s="14" t="s">
        <v>168</v>
      </c>
      <c r="AW209" s="14" t="s">
        <v>4</v>
      </c>
      <c r="AX209" s="14" t="s">
        <v>80</v>
      </c>
      <c r="AY209" s="103" t="s">
        <v>161</v>
      </c>
    </row>
    <row r="210" spans="1:65" s="2" customFormat="1" ht="24.2" customHeight="1">
      <c r="A210" s="21"/>
      <c r="B210" s="137"/>
      <c r="C210" s="213" t="s">
        <v>321</v>
      </c>
      <c r="D210" s="213" t="s">
        <v>164</v>
      </c>
      <c r="E210" s="214" t="s">
        <v>2244</v>
      </c>
      <c r="F210" s="215" t="s">
        <v>2245</v>
      </c>
      <c r="G210" s="216" t="s">
        <v>346</v>
      </c>
      <c r="H210" s="217">
        <v>1</v>
      </c>
      <c r="I210" s="123"/>
      <c r="J210" s="123"/>
      <c r="K210" s="218">
        <f>ROUND(P210*H210,2)</f>
        <v>0</v>
      </c>
      <c r="L210" s="89"/>
      <c r="M210" s="22"/>
      <c r="N210" s="90" t="s">
        <v>1</v>
      </c>
      <c r="O210" s="91" t="s">
        <v>35</v>
      </c>
      <c r="P210" s="92">
        <f>I210+J210</f>
        <v>0</v>
      </c>
      <c r="Q210" s="92">
        <f>ROUND(I210*H210,2)</f>
        <v>0</v>
      </c>
      <c r="R210" s="92">
        <f>ROUND(J210*H210,2)</f>
        <v>0</v>
      </c>
      <c r="S210" s="93">
        <v>0</v>
      </c>
      <c r="T210" s="93">
        <f>S210*H210</f>
        <v>0</v>
      </c>
      <c r="U210" s="93">
        <v>0</v>
      </c>
      <c r="V210" s="93">
        <f>U210*H210</f>
        <v>0</v>
      </c>
      <c r="W210" s="93">
        <v>0</v>
      </c>
      <c r="X210" s="94">
        <f>W210*H210</f>
        <v>0</v>
      </c>
      <c r="Y210" s="21"/>
      <c r="Z210" s="21"/>
      <c r="AA210" s="21"/>
      <c r="AB210" s="21"/>
      <c r="AC210" s="21"/>
      <c r="AD210" s="21"/>
      <c r="AE210" s="21"/>
      <c r="AR210" s="95" t="s">
        <v>168</v>
      </c>
      <c r="AT210" s="95" t="s">
        <v>164</v>
      </c>
      <c r="AU210" s="95" t="s">
        <v>82</v>
      </c>
      <c r="AY210" s="17" t="s">
        <v>161</v>
      </c>
      <c r="BE210" s="96">
        <f>IF(O210="základní",K210,0)</f>
        <v>0</v>
      </c>
      <c r="BF210" s="96">
        <f>IF(O210="snížená",K210,0)</f>
        <v>0</v>
      </c>
      <c r="BG210" s="96">
        <f>IF(O210="zákl. přenesená",K210,0)</f>
        <v>0</v>
      </c>
      <c r="BH210" s="96">
        <f>IF(O210="sníž. přenesená",K210,0)</f>
        <v>0</v>
      </c>
      <c r="BI210" s="96">
        <f>IF(O210="nulová",K210,0)</f>
        <v>0</v>
      </c>
      <c r="BJ210" s="17" t="s">
        <v>80</v>
      </c>
      <c r="BK210" s="96">
        <f>ROUND(P210*H210,2)</f>
        <v>0</v>
      </c>
      <c r="BL210" s="17" t="s">
        <v>168</v>
      </c>
      <c r="BM210" s="95" t="s">
        <v>324</v>
      </c>
    </row>
    <row r="211" spans="1:65" s="2" customFormat="1" ht="24.2" customHeight="1">
      <c r="A211" s="21"/>
      <c r="B211" s="137"/>
      <c r="C211" s="235" t="s">
        <v>270</v>
      </c>
      <c r="D211" s="235" t="s">
        <v>549</v>
      </c>
      <c r="E211" s="236" t="s">
        <v>2246</v>
      </c>
      <c r="F211" s="237" t="s">
        <v>2247</v>
      </c>
      <c r="G211" s="238" t="s">
        <v>346</v>
      </c>
      <c r="H211" s="239">
        <v>1</v>
      </c>
      <c r="I211" s="123"/>
      <c r="J211" s="240"/>
      <c r="K211" s="241">
        <f>ROUND(P211*H211,2)</f>
        <v>0</v>
      </c>
      <c r="L211" s="115"/>
      <c r="M211" s="116"/>
      <c r="N211" s="117" t="s">
        <v>1</v>
      </c>
      <c r="O211" s="91" t="s">
        <v>35</v>
      </c>
      <c r="P211" s="92">
        <f>I211+J211</f>
        <v>0</v>
      </c>
      <c r="Q211" s="92">
        <f>ROUND(I211*H211,2)</f>
        <v>0</v>
      </c>
      <c r="R211" s="92">
        <f>ROUND(J211*H211,2)</f>
        <v>0</v>
      </c>
      <c r="S211" s="93">
        <v>0</v>
      </c>
      <c r="T211" s="93">
        <f>S211*H211</f>
        <v>0</v>
      </c>
      <c r="U211" s="93">
        <v>0</v>
      </c>
      <c r="V211" s="93">
        <f>U211*H211</f>
        <v>0</v>
      </c>
      <c r="W211" s="93">
        <v>0</v>
      </c>
      <c r="X211" s="94">
        <f>W211*H211</f>
        <v>0</v>
      </c>
      <c r="Y211" s="21"/>
      <c r="Z211" s="21"/>
      <c r="AA211" s="21"/>
      <c r="AB211" s="21"/>
      <c r="AC211" s="21"/>
      <c r="AD211" s="21"/>
      <c r="AE211" s="21"/>
      <c r="AR211" s="95" t="s">
        <v>185</v>
      </c>
      <c r="AT211" s="95" t="s">
        <v>549</v>
      </c>
      <c r="AU211" s="95" t="s">
        <v>82</v>
      </c>
      <c r="AY211" s="17" t="s">
        <v>161</v>
      </c>
      <c r="BE211" s="96">
        <f>IF(O211="základní",K211,0)</f>
        <v>0</v>
      </c>
      <c r="BF211" s="96">
        <f>IF(O211="snížená",K211,0)</f>
        <v>0</v>
      </c>
      <c r="BG211" s="96">
        <f>IF(O211="zákl. přenesená",K211,0)</f>
        <v>0</v>
      </c>
      <c r="BH211" s="96">
        <f>IF(O211="sníž. přenesená",K211,0)</f>
        <v>0</v>
      </c>
      <c r="BI211" s="96">
        <f>IF(O211="nulová",K211,0)</f>
        <v>0</v>
      </c>
      <c r="BJ211" s="17" t="s">
        <v>80</v>
      </c>
      <c r="BK211" s="96">
        <f>ROUND(P211*H211,2)</f>
        <v>0</v>
      </c>
      <c r="BL211" s="17" t="s">
        <v>168</v>
      </c>
      <c r="BM211" s="95" t="s">
        <v>338</v>
      </c>
    </row>
    <row r="212" spans="1:65" s="2" customFormat="1" ht="16.5" customHeight="1">
      <c r="A212" s="21"/>
      <c r="B212" s="137"/>
      <c r="C212" s="235" t="s">
        <v>343</v>
      </c>
      <c r="D212" s="235" t="s">
        <v>549</v>
      </c>
      <c r="E212" s="236" t="s">
        <v>2248</v>
      </c>
      <c r="F212" s="237" t="s">
        <v>2249</v>
      </c>
      <c r="G212" s="238" t="s">
        <v>346</v>
      </c>
      <c r="H212" s="239">
        <v>1</v>
      </c>
      <c r="I212" s="123"/>
      <c r="J212" s="240"/>
      <c r="K212" s="241">
        <f>ROUND(P212*H212,2)</f>
        <v>0</v>
      </c>
      <c r="L212" s="115"/>
      <c r="M212" s="116"/>
      <c r="N212" s="117" t="s">
        <v>1</v>
      </c>
      <c r="O212" s="91" t="s">
        <v>35</v>
      </c>
      <c r="P212" s="92">
        <f>I212+J212</f>
        <v>0</v>
      </c>
      <c r="Q212" s="92">
        <f>ROUND(I212*H212,2)</f>
        <v>0</v>
      </c>
      <c r="R212" s="92">
        <f>ROUND(J212*H212,2)</f>
        <v>0</v>
      </c>
      <c r="S212" s="93">
        <v>0</v>
      </c>
      <c r="T212" s="93">
        <f>S212*H212</f>
        <v>0</v>
      </c>
      <c r="U212" s="93">
        <v>0</v>
      </c>
      <c r="V212" s="93">
        <f>U212*H212</f>
        <v>0</v>
      </c>
      <c r="W212" s="93">
        <v>0</v>
      </c>
      <c r="X212" s="94">
        <f>W212*H212</f>
        <v>0</v>
      </c>
      <c r="Y212" s="21"/>
      <c r="Z212" s="21"/>
      <c r="AA212" s="21"/>
      <c r="AB212" s="21"/>
      <c r="AC212" s="21"/>
      <c r="AD212" s="21"/>
      <c r="AE212" s="21"/>
      <c r="AR212" s="95" t="s">
        <v>185</v>
      </c>
      <c r="AT212" s="95" t="s">
        <v>549</v>
      </c>
      <c r="AU212" s="95" t="s">
        <v>82</v>
      </c>
      <c r="AY212" s="17" t="s">
        <v>161</v>
      </c>
      <c r="BE212" s="96">
        <f>IF(O212="základní",K212,0)</f>
        <v>0</v>
      </c>
      <c r="BF212" s="96">
        <f>IF(O212="snížená",K212,0)</f>
        <v>0</v>
      </c>
      <c r="BG212" s="96">
        <f>IF(O212="zákl. přenesená",K212,0)</f>
        <v>0</v>
      </c>
      <c r="BH212" s="96">
        <f>IF(O212="sníž. přenesená",K212,0)</f>
        <v>0</v>
      </c>
      <c r="BI212" s="96">
        <f>IF(O212="nulová",K212,0)</f>
        <v>0</v>
      </c>
      <c r="BJ212" s="17" t="s">
        <v>80</v>
      </c>
      <c r="BK212" s="96">
        <f>ROUND(P212*H212,2)</f>
        <v>0</v>
      </c>
      <c r="BL212" s="17" t="s">
        <v>168</v>
      </c>
      <c r="BM212" s="95" t="s">
        <v>347</v>
      </c>
    </row>
    <row r="213" spans="1:65" s="2" customFormat="1" ht="24.2" customHeight="1">
      <c r="A213" s="21"/>
      <c r="B213" s="137"/>
      <c r="C213" s="235" t="s">
        <v>276</v>
      </c>
      <c r="D213" s="235" t="s">
        <v>549</v>
      </c>
      <c r="E213" s="236" t="s">
        <v>2250</v>
      </c>
      <c r="F213" s="237" t="s">
        <v>2251</v>
      </c>
      <c r="G213" s="238" t="s">
        <v>269</v>
      </c>
      <c r="H213" s="239">
        <v>2</v>
      </c>
      <c r="I213" s="123"/>
      <c r="J213" s="240"/>
      <c r="K213" s="241">
        <f>ROUND(P213*H213,2)</f>
        <v>0</v>
      </c>
      <c r="L213" s="115"/>
      <c r="M213" s="116"/>
      <c r="N213" s="117" t="s">
        <v>1</v>
      </c>
      <c r="O213" s="91" t="s">
        <v>35</v>
      </c>
      <c r="P213" s="92">
        <f>I213+J213</f>
        <v>0</v>
      </c>
      <c r="Q213" s="92">
        <f>ROUND(I213*H213,2)</f>
        <v>0</v>
      </c>
      <c r="R213" s="92">
        <f>ROUND(J213*H213,2)</f>
        <v>0</v>
      </c>
      <c r="S213" s="93">
        <v>0</v>
      </c>
      <c r="T213" s="93">
        <f>S213*H213</f>
        <v>0</v>
      </c>
      <c r="U213" s="93">
        <v>0</v>
      </c>
      <c r="V213" s="93">
        <f>U213*H213</f>
        <v>0</v>
      </c>
      <c r="W213" s="93">
        <v>0</v>
      </c>
      <c r="X213" s="94">
        <f>W213*H213</f>
        <v>0</v>
      </c>
      <c r="Y213" s="21"/>
      <c r="Z213" s="21"/>
      <c r="AA213" s="21"/>
      <c r="AB213" s="21"/>
      <c r="AC213" s="21"/>
      <c r="AD213" s="21"/>
      <c r="AE213" s="21"/>
      <c r="AR213" s="95" t="s">
        <v>185</v>
      </c>
      <c r="AT213" s="95" t="s">
        <v>549</v>
      </c>
      <c r="AU213" s="95" t="s">
        <v>82</v>
      </c>
      <c r="AY213" s="17" t="s">
        <v>161</v>
      </c>
      <c r="BE213" s="96">
        <f>IF(O213="základní",K213,0)</f>
        <v>0</v>
      </c>
      <c r="BF213" s="96">
        <f>IF(O213="snížená",K213,0)</f>
        <v>0</v>
      </c>
      <c r="BG213" s="96">
        <f>IF(O213="zákl. přenesená",K213,0)</f>
        <v>0</v>
      </c>
      <c r="BH213" s="96">
        <f>IF(O213="sníž. přenesená",K213,0)</f>
        <v>0</v>
      </c>
      <c r="BI213" s="96">
        <f>IF(O213="nulová",K213,0)</f>
        <v>0</v>
      </c>
      <c r="BJ213" s="17" t="s">
        <v>80</v>
      </c>
      <c r="BK213" s="96">
        <f>ROUND(P213*H213,2)</f>
        <v>0</v>
      </c>
      <c r="BL213" s="17" t="s">
        <v>168</v>
      </c>
      <c r="BM213" s="95" t="s">
        <v>351</v>
      </c>
    </row>
    <row r="214" spans="1:65" s="12" customFormat="1" ht="22.9" customHeight="1">
      <c r="B214" s="206"/>
      <c r="C214" s="207"/>
      <c r="D214" s="208" t="s">
        <v>71</v>
      </c>
      <c r="E214" s="211" t="s">
        <v>277</v>
      </c>
      <c r="F214" s="211" t="s">
        <v>278</v>
      </c>
      <c r="G214" s="207"/>
      <c r="H214" s="207"/>
      <c r="I214" s="207"/>
      <c r="J214" s="207"/>
      <c r="K214" s="212">
        <f>BK214</f>
        <v>0</v>
      </c>
      <c r="M214" s="80"/>
      <c r="N214" s="82"/>
      <c r="O214" s="83"/>
      <c r="P214" s="83"/>
      <c r="Q214" s="84">
        <f>SUM(Q215:Q229)</f>
        <v>0</v>
      </c>
      <c r="R214" s="84">
        <f>SUM(R215:R229)</f>
        <v>0</v>
      </c>
      <c r="S214" s="83"/>
      <c r="T214" s="85">
        <f>SUM(T215:T229)</f>
        <v>0</v>
      </c>
      <c r="U214" s="83"/>
      <c r="V214" s="85">
        <f>SUM(V215:V229)</f>
        <v>0</v>
      </c>
      <c r="W214" s="83"/>
      <c r="X214" s="86">
        <f>SUM(X215:X229)</f>
        <v>0</v>
      </c>
      <c r="AR214" s="81" t="s">
        <v>80</v>
      </c>
      <c r="AT214" s="87" t="s">
        <v>71</v>
      </c>
      <c r="AU214" s="87" t="s">
        <v>80</v>
      </c>
      <c r="AY214" s="81" t="s">
        <v>161</v>
      </c>
      <c r="BK214" s="88">
        <f>SUM(BK215:BK229)</f>
        <v>0</v>
      </c>
    </row>
    <row r="215" spans="1:65" s="2" customFormat="1" ht="37.9" customHeight="1">
      <c r="A215" s="21"/>
      <c r="B215" s="137"/>
      <c r="C215" s="213" t="s">
        <v>353</v>
      </c>
      <c r="D215" s="213" t="s">
        <v>164</v>
      </c>
      <c r="E215" s="214" t="s">
        <v>2252</v>
      </c>
      <c r="F215" s="215" t="s">
        <v>2253</v>
      </c>
      <c r="G215" s="216" t="s">
        <v>282</v>
      </c>
      <c r="H215" s="217">
        <v>494.024</v>
      </c>
      <c r="I215" s="218">
        <v>0</v>
      </c>
      <c r="J215" s="123"/>
      <c r="K215" s="218">
        <f>ROUND(P215*H215,2)</f>
        <v>0</v>
      </c>
      <c r="L215" s="89"/>
      <c r="M215" s="22"/>
      <c r="N215" s="90" t="s">
        <v>1</v>
      </c>
      <c r="O215" s="91" t="s">
        <v>35</v>
      </c>
      <c r="P215" s="92">
        <f>I215+J215</f>
        <v>0</v>
      </c>
      <c r="Q215" s="92">
        <f>ROUND(I215*H215,2)</f>
        <v>0</v>
      </c>
      <c r="R215" s="92">
        <f>ROUND(J215*H215,2)</f>
        <v>0</v>
      </c>
      <c r="S215" s="93">
        <v>0</v>
      </c>
      <c r="T215" s="93">
        <f>S215*H215</f>
        <v>0</v>
      </c>
      <c r="U215" s="93">
        <v>0</v>
      </c>
      <c r="V215" s="93">
        <f>U215*H215</f>
        <v>0</v>
      </c>
      <c r="W215" s="93">
        <v>0</v>
      </c>
      <c r="X215" s="94">
        <f>W215*H215</f>
        <v>0</v>
      </c>
      <c r="Y215" s="21"/>
      <c r="Z215" s="21"/>
      <c r="AA215" s="21"/>
      <c r="AB215" s="21"/>
      <c r="AC215" s="21"/>
      <c r="AD215" s="21"/>
      <c r="AE215" s="21"/>
      <c r="AR215" s="95" t="s">
        <v>168</v>
      </c>
      <c r="AT215" s="95" t="s">
        <v>164</v>
      </c>
      <c r="AU215" s="95" t="s">
        <v>82</v>
      </c>
      <c r="AY215" s="17" t="s">
        <v>161</v>
      </c>
      <c r="BE215" s="96">
        <f>IF(O215="základní",K215,0)</f>
        <v>0</v>
      </c>
      <c r="BF215" s="96">
        <f>IF(O215="snížená",K215,0)</f>
        <v>0</v>
      </c>
      <c r="BG215" s="96">
        <f>IF(O215="zákl. přenesená",K215,0)</f>
        <v>0</v>
      </c>
      <c r="BH215" s="96">
        <f>IF(O215="sníž. přenesená",K215,0)</f>
        <v>0</v>
      </c>
      <c r="BI215" s="96">
        <f>IF(O215="nulová",K215,0)</f>
        <v>0</v>
      </c>
      <c r="BJ215" s="17" t="s">
        <v>80</v>
      </c>
      <c r="BK215" s="96">
        <f>ROUND(P215*H215,2)</f>
        <v>0</v>
      </c>
      <c r="BL215" s="17" t="s">
        <v>168</v>
      </c>
      <c r="BM215" s="95" t="s">
        <v>356</v>
      </c>
    </row>
    <row r="216" spans="1:65" s="2" customFormat="1" ht="49.15" customHeight="1">
      <c r="A216" s="21"/>
      <c r="B216" s="137"/>
      <c r="C216" s="213" t="s">
        <v>283</v>
      </c>
      <c r="D216" s="213" t="s">
        <v>164</v>
      </c>
      <c r="E216" s="214" t="s">
        <v>2254</v>
      </c>
      <c r="F216" s="215" t="s">
        <v>2255</v>
      </c>
      <c r="G216" s="216" t="s">
        <v>282</v>
      </c>
      <c r="H216" s="217">
        <v>9386.4560000000001</v>
      </c>
      <c r="I216" s="218">
        <v>0</v>
      </c>
      <c r="J216" s="123"/>
      <c r="K216" s="218">
        <f>ROUND(P216*H216,2)</f>
        <v>0</v>
      </c>
      <c r="L216" s="89"/>
      <c r="M216" s="22"/>
      <c r="N216" s="90" t="s">
        <v>1</v>
      </c>
      <c r="O216" s="91" t="s">
        <v>35</v>
      </c>
      <c r="P216" s="92">
        <f>I216+J216</f>
        <v>0</v>
      </c>
      <c r="Q216" s="92">
        <f>ROUND(I216*H216,2)</f>
        <v>0</v>
      </c>
      <c r="R216" s="92">
        <f>ROUND(J216*H216,2)</f>
        <v>0</v>
      </c>
      <c r="S216" s="93">
        <v>0</v>
      </c>
      <c r="T216" s="93">
        <f>S216*H216</f>
        <v>0</v>
      </c>
      <c r="U216" s="93">
        <v>0</v>
      </c>
      <c r="V216" s="93">
        <f>U216*H216</f>
        <v>0</v>
      </c>
      <c r="W216" s="93">
        <v>0</v>
      </c>
      <c r="X216" s="94">
        <f>W216*H216</f>
        <v>0</v>
      </c>
      <c r="Y216" s="21"/>
      <c r="Z216" s="21"/>
      <c r="AA216" s="21"/>
      <c r="AB216" s="21"/>
      <c r="AC216" s="21"/>
      <c r="AD216" s="21"/>
      <c r="AE216" s="21"/>
      <c r="AR216" s="95" t="s">
        <v>168</v>
      </c>
      <c r="AT216" s="95" t="s">
        <v>164</v>
      </c>
      <c r="AU216" s="95" t="s">
        <v>82</v>
      </c>
      <c r="AY216" s="17" t="s">
        <v>161</v>
      </c>
      <c r="BE216" s="96">
        <f>IF(O216="základní",K216,0)</f>
        <v>0</v>
      </c>
      <c r="BF216" s="96">
        <f>IF(O216="snížená",K216,0)</f>
        <v>0</v>
      </c>
      <c r="BG216" s="96">
        <f>IF(O216="zákl. přenesená",K216,0)</f>
        <v>0</v>
      </c>
      <c r="BH216" s="96">
        <f>IF(O216="sníž. přenesená",K216,0)</f>
        <v>0</v>
      </c>
      <c r="BI216" s="96">
        <f>IF(O216="nulová",K216,0)</f>
        <v>0</v>
      </c>
      <c r="BJ216" s="17" t="s">
        <v>80</v>
      </c>
      <c r="BK216" s="96">
        <f>ROUND(P216*H216,2)</f>
        <v>0</v>
      </c>
      <c r="BL216" s="17" t="s">
        <v>168</v>
      </c>
      <c r="BM216" s="95" t="s">
        <v>360</v>
      </c>
    </row>
    <row r="217" spans="1:65" s="13" customFormat="1">
      <c r="B217" s="219"/>
      <c r="C217" s="220"/>
      <c r="D217" s="221" t="s">
        <v>169</v>
      </c>
      <c r="E217" s="222" t="s">
        <v>1</v>
      </c>
      <c r="F217" s="223" t="s">
        <v>2256</v>
      </c>
      <c r="G217" s="220"/>
      <c r="H217" s="224">
        <v>9386.4560000000001</v>
      </c>
      <c r="I217" s="220"/>
      <c r="J217" s="220"/>
      <c r="K217" s="220"/>
      <c r="M217" s="97"/>
      <c r="N217" s="99"/>
      <c r="O217" s="100"/>
      <c r="P217" s="100"/>
      <c r="Q217" s="100"/>
      <c r="R217" s="100"/>
      <c r="S217" s="100"/>
      <c r="T217" s="100"/>
      <c r="U217" s="100"/>
      <c r="V217" s="100"/>
      <c r="W217" s="100"/>
      <c r="X217" s="101"/>
      <c r="AT217" s="98" t="s">
        <v>169</v>
      </c>
      <c r="AU217" s="98" t="s">
        <v>82</v>
      </c>
      <c r="AV217" s="13" t="s">
        <v>82</v>
      </c>
      <c r="AW217" s="13" t="s">
        <v>4</v>
      </c>
      <c r="AX217" s="13" t="s">
        <v>72</v>
      </c>
      <c r="AY217" s="98" t="s">
        <v>161</v>
      </c>
    </row>
    <row r="218" spans="1:65" s="14" customFormat="1">
      <c r="B218" s="225"/>
      <c r="C218" s="226"/>
      <c r="D218" s="221" t="s">
        <v>169</v>
      </c>
      <c r="E218" s="227" t="s">
        <v>1</v>
      </c>
      <c r="F218" s="228" t="s">
        <v>171</v>
      </c>
      <c r="G218" s="226"/>
      <c r="H218" s="229">
        <v>9386.4560000000001</v>
      </c>
      <c r="I218" s="226"/>
      <c r="J218" s="226"/>
      <c r="K218" s="226"/>
      <c r="M218" s="102"/>
      <c r="N218" s="104"/>
      <c r="O218" s="105"/>
      <c r="P218" s="105"/>
      <c r="Q218" s="105"/>
      <c r="R218" s="105"/>
      <c r="S218" s="105"/>
      <c r="T218" s="105"/>
      <c r="U218" s="105"/>
      <c r="V218" s="105"/>
      <c r="W218" s="105"/>
      <c r="X218" s="106"/>
      <c r="AT218" s="103" t="s">
        <v>169</v>
      </c>
      <c r="AU218" s="103" t="s">
        <v>82</v>
      </c>
      <c r="AV218" s="14" t="s">
        <v>168</v>
      </c>
      <c r="AW218" s="14" t="s">
        <v>4</v>
      </c>
      <c r="AX218" s="14" t="s">
        <v>80</v>
      </c>
      <c r="AY218" s="103" t="s">
        <v>161</v>
      </c>
    </row>
    <row r="219" spans="1:65" s="2" customFormat="1" ht="24.2" customHeight="1">
      <c r="A219" s="21"/>
      <c r="B219" s="137"/>
      <c r="C219" s="213" t="s">
        <v>361</v>
      </c>
      <c r="D219" s="213" t="s">
        <v>164</v>
      </c>
      <c r="E219" s="214" t="s">
        <v>2257</v>
      </c>
      <c r="F219" s="215" t="s">
        <v>2258</v>
      </c>
      <c r="G219" s="216" t="s">
        <v>282</v>
      </c>
      <c r="H219" s="217">
        <v>494.024</v>
      </c>
      <c r="I219" s="218">
        <v>0</v>
      </c>
      <c r="J219" s="123"/>
      <c r="K219" s="218">
        <f>ROUND(P219*H219,2)</f>
        <v>0</v>
      </c>
      <c r="L219" s="89"/>
      <c r="M219" s="22"/>
      <c r="N219" s="90" t="s">
        <v>1</v>
      </c>
      <c r="O219" s="91" t="s">
        <v>35</v>
      </c>
      <c r="P219" s="92">
        <f>I219+J219</f>
        <v>0</v>
      </c>
      <c r="Q219" s="92">
        <f>ROUND(I219*H219,2)</f>
        <v>0</v>
      </c>
      <c r="R219" s="92">
        <f>ROUND(J219*H219,2)</f>
        <v>0</v>
      </c>
      <c r="S219" s="93">
        <v>0</v>
      </c>
      <c r="T219" s="93">
        <f>S219*H219</f>
        <v>0</v>
      </c>
      <c r="U219" s="93">
        <v>0</v>
      </c>
      <c r="V219" s="93">
        <f>U219*H219</f>
        <v>0</v>
      </c>
      <c r="W219" s="93">
        <v>0</v>
      </c>
      <c r="X219" s="94">
        <f>W219*H219</f>
        <v>0</v>
      </c>
      <c r="Y219" s="21"/>
      <c r="Z219" s="21"/>
      <c r="AA219" s="21"/>
      <c r="AB219" s="21"/>
      <c r="AC219" s="21"/>
      <c r="AD219" s="21"/>
      <c r="AE219" s="21"/>
      <c r="AR219" s="95" t="s">
        <v>168</v>
      </c>
      <c r="AT219" s="95" t="s">
        <v>164</v>
      </c>
      <c r="AU219" s="95" t="s">
        <v>82</v>
      </c>
      <c r="AY219" s="17" t="s">
        <v>161</v>
      </c>
      <c r="BE219" s="96">
        <f>IF(O219="základní",K219,0)</f>
        <v>0</v>
      </c>
      <c r="BF219" s="96">
        <f>IF(O219="snížená",K219,0)</f>
        <v>0</v>
      </c>
      <c r="BG219" s="96">
        <f>IF(O219="zákl. přenesená",K219,0)</f>
        <v>0</v>
      </c>
      <c r="BH219" s="96">
        <f>IF(O219="sníž. přenesená",K219,0)</f>
        <v>0</v>
      </c>
      <c r="BI219" s="96">
        <f>IF(O219="nulová",K219,0)</f>
        <v>0</v>
      </c>
      <c r="BJ219" s="17" t="s">
        <v>80</v>
      </c>
      <c r="BK219" s="96">
        <f>ROUND(P219*H219,2)</f>
        <v>0</v>
      </c>
      <c r="BL219" s="17" t="s">
        <v>168</v>
      </c>
      <c r="BM219" s="95" t="s">
        <v>364</v>
      </c>
    </row>
    <row r="220" spans="1:65" s="13" customFormat="1">
      <c r="B220" s="219"/>
      <c r="C220" s="220"/>
      <c r="D220" s="221" t="s">
        <v>169</v>
      </c>
      <c r="E220" s="222" t="s">
        <v>1</v>
      </c>
      <c r="F220" s="223" t="s">
        <v>2259</v>
      </c>
      <c r="G220" s="220"/>
      <c r="H220" s="224">
        <v>494.024</v>
      </c>
      <c r="I220" s="220"/>
      <c r="J220" s="220"/>
      <c r="K220" s="220"/>
      <c r="M220" s="97"/>
      <c r="N220" s="99"/>
      <c r="O220" s="100"/>
      <c r="P220" s="100"/>
      <c r="Q220" s="100"/>
      <c r="R220" s="100"/>
      <c r="S220" s="100"/>
      <c r="T220" s="100"/>
      <c r="U220" s="100"/>
      <c r="V220" s="100"/>
      <c r="W220" s="100"/>
      <c r="X220" s="101"/>
      <c r="AT220" s="98" t="s">
        <v>169</v>
      </c>
      <c r="AU220" s="98" t="s">
        <v>82</v>
      </c>
      <c r="AV220" s="13" t="s">
        <v>82</v>
      </c>
      <c r="AW220" s="13" t="s">
        <v>4</v>
      </c>
      <c r="AX220" s="13" t="s">
        <v>72</v>
      </c>
      <c r="AY220" s="98" t="s">
        <v>161</v>
      </c>
    </row>
    <row r="221" spans="1:65" s="14" customFormat="1">
      <c r="B221" s="225"/>
      <c r="C221" s="226"/>
      <c r="D221" s="221" t="s">
        <v>169</v>
      </c>
      <c r="E221" s="227" t="s">
        <v>1</v>
      </c>
      <c r="F221" s="228" t="s">
        <v>171</v>
      </c>
      <c r="G221" s="226"/>
      <c r="H221" s="229">
        <v>494.024</v>
      </c>
      <c r="I221" s="226"/>
      <c r="J221" s="226"/>
      <c r="K221" s="226"/>
      <c r="M221" s="102"/>
      <c r="N221" s="104"/>
      <c r="O221" s="105"/>
      <c r="P221" s="105"/>
      <c r="Q221" s="105"/>
      <c r="R221" s="105"/>
      <c r="S221" s="105"/>
      <c r="T221" s="105"/>
      <c r="U221" s="105"/>
      <c r="V221" s="105"/>
      <c r="W221" s="105"/>
      <c r="X221" s="106"/>
      <c r="AT221" s="103" t="s">
        <v>169</v>
      </c>
      <c r="AU221" s="103" t="s">
        <v>82</v>
      </c>
      <c r="AV221" s="14" t="s">
        <v>168</v>
      </c>
      <c r="AW221" s="14" t="s">
        <v>4</v>
      </c>
      <c r="AX221" s="14" t="s">
        <v>80</v>
      </c>
      <c r="AY221" s="103" t="s">
        <v>161</v>
      </c>
    </row>
    <row r="222" spans="1:65" s="2" customFormat="1" ht="44.25" customHeight="1">
      <c r="A222" s="21"/>
      <c r="B222" s="137"/>
      <c r="C222" s="213" t="s">
        <v>286</v>
      </c>
      <c r="D222" s="213" t="s">
        <v>164</v>
      </c>
      <c r="E222" s="214" t="s">
        <v>2260</v>
      </c>
      <c r="F222" s="215" t="s">
        <v>2261</v>
      </c>
      <c r="G222" s="216" t="s">
        <v>282</v>
      </c>
      <c r="H222" s="217">
        <v>242.78399999999999</v>
      </c>
      <c r="I222" s="123"/>
      <c r="J222" s="218">
        <v>0</v>
      </c>
      <c r="K222" s="218">
        <f>ROUND(P222*H222,2)</f>
        <v>0</v>
      </c>
      <c r="L222" s="89"/>
      <c r="M222" s="22"/>
      <c r="N222" s="90" t="s">
        <v>1</v>
      </c>
      <c r="O222" s="91" t="s">
        <v>35</v>
      </c>
      <c r="P222" s="92">
        <f>I222+J222</f>
        <v>0</v>
      </c>
      <c r="Q222" s="92">
        <f>ROUND(I222*H222,2)</f>
        <v>0</v>
      </c>
      <c r="R222" s="92">
        <f>ROUND(J222*H222,2)</f>
        <v>0</v>
      </c>
      <c r="S222" s="93">
        <v>0</v>
      </c>
      <c r="T222" s="93">
        <f>S222*H222</f>
        <v>0</v>
      </c>
      <c r="U222" s="93">
        <v>0</v>
      </c>
      <c r="V222" s="93">
        <f>U222*H222</f>
        <v>0</v>
      </c>
      <c r="W222" s="93">
        <v>0</v>
      </c>
      <c r="X222" s="94">
        <f>W222*H222</f>
        <v>0</v>
      </c>
      <c r="Y222" s="21"/>
      <c r="Z222" s="21"/>
      <c r="AA222" s="21"/>
      <c r="AB222" s="21"/>
      <c r="AC222" s="21"/>
      <c r="AD222" s="21"/>
      <c r="AE222" s="21"/>
      <c r="AR222" s="95" t="s">
        <v>168</v>
      </c>
      <c r="AT222" s="95" t="s">
        <v>164</v>
      </c>
      <c r="AU222" s="95" t="s">
        <v>82</v>
      </c>
      <c r="AY222" s="17" t="s">
        <v>161</v>
      </c>
      <c r="BE222" s="96">
        <f>IF(O222="základní",K222,0)</f>
        <v>0</v>
      </c>
      <c r="BF222" s="96">
        <f>IF(O222="snížená",K222,0)</f>
        <v>0</v>
      </c>
      <c r="BG222" s="96">
        <f>IF(O222="zákl. přenesená",K222,0)</f>
        <v>0</v>
      </c>
      <c r="BH222" s="96">
        <f>IF(O222="sníž. přenesená",K222,0)</f>
        <v>0</v>
      </c>
      <c r="BI222" s="96">
        <f>IF(O222="nulová",K222,0)</f>
        <v>0</v>
      </c>
      <c r="BJ222" s="17" t="s">
        <v>80</v>
      </c>
      <c r="BK222" s="96">
        <f>ROUND(P222*H222,2)</f>
        <v>0</v>
      </c>
      <c r="BL222" s="17" t="s">
        <v>168</v>
      </c>
      <c r="BM222" s="95" t="s">
        <v>369</v>
      </c>
    </row>
    <row r="223" spans="1:65" s="13" customFormat="1">
      <c r="B223" s="219"/>
      <c r="C223" s="220"/>
      <c r="D223" s="221" t="s">
        <v>169</v>
      </c>
      <c r="E223" s="222" t="s">
        <v>1</v>
      </c>
      <c r="F223" s="223" t="s">
        <v>2262</v>
      </c>
      <c r="G223" s="220"/>
      <c r="H223" s="224">
        <v>156.38999999999999</v>
      </c>
      <c r="I223" s="220"/>
      <c r="J223" s="220"/>
      <c r="K223" s="220"/>
      <c r="M223" s="97"/>
      <c r="N223" s="99"/>
      <c r="O223" s="100"/>
      <c r="P223" s="100"/>
      <c r="Q223" s="100"/>
      <c r="R223" s="100"/>
      <c r="S223" s="100"/>
      <c r="T223" s="100"/>
      <c r="U223" s="100"/>
      <c r="V223" s="100"/>
      <c r="W223" s="100"/>
      <c r="X223" s="101"/>
      <c r="AT223" s="98" t="s">
        <v>169</v>
      </c>
      <c r="AU223" s="98" t="s">
        <v>82</v>
      </c>
      <c r="AV223" s="13" t="s">
        <v>82</v>
      </c>
      <c r="AW223" s="13" t="s">
        <v>4</v>
      </c>
      <c r="AX223" s="13" t="s">
        <v>72</v>
      </c>
      <c r="AY223" s="98" t="s">
        <v>161</v>
      </c>
    </row>
    <row r="224" spans="1:65" s="13" customFormat="1">
      <c r="B224" s="219"/>
      <c r="C224" s="220"/>
      <c r="D224" s="221" t="s">
        <v>169</v>
      </c>
      <c r="E224" s="222" t="s">
        <v>1</v>
      </c>
      <c r="F224" s="223" t="s">
        <v>2263</v>
      </c>
      <c r="G224" s="220"/>
      <c r="H224" s="224">
        <v>7.32</v>
      </c>
      <c r="I224" s="220"/>
      <c r="J224" s="220"/>
      <c r="K224" s="220"/>
      <c r="M224" s="97"/>
      <c r="N224" s="99"/>
      <c r="O224" s="100"/>
      <c r="P224" s="100"/>
      <c r="Q224" s="100"/>
      <c r="R224" s="100"/>
      <c r="S224" s="100"/>
      <c r="T224" s="100"/>
      <c r="U224" s="100"/>
      <c r="V224" s="100"/>
      <c r="W224" s="100"/>
      <c r="X224" s="101"/>
      <c r="AT224" s="98" t="s">
        <v>169</v>
      </c>
      <c r="AU224" s="98" t="s">
        <v>82</v>
      </c>
      <c r="AV224" s="13" t="s">
        <v>82</v>
      </c>
      <c r="AW224" s="13" t="s">
        <v>4</v>
      </c>
      <c r="AX224" s="13" t="s">
        <v>72</v>
      </c>
      <c r="AY224" s="98" t="s">
        <v>161</v>
      </c>
    </row>
    <row r="225" spans="1:65" s="13" customFormat="1">
      <c r="B225" s="219"/>
      <c r="C225" s="220"/>
      <c r="D225" s="221" t="s">
        <v>169</v>
      </c>
      <c r="E225" s="222" t="s">
        <v>1</v>
      </c>
      <c r="F225" s="223" t="s">
        <v>2264</v>
      </c>
      <c r="G225" s="220"/>
      <c r="H225" s="224">
        <v>79.073999999999998</v>
      </c>
      <c r="I225" s="220"/>
      <c r="J225" s="220"/>
      <c r="K225" s="220"/>
      <c r="M225" s="97"/>
      <c r="N225" s="99"/>
      <c r="O225" s="100"/>
      <c r="P225" s="100"/>
      <c r="Q225" s="100"/>
      <c r="R225" s="100"/>
      <c r="S225" s="100"/>
      <c r="T225" s="100"/>
      <c r="U225" s="100"/>
      <c r="V225" s="100"/>
      <c r="W225" s="100"/>
      <c r="X225" s="101"/>
      <c r="AT225" s="98" t="s">
        <v>169</v>
      </c>
      <c r="AU225" s="98" t="s">
        <v>82</v>
      </c>
      <c r="AV225" s="13" t="s">
        <v>82</v>
      </c>
      <c r="AW225" s="13" t="s">
        <v>4</v>
      </c>
      <c r="AX225" s="13" t="s">
        <v>72</v>
      </c>
      <c r="AY225" s="98" t="s">
        <v>161</v>
      </c>
    </row>
    <row r="226" spans="1:65" s="14" customFormat="1">
      <c r="B226" s="225"/>
      <c r="C226" s="226"/>
      <c r="D226" s="221" t="s">
        <v>169</v>
      </c>
      <c r="E226" s="227" t="s">
        <v>1</v>
      </c>
      <c r="F226" s="228" t="s">
        <v>171</v>
      </c>
      <c r="G226" s="226"/>
      <c r="H226" s="229">
        <v>242.78399999999999</v>
      </c>
      <c r="I226" s="226"/>
      <c r="J226" s="226"/>
      <c r="K226" s="226"/>
      <c r="M226" s="102"/>
      <c r="N226" s="104"/>
      <c r="O226" s="105"/>
      <c r="P226" s="105"/>
      <c r="Q226" s="105"/>
      <c r="R226" s="105"/>
      <c r="S226" s="105"/>
      <c r="T226" s="105"/>
      <c r="U226" s="105"/>
      <c r="V226" s="105"/>
      <c r="W226" s="105"/>
      <c r="X226" s="106"/>
      <c r="AT226" s="103" t="s">
        <v>169</v>
      </c>
      <c r="AU226" s="103" t="s">
        <v>82</v>
      </c>
      <c r="AV226" s="14" t="s">
        <v>168</v>
      </c>
      <c r="AW226" s="14" t="s">
        <v>4</v>
      </c>
      <c r="AX226" s="14" t="s">
        <v>80</v>
      </c>
      <c r="AY226" s="103" t="s">
        <v>161</v>
      </c>
    </row>
    <row r="227" spans="1:65" s="2" customFormat="1" ht="44.25" customHeight="1">
      <c r="A227" s="21"/>
      <c r="B227" s="137"/>
      <c r="C227" s="213" t="s">
        <v>371</v>
      </c>
      <c r="D227" s="213" t="s">
        <v>164</v>
      </c>
      <c r="E227" s="214" t="s">
        <v>2265</v>
      </c>
      <c r="F227" s="215" t="s">
        <v>514</v>
      </c>
      <c r="G227" s="216" t="s">
        <v>282</v>
      </c>
      <c r="H227" s="217">
        <v>251.24</v>
      </c>
      <c r="I227" s="123"/>
      <c r="J227" s="218">
        <v>0</v>
      </c>
      <c r="K227" s="218">
        <f>ROUND(P227*H227,2)</f>
        <v>0</v>
      </c>
      <c r="L227" s="89"/>
      <c r="M227" s="22"/>
      <c r="N227" s="90" t="s">
        <v>1</v>
      </c>
      <c r="O227" s="91" t="s">
        <v>35</v>
      </c>
      <c r="P227" s="92">
        <f>I227+J227</f>
        <v>0</v>
      </c>
      <c r="Q227" s="92">
        <f>ROUND(I227*H227,2)</f>
        <v>0</v>
      </c>
      <c r="R227" s="92">
        <f>ROUND(J227*H227,2)</f>
        <v>0</v>
      </c>
      <c r="S227" s="93">
        <v>0</v>
      </c>
      <c r="T227" s="93">
        <f>S227*H227</f>
        <v>0</v>
      </c>
      <c r="U227" s="93">
        <v>0</v>
      </c>
      <c r="V227" s="93">
        <f>U227*H227</f>
        <v>0</v>
      </c>
      <c r="W227" s="93">
        <v>0</v>
      </c>
      <c r="X227" s="94">
        <f>W227*H227</f>
        <v>0</v>
      </c>
      <c r="Y227" s="21"/>
      <c r="Z227" s="21"/>
      <c r="AA227" s="21"/>
      <c r="AB227" s="21"/>
      <c r="AC227" s="21"/>
      <c r="AD227" s="21"/>
      <c r="AE227" s="21"/>
      <c r="AR227" s="95" t="s">
        <v>168</v>
      </c>
      <c r="AT227" s="95" t="s">
        <v>164</v>
      </c>
      <c r="AU227" s="95" t="s">
        <v>82</v>
      </c>
      <c r="AY227" s="17" t="s">
        <v>161</v>
      </c>
      <c r="BE227" s="96">
        <f>IF(O227="základní",K227,0)</f>
        <v>0</v>
      </c>
      <c r="BF227" s="96">
        <f>IF(O227="snížená",K227,0)</f>
        <v>0</v>
      </c>
      <c r="BG227" s="96">
        <f>IF(O227="zákl. přenesená",K227,0)</f>
        <v>0</v>
      </c>
      <c r="BH227" s="96">
        <f>IF(O227="sníž. přenesená",K227,0)</f>
        <v>0</v>
      </c>
      <c r="BI227" s="96">
        <f>IF(O227="nulová",K227,0)</f>
        <v>0</v>
      </c>
      <c r="BJ227" s="17" t="s">
        <v>80</v>
      </c>
      <c r="BK227" s="96">
        <f>ROUND(P227*H227,2)</f>
        <v>0</v>
      </c>
      <c r="BL227" s="17" t="s">
        <v>168</v>
      </c>
      <c r="BM227" s="95" t="s">
        <v>374</v>
      </c>
    </row>
    <row r="228" spans="1:65" s="13" customFormat="1">
      <c r="B228" s="219"/>
      <c r="C228" s="220"/>
      <c r="D228" s="221" t="s">
        <v>169</v>
      </c>
      <c r="E228" s="222" t="s">
        <v>1</v>
      </c>
      <c r="F228" s="223" t="s">
        <v>2266</v>
      </c>
      <c r="G228" s="220"/>
      <c r="H228" s="224">
        <v>251.24</v>
      </c>
      <c r="I228" s="220"/>
      <c r="J228" s="220"/>
      <c r="K228" s="220"/>
      <c r="M228" s="97"/>
      <c r="N228" s="99"/>
      <c r="O228" s="100"/>
      <c r="P228" s="100"/>
      <c r="Q228" s="100"/>
      <c r="R228" s="100"/>
      <c r="S228" s="100"/>
      <c r="T228" s="100"/>
      <c r="U228" s="100"/>
      <c r="V228" s="100"/>
      <c r="W228" s="100"/>
      <c r="X228" s="101"/>
      <c r="AT228" s="98" t="s">
        <v>169</v>
      </c>
      <c r="AU228" s="98" t="s">
        <v>82</v>
      </c>
      <c r="AV228" s="13" t="s">
        <v>82</v>
      </c>
      <c r="AW228" s="13" t="s">
        <v>4</v>
      </c>
      <c r="AX228" s="13" t="s">
        <v>72</v>
      </c>
      <c r="AY228" s="98" t="s">
        <v>161</v>
      </c>
    </row>
    <row r="229" spans="1:65" s="14" customFormat="1">
      <c r="B229" s="225"/>
      <c r="C229" s="226"/>
      <c r="D229" s="221" t="s">
        <v>169</v>
      </c>
      <c r="E229" s="227" t="s">
        <v>1</v>
      </c>
      <c r="F229" s="228" t="s">
        <v>171</v>
      </c>
      <c r="G229" s="226"/>
      <c r="H229" s="229">
        <v>251.24</v>
      </c>
      <c r="I229" s="226"/>
      <c r="J229" s="226"/>
      <c r="K229" s="226"/>
      <c r="M229" s="102"/>
      <c r="N229" s="104"/>
      <c r="O229" s="105"/>
      <c r="P229" s="105"/>
      <c r="Q229" s="105"/>
      <c r="R229" s="105"/>
      <c r="S229" s="105"/>
      <c r="T229" s="105"/>
      <c r="U229" s="105"/>
      <c r="V229" s="105"/>
      <c r="W229" s="105"/>
      <c r="X229" s="106"/>
      <c r="AT229" s="103" t="s">
        <v>169</v>
      </c>
      <c r="AU229" s="103" t="s">
        <v>82</v>
      </c>
      <c r="AV229" s="14" t="s">
        <v>168</v>
      </c>
      <c r="AW229" s="14" t="s">
        <v>4</v>
      </c>
      <c r="AX229" s="14" t="s">
        <v>80</v>
      </c>
      <c r="AY229" s="103" t="s">
        <v>161</v>
      </c>
    </row>
    <row r="230" spans="1:65" s="12" customFormat="1" ht="22.9" customHeight="1">
      <c r="B230" s="206"/>
      <c r="C230" s="207"/>
      <c r="D230" s="208" t="s">
        <v>71</v>
      </c>
      <c r="E230" s="211" t="s">
        <v>680</v>
      </c>
      <c r="F230" s="211" t="s">
        <v>681</v>
      </c>
      <c r="G230" s="207"/>
      <c r="H230" s="207"/>
      <c r="I230" s="207"/>
      <c r="J230" s="207"/>
      <c r="K230" s="212">
        <f>BK230</f>
        <v>0</v>
      </c>
      <c r="M230" s="80"/>
      <c r="N230" s="82"/>
      <c r="O230" s="83"/>
      <c r="P230" s="83"/>
      <c r="Q230" s="84">
        <f>Q231</f>
        <v>0</v>
      </c>
      <c r="R230" s="84">
        <f>R231</f>
        <v>0</v>
      </c>
      <c r="S230" s="83"/>
      <c r="T230" s="85">
        <f>T231</f>
        <v>0</v>
      </c>
      <c r="U230" s="83"/>
      <c r="V230" s="85">
        <f>V231</f>
        <v>0</v>
      </c>
      <c r="W230" s="83"/>
      <c r="X230" s="86">
        <f>X231</f>
        <v>0</v>
      </c>
      <c r="AR230" s="81" t="s">
        <v>80</v>
      </c>
      <c r="AT230" s="87" t="s">
        <v>71</v>
      </c>
      <c r="AU230" s="87" t="s">
        <v>80</v>
      </c>
      <c r="AY230" s="81" t="s">
        <v>161</v>
      </c>
      <c r="BK230" s="88">
        <f>BK231</f>
        <v>0</v>
      </c>
    </row>
    <row r="231" spans="1:65" s="2" customFormat="1" ht="44.25" customHeight="1">
      <c r="A231" s="21"/>
      <c r="B231" s="137"/>
      <c r="C231" s="213" t="s">
        <v>290</v>
      </c>
      <c r="D231" s="213" t="s">
        <v>164</v>
      </c>
      <c r="E231" s="214" t="s">
        <v>2267</v>
      </c>
      <c r="F231" s="215" t="s">
        <v>2268</v>
      </c>
      <c r="G231" s="216" t="s">
        <v>282</v>
      </c>
      <c r="H231" s="217">
        <v>298.11099999999999</v>
      </c>
      <c r="I231" s="218">
        <v>0</v>
      </c>
      <c r="J231" s="123"/>
      <c r="K231" s="218">
        <f>ROUND(P231*H231,2)</f>
        <v>0</v>
      </c>
      <c r="L231" s="89"/>
      <c r="M231" s="22"/>
      <c r="N231" s="90" t="s">
        <v>1</v>
      </c>
      <c r="O231" s="91" t="s">
        <v>35</v>
      </c>
      <c r="P231" s="92">
        <f>I231+J231</f>
        <v>0</v>
      </c>
      <c r="Q231" s="92">
        <f>ROUND(I231*H231,2)</f>
        <v>0</v>
      </c>
      <c r="R231" s="92">
        <f>ROUND(J231*H231,2)</f>
        <v>0</v>
      </c>
      <c r="S231" s="93">
        <v>0</v>
      </c>
      <c r="T231" s="93">
        <f>S231*H231</f>
        <v>0</v>
      </c>
      <c r="U231" s="93">
        <v>0</v>
      </c>
      <c r="V231" s="93">
        <f>U231*H231</f>
        <v>0</v>
      </c>
      <c r="W231" s="93">
        <v>0</v>
      </c>
      <c r="X231" s="94">
        <f>W231*H231</f>
        <v>0</v>
      </c>
      <c r="Y231" s="21"/>
      <c r="Z231" s="21"/>
      <c r="AA231" s="21"/>
      <c r="AB231" s="21"/>
      <c r="AC231" s="21"/>
      <c r="AD231" s="21"/>
      <c r="AE231" s="21"/>
      <c r="AR231" s="95" t="s">
        <v>168</v>
      </c>
      <c r="AT231" s="95" t="s">
        <v>164</v>
      </c>
      <c r="AU231" s="95" t="s">
        <v>82</v>
      </c>
      <c r="AY231" s="17" t="s">
        <v>161</v>
      </c>
      <c r="BE231" s="96">
        <f>IF(O231="základní",K231,0)</f>
        <v>0</v>
      </c>
      <c r="BF231" s="96">
        <f>IF(O231="snížená",K231,0)</f>
        <v>0</v>
      </c>
      <c r="BG231" s="96">
        <f>IF(O231="zákl. přenesená",K231,0)</f>
        <v>0</v>
      </c>
      <c r="BH231" s="96">
        <f>IF(O231="sníž. přenesená",K231,0)</f>
        <v>0</v>
      </c>
      <c r="BI231" s="96">
        <f>IF(O231="nulová",K231,0)</f>
        <v>0</v>
      </c>
      <c r="BJ231" s="17" t="s">
        <v>80</v>
      </c>
      <c r="BK231" s="96">
        <f>ROUND(P231*H231,2)</f>
        <v>0</v>
      </c>
      <c r="BL231" s="17" t="s">
        <v>168</v>
      </c>
      <c r="BM231" s="95" t="s">
        <v>379</v>
      </c>
    </row>
    <row r="232" spans="1:65" s="12" customFormat="1" ht="25.9" customHeight="1">
      <c r="B232" s="206"/>
      <c r="C232" s="207"/>
      <c r="D232" s="208" t="s">
        <v>71</v>
      </c>
      <c r="E232" s="209" t="s">
        <v>2269</v>
      </c>
      <c r="F232" s="209" t="s">
        <v>2270</v>
      </c>
      <c r="G232" s="207"/>
      <c r="H232" s="207"/>
      <c r="I232" s="207"/>
      <c r="J232" s="207"/>
      <c r="K232" s="210">
        <f>BK232</f>
        <v>0</v>
      </c>
      <c r="M232" s="80"/>
      <c r="N232" s="82"/>
      <c r="O232" s="83"/>
      <c r="P232" s="83"/>
      <c r="Q232" s="84">
        <f>Q233</f>
        <v>0</v>
      </c>
      <c r="R232" s="84">
        <f>R233</f>
        <v>0</v>
      </c>
      <c r="S232" s="83"/>
      <c r="T232" s="85">
        <f>T233</f>
        <v>0</v>
      </c>
      <c r="U232" s="83"/>
      <c r="V232" s="85">
        <f>V233</f>
        <v>0</v>
      </c>
      <c r="W232" s="83"/>
      <c r="X232" s="86">
        <f>X233</f>
        <v>0</v>
      </c>
      <c r="AR232" s="81" t="s">
        <v>168</v>
      </c>
      <c r="AT232" s="87" t="s">
        <v>71</v>
      </c>
      <c r="AU232" s="87" t="s">
        <v>72</v>
      </c>
      <c r="AY232" s="81" t="s">
        <v>161</v>
      </c>
      <c r="BK232" s="88">
        <f>BK233</f>
        <v>0</v>
      </c>
    </row>
    <row r="233" spans="1:65" s="2" customFormat="1" ht="24.2" customHeight="1">
      <c r="A233" s="21"/>
      <c r="B233" s="137"/>
      <c r="C233" s="213" t="s">
        <v>381</v>
      </c>
      <c r="D233" s="213" t="s">
        <v>164</v>
      </c>
      <c r="E233" s="214" t="s">
        <v>2271</v>
      </c>
      <c r="F233" s="215" t="s">
        <v>2272</v>
      </c>
      <c r="G233" s="216" t="s">
        <v>2273</v>
      </c>
      <c r="H233" s="217">
        <v>40</v>
      </c>
      <c r="I233" s="218">
        <v>0</v>
      </c>
      <c r="J233" s="123"/>
      <c r="K233" s="218">
        <f>ROUND(P233*H233,2)</f>
        <v>0</v>
      </c>
      <c r="L233" s="89"/>
      <c r="M233" s="22"/>
      <c r="N233" s="118" t="s">
        <v>1</v>
      </c>
      <c r="O233" s="119" t="s">
        <v>35</v>
      </c>
      <c r="P233" s="120">
        <f>I233+J233</f>
        <v>0</v>
      </c>
      <c r="Q233" s="120">
        <f>ROUND(I233*H233,2)</f>
        <v>0</v>
      </c>
      <c r="R233" s="120">
        <f>ROUND(J233*H233,2)</f>
        <v>0</v>
      </c>
      <c r="S233" s="121">
        <v>0</v>
      </c>
      <c r="T233" s="121">
        <f>S233*H233</f>
        <v>0</v>
      </c>
      <c r="U233" s="121">
        <v>0</v>
      </c>
      <c r="V233" s="121">
        <f>U233*H233</f>
        <v>0</v>
      </c>
      <c r="W233" s="121">
        <v>0</v>
      </c>
      <c r="X233" s="122">
        <f>W233*H233</f>
        <v>0</v>
      </c>
      <c r="Y233" s="21"/>
      <c r="Z233" s="21"/>
      <c r="AA233" s="21"/>
      <c r="AB233" s="21"/>
      <c r="AC233" s="21"/>
      <c r="AD233" s="21"/>
      <c r="AE233" s="21"/>
      <c r="AR233" s="95" t="s">
        <v>2274</v>
      </c>
      <c r="AT233" s="95" t="s">
        <v>164</v>
      </c>
      <c r="AU233" s="95" t="s">
        <v>80</v>
      </c>
      <c r="AY233" s="17" t="s">
        <v>161</v>
      </c>
      <c r="BE233" s="96">
        <f>IF(O233="základní",K233,0)</f>
        <v>0</v>
      </c>
      <c r="BF233" s="96">
        <f>IF(O233="snížená",K233,0)</f>
        <v>0</v>
      </c>
      <c r="BG233" s="96">
        <f>IF(O233="zákl. přenesená",K233,0)</f>
        <v>0</v>
      </c>
      <c r="BH233" s="96">
        <f>IF(O233="sníž. přenesená",K233,0)</f>
        <v>0</v>
      </c>
      <c r="BI233" s="96">
        <f>IF(O233="nulová",K233,0)</f>
        <v>0</v>
      </c>
      <c r="BJ233" s="17" t="s">
        <v>80</v>
      </c>
      <c r="BK233" s="96">
        <f>ROUND(P233*H233,2)</f>
        <v>0</v>
      </c>
      <c r="BL233" s="17" t="s">
        <v>2274</v>
      </c>
      <c r="BM233" s="95" t="s">
        <v>384</v>
      </c>
    </row>
    <row r="234" spans="1:65" s="2" customFormat="1" ht="6.95" customHeight="1">
      <c r="A234" s="21"/>
      <c r="B234" s="153"/>
      <c r="C234" s="154"/>
      <c r="D234" s="154"/>
      <c r="E234" s="154"/>
      <c r="F234" s="154"/>
      <c r="G234" s="154"/>
      <c r="H234" s="154"/>
      <c r="I234" s="154"/>
      <c r="J234" s="154"/>
      <c r="K234" s="154"/>
      <c r="L234" s="29"/>
      <c r="M234" s="22"/>
      <c r="N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</row>
  </sheetData>
  <sheetProtection password="C68A" sheet="1" objects="1" scenarios="1" selectLockedCells="1"/>
  <autoFilter ref="C122:L233"/>
  <mergeCells count="9">
    <mergeCell ref="E87:H87"/>
    <mergeCell ref="E113:H113"/>
    <mergeCell ref="E115:H115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51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117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2275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ROUND(K121,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ROUND((SUM(BE121:BE150)),  2)</f>
        <v>0</v>
      </c>
      <c r="G35" s="138"/>
      <c r="H35" s="138"/>
      <c r="I35" s="178">
        <v>0.21</v>
      </c>
      <c r="J35" s="138"/>
      <c r="K35" s="173">
        <f>ROUND(((SUM(BE121:BE150))*I35),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ROUND((SUM(BF121:BF150)),  2)</f>
        <v>0</v>
      </c>
      <c r="G36" s="138"/>
      <c r="H36" s="138"/>
      <c r="I36" s="178">
        <v>0.12</v>
      </c>
      <c r="J36" s="138"/>
      <c r="K36" s="173">
        <f>ROUND(((SUM(BF121:BF150))*I36),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ROUND((SUM(BG121:BG150)),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ROUND((SUM(BH121:BH150)),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ROUND((SUM(BI121:BI150)),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VRN - Vedlejší rozpočtové...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Q121</f>
        <v>0</v>
      </c>
      <c r="J96" s="175">
        <f t="shared" si="0"/>
        <v>0</v>
      </c>
      <c r="K96" s="175">
        <f>K121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2276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K122</f>
        <v>0</v>
      </c>
      <c r="M97" s="71"/>
    </row>
    <row r="98" spans="1:31" s="10" customFormat="1" ht="19.899999999999999" customHeight="1">
      <c r="B98" s="196"/>
      <c r="C98" s="197"/>
      <c r="D98" s="198" t="s">
        <v>2277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K123</f>
        <v>0</v>
      </c>
      <c r="M98" s="72"/>
    </row>
    <row r="99" spans="1:31" s="10" customFormat="1" ht="19.899999999999999" customHeight="1">
      <c r="B99" s="196"/>
      <c r="C99" s="197"/>
      <c r="D99" s="198" t="s">
        <v>2278</v>
      </c>
      <c r="E99" s="199"/>
      <c r="F99" s="199"/>
      <c r="G99" s="199"/>
      <c r="H99" s="199"/>
      <c r="I99" s="200">
        <f>Q127</f>
        <v>0</v>
      </c>
      <c r="J99" s="200">
        <f>R127</f>
        <v>0</v>
      </c>
      <c r="K99" s="200">
        <f>K127</f>
        <v>0</v>
      </c>
      <c r="M99" s="72"/>
    </row>
    <row r="100" spans="1:31" s="10" customFormat="1" ht="19.899999999999999" customHeight="1">
      <c r="B100" s="196"/>
      <c r="C100" s="197"/>
      <c r="D100" s="198" t="s">
        <v>2279</v>
      </c>
      <c r="E100" s="199"/>
      <c r="F100" s="199"/>
      <c r="G100" s="199"/>
      <c r="H100" s="199"/>
      <c r="I100" s="200">
        <f>Q130</f>
        <v>0</v>
      </c>
      <c r="J100" s="200">
        <f>R130</f>
        <v>0</v>
      </c>
      <c r="K100" s="200">
        <f>K130</f>
        <v>0</v>
      </c>
      <c r="M100" s="72"/>
    </row>
    <row r="101" spans="1:31" s="10" customFormat="1" ht="19.899999999999999" customHeight="1">
      <c r="B101" s="196"/>
      <c r="C101" s="197"/>
      <c r="D101" s="198" t="s">
        <v>2280</v>
      </c>
      <c r="E101" s="199"/>
      <c r="F101" s="199"/>
      <c r="G101" s="199"/>
      <c r="H101" s="199"/>
      <c r="I101" s="200">
        <f>Q133</f>
        <v>0</v>
      </c>
      <c r="J101" s="200">
        <f>R133</f>
        <v>0</v>
      </c>
      <c r="K101" s="200">
        <f>K133</f>
        <v>0</v>
      </c>
      <c r="M101" s="72"/>
    </row>
    <row r="102" spans="1:31" s="2" customFormat="1" ht="21.75" customHeight="1">
      <c r="A102" s="21"/>
      <c r="B102" s="137"/>
      <c r="C102" s="138"/>
      <c r="D102" s="138"/>
      <c r="E102" s="138"/>
      <c r="F102" s="138"/>
      <c r="G102" s="138"/>
      <c r="H102" s="138"/>
      <c r="I102" s="138"/>
      <c r="J102" s="138"/>
      <c r="K102" s="138"/>
      <c r="L102" s="21"/>
      <c r="M102" s="26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1:31" s="2" customFormat="1" ht="6.95" customHeight="1">
      <c r="A103" s="21"/>
      <c r="B103" s="153"/>
      <c r="C103" s="154"/>
      <c r="D103" s="154"/>
      <c r="E103" s="154"/>
      <c r="F103" s="154"/>
      <c r="G103" s="154"/>
      <c r="H103" s="154"/>
      <c r="I103" s="154"/>
      <c r="J103" s="154"/>
      <c r="K103" s="154"/>
      <c r="L103" s="29"/>
      <c r="M103" s="26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1:31">
      <c r="B104" s="65"/>
      <c r="C104" s="65"/>
      <c r="D104" s="65"/>
      <c r="E104" s="65"/>
      <c r="F104" s="65"/>
      <c r="G104" s="65"/>
      <c r="H104" s="65"/>
      <c r="I104" s="65"/>
      <c r="J104" s="65"/>
      <c r="K104" s="65"/>
    </row>
    <row r="105" spans="1:31">
      <c r="B105" s="65"/>
      <c r="C105" s="65"/>
      <c r="D105" s="65"/>
      <c r="E105" s="65"/>
      <c r="F105" s="65"/>
      <c r="G105" s="65"/>
      <c r="H105" s="65"/>
      <c r="I105" s="65"/>
      <c r="J105" s="65"/>
      <c r="K105" s="65"/>
    </row>
    <row r="106" spans="1:31">
      <c r="B106" s="65"/>
      <c r="C106" s="65"/>
      <c r="D106" s="65"/>
      <c r="E106" s="65"/>
      <c r="F106" s="65"/>
      <c r="G106" s="65"/>
      <c r="H106" s="65"/>
      <c r="I106" s="65"/>
      <c r="J106" s="65"/>
      <c r="K106" s="65"/>
    </row>
    <row r="107" spans="1:31" s="2" customFormat="1" ht="6.95" customHeight="1">
      <c r="A107" s="21"/>
      <c r="B107" s="155"/>
      <c r="C107" s="156"/>
      <c r="D107" s="156"/>
      <c r="E107" s="156"/>
      <c r="F107" s="156"/>
      <c r="G107" s="156"/>
      <c r="H107" s="156"/>
      <c r="I107" s="156"/>
      <c r="J107" s="156"/>
      <c r="K107" s="156"/>
      <c r="L107" s="30"/>
      <c r="M107" s="26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:31" s="2" customFormat="1" ht="24.95" customHeight="1">
      <c r="A108" s="21"/>
      <c r="B108" s="137"/>
      <c r="C108" s="130" t="s">
        <v>142</v>
      </c>
      <c r="D108" s="138"/>
      <c r="E108" s="138"/>
      <c r="F108" s="138"/>
      <c r="G108" s="138"/>
      <c r="H108" s="138"/>
      <c r="I108" s="138"/>
      <c r="J108" s="138"/>
      <c r="K108" s="138"/>
      <c r="L108" s="21"/>
      <c r="M108" s="26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1:31" s="2" customFormat="1" ht="6.95" customHeight="1">
      <c r="A109" s="21"/>
      <c r="B109" s="137"/>
      <c r="C109" s="138"/>
      <c r="D109" s="138"/>
      <c r="E109" s="138"/>
      <c r="F109" s="138"/>
      <c r="G109" s="138"/>
      <c r="H109" s="138"/>
      <c r="I109" s="138"/>
      <c r="J109" s="138"/>
      <c r="K109" s="138"/>
      <c r="L109" s="21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s="2" customFormat="1" ht="12" customHeight="1">
      <c r="A110" s="21"/>
      <c r="B110" s="137"/>
      <c r="C110" s="133" t="s">
        <v>15</v>
      </c>
      <c r="D110" s="138"/>
      <c r="E110" s="138"/>
      <c r="F110" s="138"/>
      <c r="G110" s="138"/>
      <c r="H110" s="138"/>
      <c r="I110" s="138"/>
      <c r="J110" s="138"/>
      <c r="K110" s="138"/>
      <c r="L110" s="21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2" customFormat="1" ht="16.5" customHeight="1">
      <c r="A111" s="21"/>
      <c r="B111" s="137"/>
      <c r="C111" s="138"/>
      <c r="D111" s="138"/>
      <c r="E111" s="278" t="str">
        <f>E7</f>
        <v>Rekonstrukce historické budovy krematoria Nymburk 25.10.2024</v>
      </c>
      <c r="F111" s="279"/>
      <c r="G111" s="279"/>
      <c r="H111" s="279"/>
      <c r="I111" s="138"/>
      <c r="J111" s="138"/>
      <c r="K111" s="138"/>
      <c r="L111" s="21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12" customHeight="1">
      <c r="A112" s="21"/>
      <c r="B112" s="137"/>
      <c r="C112" s="133" t="s">
        <v>119</v>
      </c>
      <c r="D112" s="138"/>
      <c r="E112" s="138"/>
      <c r="F112" s="138"/>
      <c r="G112" s="138"/>
      <c r="H112" s="138"/>
      <c r="I112" s="138"/>
      <c r="J112" s="138"/>
      <c r="K112" s="138"/>
      <c r="L112" s="21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65" s="2" customFormat="1" ht="16.5" customHeight="1">
      <c r="A113" s="21"/>
      <c r="B113" s="137"/>
      <c r="C113" s="138"/>
      <c r="D113" s="138"/>
      <c r="E113" s="259" t="str">
        <f>E9</f>
        <v>VRN - Vedlejší rozpočtové...</v>
      </c>
      <c r="F113" s="277"/>
      <c r="G113" s="277"/>
      <c r="H113" s="277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5" s="2" customFormat="1" ht="6.95" customHeight="1">
      <c r="A114" s="21"/>
      <c r="B114" s="137"/>
      <c r="C114" s="138"/>
      <c r="D114" s="138"/>
      <c r="E114" s="138"/>
      <c r="F114" s="138"/>
      <c r="G114" s="138"/>
      <c r="H114" s="138"/>
      <c r="I114" s="138"/>
      <c r="J114" s="138"/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5" s="2" customFormat="1" ht="12" customHeight="1">
      <c r="A115" s="21"/>
      <c r="B115" s="137"/>
      <c r="C115" s="133" t="s">
        <v>19</v>
      </c>
      <c r="D115" s="138"/>
      <c r="E115" s="138"/>
      <c r="F115" s="134" t="str">
        <f>F12</f>
        <v xml:space="preserve"> </v>
      </c>
      <c r="G115" s="138"/>
      <c r="H115" s="138"/>
      <c r="I115" s="133" t="s">
        <v>21</v>
      </c>
      <c r="J115" s="186" t="str">
        <f>IF(J12="","",J12)</f>
        <v>6. 12. 2024</v>
      </c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5" s="2" customFormat="1" ht="6.95" customHeight="1">
      <c r="A116" s="21"/>
      <c r="B116" s="137"/>
      <c r="C116" s="138"/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5" s="2" customFormat="1" ht="15.2" customHeight="1">
      <c r="A117" s="21"/>
      <c r="B117" s="137"/>
      <c r="C117" s="133" t="s">
        <v>23</v>
      </c>
      <c r="D117" s="138"/>
      <c r="E117" s="138"/>
      <c r="F117" s="134" t="str">
        <f>E15</f>
        <v xml:space="preserve">  Město Nymburk</v>
      </c>
      <c r="G117" s="138"/>
      <c r="H117" s="138"/>
      <c r="I117" s="133" t="s">
        <v>27</v>
      </c>
      <c r="J117" s="187" t="str">
        <f>E21</f>
        <v xml:space="preserve">  Ing. Ivan Blažek</v>
      </c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65" s="2" customFormat="1" ht="15.2" customHeight="1">
      <c r="A118" s="21"/>
      <c r="B118" s="137"/>
      <c r="C118" s="133" t="s">
        <v>26</v>
      </c>
      <c r="D118" s="138"/>
      <c r="E118" s="138"/>
      <c r="F118" s="134" t="str">
        <f>IF(E18="","",E18)</f>
        <v>vyplň údaj</v>
      </c>
      <c r="G118" s="138"/>
      <c r="H118" s="138"/>
      <c r="I118" s="133" t="s">
        <v>28</v>
      </c>
      <c r="J118" s="187" t="str">
        <f>E24</f>
        <v xml:space="preserve">  Jaroslav Kudláček</v>
      </c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65" s="2" customFormat="1" ht="10.35" customHeight="1">
      <c r="A119" s="21"/>
      <c r="B119" s="137"/>
      <c r="C119" s="138"/>
      <c r="D119" s="138"/>
      <c r="E119" s="138"/>
      <c r="F119" s="138"/>
      <c r="G119" s="138"/>
      <c r="H119" s="138"/>
      <c r="I119" s="138"/>
      <c r="J119" s="138"/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65" s="11" customFormat="1" ht="29.25" customHeight="1">
      <c r="A120" s="73"/>
      <c r="B120" s="201"/>
      <c r="C120" s="202" t="s">
        <v>143</v>
      </c>
      <c r="D120" s="203" t="s">
        <v>55</v>
      </c>
      <c r="E120" s="203" t="s">
        <v>51</v>
      </c>
      <c r="F120" s="203" t="s">
        <v>52</v>
      </c>
      <c r="G120" s="203" t="s">
        <v>144</v>
      </c>
      <c r="H120" s="203" t="s">
        <v>145</v>
      </c>
      <c r="I120" s="203" t="s">
        <v>146</v>
      </c>
      <c r="J120" s="203" t="s">
        <v>147</v>
      </c>
      <c r="K120" s="204" t="s">
        <v>127</v>
      </c>
      <c r="L120" s="74" t="s">
        <v>148</v>
      </c>
      <c r="M120" s="75"/>
      <c r="N120" s="38" t="s">
        <v>1</v>
      </c>
      <c r="O120" s="39" t="s">
        <v>34</v>
      </c>
      <c r="P120" s="39" t="s">
        <v>149</v>
      </c>
      <c r="Q120" s="39" t="s">
        <v>150</v>
      </c>
      <c r="R120" s="39" t="s">
        <v>151</v>
      </c>
      <c r="S120" s="39" t="s">
        <v>152</v>
      </c>
      <c r="T120" s="39" t="s">
        <v>153</v>
      </c>
      <c r="U120" s="39" t="s">
        <v>154</v>
      </c>
      <c r="V120" s="39" t="s">
        <v>155</v>
      </c>
      <c r="W120" s="39" t="s">
        <v>156</v>
      </c>
      <c r="X120" s="40" t="s">
        <v>157</v>
      </c>
      <c r="Y120" s="73"/>
      <c r="Z120" s="73"/>
      <c r="AA120" s="73"/>
      <c r="AB120" s="73"/>
      <c r="AC120" s="73"/>
      <c r="AD120" s="73"/>
      <c r="AE120" s="73"/>
    </row>
    <row r="121" spans="1:65" s="2" customFormat="1" ht="22.9" customHeight="1">
      <c r="A121" s="21"/>
      <c r="B121" s="137"/>
      <c r="C121" s="165" t="s">
        <v>158</v>
      </c>
      <c r="D121" s="138"/>
      <c r="E121" s="138"/>
      <c r="F121" s="138"/>
      <c r="G121" s="138"/>
      <c r="H121" s="138"/>
      <c r="I121" s="138"/>
      <c r="J121" s="138"/>
      <c r="K121" s="205">
        <f>BK121</f>
        <v>0</v>
      </c>
      <c r="L121" s="21"/>
      <c r="M121" s="22"/>
      <c r="N121" s="41"/>
      <c r="O121" s="33"/>
      <c r="P121" s="42"/>
      <c r="Q121" s="76">
        <f>Q122</f>
        <v>0</v>
      </c>
      <c r="R121" s="76">
        <f>R122</f>
        <v>0</v>
      </c>
      <c r="S121" s="42"/>
      <c r="T121" s="77">
        <f>T122</f>
        <v>0</v>
      </c>
      <c r="U121" s="42"/>
      <c r="V121" s="77">
        <f>V122</f>
        <v>0</v>
      </c>
      <c r="W121" s="42"/>
      <c r="X121" s="78">
        <f>X122</f>
        <v>0</v>
      </c>
      <c r="Y121" s="21"/>
      <c r="Z121" s="21"/>
      <c r="AA121" s="21"/>
      <c r="AB121" s="21"/>
      <c r="AC121" s="21"/>
      <c r="AD121" s="21"/>
      <c r="AE121" s="21"/>
      <c r="AT121" s="17" t="s">
        <v>71</v>
      </c>
      <c r="AU121" s="17" t="s">
        <v>129</v>
      </c>
      <c r="BK121" s="79">
        <f>BK122</f>
        <v>0</v>
      </c>
    </row>
    <row r="122" spans="1:65" s="12" customFormat="1" ht="25.9" customHeight="1">
      <c r="B122" s="206"/>
      <c r="C122" s="207"/>
      <c r="D122" s="208" t="s">
        <v>71</v>
      </c>
      <c r="E122" s="209" t="s">
        <v>115</v>
      </c>
      <c r="F122" s="209" t="s">
        <v>2281</v>
      </c>
      <c r="G122" s="207"/>
      <c r="H122" s="207"/>
      <c r="I122" s="207"/>
      <c r="J122" s="207"/>
      <c r="K122" s="210">
        <f>BK122</f>
        <v>0</v>
      </c>
      <c r="M122" s="80"/>
      <c r="N122" s="82"/>
      <c r="O122" s="83"/>
      <c r="P122" s="83"/>
      <c r="Q122" s="84">
        <f>Q123+Q127+Q130+Q133</f>
        <v>0</v>
      </c>
      <c r="R122" s="84">
        <f>R123+R127+R130+R133</f>
        <v>0</v>
      </c>
      <c r="S122" s="83"/>
      <c r="T122" s="85">
        <f>T123+T127+T130+T133</f>
        <v>0</v>
      </c>
      <c r="U122" s="83"/>
      <c r="V122" s="85">
        <f>V123+V127+V130+V133</f>
        <v>0</v>
      </c>
      <c r="W122" s="83"/>
      <c r="X122" s="86">
        <f>X123+X127+X130+X133</f>
        <v>0</v>
      </c>
      <c r="AR122" s="81" t="s">
        <v>192</v>
      </c>
      <c r="AT122" s="87" t="s">
        <v>71</v>
      </c>
      <c r="AU122" s="87" t="s">
        <v>72</v>
      </c>
      <c r="AY122" s="81" t="s">
        <v>161</v>
      </c>
      <c r="BK122" s="88">
        <f>BK123+BK127+BK130+BK133</f>
        <v>0</v>
      </c>
    </row>
    <row r="123" spans="1:65" s="12" customFormat="1" ht="22.9" customHeight="1">
      <c r="B123" s="206"/>
      <c r="C123" s="207"/>
      <c r="D123" s="208" t="s">
        <v>71</v>
      </c>
      <c r="E123" s="211" t="s">
        <v>2282</v>
      </c>
      <c r="F123" s="211" t="s">
        <v>2283</v>
      </c>
      <c r="G123" s="207"/>
      <c r="H123" s="207"/>
      <c r="I123" s="207"/>
      <c r="J123" s="207"/>
      <c r="K123" s="212">
        <f>BK123</f>
        <v>0</v>
      </c>
      <c r="M123" s="80"/>
      <c r="N123" s="82"/>
      <c r="O123" s="83"/>
      <c r="P123" s="83"/>
      <c r="Q123" s="84">
        <f>SUM(Q124:Q126)</f>
        <v>0</v>
      </c>
      <c r="R123" s="84">
        <f>SUM(R124:R126)</f>
        <v>0</v>
      </c>
      <c r="S123" s="83"/>
      <c r="T123" s="85">
        <f>SUM(T124:T126)</f>
        <v>0</v>
      </c>
      <c r="U123" s="83"/>
      <c r="V123" s="85">
        <f>SUM(V124:V126)</f>
        <v>0</v>
      </c>
      <c r="W123" s="83"/>
      <c r="X123" s="86">
        <f>SUM(X124:X126)</f>
        <v>0</v>
      </c>
      <c r="AR123" s="81" t="s">
        <v>192</v>
      </c>
      <c r="AT123" s="87" t="s">
        <v>71</v>
      </c>
      <c r="AU123" s="87" t="s">
        <v>80</v>
      </c>
      <c r="AY123" s="81" t="s">
        <v>161</v>
      </c>
      <c r="BK123" s="88">
        <f>SUM(BK124:BK126)</f>
        <v>0</v>
      </c>
    </row>
    <row r="124" spans="1:65" s="2" customFormat="1" ht="16.5" customHeight="1">
      <c r="A124" s="21"/>
      <c r="B124" s="137"/>
      <c r="C124" s="213" t="s">
        <v>80</v>
      </c>
      <c r="D124" s="213" t="s">
        <v>164</v>
      </c>
      <c r="E124" s="214" t="s">
        <v>2284</v>
      </c>
      <c r="F124" s="215" t="s">
        <v>2285</v>
      </c>
      <c r="G124" s="216" t="s">
        <v>1751</v>
      </c>
      <c r="H124" s="217">
        <v>1</v>
      </c>
      <c r="I124" s="218">
        <v>0</v>
      </c>
      <c r="J124" s="123"/>
      <c r="K124" s="218">
        <f>ROUND(P124*H124,2)</f>
        <v>0</v>
      </c>
      <c r="L124" s="89"/>
      <c r="M124" s="22"/>
      <c r="N124" s="90" t="s">
        <v>1</v>
      </c>
      <c r="O124" s="91" t="s">
        <v>35</v>
      </c>
      <c r="P124" s="92">
        <f>I124+J124</f>
        <v>0</v>
      </c>
      <c r="Q124" s="92">
        <f>ROUND(I124*H124,2)</f>
        <v>0</v>
      </c>
      <c r="R124" s="92">
        <f>ROUND(J124*H124,2)</f>
        <v>0</v>
      </c>
      <c r="S124" s="93">
        <v>0</v>
      </c>
      <c r="T124" s="93">
        <f>S124*H124</f>
        <v>0</v>
      </c>
      <c r="U124" s="93">
        <v>0</v>
      </c>
      <c r="V124" s="93">
        <f>U124*H124</f>
        <v>0</v>
      </c>
      <c r="W124" s="93">
        <v>0</v>
      </c>
      <c r="X124" s="94">
        <f>W124*H124</f>
        <v>0</v>
      </c>
      <c r="Y124" s="21"/>
      <c r="Z124" s="21"/>
      <c r="AA124" s="21"/>
      <c r="AB124" s="21"/>
      <c r="AC124" s="21"/>
      <c r="AD124" s="21"/>
      <c r="AE124" s="21"/>
      <c r="AR124" s="95" t="s">
        <v>168</v>
      </c>
      <c r="AT124" s="95" t="s">
        <v>164</v>
      </c>
      <c r="AU124" s="95" t="s">
        <v>82</v>
      </c>
      <c r="AY124" s="17" t="s">
        <v>161</v>
      </c>
      <c r="BE124" s="96">
        <f>IF(O124="základní",K124,0)</f>
        <v>0</v>
      </c>
      <c r="BF124" s="96">
        <f>IF(O124="snížená",K124,0)</f>
        <v>0</v>
      </c>
      <c r="BG124" s="96">
        <f>IF(O124="zákl. přenesená",K124,0)</f>
        <v>0</v>
      </c>
      <c r="BH124" s="96">
        <f>IF(O124="sníž. přenesená",K124,0)</f>
        <v>0</v>
      </c>
      <c r="BI124" s="96">
        <f>IF(O124="nulová",K124,0)</f>
        <v>0</v>
      </c>
      <c r="BJ124" s="17" t="s">
        <v>80</v>
      </c>
      <c r="BK124" s="96">
        <f>ROUND(P124*H124,2)</f>
        <v>0</v>
      </c>
      <c r="BL124" s="17" t="s">
        <v>168</v>
      </c>
      <c r="BM124" s="95" t="s">
        <v>82</v>
      </c>
    </row>
    <row r="125" spans="1:65" s="2" customFormat="1" ht="37.9" customHeight="1">
      <c r="A125" s="21"/>
      <c r="B125" s="137"/>
      <c r="C125" s="213" t="s">
        <v>82</v>
      </c>
      <c r="D125" s="213" t="s">
        <v>164</v>
      </c>
      <c r="E125" s="214" t="s">
        <v>2286</v>
      </c>
      <c r="F125" s="215" t="s">
        <v>2287</v>
      </c>
      <c r="G125" s="216" t="s">
        <v>1751</v>
      </c>
      <c r="H125" s="217">
        <v>1</v>
      </c>
      <c r="I125" s="218">
        <v>0</v>
      </c>
      <c r="J125" s="123"/>
      <c r="K125" s="218">
        <f>ROUND(P125*H125,2)</f>
        <v>0</v>
      </c>
      <c r="L125" s="89"/>
      <c r="M125" s="22"/>
      <c r="N125" s="90" t="s">
        <v>1</v>
      </c>
      <c r="O125" s="91" t="s">
        <v>35</v>
      </c>
      <c r="P125" s="92">
        <f>I125+J125</f>
        <v>0</v>
      </c>
      <c r="Q125" s="92">
        <f>ROUND(I125*H125,2)</f>
        <v>0</v>
      </c>
      <c r="R125" s="92">
        <f>ROUND(J125*H125,2)</f>
        <v>0</v>
      </c>
      <c r="S125" s="93">
        <v>0</v>
      </c>
      <c r="T125" s="93">
        <f>S125*H125</f>
        <v>0</v>
      </c>
      <c r="U125" s="93">
        <v>0</v>
      </c>
      <c r="V125" s="93">
        <f>U125*H125</f>
        <v>0</v>
      </c>
      <c r="W125" s="93">
        <v>0</v>
      </c>
      <c r="X125" s="94">
        <f>W125*H125</f>
        <v>0</v>
      </c>
      <c r="Y125" s="21"/>
      <c r="Z125" s="21"/>
      <c r="AA125" s="21"/>
      <c r="AB125" s="21"/>
      <c r="AC125" s="21"/>
      <c r="AD125" s="21"/>
      <c r="AE125" s="21"/>
      <c r="AR125" s="95" t="s">
        <v>168</v>
      </c>
      <c r="AT125" s="95" t="s">
        <v>164</v>
      </c>
      <c r="AU125" s="95" t="s">
        <v>82</v>
      </c>
      <c r="AY125" s="17" t="s">
        <v>161</v>
      </c>
      <c r="BE125" s="96">
        <f>IF(O125="základní",K125,0)</f>
        <v>0</v>
      </c>
      <c r="BF125" s="96">
        <f>IF(O125="snížená",K125,0)</f>
        <v>0</v>
      </c>
      <c r="BG125" s="96">
        <f>IF(O125="zákl. přenesená",K125,0)</f>
        <v>0</v>
      </c>
      <c r="BH125" s="96">
        <f>IF(O125="sníž. přenesená",K125,0)</f>
        <v>0</v>
      </c>
      <c r="BI125" s="96">
        <f>IF(O125="nulová",K125,0)</f>
        <v>0</v>
      </c>
      <c r="BJ125" s="17" t="s">
        <v>80</v>
      </c>
      <c r="BK125" s="96">
        <f>ROUND(P125*H125,2)</f>
        <v>0</v>
      </c>
      <c r="BL125" s="17" t="s">
        <v>168</v>
      </c>
      <c r="BM125" s="95" t="s">
        <v>168</v>
      </c>
    </row>
    <row r="126" spans="1:65" s="2" customFormat="1" ht="16.5" customHeight="1">
      <c r="A126" s="21"/>
      <c r="B126" s="137"/>
      <c r="C126" s="213" t="s">
        <v>177</v>
      </c>
      <c r="D126" s="213" t="s">
        <v>164</v>
      </c>
      <c r="E126" s="214" t="s">
        <v>2288</v>
      </c>
      <c r="F126" s="215" t="s">
        <v>2289</v>
      </c>
      <c r="G126" s="216" t="s">
        <v>269</v>
      </c>
      <c r="H126" s="217">
        <v>1</v>
      </c>
      <c r="I126" s="218">
        <v>0</v>
      </c>
      <c r="J126" s="123"/>
      <c r="K126" s="218">
        <f>ROUND(P126*H126,2)</f>
        <v>0</v>
      </c>
      <c r="L126" s="89"/>
      <c r="M126" s="22"/>
      <c r="N126" s="90" t="s">
        <v>1</v>
      </c>
      <c r="O126" s="91" t="s">
        <v>35</v>
      </c>
      <c r="P126" s="92">
        <f>I126+J126</f>
        <v>0</v>
      </c>
      <c r="Q126" s="92">
        <f>ROUND(I126*H126,2)</f>
        <v>0</v>
      </c>
      <c r="R126" s="92">
        <f>ROUND(J126*H126,2)</f>
        <v>0</v>
      </c>
      <c r="S126" s="93">
        <v>0</v>
      </c>
      <c r="T126" s="93">
        <f>S126*H126</f>
        <v>0</v>
      </c>
      <c r="U126" s="93">
        <v>0</v>
      </c>
      <c r="V126" s="93">
        <f>U126*H126</f>
        <v>0</v>
      </c>
      <c r="W126" s="93">
        <v>0</v>
      </c>
      <c r="X126" s="94">
        <f>W126*H126</f>
        <v>0</v>
      </c>
      <c r="Y126" s="21"/>
      <c r="Z126" s="21"/>
      <c r="AA126" s="21"/>
      <c r="AB126" s="21"/>
      <c r="AC126" s="21"/>
      <c r="AD126" s="21"/>
      <c r="AE126" s="21"/>
      <c r="AR126" s="95" t="s">
        <v>168</v>
      </c>
      <c r="AT126" s="95" t="s">
        <v>164</v>
      </c>
      <c r="AU126" s="95" t="s">
        <v>82</v>
      </c>
      <c r="AY126" s="17" t="s">
        <v>161</v>
      </c>
      <c r="BE126" s="96">
        <f>IF(O126="základní",K126,0)</f>
        <v>0</v>
      </c>
      <c r="BF126" s="96">
        <f>IF(O126="snížená",K126,0)</f>
        <v>0</v>
      </c>
      <c r="BG126" s="96">
        <f>IF(O126="zákl. přenesená",K126,0)</f>
        <v>0</v>
      </c>
      <c r="BH126" s="96">
        <f>IF(O126="sníž. přenesená",K126,0)</f>
        <v>0</v>
      </c>
      <c r="BI126" s="96">
        <f>IF(O126="nulová",K126,0)</f>
        <v>0</v>
      </c>
      <c r="BJ126" s="17" t="s">
        <v>80</v>
      </c>
      <c r="BK126" s="96">
        <f>ROUND(P126*H126,2)</f>
        <v>0</v>
      </c>
      <c r="BL126" s="17" t="s">
        <v>168</v>
      </c>
      <c r="BM126" s="95" t="s">
        <v>180</v>
      </c>
    </row>
    <row r="127" spans="1:65" s="12" customFormat="1" ht="22.9" customHeight="1">
      <c r="B127" s="206"/>
      <c r="C127" s="207"/>
      <c r="D127" s="208" t="s">
        <v>71</v>
      </c>
      <c r="E127" s="211" t="s">
        <v>2290</v>
      </c>
      <c r="F127" s="211" t="s">
        <v>2291</v>
      </c>
      <c r="G127" s="207"/>
      <c r="H127" s="207"/>
      <c r="I127" s="207"/>
      <c r="J127" s="207"/>
      <c r="K127" s="212">
        <f>BK127</f>
        <v>0</v>
      </c>
      <c r="M127" s="80"/>
      <c r="N127" s="82"/>
      <c r="O127" s="83"/>
      <c r="P127" s="83"/>
      <c r="Q127" s="84">
        <f>SUM(Q128:Q129)</f>
        <v>0</v>
      </c>
      <c r="R127" s="84">
        <f>SUM(R128:R129)</f>
        <v>0</v>
      </c>
      <c r="S127" s="83"/>
      <c r="T127" s="85">
        <f>SUM(T128:T129)</f>
        <v>0</v>
      </c>
      <c r="U127" s="83"/>
      <c r="V127" s="85">
        <f>SUM(V128:V129)</f>
        <v>0</v>
      </c>
      <c r="W127" s="83"/>
      <c r="X127" s="86">
        <f>SUM(X128:X129)</f>
        <v>0</v>
      </c>
      <c r="AR127" s="81" t="s">
        <v>192</v>
      </c>
      <c r="AT127" s="87" t="s">
        <v>71</v>
      </c>
      <c r="AU127" s="87" t="s">
        <v>80</v>
      </c>
      <c r="AY127" s="81" t="s">
        <v>161</v>
      </c>
      <c r="BK127" s="88">
        <f>SUM(BK128:BK129)</f>
        <v>0</v>
      </c>
    </row>
    <row r="128" spans="1:65" s="2" customFormat="1" ht="66.75" customHeight="1">
      <c r="A128" s="21"/>
      <c r="B128" s="137"/>
      <c r="C128" s="213" t="s">
        <v>168</v>
      </c>
      <c r="D128" s="213" t="s">
        <v>164</v>
      </c>
      <c r="E128" s="214" t="s">
        <v>2292</v>
      </c>
      <c r="F128" s="215" t="s">
        <v>2293</v>
      </c>
      <c r="G128" s="216" t="s">
        <v>1751</v>
      </c>
      <c r="H128" s="217">
        <v>1</v>
      </c>
      <c r="I128" s="218">
        <v>0</v>
      </c>
      <c r="J128" s="123"/>
      <c r="K128" s="218">
        <f>ROUND(P128*H128,2)</f>
        <v>0</v>
      </c>
      <c r="L128" s="89"/>
      <c r="M128" s="22"/>
      <c r="N128" s="90" t="s">
        <v>1</v>
      </c>
      <c r="O128" s="91" t="s">
        <v>35</v>
      </c>
      <c r="P128" s="92">
        <f>I128+J128</f>
        <v>0</v>
      </c>
      <c r="Q128" s="92">
        <f>ROUND(I128*H128,2)</f>
        <v>0</v>
      </c>
      <c r="R128" s="92">
        <f>ROUND(J128*H128,2)</f>
        <v>0</v>
      </c>
      <c r="S128" s="93">
        <v>0</v>
      </c>
      <c r="T128" s="93">
        <f>S128*H128</f>
        <v>0</v>
      </c>
      <c r="U128" s="93">
        <v>0</v>
      </c>
      <c r="V128" s="93">
        <f>U128*H128</f>
        <v>0</v>
      </c>
      <c r="W128" s="93">
        <v>0</v>
      </c>
      <c r="X128" s="94">
        <f>W128*H128</f>
        <v>0</v>
      </c>
      <c r="Y128" s="21"/>
      <c r="Z128" s="21"/>
      <c r="AA128" s="21"/>
      <c r="AB128" s="21"/>
      <c r="AC128" s="21"/>
      <c r="AD128" s="21"/>
      <c r="AE128" s="21"/>
      <c r="AR128" s="95" t="s">
        <v>168</v>
      </c>
      <c r="AT128" s="95" t="s">
        <v>164</v>
      </c>
      <c r="AU128" s="95" t="s">
        <v>82</v>
      </c>
      <c r="AY128" s="17" t="s">
        <v>161</v>
      </c>
      <c r="BE128" s="96">
        <f>IF(O128="základní",K128,0)</f>
        <v>0</v>
      </c>
      <c r="BF128" s="96">
        <f>IF(O128="snížená",K128,0)</f>
        <v>0</v>
      </c>
      <c r="BG128" s="96">
        <f>IF(O128="zákl. přenesená",K128,0)</f>
        <v>0</v>
      </c>
      <c r="BH128" s="96">
        <f>IF(O128="sníž. přenesená",K128,0)</f>
        <v>0</v>
      </c>
      <c r="BI128" s="96">
        <f>IF(O128="nulová",K128,0)</f>
        <v>0</v>
      </c>
      <c r="BJ128" s="17" t="s">
        <v>80</v>
      </c>
      <c r="BK128" s="96">
        <f>ROUND(P128*H128,2)</f>
        <v>0</v>
      </c>
      <c r="BL128" s="17" t="s">
        <v>168</v>
      </c>
      <c r="BM128" s="95" t="s">
        <v>185</v>
      </c>
    </row>
    <row r="129" spans="1:65" s="2" customFormat="1" ht="16.5" customHeight="1">
      <c r="A129" s="21"/>
      <c r="B129" s="137"/>
      <c r="C129" s="213" t="s">
        <v>192</v>
      </c>
      <c r="D129" s="213" t="s">
        <v>164</v>
      </c>
      <c r="E129" s="214" t="s">
        <v>2294</v>
      </c>
      <c r="F129" s="215" t="s">
        <v>2295</v>
      </c>
      <c r="G129" s="216" t="s">
        <v>269</v>
      </c>
      <c r="H129" s="217">
        <v>1</v>
      </c>
      <c r="I129" s="218">
        <v>0</v>
      </c>
      <c r="J129" s="123"/>
      <c r="K129" s="218">
        <f>ROUND(P129*H129,2)</f>
        <v>0</v>
      </c>
      <c r="L129" s="89"/>
      <c r="M129" s="22"/>
      <c r="N129" s="90" t="s">
        <v>1</v>
      </c>
      <c r="O129" s="91" t="s">
        <v>35</v>
      </c>
      <c r="P129" s="92">
        <f>I129+J129</f>
        <v>0</v>
      </c>
      <c r="Q129" s="92">
        <f>ROUND(I129*H129,2)</f>
        <v>0</v>
      </c>
      <c r="R129" s="92">
        <f>ROUND(J129*H129,2)</f>
        <v>0</v>
      </c>
      <c r="S129" s="93">
        <v>0</v>
      </c>
      <c r="T129" s="93">
        <f>S129*H129</f>
        <v>0</v>
      </c>
      <c r="U129" s="93">
        <v>0</v>
      </c>
      <c r="V129" s="93">
        <f>U129*H129</f>
        <v>0</v>
      </c>
      <c r="W129" s="93">
        <v>0</v>
      </c>
      <c r="X129" s="94">
        <f>W129*H129</f>
        <v>0</v>
      </c>
      <c r="Y129" s="21"/>
      <c r="Z129" s="21"/>
      <c r="AA129" s="21"/>
      <c r="AB129" s="21"/>
      <c r="AC129" s="21"/>
      <c r="AD129" s="21"/>
      <c r="AE129" s="21"/>
      <c r="AR129" s="95" t="s">
        <v>168</v>
      </c>
      <c r="AT129" s="95" t="s">
        <v>164</v>
      </c>
      <c r="AU129" s="95" t="s">
        <v>82</v>
      </c>
      <c r="AY129" s="17" t="s">
        <v>161</v>
      </c>
      <c r="BE129" s="96">
        <f>IF(O129="základní",K129,0)</f>
        <v>0</v>
      </c>
      <c r="BF129" s="96">
        <f>IF(O129="snížená",K129,0)</f>
        <v>0</v>
      </c>
      <c r="BG129" s="96">
        <f>IF(O129="zákl. přenesená",K129,0)</f>
        <v>0</v>
      </c>
      <c r="BH129" s="96">
        <f>IF(O129="sníž. přenesená",K129,0)</f>
        <v>0</v>
      </c>
      <c r="BI129" s="96">
        <f>IF(O129="nulová",K129,0)</f>
        <v>0</v>
      </c>
      <c r="BJ129" s="17" t="s">
        <v>80</v>
      </c>
      <c r="BK129" s="96">
        <f>ROUND(P129*H129,2)</f>
        <v>0</v>
      </c>
      <c r="BL129" s="17" t="s">
        <v>168</v>
      </c>
      <c r="BM129" s="95" t="s">
        <v>195</v>
      </c>
    </row>
    <row r="130" spans="1:65" s="12" customFormat="1" ht="22.9" customHeight="1">
      <c r="B130" s="206"/>
      <c r="C130" s="207"/>
      <c r="D130" s="208" t="s">
        <v>71</v>
      </c>
      <c r="E130" s="211" t="s">
        <v>2296</v>
      </c>
      <c r="F130" s="211" t="s">
        <v>2297</v>
      </c>
      <c r="G130" s="207"/>
      <c r="H130" s="207"/>
      <c r="I130" s="207"/>
      <c r="J130" s="207"/>
      <c r="K130" s="212">
        <f>BK130</f>
        <v>0</v>
      </c>
      <c r="M130" s="80"/>
      <c r="N130" s="82"/>
      <c r="O130" s="83"/>
      <c r="P130" s="83"/>
      <c r="Q130" s="84">
        <f>SUM(Q131:Q132)</f>
        <v>0</v>
      </c>
      <c r="R130" s="84">
        <f>SUM(R131:R132)</f>
        <v>0</v>
      </c>
      <c r="S130" s="83"/>
      <c r="T130" s="85">
        <f>SUM(T131:T132)</f>
        <v>0</v>
      </c>
      <c r="U130" s="83"/>
      <c r="V130" s="85">
        <f>SUM(V131:V132)</f>
        <v>0</v>
      </c>
      <c r="W130" s="83"/>
      <c r="X130" s="86">
        <f>SUM(X131:X132)</f>
        <v>0</v>
      </c>
      <c r="AR130" s="81" t="s">
        <v>192</v>
      </c>
      <c r="AT130" s="87" t="s">
        <v>71</v>
      </c>
      <c r="AU130" s="87" t="s">
        <v>80</v>
      </c>
      <c r="AY130" s="81" t="s">
        <v>161</v>
      </c>
      <c r="BK130" s="88">
        <f>SUM(BK131:BK132)</f>
        <v>0</v>
      </c>
    </row>
    <row r="131" spans="1:65" s="2" customFormat="1" ht="16.5" customHeight="1">
      <c r="A131" s="21"/>
      <c r="B131" s="137"/>
      <c r="C131" s="213" t="s">
        <v>180</v>
      </c>
      <c r="D131" s="213" t="s">
        <v>164</v>
      </c>
      <c r="E131" s="214" t="s">
        <v>2298</v>
      </c>
      <c r="F131" s="215" t="s">
        <v>2299</v>
      </c>
      <c r="G131" s="216" t="s">
        <v>269</v>
      </c>
      <c r="H131" s="217">
        <v>5</v>
      </c>
      <c r="I131" s="218">
        <v>0</v>
      </c>
      <c r="J131" s="123"/>
      <c r="K131" s="218">
        <f>ROUND(P131*H131,2)</f>
        <v>0</v>
      </c>
      <c r="L131" s="89"/>
      <c r="M131" s="22"/>
      <c r="N131" s="90" t="s">
        <v>1</v>
      </c>
      <c r="O131" s="91" t="s">
        <v>35</v>
      </c>
      <c r="P131" s="92">
        <f>I131+J131</f>
        <v>0</v>
      </c>
      <c r="Q131" s="92">
        <f>ROUND(I131*H131,2)</f>
        <v>0</v>
      </c>
      <c r="R131" s="92">
        <f>ROUND(J131*H131,2)</f>
        <v>0</v>
      </c>
      <c r="S131" s="93">
        <v>0</v>
      </c>
      <c r="T131" s="93">
        <f>S131*H131</f>
        <v>0</v>
      </c>
      <c r="U131" s="93">
        <v>0</v>
      </c>
      <c r="V131" s="93">
        <f>U131*H131</f>
        <v>0</v>
      </c>
      <c r="W131" s="93">
        <v>0</v>
      </c>
      <c r="X131" s="94">
        <f>W131*H131</f>
        <v>0</v>
      </c>
      <c r="Y131" s="21"/>
      <c r="Z131" s="21"/>
      <c r="AA131" s="21"/>
      <c r="AB131" s="21"/>
      <c r="AC131" s="21"/>
      <c r="AD131" s="21"/>
      <c r="AE131" s="21"/>
      <c r="AR131" s="95" t="s">
        <v>168</v>
      </c>
      <c r="AT131" s="95" t="s">
        <v>164</v>
      </c>
      <c r="AU131" s="95" t="s">
        <v>82</v>
      </c>
      <c r="AY131" s="17" t="s">
        <v>161</v>
      </c>
      <c r="BE131" s="96">
        <f>IF(O131="základní",K131,0)</f>
        <v>0</v>
      </c>
      <c r="BF131" s="96">
        <f>IF(O131="snížená",K131,0)</f>
        <v>0</v>
      </c>
      <c r="BG131" s="96">
        <f>IF(O131="zákl. přenesená",K131,0)</f>
        <v>0</v>
      </c>
      <c r="BH131" s="96">
        <f>IF(O131="sníž. přenesená",K131,0)</f>
        <v>0</v>
      </c>
      <c r="BI131" s="96">
        <f>IF(O131="nulová",K131,0)</f>
        <v>0</v>
      </c>
      <c r="BJ131" s="17" t="s">
        <v>80</v>
      </c>
      <c r="BK131" s="96">
        <f>ROUND(P131*H131,2)</f>
        <v>0</v>
      </c>
      <c r="BL131" s="17" t="s">
        <v>168</v>
      </c>
      <c r="BM131" s="95" t="s">
        <v>9</v>
      </c>
    </row>
    <row r="132" spans="1:65" s="2" customFormat="1" ht="33" customHeight="1">
      <c r="A132" s="21"/>
      <c r="B132" s="137"/>
      <c r="C132" s="213" t="s">
        <v>201</v>
      </c>
      <c r="D132" s="213" t="s">
        <v>164</v>
      </c>
      <c r="E132" s="214" t="s">
        <v>2300</v>
      </c>
      <c r="F132" s="215" t="s">
        <v>2301</v>
      </c>
      <c r="G132" s="216" t="s">
        <v>1751</v>
      </c>
      <c r="H132" s="217">
        <v>1</v>
      </c>
      <c r="I132" s="218">
        <v>0</v>
      </c>
      <c r="J132" s="123"/>
      <c r="K132" s="218">
        <f>ROUND(P132*H132,2)</f>
        <v>0</v>
      </c>
      <c r="L132" s="89"/>
      <c r="M132" s="22"/>
      <c r="N132" s="90" t="s">
        <v>1</v>
      </c>
      <c r="O132" s="91" t="s">
        <v>35</v>
      </c>
      <c r="P132" s="92">
        <f>I132+J132</f>
        <v>0</v>
      </c>
      <c r="Q132" s="92">
        <f>ROUND(I132*H132,2)</f>
        <v>0</v>
      </c>
      <c r="R132" s="92">
        <f>ROUND(J132*H132,2)</f>
        <v>0</v>
      </c>
      <c r="S132" s="93">
        <v>0</v>
      </c>
      <c r="T132" s="93">
        <f>S132*H132</f>
        <v>0</v>
      </c>
      <c r="U132" s="93">
        <v>0</v>
      </c>
      <c r="V132" s="93">
        <f>U132*H132</f>
        <v>0</v>
      </c>
      <c r="W132" s="93">
        <v>0</v>
      </c>
      <c r="X132" s="94">
        <f>W132*H132</f>
        <v>0</v>
      </c>
      <c r="Y132" s="21"/>
      <c r="Z132" s="21"/>
      <c r="AA132" s="21"/>
      <c r="AB132" s="21"/>
      <c r="AC132" s="21"/>
      <c r="AD132" s="21"/>
      <c r="AE132" s="21"/>
      <c r="AR132" s="95" t="s">
        <v>168</v>
      </c>
      <c r="AT132" s="95" t="s">
        <v>164</v>
      </c>
      <c r="AU132" s="95" t="s">
        <v>82</v>
      </c>
      <c r="AY132" s="17" t="s">
        <v>161</v>
      </c>
      <c r="BE132" s="96">
        <f>IF(O132="základní",K132,0)</f>
        <v>0</v>
      </c>
      <c r="BF132" s="96">
        <f>IF(O132="snížená",K132,0)</f>
        <v>0</v>
      </c>
      <c r="BG132" s="96">
        <f>IF(O132="zákl. přenesená",K132,0)</f>
        <v>0</v>
      </c>
      <c r="BH132" s="96">
        <f>IF(O132="sníž. přenesená",K132,0)</f>
        <v>0</v>
      </c>
      <c r="BI132" s="96">
        <f>IF(O132="nulová",K132,0)</f>
        <v>0</v>
      </c>
      <c r="BJ132" s="17" t="s">
        <v>80</v>
      </c>
      <c r="BK132" s="96">
        <f>ROUND(P132*H132,2)</f>
        <v>0</v>
      </c>
      <c r="BL132" s="17" t="s">
        <v>168</v>
      </c>
      <c r="BM132" s="95" t="s">
        <v>204</v>
      </c>
    </row>
    <row r="133" spans="1:65" s="12" customFormat="1" ht="22.9" customHeight="1">
      <c r="B133" s="206"/>
      <c r="C133" s="207"/>
      <c r="D133" s="208" t="s">
        <v>71</v>
      </c>
      <c r="E133" s="211" t="s">
        <v>2302</v>
      </c>
      <c r="F133" s="211" t="s">
        <v>2303</v>
      </c>
      <c r="G133" s="207"/>
      <c r="H133" s="207"/>
      <c r="I133" s="207"/>
      <c r="J133" s="207"/>
      <c r="K133" s="212">
        <f>BK133</f>
        <v>0</v>
      </c>
      <c r="M133" s="80"/>
      <c r="N133" s="82"/>
      <c r="O133" s="83"/>
      <c r="P133" s="83"/>
      <c r="Q133" s="84">
        <f>SUM(Q134:Q150)</f>
        <v>0</v>
      </c>
      <c r="R133" s="84">
        <f>SUM(R134:R150)</f>
        <v>0</v>
      </c>
      <c r="S133" s="83"/>
      <c r="T133" s="85">
        <f>SUM(T134:T150)</f>
        <v>0</v>
      </c>
      <c r="U133" s="83"/>
      <c r="V133" s="85">
        <f>SUM(V134:V150)</f>
        <v>0</v>
      </c>
      <c r="W133" s="83"/>
      <c r="X133" s="86">
        <f>SUM(X134:X150)</f>
        <v>0</v>
      </c>
      <c r="AR133" s="81" t="s">
        <v>192</v>
      </c>
      <c r="AT133" s="87" t="s">
        <v>71</v>
      </c>
      <c r="AU133" s="87" t="s">
        <v>80</v>
      </c>
      <c r="AY133" s="81" t="s">
        <v>161</v>
      </c>
      <c r="BK133" s="88">
        <f>SUM(BK134:BK150)</f>
        <v>0</v>
      </c>
    </row>
    <row r="134" spans="1:65" s="2" customFormat="1" ht="33" customHeight="1">
      <c r="A134" s="21"/>
      <c r="B134" s="137"/>
      <c r="C134" s="213" t="s">
        <v>185</v>
      </c>
      <c r="D134" s="213" t="s">
        <v>164</v>
      </c>
      <c r="E134" s="214" t="s">
        <v>2304</v>
      </c>
      <c r="F134" s="215" t="s">
        <v>2305</v>
      </c>
      <c r="G134" s="216" t="s">
        <v>1751</v>
      </c>
      <c r="H134" s="217">
        <v>1</v>
      </c>
      <c r="I134" s="218">
        <v>0</v>
      </c>
      <c r="J134" s="123"/>
      <c r="K134" s="218">
        <f t="shared" ref="K134:K150" si="1">ROUND(P134*H134,2)</f>
        <v>0</v>
      </c>
      <c r="L134" s="89"/>
      <c r="M134" s="22"/>
      <c r="N134" s="90" t="s">
        <v>1</v>
      </c>
      <c r="O134" s="91" t="s">
        <v>35</v>
      </c>
      <c r="P134" s="92">
        <f t="shared" ref="P134:P150" si="2">I134+J134</f>
        <v>0</v>
      </c>
      <c r="Q134" s="92">
        <f t="shared" ref="Q134:Q150" si="3">ROUND(I134*H134,2)</f>
        <v>0</v>
      </c>
      <c r="R134" s="92">
        <f t="shared" ref="R134:R150" si="4">ROUND(J134*H134,2)</f>
        <v>0</v>
      </c>
      <c r="S134" s="93">
        <v>0</v>
      </c>
      <c r="T134" s="93">
        <f t="shared" ref="T134:T150" si="5">S134*H134</f>
        <v>0</v>
      </c>
      <c r="U134" s="93">
        <v>0</v>
      </c>
      <c r="V134" s="93">
        <f t="shared" ref="V134:V150" si="6">U134*H134</f>
        <v>0</v>
      </c>
      <c r="W134" s="93">
        <v>0</v>
      </c>
      <c r="X134" s="94">
        <f t="shared" ref="X134:X150" si="7">W134*H134</f>
        <v>0</v>
      </c>
      <c r="Y134" s="21"/>
      <c r="Z134" s="21"/>
      <c r="AA134" s="21"/>
      <c r="AB134" s="21"/>
      <c r="AC134" s="21"/>
      <c r="AD134" s="21"/>
      <c r="AE134" s="21"/>
      <c r="AR134" s="95" t="s">
        <v>168</v>
      </c>
      <c r="AT134" s="95" t="s">
        <v>164</v>
      </c>
      <c r="AU134" s="95" t="s">
        <v>82</v>
      </c>
      <c r="AY134" s="17" t="s">
        <v>161</v>
      </c>
      <c r="BE134" s="96">
        <f t="shared" ref="BE134:BE150" si="8">IF(O134="základní",K134,0)</f>
        <v>0</v>
      </c>
      <c r="BF134" s="96">
        <f t="shared" ref="BF134:BF150" si="9">IF(O134="snížená",K134,0)</f>
        <v>0</v>
      </c>
      <c r="BG134" s="96">
        <f t="shared" ref="BG134:BG150" si="10">IF(O134="zákl. přenesená",K134,0)</f>
        <v>0</v>
      </c>
      <c r="BH134" s="96">
        <f t="shared" ref="BH134:BH150" si="11">IF(O134="sníž. přenesená",K134,0)</f>
        <v>0</v>
      </c>
      <c r="BI134" s="96">
        <f t="shared" ref="BI134:BI150" si="12">IF(O134="nulová",K134,0)</f>
        <v>0</v>
      </c>
      <c r="BJ134" s="17" t="s">
        <v>80</v>
      </c>
      <c r="BK134" s="96">
        <f t="shared" ref="BK134:BK150" si="13">ROUND(P134*H134,2)</f>
        <v>0</v>
      </c>
      <c r="BL134" s="17" t="s">
        <v>168</v>
      </c>
      <c r="BM134" s="95" t="s">
        <v>239</v>
      </c>
    </row>
    <row r="135" spans="1:65" s="2" customFormat="1" ht="24.2" customHeight="1">
      <c r="A135" s="21"/>
      <c r="B135" s="137"/>
      <c r="C135" s="213" t="s">
        <v>162</v>
      </c>
      <c r="D135" s="213" t="s">
        <v>164</v>
      </c>
      <c r="E135" s="214" t="s">
        <v>2306</v>
      </c>
      <c r="F135" s="215" t="s">
        <v>2307</v>
      </c>
      <c r="G135" s="216" t="s">
        <v>1751</v>
      </c>
      <c r="H135" s="217">
        <v>1</v>
      </c>
      <c r="I135" s="218">
        <v>0</v>
      </c>
      <c r="J135" s="123"/>
      <c r="K135" s="218">
        <f t="shared" si="1"/>
        <v>0</v>
      </c>
      <c r="L135" s="89"/>
      <c r="M135" s="22"/>
      <c r="N135" s="90" t="s">
        <v>1</v>
      </c>
      <c r="O135" s="91" t="s">
        <v>35</v>
      </c>
      <c r="P135" s="92">
        <f t="shared" si="2"/>
        <v>0</v>
      </c>
      <c r="Q135" s="92">
        <f t="shared" si="3"/>
        <v>0</v>
      </c>
      <c r="R135" s="92">
        <f t="shared" si="4"/>
        <v>0</v>
      </c>
      <c r="S135" s="93">
        <v>0</v>
      </c>
      <c r="T135" s="93">
        <f t="shared" si="5"/>
        <v>0</v>
      </c>
      <c r="U135" s="93">
        <v>0</v>
      </c>
      <c r="V135" s="93">
        <f t="shared" si="6"/>
        <v>0</v>
      </c>
      <c r="W135" s="93">
        <v>0</v>
      </c>
      <c r="X135" s="94">
        <f t="shared" si="7"/>
        <v>0</v>
      </c>
      <c r="Y135" s="21"/>
      <c r="Z135" s="21"/>
      <c r="AA135" s="21"/>
      <c r="AB135" s="21"/>
      <c r="AC135" s="21"/>
      <c r="AD135" s="21"/>
      <c r="AE135" s="21"/>
      <c r="AR135" s="95" t="s">
        <v>168</v>
      </c>
      <c r="AT135" s="95" t="s">
        <v>164</v>
      </c>
      <c r="AU135" s="95" t="s">
        <v>82</v>
      </c>
      <c r="AY135" s="17" t="s">
        <v>161</v>
      </c>
      <c r="BE135" s="96">
        <f t="shared" si="8"/>
        <v>0</v>
      </c>
      <c r="BF135" s="96">
        <f t="shared" si="9"/>
        <v>0</v>
      </c>
      <c r="BG135" s="96">
        <f t="shared" si="10"/>
        <v>0</v>
      </c>
      <c r="BH135" s="96">
        <f t="shared" si="11"/>
        <v>0</v>
      </c>
      <c r="BI135" s="96">
        <f t="shared" si="12"/>
        <v>0</v>
      </c>
      <c r="BJ135" s="17" t="s">
        <v>80</v>
      </c>
      <c r="BK135" s="96">
        <f t="shared" si="13"/>
        <v>0</v>
      </c>
      <c r="BL135" s="17" t="s">
        <v>168</v>
      </c>
      <c r="BM135" s="95" t="s">
        <v>245</v>
      </c>
    </row>
    <row r="136" spans="1:65" s="2" customFormat="1" ht="33" customHeight="1">
      <c r="A136" s="21"/>
      <c r="B136" s="137"/>
      <c r="C136" s="213" t="s">
        <v>195</v>
      </c>
      <c r="D136" s="213" t="s">
        <v>164</v>
      </c>
      <c r="E136" s="214" t="s">
        <v>2308</v>
      </c>
      <c r="F136" s="215" t="s">
        <v>2309</v>
      </c>
      <c r="G136" s="216" t="s">
        <v>2273</v>
      </c>
      <c r="H136" s="217">
        <v>2</v>
      </c>
      <c r="I136" s="218">
        <v>0</v>
      </c>
      <c r="J136" s="123"/>
      <c r="K136" s="218">
        <f t="shared" si="1"/>
        <v>0</v>
      </c>
      <c r="L136" s="89"/>
      <c r="M136" s="22"/>
      <c r="N136" s="90" t="s">
        <v>1</v>
      </c>
      <c r="O136" s="91" t="s">
        <v>35</v>
      </c>
      <c r="P136" s="92">
        <f t="shared" si="2"/>
        <v>0</v>
      </c>
      <c r="Q136" s="92">
        <f t="shared" si="3"/>
        <v>0</v>
      </c>
      <c r="R136" s="92">
        <f t="shared" si="4"/>
        <v>0</v>
      </c>
      <c r="S136" s="93">
        <v>0</v>
      </c>
      <c r="T136" s="93">
        <f t="shared" si="5"/>
        <v>0</v>
      </c>
      <c r="U136" s="93">
        <v>0</v>
      </c>
      <c r="V136" s="93">
        <f t="shared" si="6"/>
        <v>0</v>
      </c>
      <c r="W136" s="93">
        <v>0</v>
      </c>
      <c r="X136" s="94">
        <f t="shared" si="7"/>
        <v>0</v>
      </c>
      <c r="Y136" s="21"/>
      <c r="Z136" s="21"/>
      <c r="AA136" s="21"/>
      <c r="AB136" s="21"/>
      <c r="AC136" s="21"/>
      <c r="AD136" s="21"/>
      <c r="AE136" s="21"/>
      <c r="AR136" s="95" t="s">
        <v>168</v>
      </c>
      <c r="AT136" s="95" t="s">
        <v>164</v>
      </c>
      <c r="AU136" s="95" t="s">
        <v>82</v>
      </c>
      <c r="AY136" s="17" t="s">
        <v>161</v>
      </c>
      <c r="BE136" s="96">
        <f t="shared" si="8"/>
        <v>0</v>
      </c>
      <c r="BF136" s="96">
        <f t="shared" si="9"/>
        <v>0</v>
      </c>
      <c r="BG136" s="96">
        <f t="shared" si="10"/>
        <v>0</v>
      </c>
      <c r="BH136" s="96">
        <f t="shared" si="11"/>
        <v>0</v>
      </c>
      <c r="BI136" s="96">
        <f t="shared" si="12"/>
        <v>0</v>
      </c>
      <c r="BJ136" s="17" t="s">
        <v>80</v>
      </c>
      <c r="BK136" s="96">
        <f t="shared" si="13"/>
        <v>0</v>
      </c>
      <c r="BL136" s="17" t="s">
        <v>168</v>
      </c>
      <c r="BM136" s="95" t="s">
        <v>248</v>
      </c>
    </row>
    <row r="137" spans="1:65" s="2" customFormat="1" ht="16.5" customHeight="1">
      <c r="A137" s="21"/>
      <c r="B137" s="137"/>
      <c r="C137" s="213" t="s">
        <v>249</v>
      </c>
      <c r="D137" s="213" t="s">
        <v>164</v>
      </c>
      <c r="E137" s="214" t="s">
        <v>2310</v>
      </c>
      <c r="F137" s="215" t="s">
        <v>2311</v>
      </c>
      <c r="G137" s="216" t="s">
        <v>2273</v>
      </c>
      <c r="H137" s="217">
        <v>12</v>
      </c>
      <c r="I137" s="218">
        <v>0</v>
      </c>
      <c r="J137" s="123"/>
      <c r="K137" s="218">
        <f t="shared" si="1"/>
        <v>0</v>
      </c>
      <c r="L137" s="89"/>
      <c r="M137" s="22"/>
      <c r="N137" s="90" t="s">
        <v>1</v>
      </c>
      <c r="O137" s="91" t="s">
        <v>35</v>
      </c>
      <c r="P137" s="92">
        <f t="shared" si="2"/>
        <v>0</v>
      </c>
      <c r="Q137" s="92">
        <f t="shared" si="3"/>
        <v>0</v>
      </c>
      <c r="R137" s="92">
        <f t="shared" si="4"/>
        <v>0</v>
      </c>
      <c r="S137" s="93">
        <v>0</v>
      </c>
      <c r="T137" s="93">
        <f t="shared" si="5"/>
        <v>0</v>
      </c>
      <c r="U137" s="93">
        <v>0</v>
      </c>
      <c r="V137" s="93">
        <f t="shared" si="6"/>
        <v>0</v>
      </c>
      <c r="W137" s="93">
        <v>0</v>
      </c>
      <c r="X137" s="94">
        <f t="shared" si="7"/>
        <v>0</v>
      </c>
      <c r="Y137" s="21"/>
      <c r="Z137" s="21"/>
      <c r="AA137" s="21"/>
      <c r="AB137" s="21"/>
      <c r="AC137" s="21"/>
      <c r="AD137" s="21"/>
      <c r="AE137" s="21"/>
      <c r="AR137" s="95" t="s">
        <v>168</v>
      </c>
      <c r="AT137" s="95" t="s">
        <v>164</v>
      </c>
      <c r="AU137" s="95" t="s">
        <v>82</v>
      </c>
      <c r="AY137" s="17" t="s">
        <v>161</v>
      </c>
      <c r="BE137" s="96">
        <f t="shared" si="8"/>
        <v>0</v>
      </c>
      <c r="BF137" s="96">
        <f t="shared" si="9"/>
        <v>0</v>
      </c>
      <c r="BG137" s="96">
        <f t="shared" si="10"/>
        <v>0</v>
      </c>
      <c r="BH137" s="96">
        <f t="shared" si="11"/>
        <v>0</v>
      </c>
      <c r="BI137" s="96">
        <f t="shared" si="12"/>
        <v>0</v>
      </c>
      <c r="BJ137" s="17" t="s">
        <v>80</v>
      </c>
      <c r="BK137" s="96">
        <f t="shared" si="13"/>
        <v>0</v>
      </c>
      <c r="BL137" s="17" t="s">
        <v>168</v>
      </c>
      <c r="BM137" s="95" t="s">
        <v>252</v>
      </c>
    </row>
    <row r="138" spans="1:65" s="2" customFormat="1" ht="24.2" customHeight="1">
      <c r="A138" s="21"/>
      <c r="B138" s="137"/>
      <c r="C138" s="213" t="s">
        <v>9</v>
      </c>
      <c r="D138" s="213" t="s">
        <v>164</v>
      </c>
      <c r="E138" s="214" t="s">
        <v>2312</v>
      </c>
      <c r="F138" s="215" t="s">
        <v>2313</v>
      </c>
      <c r="G138" s="216" t="s">
        <v>1751</v>
      </c>
      <c r="H138" s="217">
        <v>1</v>
      </c>
      <c r="I138" s="218">
        <v>0</v>
      </c>
      <c r="J138" s="123"/>
      <c r="K138" s="218">
        <f t="shared" si="1"/>
        <v>0</v>
      </c>
      <c r="L138" s="89"/>
      <c r="M138" s="22"/>
      <c r="N138" s="90" t="s">
        <v>1</v>
      </c>
      <c r="O138" s="91" t="s">
        <v>35</v>
      </c>
      <c r="P138" s="92">
        <f t="shared" si="2"/>
        <v>0</v>
      </c>
      <c r="Q138" s="92">
        <f t="shared" si="3"/>
        <v>0</v>
      </c>
      <c r="R138" s="92">
        <f t="shared" si="4"/>
        <v>0</v>
      </c>
      <c r="S138" s="93">
        <v>0</v>
      </c>
      <c r="T138" s="93">
        <f t="shared" si="5"/>
        <v>0</v>
      </c>
      <c r="U138" s="93">
        <v>0</v>
      </c>
      <c r="V138" s="93">
        <f t="shared" si="6"/>
        <v>0</v>
      </c>
      <c r="W138" s="93">
        <v>0</v>
      </c>
      <c r="X138" s="94">
        <f t="shared" si="7"/>
        <v>0</v>
      </c>
      <c r="Y138" s="21"/>
      <c r="Z138" s="21"/>
      <c r="AA138" s="21"/>
      <c r="AB138" s="21"/>
      <c r="AC138" s="21"/>
      <c r="AD138" s="21"/>
      <c r="AE138" s="21"/>
      <c r="AR138" s="95" t="s">
        <v>168</v>
      </c>
      <c r="AT138" s="95" t="s">
        <v>164</v>
      </c>
      <c r="AU138" s="95" t="s">
        <v>82</v>
      </c>
      <c r="AY138" s="17" t="s">
        <v>161</v>
      </c>
      <c r="BE138" s="96">
        <f t="shared" si="8"/>
        <v>0</v>
      </c>
      <c r="BF138" s="96">
        <f t="shared" si="9"/>
        <v>0</v>
      </c>
      <c r="BG138" s="96">
        <f t="shared" si="10"/>
        <v>0</v>
      </c>
      <c r="BH138" s="96">
        <f t="shared" si="11"/>
        <v>0</v>
      </c>
      <c r="BI138" s="96">
        <f t="shared" si="12"/>
        <v>0</v>
      </c>
      <c r="BJ138" s="17" t="s">
        <v>80</v>
      </c>
      <c r="BK138" s="96">
        <f t="shared" si="13"/>
        <v>0</v>
      </c>
      <c r="BL138" s="17" t="s">
        <v>168</v>
      </c>
      <c r="BM138" s="95" t="s">
        <v>257</v>
      </c>
    </row>
    <row r="139" spans="1:65" s="2" customFormat="1" ht="16.5" customHeight="1">
      <c r="A139" s="21"/>
      <c r="B139" s="137"/>
      <c r="C139" s="213" t="s">
        <v>266</v>
      </c>
      <c r="D139" s="213" t="s">
        <v>164</v>
      </c>
      <c r="E139" s="214" t="s">
        <v>2314</v>
      </c>
      <c r="F139" s="215" t="s">
        <v>2315</v>
      </c>
      <c r="G139" s="216" t="s">
        <v>2273</v>
      </c>
      <c r="H139" s="217">
        <v>8</v>
      </c>
      <c r="I139" s="218">
        <v>0</v>
      </c>
      <c r="J139" s="123"/>
      <c r="K139" s="218">
        <f t="shared" si="1"/>
        <v>0</v>
      </c>
      <c r="L139" s="89"/>
      <c r="M139" s="22"/>
      <c r="N139" s="90" t="s">
        <v>1</v>
      </c>
      <c r="O139" s="91" t="s">
        <v>35</v>
      </c>
      <c r="P139" s="92">
        <f t="shared" si="2"/>
        <v>0</v>
      </c>
      <c r="Q139" s="92">
        <f t="shared" si="3"/>
        <v>0</v>
      </c>
      <c r="R139" s="92">
        <f t="shared" si="4"/>
        <v>0</v>
      </c>
      <c r="S139" s="93">
        <v>0</v>
      </c>
      <c r="T139" s="93">
        <f t="shared" si="5"/>
        <v>0</v>
      </c>
      <c r="U139" s="93">
        <v>0</v>
      </c>
      <c r="V139" s="93">
        <f t="shared" si="6"/>
        <v>0</v>
      </c>
      <c r="W139" s="93">
        <v>0</v>
      </c>
      <c r="X139" s="94">
        <f t="shared" si="7"/>
        <v>0</v>
      </c>
      <c r="Y139" s="21"/>
      <c r="Z139" s="21"/>
      <c r="AA139" s="21"/>
      <c r="AB139" s="21"/>
      <c r="AC139" s="21"/>
      <c r="AD139" s="21"/>
      <c r="AE139" s="21"/>
      <c r="AR139" s="95" t="s">
        <v>168</v>
      </c>
      <c r="AT139" s="95" t="s">
        <v>164</v>
      </c>
      <c r="AU139" s="95" t="s">
        <v>82</v>
      </c>
      <c r="AY139" s="17" t="s">
        <v>161</v>
      </c>
      <c r="BE139" s="96">
        <f t="shared" si="8"/>
        <v>0</v>
      </c>
      <c r="BF139" s="96">
        <f t="shared" si="9"/>
        <v>0</v>
      </c>
      <c r="BG139" s="96">
        <f t="shared" si="10"/>
        <v>0</v>
      </c>
      <c r="BH139" s="96">
        <f t="shared" si="11"/>
        <v>0</v>
      </c>
      <c r="BI139" s="96">
        <f t="shared" si="12"/>
        <v>0</v>
      </c>
      <c r="BJ139" s="17" t="s">
        <v>80</v>
      </c>
      <c r="BK139" s="96">
        <f t="shared" si="13"/>
        <v>0</v>
      </c>
      <c r="BL139" s="17" t="s">
        <v>168</v>
      </c>
      <c r="BM139" s="95" t="s">
        <v>270</v>
      </c>
    </row>
    <row r="140" spans="1:65" s="2" customFormat="1" ht="24.2" customHeight="1">
      <c r="A140" s="21"/>
      <c r="B140" s="137"/>
      <c r="C140" s="213" t="s">
        <v>204</v>
      </c>
      <c r="D140" s="213" t="s">
        <v>164</v>
      </c>
      <c r="E140" s="214" t="s">
        <v>2316</v>
      </c>
      <c r="F140" s="215" t="s">
        <v>2317</v>
      </c>
      <c r="G140" s="216" t="s">
        <v>2273</v>
      </c>
      <c r="H140" s="217">
        <v>8</v>
      </c>
      <c r="I140" s="218">
        <v>0</v>
      </c>
      <c r="J140" s="123"/>
      <c r="K140" s="218">
        <f t="shared" si="1"/>
        <v>0</v>
      </c>
      <c r="L140" s="89"/>
      <c r="M140" s="22"/>
      <c r="N140" s="90" t="s">
        <v>1</v>
      </c>
      <c r="O140" s="91" t="s">
        <v>35</v>
      </c>
      <c r="P140" s="92">
        <f t="shared" si="2"/>
        <v>0</v>
      </c>
      <c r="Q140" s="92">
        <f t="shared" si="3"/>
        <v>0</v>
      </c>
      <c r="R140" s="92">
        <f t="shared" si="4"/>
        <v>0</v>
      </c>
      <c r="S140" s="93">
        <v>0</v>
      </c>
      <c r="T140" s="93">
        <f t="shared" si="5"/>
        <v>0</v>
      </c>
      <c r="U140" s="93">
        <v>0</v>
      </c>
      <c r="V140" s="93">
        <f t="shared" si="6"/>
        <v>0</v>
      </c>
      <c r="W140" s="93">
        <v>0</v>
      </c>
      <c r="X140" s="94">
        <f t="shared" si="7"/>
        <v>0</v>
      </c>
      <c r="Y140" s="21"/>
      <c r="Z140" s="21"/>
      <c r="AA140" s="21"/>
      <c r="AB140" s="21"/>
      <c r="AC140" s="21"/>
      <c r="AD140" s="21"/>
      <c r="AE140" s="21"/>
      <c r="AR140" s="95" t="s">
        <v>168</v>
      </c>
      <c r="AT140" s="95" t="s">
        <v>164</v>
      </c>
      <c r="AU140" s="95" t="s">
        <v>82</v>
      </c>
      <c r="AY140" s="17" t="s">
        <v>161</v>
      </c>
      <c r="BE140" s="96">
        <f t="shared" si="8"/>
        <v>0</v>
      </c>
      <c r="BF140" s="96">
        <f t="shared" si="9"/>
        <v>0</v>
      </c>
      <c r="BG140" s="96">
        <f t="shared" si="10"/>
        <v>0</v>
      </c>
      <c r="BH140" s="96">
        <f t="shared" si="11"/>
        <v>0</v>
      </c>
      <c r="BI140" s="96">
        <f t="shared" si="12"/>
        <v>0</v>
      </c>
      <c r="BJ140" s="17" t="s">
        <v>80</v>
      </c>
      <c r="BK140" s="96">
        <f t="shared" si="13"/>
        <v>0</v>
      </c>
      <c r="BL140" s="17" t="s">
        <v>168</v>
      </c>
      <c r="BM140" s="95" t="s">
        <v>276</v>
      </c>
    </row>
    <row r="141" spans="1:65" s="2" customFormat="1" ht="21.75" customHeight="1">
      <c r="A141" s="21"/>
      <c r="B141" s="137"/>
      <c r="C141" s="213" t="s">
        <v>279</v>
      </c>
      <c r="D141" s="213" t="s">
        <v>164</v>
      </c>
      <c r="E141" s="214" t="s">
        <v>2318</v>
      </c>
      <c r="F141" s="215" t="s">
        <v>2319</v>
      </c>
      <c r="G141" s="216" t="s">
        <v>2273</v>
      </c>
      <c r="H141" s="217">
        <v>6</v>
      </c>
      <c r="I141" s="218">
        <v>0</v>
      </c>
      <c r="J141" s="123"/>
      <c r="K141" s="218">
        <f t="shared" si="1"/>
        <v>0</v>
      </c>
      <c r="L141" s="89"/>
      <c r="M141" s="22"/>
      <c r="N141" s="90" t="s">
        <v>1</v>
      </c>
      <c r="O141" s="91" t="s">
        <v>35</v>
      </c>
      <c r="P141" s="92">
        <f t="shared" si="2"/>
        <v>0</v>
      </c>
      <c r="Q141" s="92">
        <f t="shared" si="3"/>
        <v>0</v>
      </c>
      <c r="R141" s="92">
        <f t="shared" si="4"/>
        <v>0</v>
      </c>
      <c r="S141" s="93">
        <v>0</v>
      </c>
      <c r="T141" s="93">
        <f t="shared" si="5"/>
        <v>0</v>
      </c>
      <c r="U141" s="93">
        <v>0</v>
      </c>
      <c r="V141" s="93">
        <f t="shared" si="6"/>
        <v>0</v>
      </c>
      <c r="W141" s="93">
        <v>0</v>
      </c>
      <c r="X141" s="94">
        <f t="shared" si="7"/>
        <v>0</v>
      </c>
      <c r="Y141" s="21"/>
      <c r="Z141" s="21"/>
      <c r="AA141" s="21"/>
      <c r="AB141" s="21"/>
      <c r="AC141" s="21"/>
      <c r="AD141" s="21"/>
      <c r="AE141" s="21"/>
      <c r="AR141" s="95" t="s">
        <v>168</v>
      </c>
      <c r="AT141" s="95" t="s">
        <v>164</v>
      </c>
      <c r="AU141" s="95" t="s">
        <v>82</v>
      </c>
      <c r="AY141" s="17" t="s">
        <v>161</v>
      </c>
      <c r="BE141" s="96">
        <f t="shared" si="8"/>
        <v>0</v>
      </c>
      <c r="BF141" s="96">
        <f t="shared" si="9"/>
        <v>0</v>
      </c>
      <c r="BG141" s="96">
        <f t="shared" si="10"/>
        <v>0</v>
      </c>
      <c r="BH141" s="96">
        <f t="shared" si="11"/>
        <v>0</v>
      </c>
      <c r="BI141" s="96">
        <f t="shared" si="12"/>
        <v>0</v>
      </c>
      <c r="BJ141" s="17" t="s">
        <v>80</v>
      </c>
      <c r="BK141" s="96">
        <f t="shared" si="13"/>
        <v>0</v>
      </c>
      <c r="BL141" s="17" t="s">
        <v>168</v>
      </c>
      <c r="BM141" s="95" t="s">
        <v>283</v>
      </c>
    </row>
    <row r="142" spans="1:65" s="2" customFormat="1" ht="24.2" customHeight="1">
      <c r="A142" s="21"/>
      <c r="B142" s="137"/>
      <c r="C142" s="213" t="s">
        <v>239</v>
      </c>
      <c r="D142" s="213" t="s">
        <v>164</v>
      </c>
      <c r="E142" s="214" t="s">
        <v>2320</v>
      </c>
      <c r="F142" s="215" t="s">
        <v>2321</v>
      </c>
      <c r="G142" s="216" t="s">
        <v>2273</v>
      </c>
      <c r="H142" s="217">
        <v>72</v>
      </c>
      <c r="I142" s="218">
        <v>0</v>
      </c>
      <c r="J142" s="123"/>
      <c r="K142" s="218">
        <f t="shared" si="1"/>
        <v>0</v>
      </c>
      <c r="L142" s="89"/>
      <c r="M142" s="22"/>
      <c r="N142" s="90" t="s">
        <v>1</v>
      </c>
      <c r="O142" s="91" t="s">
        <v>35</v>
      </c>
      <c r="P142" s="92">
        <f t="shared" si="2"/>
        <v>0</v>
      </c>
      <c r="Q142" s="92">
        <f t="shared" si="3"/>
        <v>0</v>
      </c>
      <c r="R142" s="92">
        <f t="shared" si="4"/>
        <v>0</v>
      </c>
      <c r="S142" s="93">
        <v>0</v>
      </c>
      <c r="T142" s="93">
        <f t="shared" si="5"/>
        <v>0</v>
      </c>
      <c r="U142" s="93">
        <v>0</v>
      </c>
      <c r="V142" s="93">
        <f t="shared" si="6"/>
        <v>0</v>
      </c>
      <c r="W142" s="93">
        <v>0</v>
      </c>
      <c r="X142" s="94">
        <f t="shared" si="7"/>
        <v>0</v>
      </c>
      <c r="Y142" s="21"/>
      <c r="Z142" s="21"/>
      <c r="AA142" s="21"/>
      <c r="AB142" s="21"/>
      <c r="AC142" s="21"/>
      <c r="AD142" s="21"/>
      <c r="AE142" s="21"/>
      <c r="AR142" s="95" t="s">
        <v>168</v>
      </c>
      <c r="AT142" s="95" t="s">
        <v>164</v>
      </c>
      <c r="AU142" s="95" t="s">
        <v>82</v>
      </c>
      <c r="AY142" s="17" t="s">
        <v>161</v>
      </c>
      <c r="BE142" s="96">
        <f t="shared" si="8"/>
        <v>0</v>
      </c>
      <c r="BF142" s="96">
        <f t="shared" si="9"/>
        <v>0</v>
      </c>
      <c r="BG142" s="96">
        <f t="shared" si="10"/>
        <v>0</v>
      </c>
      <c r="BH142" s="96">
        <f t="shared" si="11"/>
        <v>0</v>
      </c>
      <c r="BI142" s="96">
        <f t="shared" si="12"/>
        <v>0</v>
      </c>
      <c r="BJ142" s="17" t="s">
        <v>80</v>
      </c>
      <c r="BK142" s="96">
        <f t="shared" si="13"/>
        <v>0</v>
      </c>
      <c r="BL142" s="17" t="s">
        <v>168</v>
      </c>
      <c r="BM142" s="95" t="s">
        <v>286</v>
      </c>
    </row>
    <row r="143" spans="1:65" s="2" customFormat="1" ht="16.5" customHeight="1">
      <c r="A143" s="21"/>
      <c r="B143" s="137"/>
      <c r="C143" s="213" t="s">
        <v>287</v>
      </c>
      <c r="D143" s="213" t="s">
        <v>164</v>
      </c>
      <c r="E143" s="214" t="s">
        <v>2322</v>
      </c>
      <c r="F143" s="215" t="s">
        <v>2323</v>
      </c>
      <c r="G143" s="216" t="s">
        <v>2273</v>
      </c>
      <c r="H143" s="217">
        <v>24</v>
      </c>
      <c r="I143" s="218">
        <v>0</v>
      </c>
      <c r="J143" s="123"/>
      <c r="K143" s="218">
        <f t="shared" si="1"/>
        <v>0</v>
      </c>
      <c r="L143" s="89"/>
      <c r="M143" s="22"/>
      <c r="N143" s="90" t="s">
        <v>1</v>
      </c>
      <c r="O143" s="91" t="s">
        <v>35</v>
      </c>
      <c r="P143" s="92">
        <f t="shared" si="2"/>
        <v>0</v>
      </c>
      <c r="Q143" s="92">
        <f t="shared" si="3"/>
        <v>0</v>
      </c>
      <c r="R143" s="92">
        <f t="shared" si="4"/>
        <v>0</v>
      </c>
      <c r="S143" s="93">
        <v>0</v>
      </c>
      <c r="T143" s="93">
        <f t="shared" si="5"/>
        <v>0</v>
      </c>
      <c r="U143" s="93">
        <v>0</v>
      </c>
      <c r="V143" s="93">
        <f t="shared" si="6"/>
        <v>0</v>
      </c>
      <c r="W143" s="93">
        <v>0</v>
      </c>
      <c r="X143" s="94">
        <f t="shared" si="7"/>
        <v>0</v>
      </c>
      <c r="Y143" s="21"/>
      <c r="Z143" s="21"/>
      <c r="AA143" s="21"/>
      <c r="AB143" s="21"/>
      <c r="AC143" s="21"/>
      <c r="AD143" s="21"/>
      <c r="AE143" s="21"/>
      <c r="AR143" s="95" t="s">
        <v>168</v>
      </c>
      <c r="AT143" s="95" t="s">
        <v>164</v>
      </c>
      <c r="AU143" s="95" t="s">
        <v>82</v>
      </c>
      <c r="AY143" s="17" t="s">
        <v>161</v>
      </c>
      <c r="BE143" s="96">
        <f t="shared" si="8"/>
        <v>0</v>
      </c>
      <c r="BF143" s="96">
        <f t="shared" si="9"/>
        <v>0</v>
      </c>
      <c r="BG143" s="96">
        <f t="shared" si="10"/>
        <v>0</v>
      </c>
      <c r="BH143" s="96">
        <f t="shared" si="11"/>
        <v>0</v>
      </c>
      <c r="BI143" s="96">
        <f t="shared" si="12"/>
        <v>0</v>
      </c>
      <c r="BJ143" s="17" t="s">
        <v>80</v>
      </c>
      <c r="BK143" s="96">
        <f t="shared" si="13"/>
        <v>0</v>
      </c>
      <c r="BL143" s="17" t="s">
        <v>168</v>
      </c>
      <c r="BM143" s="95" t="s">
        <v>290</v>
      </c>
    </row>
    <row r="144" spans="1:65" s="2" customFormat="1" ht="24.2" customHeight="1">
      <c r="A144" s="21"/>
      <c r="B144" s="137"/>
      <c r="C144" s="213" t="s">
        <v>245</v>
      </c>
      <c r="D144" s="213" t="s">
        <v>164</v>
      </c>
      <c r="E144" s="214" t="s">
        <v>2324</v>
      </c>
      <c r="F144" s="215" t="s">
        <v>2325</v>
      </c>
      <c r="G144" s="216" t="s">
        <v>2273</v>
      </c>
      <c r="H144" s="217">
        <v>20</v>
      </c>
      <c r="I144" s="218">
        <v>0</v>
      </c>
      <c r="J144" s="123"/>
      <c r="K144" s="218">
        <f t="shared" si="1"/>
        <v>0</v>
      </c>
      <c r="L144" s="89"/>
      <c r="M144" s="22"/>
      <c r="N144" s="90" t="s">
        <v>1</v>
      </c>
      <c r="O144" s="91" t="s">
        <v>35</v>
      </c>
      <c r="P144" s="92">
        <f t="shared" si="2"/>
        <v>0</v>
      </c>
      <c r="Q144" s="92">
        <f t="shared" si="3"/>
        <v>0</v>
      </c>
      <c r="R144" s="92">
        <f t="shared" si="4"/>
        <v>0</v>
      </c>
      <c r="S144" s="93">
        <v>0</v>
      </c>
      <c r="T144" s="93">
        <f t="shared" si="5"/>
        <v>0</v>
      </c>
      <c r="U144" s="93">
        <v>0</v>
      </c>
      <c r="V144" s="93">
        <f t="shared" si="6"/>
        <v>0</v>
      </c>
      <c r="W144" s="93">
        <v>0</v>
      </c>
      <c r="X144" s="94">
        <f t="shared" si="7"/>
        <v>0</v>
      </c>
      <c r="Y144" s="21"/>
      <c r="Z144" s="21"/>
      <c r="AA144" s="21"/>
      <c r="AB144" s="21"/>
      <c r="AC144" s="21"/>
      <c r="AD144" s="21"/>
      <c r="AE144" s="21"/>
      <c r="AR144" s="95" t="s">
        <v>168</v>
      </c>
      <c r="AT144" s="95" t="s">
        <v>164</v>
      </c>
      <c r="AU144" s="95" t="s">
        <v>82</v>
      </c>
      <c r="AY144" s="17" t="s">
        <v>161</v>
      </c>
      <c r="BE144" s="96">
        <f t="shared" si="8"/>
        <v>0</v>
      </c>
      <c r="BF144" s="96">
        <f t="shared" si="9"/>
        <v>0</v>
      </c>
      <c r="BG144" s="96">
        <f t="shared" si="10"/>
        <v>0</v>
      </c>
      <c r="BH144" s="96">
        <f t="shared" si="11"/>
        <v>0</v>
      </c>
      <c r="BI144" s="96">
        <f t="shared" si="12"/>
        <v>0</v>
      </c>
      <c r="BJ144" s="17" t="s">
        <v>80</v>
      </c>
      <c r="BK144" s="96">
        <f t="shared" si="13"/>
        <v>0</v>
      </c>
      <c r="BL144" s="17" t="s">
        <v>168</v>
      </c>
      <c r="BM144" s="95" t="s">
        <v>293</v>
      </c>
    </row>
    <row r="145" spans="1:65" s="2" customFormat="1" ht="16.5" customHeight="1">
      <c r="A145" s="21"/>
      <c r="B145" s="137"/>
      <c r="C145" s="213" t="s">
        <v>295</v>
      </c>
      <c r="D145" s="213" t="s">
        <v>164</v>
      </c>
      <c r="E145" s="214" t="s">
        <v>2326</v>
      </c>
      <c r="F145" s="215" t="s">
        <v>2327</v>
      </c>
      <c r="G145" s="216" t="s">
        <v>2328</v>
      </c>
      <c r="H145" s="217">
        <v>1</v>
      </c>
      <c r="I145" s="218">
        <v>0</v>
      </c>
      <c r="J145" s="123"/>
      <c r="K145" s="218">
        <f t="shared" si="1"/>
        <v>0</v>
      </c>
      <c r="L145" s="89"/>
      <c r="M145" s="22"/>
      <c r="N145" s="90" t="s">
        <v>1</v>
      </c>
      <c r="O145" s="91" t="s">
        <v>35</v>
      </c>
      <c r="P145" s="92">
        <f t="shared" si="2"/>
        <v>0</v>
      </c>
      <c r="Q145" s="92">
        <f t="shared" si="3"/>
        <v>0</v>
      </c>
      <c r="R145" s="92">
        <f t="shared" si="4"/>
        <v>0</v>
      </c>
      <c r="S145" s="93">
        <v>0</v>
      </c>
      <c r="T145" s="93">
        <f t="shared" si="5"/>
        <v>0</v>
      </c>
      <c r="U145" s="93">
        <v>0</v>
      </c>
      <c r="V145" s="93">
        <f t="shared" si="6"/>
        <v>0</v>
      </c>
      <c r="W145" s="93">
        <v>0</v>
      </c>
      <c r="X145" s="94">
        <f t="shared" si="7"/>
        <v>0</v>
      </c>
      <c r="Y145" s="21"/>
      <c r="Z145" s="21"/>
      <c r="AA145" s="21"/>
      <c r="AB145" s="21"/>
      <c r="AC145" s="21"/>
      <c r="AD145" s="21"/>
      <c r="AE145" s="21"/>
      <c r="AR145" s="95" t="s">
        <v>168</v>
      </c>
      <c r="AT145" s="95" t="s">
        <v>164</v>
      </c>
      <c r="AU145" s="95" t="s">
        <v>82</v>
      </c>
      <c r="AY145" s="17" t="s">
        <v>161</v>
      </c>
      <c r="BE145" s="96">
        <f t="shared" si="8"/>
        <v>0</v>
      </c>
      <c r="BF145" s="96">
        <f t="shared" si="9"/>
        <v>0</v>
      </c>
      <c r="BG145" s="96">
        <f t="shared" si="10"/>
        <v>0</v>
      </c>
      <c r="BH145" s="96">
        <f t="shared" si="11"/>
        <v>0</v>
      </c>
      <c r="BI145" s="96">
        <f t="shared" si="12"/>
        <v>0</v>
      </c>
      <c r="BJ145" s="17" t="s">
        <v>80</v>
      </c>
      <c r="BK145" s="96">
        <f t="shared" si="13"/>
        <v>0</v>
      </c>
      <c r="BL145" s="17" t="s">
        <v>168</v>
      </c>
      <c r="BM145" s="95" t="s">
        <v>298</v>
      </c>
    </row>
    <row r="146" spans="1:65" s="2" customFormat="1" ht="24.2" customHeight="1">
      <c r="A146" s="21"/>
      <c r="B146" s="137"/>
      <c r="C146" s="213" t="s">
        <v>248</v>
      </c>
      <c r="D146" s="213" t="s">
        <v>164</v>
      </c>
      <c r="E146" s="214" t="s">
        <v>2329</v>
      </c>
      <c r="F146" s="215" t="s">
        <v>2330</v>
      </c>
      <c r="G146" s="216" t="s">
        <v>269</v>
      </c>
      <c r="H146" s="217">
        <v>1</v>
      </c>
      <c r="I146" s="218">
        <v>0</v>
      </c>
      <c r="J146" s="123"/>
      <c r="K146" s="218">
        <f t="shared" si="1"/>
        <v>0</v>
      </c>
      <c r="L146" s="89"/>
      <c r="M146" s="22"/>
      <c r="N146" s="90" t="s">
        <v>1</v>
      </c>
      <c r="O146" s="91" t="s">
        <v>35</v>
      </c>
      <c r="P146" s="92">
        <f t="shared" si="2"/>
        <v>0</v>
      </c>
      <c r="Q146" s="92">
        <f t="shared" si="3"/>
        <v>0</v>
      </c>
      <c r="R146" s="92">
        <f t="shared" si="4"/>
        <v>0</v>
      </c>
      <c r="S146" s="93">
        <v>0</v>
      </c>
      <c r="T146" s="93">
        <f t="shared" si="5"/>
        <v>0</v>
      </c>
      <c r="U146" s="93">
        <v>0</v>
      </c>
      <c r="V146" s="93">
        <f t="shared" si="6"/>
        <v>0</v>
      </c>
      <c r="W146" s="93">
        <v>0</v>
      </c>
      <c r="X146" s="94">
        <f t="shared" si="7"/>
        <v>0</v>
      </c>
      <c r="Y146" s="21"/>
      <c r="Z146" s="21"/>
      <c r="AA146" s="21"/>
      <c r="AB146" s="21"/>
      <c r="AC146" s="21"/>
      <c r="AD146" s="21"/>
      <c r="AE146" s="21"/>
      <c r="AR146" s="95" t="s">
        <v>168</v>
      </c>
      <c r="AT146" s="95" t="s">
        <v>164</v>
      </c>
      <c r="AU146" s="95" t="s">
        <v>82</v>
      </c>
      <c r="AY146" s="17" t="s">
        <v>161</v>
      </c>
      <c r="BE146" s="96">
        <f t="shared" si="8"/>
        <v>0</v>
      </c>
      <c r="BF146" s="96">
        <f t="shared" si="9"/>
        <v>0</v>
      </c>
      <c r="BG146" s="96">
        <f t="shared" si="10"/>
        <v>0</v>
      </c>
      <c r="BH146" s="96">
        <f t="shared" si="11"/>
        <v>0</v>
      </c>
      <c r="BI146" s="96">
        <f t="shared" si="12"/>
        <v>0</v>
      </c>
      <c r="BJ146" s="17" t="s">
        <v>80</v>
      </c>
      <c r="BK146" s="96">
        <f t="shared" si="13"/>
        <v>0</v>
      </c>
      <c r="BL146" s="17" t="s">
        <v>168</v>
      </c>
      <c r="BM146" s="95" t="s">
        <v>301</v>
      </c>
    </row>
    <row r="147" spans="1:65" s="2" customFormat="1" ht="16.5" customHeight="1">
      <c r="A147" s="21"/>
      <c r="B147" s="137"/>
      <c r="C147" s="213" t="s">
        <v>8</v>
      </c>
      <c r="D147" s="213" t="s">
        <v>164</v>
      </c>
      <c r="E147" s="214" t="s">
        <v>2331</v>
      </c>
      <c r="F147" s="215" t="s">
        <v>2332</v>
      </c>
      <c r="G147" s="216" t="s">
        <v>269</v>
      </c>
      <c r="H147" s="217">
        <v>1</v>
      </c>
      <c r="I147" s="218">
        <v>0</v>
      </c>
      <c r="J147" s="123"/>
      <c r="K147" s="218">
        <f t="shared" si="1"/>
        <v>0</v>
      </c>
      <c r="L147" s="89"/>
      <c r="M147" s="22"/>
      <c r="N147" s="90" t="s">
        <v>1</v>
      </c>
      <c r="O147" s="91" t="s">
        <v>35</v>
      </c>
      <c r="P147" s="92">
        <f t="shared" si="2"/>
        <v>0</v>
      </c>
      <c r="Q147" s="92">
        <f t="shared" si="3"/>
        <v>0</v>
      </c>
      <c r="R147" s="92">
        <f t="shared" si="4"/>
        <v>0</v>
      </c>
      <c r="S147" s="93">
        <v>0</v>
      </c>
      <c r="T147" s="93">
        <f t="shared" si="5"/>
        <v>0</v>
      </c>
      <c r="U147" s="93">
        <v>0</v>
      </c>
      <c r="V147" s="93">
        <f t="shared" si="6"/>
        <v>0</v>
      </c>
      <c r="W147" s="93">
        <v>0</v>
      </c>
      <c r="X147" s="94">
        <f t="shared" si="7"/>
        <v>0</v>
      </c>
      <c r="Y147" s="21"/>
      <c r="Z147" s="21"/>
      <c r="AA147" s="21"/>
      <c r="AB147" s="21"/>
      <c r="AC147" s="21"/>
      <c r="AD147" s="21"/>
      <c r="AE147" s="21"/>
      <c r="AR147" s="95" t="s">
        <v>168</v>
      </c>
      <c r="AT147" s="95" t="s">
        <v>164</v>
      </c>
      <c r="AU147" s="95" t="s">
        <v>82</v>
      </c>
      <c r="AY147" s="17" t="s">
        <v>161</v>
      </c>
      <c r="BE147" s="96">
        <f t="shared" si="8"/>
        <v>0</v>
      </c>
      <c r="BF147" s="96">
        <f t="shared" si="9"/>
        <v>0</v>
      </c>
      <c r="BG147" s="96">
        <f t="shared" si="10"/>
        <v>0</v>
      </c>
      <c r="BH147" s="96">
        <f t="shared" si="11"/>
        <v>0</v>
      </c>
      <c r="BI147" s="96">
        <f t="shared" si="12"/>
        <v>0</v>
      </c>
      <c r="BJ147" s="17" t="s">
        <v>80</v>
      </c>
      <c r="BK147" s="96">
        <f t="shared" si="13"/>
        <v>0</v>
      </c>
      <c r="BL147" s="17" t="s">
        <v>168</v>
      </c>
      <c r="BM147" s="95" t="s">
        <v>305</v>
      </c>
    </row>
    <row r="148" spans="1:65" s="2" customFormat="1" ht="16.5" customHeight="1">
      <c r="A148" s="21"/>
      <c r="B148" s="137"/>
      <c r="C148" s="213" t="s">
        <v>252</v>
      </c>
      <c r="D148" s="213" t="s">
        <v>164</v>
      </c>
      <c r="E148" s="214" t="s">
        <v>2333</v>
      </c>
      <c r="F148" s="215" t="s">
        <v>2334</v>
      </c>
      <c r="G148" s="216" t="s">
        <v>269</v>
      </c>
      <c r="H148" s="217">
        <v>1</v>
      </c>
      <c r="I148" s="218">
        <v>0</v>
      </c>
      <c r="J148" s="123"/>
      <c r="K148" s="218">
        <f t="shared" si="1"/>
        <v>0</v>
      </c>
      <c r="L148" s="89"/>
      <c r="M148" s="22"/>
      <c r="N148" s="90" t="s">
        <v>1</v>
      </c>
      <c r="O148" s="91" t="s">
        <v>35</v>
      </c>
      <c r="P148" s="92">
        <f t="shared" si="2"/>
        <v>0</v>
      </c>
      <c r="Q148" s="92">
        <f t="shared" si="3"/>
        <v>0</v>
      </c>
      <c r="R148" s="92">
        <f t="shared" si="4"/>
        <v>0</v>
      </c>
      <c r="S148" s="93">
        <v>0</v>
      </c>
      <c r="T148" s="93">
        <f t="shared" si="5"/>
        <v>0</v>
      </c>
      <c r="U148" s="93">
        <v>0</v>
      </c>
      <c r="V148" s="93">
        <f t="shared" si="6"/>
        <v>0</v>
      </c>
      <c r="W148" s="93">
        <v>0</v>
      </c>
      <c r="X148" s="94">
        <f t="shared" si="7"/>
        <v>0</v>
      </c>
      <c r="Y148" s="21"/>
      <c r="Z148" s="21"/>
      <c r="AA148" s="21"/>
      <c r="AB148" s="21"/>
      <c r="AC148" s="21"/>
      <c r="AD148" s="21"/>
      <c r="AE148" s="21"/>
      <c r="AR148" s="95" t="s">
        <v>168</v>
      </c>
      <c r="AT148" s="95" t="s">
        <v>164</v>
      </c>
      <c r="AU148" s="95" t="s">
        <v>82</v>
      </c>
      <c r="AY148" s="17" t="s">
        <v>161</v>
      </c>
      <c r="BE148" s="96">
        <f t="shared" si="8"/>
        <v>0</v>
      </c>
      <c r="BF148" s="96">
        <f t="shared" si="9"/>
        <v>0</v>
      </c>
      <c r="BG148" s="96">
        <f t="shared" si="10"/>
        <v>0</v>
      </c>
      <c r="BH148" s="96">
        <f t="shared" si="11"/>
        <v>0</v>
      </c>
      <c r="BI148" s="96">
        <f t="shared" si="12"/>
        <v>0</v>
      </c>
      <c r="BJ148" s="17" t="s">
        <v>80</v>
      </c>
      <c r="BK148" s="96">
        <f t="shared" si="13"/>
        <v>0</v>
      </c>
      <c r="BL148" s="17" t="s">
        <v>168</v>
      </c>
      <c r="BM148" s="95" t="s">
        <v>310</v>
      </c>
    </row>
    <row r="149" spans="1:65" s="2" customFormat="1" ht="16.5" customHeight="1">
      <c r="A149" s="21"/>
      <c r="B149" s="137"/>
      <c r="C149" s="213" t="s">
        <v>311</v>
      </c>
      <c r="D149" s="213" t="s">
        <v>164</v>
      </c>
      <c r="E149" s="214" t="s">
        <v>2335</v>
      </c>
      <c r="F149" s="215" t="s">
        <v>2336</v>
      </c>
      <c r="G149" s="216" t="s">
        <v>269</v>
      </c>
      <c r="H149" s="217">
        <v>1</v>
      </c>
      <c r="I149" s="218">
        <v>0</v>
      </c>
      <c r="J149" s="123"/>
      <c r="K149" s="218">
        <f t="shared" si="1"/>
        <v>0</v>
      </c>
      <c r="L149" s="89"/>
      <c r="M149" s="22"/>
      <c r="N149" s="90" t="s">
        <v>1</v>
      </c>
      <c r="O149" s="91" t="s">
        <v>35</v>
      </c>
      <c r="P149" s="92">
        <f t="shared" si="2"/>
        <v>0</v>
      </c>
      <c r="Q149" s="92">
        <f t="shared" si="3"/>
        <v>0</v>
      </c>
      <c r="R149" s="92">
        <f t="shared" si="4"/>
        <v>0</v>
      </c>
      <c r="S149" s="93">
        <v>0</v>
      </c>
      <c r="T149" s="93">
        <f t="shared" si="5"/>
        <v>0</v>
      </c>
      <c r="U149" s="93">
        <v>0</v>
      </c>
      <c r="V149" s="93">
        <f t="shared" si="6"/>
        <v>0</v>
      </c>
      <c r="W149" s="93">
        <v>0</v>
      </c>
      <c r="X149" s="94">
        <f t="shared" si="7"/>
        <v>0</v>
      </c>
      <c r="Y149" s="21"/>
      <c r="Z149" s="21"/>
      <c r="AA149" s="21"/>
      <c r="AB149" s="21"/>
      <c r="AC149" s="21"/>
      <c r="AD149" s="21"/>
      <c r="AE149" s="21"/>
      <c r="AR149" s="95" t="s">
        <v>168</v>
      </c>
      <c r="AT149" s="95" t="s">
        <v>164</v>
      </c>
      <c r="AU149" s="95" t="s">
        <v>82</v>
      </c>
      <c r="AY149" s="17" t="s">
        <v>161</v>
      </c>
      <c r="BE149" s="96">
        <f t="shared" si="8"/>
        <v>0</v>
      </c>
      <c r="BF149" s="96">
        <f t="shared" si="9"/>
        <v>0</v>
      </c>
      <c r="BG149" s="96">
        <f t="shared" si="10"/>
        <v>0</v>
      </c>
      <c r="BH149" s="96">
        <f t="shared" si="11"/>
        <v>0</v>
      </c>
      <c r="BI149" s="96">
        <f t="shared" si="12"/>
        <v>0</v>
      </c>
      <c r="BJ149" s="17" t="s">
        <v>80</v>
      </c>
      <c r="BK149" s="96">
        <f t="shared" si="13"/>
        <v>0</v>
      </c>
      <c r="BL149" s="17" t="s">
        <v>168</v>
      </c>
      <c r="BM149" s="95" t="s">
        <v>314</v>
      </c>
    </row>
    <row r="150" spans="1:65" s="2" customFormat="1" ht="16.5" customHeight="1">
      <c r="A150" s="21"/>
      <c r="B150" s="137"/>
      <c r="C150" s="213" t="s">
        <v>257</v>
      </c>
      <c r="D150" s="213" t="s">
        <v>164</v>
      </c>
      <c r="E150" s="214" t="s">
        <v>2337</v>
      </c>
      <c r="F150" s="215" t="s">
        <v>2338</v>
      </c>
      <c r="G150" s="216" t="s">
        <v>269</v>
      </c>
      <c r="H150" s="217">
        <v>1</v>
      </c>
      <c r="I150" s="218">
        <v>0</v>
      </c>
      <c r="J150" s="123"/>
      <c r="K150" s="218">
        <f t="shared" si="1"/>
        <v>0</v>
      </c>
      <c r="L150" s="89"/>
      <c r="M150" s="22"/>
      <c r="N150" s="118" t="s">
        <v>1</v>
      </c>
      <c r="O150" s="119" t="s">
        <v>35</v>
      </c>
      <c r="P150" s="120">
        <f t="shared" si="2"/>
        <v>0</v>
      </c>
      <c r="Q150" s="120">
        <f t="shared" si="3"/>
        <v>0</v>
      </c>
      <c r="R150" s="120">
        <f t="shared" si="4"/>
        <v>0</v>
      </c>
      <c r="S150" s="121">
        <v>0</v>
      </c>
      <c r="T150" s="121">
        <f t="shared" si="5"/>
        <v>0</v>
      </c>
      <c r="U150" s="121">
        <v>0</v>
      </c>
      <c r="V150" s="121">
        <f t="shared" si="6"/>
        <v>0</v>
      </c>
      <c r="W150" s="121">
        <v>0</v>
      </c>
      <c r="X150" s="122">
        <f t="shared" si="7"/>
        <v>0</v>
      </c>
      <c r="Y150" s="21"/>
      <c r="Z150" s="21"/>
      <c r="AA150" s="21"/>
      <c r="AB150" s="21"/>
      <c r="AC150" s="21"/>
      <c r="AD150" s="21"/>
      <c r="AE150" s="21"/>
      <c r="AR150" s="95" t="s">
        <v>168</v>
      </c>
      <c r="AT150" s="95" t="s">
        <v>164</v>
      </c>
      <c r="AU150" s="95" t="s">
        <v>82</v>
      </c>
      <c r="AY150" s="17" t="s">
        <v>161</v>
      </c>
      <c r="BE150" s="96">
        <f t="shared" si="8"/>
        <v>0</v>
      </c>
      <c r="BF150" s="96">
        <f t="shared" si="9"/>
        <v>0</v>
      </c>
      <c r="BG150" s="96">
        <f t="shared" si="10"/>
        <v>0</v>
      </c>
      <c r="BH150" s="96">
        <f t="shared" si="11"/>
        <v>0</v>
      </c>
      <c r="BI150" s="96">
        <f t="shared" si="12"/>
        <v>0</v>
      </c>
      <c r="BJ150" s="17" t="s">
        <v>80</v>
      </c>
      <c r="BK150" s="96">
        <f t="shared" si="13"/>
        <v>0</v>
      </c>
      <c r="BL150" s="17" t="s">
        <v>168</v>
      </c>
      <c r="BM150" s="95" t="s">
        <v>318</v>
      </c>
    </row>
    <row r="151" spans="1:65" s="2" customFormat="1" ht="6.95" customHeight="1">
      <c r="A151" s="21"/>
      <c r="B151" s="153"/>
      <c r="C151" s="154"/>
      <c r="D151" s="154"/>
      <c r="E151" s="154"/>
      <c r="F151" s="154"/>
      <c r="G151" s="154"/>
      <c r="H151" s="154"/>
      <c r="I151" s="154"/>
      <c r="J151" s="154"/>
      <c r="K151" s="154"/>
      <c r="L151" s="29"/>
      <c r="M151" s="22"/>
      <c r="N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</sheetData>
  <sheetProtection password="C68A" sheet="1" objects="1" scenarios="1" selectLockedCells="1"/>
  <autoFilter ref="C120:L150"/>
  <mergeCells count="9">
    <mergeCell ref="E87:H87"/>
    <mergeCell ref="E111:H111"/>
    <mergeCell ref="E113:H113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81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81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120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126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ROUND(K128,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ROUND((SUM(BE128:BE380)),  2)</f>
        <v>0</v>
      </c>
      <c r="G35" s="138"/>
      <c r="H35" s="138"/>
      <c r="I35" s="178">
        <v>0.21</v>
      </c>
      <c r="J35" s="138"/>
      <c r="K35" s="173">
        <f>ROUND(((SUM(BE128:BE380))*I35),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ROUND((SUM(BF128:BF380)),  2)</f>
        <v>0</v>
      </c>
      <c r="G36" s="138"/>
      <c r="H36" s="138"/>
      <c r="I36" s="178">
        <v>0.12</v>
      </c>
      <c r="J36" s="138"/>
      <c r="K36" s="173">
        <f>ROUND(((SUM(BF128:BF380))*I36),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ROUND((SUM(BG128:BG380)),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ROUND((SUM(BH128:BH380)),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ROUND((SUM(BI128:BI380)),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101 - Bourací práce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Q128</f>
        <v>0</v>
      </c>
      <c r="J96" s="175">
        <f t="shared" si="0"/>
        <v>0</v>
      </c>
      <c r="K96" s="175">
        <f>K128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130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K129</f>
        <v>0</v>
      </c>
      <c r="M97" s="71"/>
    </row>
    <row r="98" spans="1:31" s="10" customFormat="1" ht="19.899999999999999" customHeight="1">
      <c r="B98" s="196"/>
      <c r="C98" s="197"/>
      <c r="D98" s="198" t="s">
        <v>131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K130</f>
        <v>0</v>
      </c>
      <c r="M98" s="72"/>
    </row>
    <row r="99" spans="1:31" s="10" customFormat="1" ht="19.899999999999999" customHeight="1">
      <c r="B99" s="196"/>
      <c r="C99" s="197"/>
      <c r="D99" s="198" t="s">
        <v>132</v>
      </c>
      <c r="E99" s="199"/>
      <c r="F99" s="199"/>
      <c r="G99" s="199"/>
      <c r="H99" s="199"/>
      <c r="I99" s="200">
        <f>Q226</f>
        <v>0</v>
      </c>
      <c r="J99" s="200">
        <f>R226</f>
        <v>0</v>
      </c>
      <c r="K99" s="200">
        <f>K226</f>
        <v>0</v>
      </c>
      <c r="M99" s="72"/>
    </row>
    <row r="100" spans="1:31" s="9" customFormat="1" ht="24.95" customHeight="1">
      <c r="B100" s="191"/>
      <c r="C100" s="192"/>
      <c r="D100" s="193" t="s">
        <v>133</v>
      </c>
      <c r="E100" s="194"/>
      <c r="F100" s="194"/>
      <c r="G100" s="194"/>
      <c r="H100" s="194"/>
      <c r="I100" s="195">
        <f>Q258</f>
        <v>0</v>
      </c>
      <c r="J100" s="195">
        <f>R258</f>
        <v>0</v>
      </c>
      <c r="K100" s="195">
        <f>K258</f>
        <v>0</v>
      </c>
      <c r="M100" s="71"/>
    </row>
    <row r="101" spans="1:31" s="10" customFormat="1" ht="19.899999999999999" customHeight="1">
      <c r="B101" s="196"/>
      <c r="C101" s="197"/>
      <c r="D101" s="198" t="s">
        <v>134</v>
      </c>
      <c r="E101" s="199"/>
      <c r="F101" s="199"/>
      <c r="G101" s="199"/>
      <c r="H101" s="199"/>
      <c r="I101" s="200">
        <f>Q259</f>
        <v>0</v>
      </c>
      <c r="J101" s="200">
        <f>R259</f>
        <v>0</v>
      </c>
      <c r="K101" s="200">
        <f>K259</f>
        <v>0</v>
      </c>
      <c r="M101" s="72"/>
    </row>
    <row r="102" spans="1:31" s="10" customFormat="1" ht="19.899999999999999" customHeight="1">
      <c r="B102" s="196"/>
      <c r="C102" s="197"/>
      <c r="D102" s="198" t="s">
        <v>135</v>
      </c>
      <c r="E102" s="199"/>
      <c r="F102" s="199"/>
      <c r="G102" s="199"/>
      <c r="H102" s="199"/>
      <c r="I102" s="200">
        <f>Q264</f>
        <v>0</v>
      </c>
      <c r="J102" s="200">
        <f>R264</f>
        <v>0</v>
      </c>
      <c r="K102" s="200">
        <f>K264</f>
        <v>0</v>
      </c>
      <c r="M102" s="72"/>
    </row>
    <row r="103" spans="1:31" s="10" customFormat="1" ht="19.899999999999999" customHeight="1">
      <c r="B103" s="196"/>
      <c r="C103" s="197"/>
      <c r="D103" s="198" t="s">
        <v>136</v>
      </c>
      <c r="E103" s="199"/>
      <c r="F103" s="199"/>
      <c r="G103" s="199"/>
      <c r="H103" s="199"/>
      <c r="I103" s="200">
        <f>Q276</f>
        <v>0</v>
      </c>
      <c r="J103" s="200">
        <f>R276</f>
        <v>0</v>
      </c>
      <c r="K103" s="200">
        <f>K276</f>
        <v>0</v>
      </c>
      <c r="M103" s="72"/>
    </row>
    <row r="104" spans="1:31" s="10" customFormat="1" ht="19.899999999999999" customHeight="1">
      <c r="B104" s="196"/>
      <c r="C104" s="197"/>
      <c r="D104" s="198" t="s">
        <v>137</v>
      </c>
      <c r="E104" s="199"/>
      <c r="F104" s="199"/>
      <c r="G104" s="199"/>
      <c r="H104" s="199"/>
      <c r="I104" s="200">
        <f>Q284</f>
        <v>0</v>
      </c>
      <c r="J104" s="200">
        <f>R284</f>
        <v>0</v>
      </c>
      <c r="K104" s="200">
        <f>K284</f>
        <v>0</v>
      </c>
      <c r="M104" s="72"/>
    </row>
    <row r="105" spans="1:31" s="10" customFormat="1" ht="19.899999999999999" customHeight="1">
      <c r="B105" s="196"/>
      <c r="C105" s="197"/>
      <c r="D105" s="198" t="s">
        <v>138</v>
      </c>
      <c r="E105" s="199"/>
      <c r="F105" s="199"/>
      <c r="G105" s="199"/>
      <c r="H105" s="199"/>
      <c r="I105" s="200">
        <f>Q289</f>
        <v>0</v>
      </c>
      <c r="J105" s="200">
        <f>R289</f>
        <v>0</v>
      </c>
      <c r="K105" s="200">
        <f>K289</f>
        <v>0</v>
      </c>
      <c r="M105" s="72"/>
    </row>
    <row r="106" spans="1:31" s="10" customFormat="1" ht="19.899999999999999" customHeight="1">
      <c r="B106" s="196"/>
      <c r="C106" s="197"/>
      <c r="D106" s="198" t="s">
        <v>139</v>
      </c>
      <c r="E106" s="199"/>
      <c r="F106" s="199"/>
      <c r="G106" s="199"/>
      <c r="H106" s="199"/>
      <c r="I106" s="200">
        <f>Q341</f>
        <v>0</v>
      </c>
      <c r="J106" s="200">
        <f>R341</f>
        <v>0</v>
      </c>
      <c r="K106" s="200">
        <f>K341</f>
        <v>0</v>
      </c>
      <c r="M106" s="72"/>
    </row>
    <row r="107" spans="1:31" s="10" customFormat="1" ht="19.899999999999999" customHeight="1">
      <c r="B107" s="196"/>
      <c r="C107" s="197"/>
      <c r="D107" s="198" t="s">
        <v>140</v>
      </c>
      <c r="E107" s="199"/>
      <c r="F107" s="199"/>
      <c r="G107" s="199"/>
      <c r="H107" s="199"/>
      <c r="I107" s="200">
        <f>Q359</f>
        <v>0</v>
      </c>
      <c r="J107" s="200">
        <f>R359</f>
        <v>0</v>
      </c>
      <c r="K107" s="200">
        <f>K359</f>
        <v>0</v>
      </c>
      <c r="M107" s="72"/>
    </row>
    <row r="108" spans="1:31" s="10" customFormat="1" ht="19.899999999999999" customHeight="1">
      <c r="B108" s="196"/>
      <c r="C108" s="197"/>
      <c r="D108" s="198" t="s">
        <v>141</v>
      </c>
      <c r="E108" s="199"/>
      <c r="F108" s="199"/>
      <c r="G108" s="199"/>
      <c r="H108" s="199"/>
      <c r="I108" s="200">
        <f>Q363</f>
        <v>0</v>
      </c>
      <c r="J108" s="200">
        <f>R363</f>
        <v>0</v>
      </c>
      <c r="K108" s="200">
        <f>K363</f>
        <v>0</v>
      </c>
      <c r="M108" s="72"/>
    </row>
    <row r="109" spans="1:31" s="2" customFormat="1" ht="21.75" customHeight="1">
      <c r="A109" s="21"/>
      <c r="B109" s="137"/>
      <c r="C109" s="138"/>
      <c r="D109" s="138"/>
      <c r="E109" s="138"/>
      <c r="F109" s="138"/>
      <c r="G109" s="138"/>
      <c r="H109" s="138"/>
      <c r="I109" s="138"/>
      <c r="J109" s="138"/>
      <c r="K109" s="138"/>
      <c r="L109" s="21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s="2" customFormat="1" ht="6.95" customHeight="1">
      <c r="A110" s="21"/>
      <c r="B110" s="153"/>
      <c r="C110" s="154"/>
      <c r="D110" s="154"/>
      <c r="E110" s="154"/>
      <c r="F110" s="154"/>
      <c r="G110" s="154"/>
      <c r="H110" s="154"/>
      <c r="I110" s="154"/>
      <c r="J110" s="154"/>
      <c r="K110" s="154"/>
      <c r="L110" s="29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>
      <c r="B111" s="65"/>
      <c r="C111" s="65"/>
      <c r="D111" s="65"/>
      <c r="E111" s="65"/>
      <c r="F111" s="65"/>
      <c r="G111" s="65"/>
      <c r="H111" s="65"/>
      <c r="I111" s="65"/>
      <c r="J111" s="65"/>
      <c r="K111" s="65"/>
    </row>
    <row r="112" spans="1:31">
      <c r="B112" s="65"/>
      <c r="C112" s="65"/>
      <c r="D112" s="65"/>
      <c r="E112" s="65"/>
      <c r="F112" s="65"/>
      <c r="G112" s="65"/>
      <c r="H112" s="65"/>
      <c r="I112" s="65"/>
      <c r="J112" s="65"/>
      <c r="K112" s="65"/>
    </row>
    <row r="113" spans="1:63">
      <c r="B113" s="65"/>
      <c r="C113" s="65"/>
      <c r="D113" s="65"/>
      <c r="E113" s="65"/>
      <c r="F113" s="65"/>
      <c r="G113" s="65"/>
      <c r="H113" s="65"/>
      <c r="I113" s="65"/>
      <c r="J113" s="65"/>
      <c r="K113" s="65"/>
    </row>
    <row r="114" spans="1:63" s="2" customFormat="1" ht="6.95" customHeight="1">
      <c r="A114" s="21"/>
      <c r="B114" s="155"/>
      <c r="C114" s="156"/>
      <c r="D114" s="156"/>
      <c r="E114" s="156"/>
      <c r="F114" s="156"/>
      <c r="G114" s="156"/>
      <c r="H114" s="156"/>
      <c r="I114" s="156"/>
      <c r="J114" s="156"/>
      <c r="K114" s="156"/>
      <c r="L114" s="30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3" s="2" customFormat="1" ht="24.95" customHeight="1">
      <c r="A115" s="21"/>
      <c r="B115" s="137"/>
      <c r="C115" s="130" t="s">
        <v>142</v>
      </c>
      <c r="D115" s="138"/>
      <c r="E115" s="138"/>
      <c r="F115" s="138"/>
      <c r="G115" s="138"/>
      <c r="H115" s="138"/>
      <c r="I115" s="138"/>
      <c r="J115" s="138"/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3" s="2" customFormat="1" ht="6.95" customHeight="1">
      <c r="A116" s="21"/>
      <c r="B116" s="137"/>
      <c r="C116" s="138"/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3" s="2" customFormat="1" ht="12" customHeight="1">
      <c r="A117" s="21"/>
      <c r="B117" s="137"/>
      <c r="C117" s="133" t="s">
        <v>15</v>
      </c>
      <c r="D117" s="138"/>
      <c r="E117" s="138"/>
      <c r="F117" s="138"/>
      <c r="G117" s="138"/>
      <c r="H117" s="138"/>
      <c r="I117" s="138"/>
      <c r="J117" s="138"/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63" s="2" customFormat="1" ht="16.5" customHeight="1">
      <c r="A118" s="21"/>
      <c r="B118" s="137"/>
      <c r="C118" s="138"/>
      <c r="D118" s="138"/>
      <c r="E118" s="278" t="str">
        <f>E7</f>
        <v>Rekonstrukce historické budovy krematoria Nymburk 25.10.2024</v>
      </c>
      <c r="F118" s="279"/>
      <c r="G118" s="279"/>
      <c r="H118" s="279"/>
      <c r="I118" s="138"/>
      <c r="J118" s="138"/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63" s="2" customFormat="1" ht="12" customHeight="1">
      <c r="A119" s="21"/>
      <c r="B119" s="137"/>
      <c r="C119" s="133" t="s">
        <v>119</v>
      </c>
      <c r="D119" s="138"/>
      <c r="E119" s="138"/>
      <c r="F119" s="138"/>
      <c r="G119" s="138"/>
      <c r="H119" s="138"/>
      <c r="I119" s="138"/>
      <c r="J119" s="138"/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63" s="2" customFormat="1" ht="16.5" customHeight="1">
      <c r="A120" s="21"/>
      <c r="B120" s="137"/>
      <c r="C120" s="138"/>
      <c r="D120" s="138"/>
      <c r="E120" s="259" t="str">
        <f>E9</f>
        <v>SO 101 - Bourací práce</v>
      </c>
      <c r="F120" s="277"/>
      <c r="G120" s="277"/>
      <c r="H120" s="277"/>
      <c r="I120" s="138"/>
      <c r="J120" s="138"/>
      <c r="K120" s="138"/>
      <c r="L120" s="21"/>
      <c r="M120" s="26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63" s="2" customFormat="1" ht="6.95" customHeight="1">
      <c r="A121" s="21"/>
      <c r="B121" s="137"/>
      <c r="C121" s="138"/>
      <c r="D121" s="138"/>
      <c r="E121" s="138"/>
      <c r="F121" s="138"/>
      <c r="G121" s="138"/>
      <c r="H121" s="138"/>
      <c r="I121" s="138"/>
      <c r="J121" s="138"/>
      <c r="K121" s="138"/>
      <c r="L121" s="21"/>
      <c r="M121" s="26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63" s="2" customFormat="1" ht="12" customHeight="1">
      <c r="A122" s="21"/>
      <c r="B122" s="137"/>
      <c r="C122" s="133" t="s">
        <v>19</v>
      </c>
      <c r="D122" s="138"/>
      <c r="E122" s="138"/>
      <c r="F122" s="134" t="str">
        <f>F12</f>
        <v xml:space="preserve"> </v>
      </c>
      <c r="G122" s="138"/>
      <c r="H122" s="138"/>
      <c r="I122" s="133" t="s">
        <v>21</v>
      </c>
      <c r="J122" s="186" t="str">
        <f>IF(J12="","",J12)</f>
        <v>6. 12. 2024</v>
      </c>
      <c r="K122" s="138"/>
      <c r="L122" s="21"/>
      <c r="M122" s="26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1:63" s="2" customFormat="1" ht="6.95" customHeight="1">
      <c r="A123" s="21"/>
      <c r="B123" s="137"/>
      <c r="C123" s="138"/>
      <c r="D123" s="138"/>
      <c r="E123" s="138"/>
      <c r="F123" s="138"/>
      <c r="G123" s="138"/>
      <c r="H123" s="138"/>
      <c r="I123" s="138"/>
      <c r="J123" s="138"/>
      <c r="K123" s="138"/>
      <c r="L123" s="21"/>
      <c r="M123" s="26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63" s="2" customFormat="1" ht="15.2" customHeight="1">
      <c r="A124" s="21"/>
      <c r="B124" s="137"/>
      <c r="C124" s="133" t="s">
        <v>23</v>
      </c>
      <c r="D124" s="138"/>
      <c r="E124" s="138"/>
      <c r="F124" s="134" t="str">
        <f>E15</f>
        <v xml:space="preserve">  Město Nymburk</v>
      </c>
      <c r="G124" s="138"/>
      <c r="H124" s="138"/>
      <c r="I124" s="133" t="s">
        <v>27</v>
      </c>
      <c r="J124" s="187" t="str">
        <f>E21</f>
        <v xml:space="preserve">  Ing. Ivan Blažek</v>
      </c>
      <c r="K124" s="138"/>
      <c r="L124" s="21"/>
      <c r="M124" s="26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63" s="2" customFormat="1" ht="15.2" customHeight="1">
      <c r="A125" s="21"/>
      <c r="B125" s="137"/>
      <c r="C125" s="133" t="s">
        <v>26</v>
      </c>
      <c r="D125" s="138"/>
      <c r="E125" s="138"/>
      <c r="F125" s="134" t="str">
        <f>IF(E18="","",E18)</f>
        <v>vyplň údaj</v>
      </c>
      <c r="G125" s="138"/>
      <c r="H125" s="138"/>
      <c r="I125" s="133" t="s">
        <v>28</v>
      </c>
      <c r="J125" s="187" t="str">
        <f>E24</f>
        <v xml:space="preserve">  Jaroslav Kudláček</v>
      </c>
      <c r="K125" s="138"/>
      <c r="L125" s="21"/>
      <c r="M125" s="26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63" s="2" customFormat="1" ht="10.35" customHeight="1">
      <c r="A126" s="21"/>
      <c r="B126" s="137"/>
      <c r="C126" s="138"/>
      <c r="D126" s="138"/>
      <c r="E126" s="138"/>
      <c r="F126" s="138"/>
      <c r="G126" s="138"/>
      <c r="H126" s="138"/>
      <c r="I126" s="138"/>
      <c r="J126" s="138"/>
      <c r="K126" s="138"/>
      <c r="L126" s="21"/>
      <c r="M126" s="26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63" s="11" customFormat="1" ht="29.25" customHeight="1">
      <c r="A127" s="73"/>
      <c r="B127" s="201"/>
      <c r="C127" s="202" t="s">
        <v>143</v>
      </c>
      <c r="D127" s="203" t="s">
        <v>55</v>
      </c>
      <c r="E127" s="203" t="s">
        <v>51</v>
      </c>
      <c r="F127" s="203" t="s">
        <v>52</v>
      </c>
      <c r="G127" s="203" t="s">
        <v>144</v>
      </c>
      <c r="H127" s="203" t="s">
        <v>145</v>
      </c>
      <c r="I127" s="203" t="s">
        <v>146</v>
      </c>
      <c r="J127" s="203" t="s">
        <v>147</v>
      </c>
      <c r="K127" s="204" t="s">
        <v>127</v>
      </c>
      <c r="L127" s="74" t="s">
        <v>148</v>
      </c>
      <c r="M127" s="75"/>
      <c r="N127" s="38" t="s">
        <v>1</v>
      </c>
      <c r="O127" s="39" t="s">
        <v>34</v>
      </c>
      <c r="P127" s="39" t="s">
        <v>149</v>
      </c>
      <c r="Q127" s="39" t="s">
        <v>150</v>
      </c>
      <c r="R127" s="39" t="s">
        <v>151</v>
      </c>
      <c r="S127" s="39" t="s">
        <v>152</v>
      </c>
      <c r="T127" s="39" t="s">
        <v>153</v>
      </c>
      <c r="U127" s="39" t="s">
        <v>154</v>
      </c>
      <c r="V127" s="39" t="s">
        <v>155</v>
      </c>
      <c r="W127" s="39" t="s">
        <v>156</v>
      </c>
      <c r="X127" s="40" t="s">
        <v>157</v>
      </c>
      <c r="Y127" s="73"/>
      <c r="Z127" s="73"/>
      <c r="AA127" s="73"/>
      <c r="AB127" s="73"/>
      <c r="AC127" s="73"/>
      <c r="AD127" s="73"/>
      <c r="AE127" s="73"/>
    </row>
    <row r="128" spans="1:63" s="2" customFormat="1" ht="22.9" customHeight="1">
      <c r="A128" s="21"/>
      <c r="B128" s="137"/>
      <c r="C128" s="165" t="s">
        <v>158</v>
      </c>
      <c r="D128" s="138"/>
      <c r="E128" s="138"/>
      <c r="F128" s="138"/>
      <c r="G128" s="138"/>
      <c r="H128" s="138"/>
      <c r="I128" s="138"/>
      <c r="J128" s="138"/>
      <c r="K128" s="205">
        <f>BK128</f>
        <v>0</v>
      </c>
      <c r="L128" s="21"/>
      <c r="M128" s="22"/>
      <c r="N128" s="41"/>
      <c r="O128" s="33"/>
      <c r="P128" s="42"/>
      <c r="Q128" s="76">
        <f>Q129+Q258</f>
        <v>0</v>
      </c>
      <c r="R128" s="76">
        <f>R129+R258</f>
        <v>0</v>
      </c>
      <c r="S128" s="42"/>
      <c r="T128" s="77">
        <f>T129+T258</f>
        <v>0</v>
      </c>
      <c r="U128" s="42"/>
      <c r="V128" s="77">
        <f>V129+V258</f>
        <v>0</v>
      </c>
      <c r="W128" s="42"/>
      <c r="X128" s="78">
        <f>X129+X258</f>
        <v>0</v>
      </c>
      <c r="Y128" s="21"/>
      <c r="Z128" s="21"/>
      <c r="AA128" s="21"/>
      <c r="AB128" s="21"/>
      <c r="AC128" s="21"/>
      <c r="AD128" s="21"/>
      <c r="AE128" s="21"/>
      <c r="AT128" s="17" t="s">
        <v>71</v>
      </c>
      <c r="AU128" s="17" t="s">
        <v>129</v>
      </c>
      <c r="BK128" s="79">
        <f>BK129+BK258</f>
        <v>0</v>
      </c>
    </row>
    <row r="129" spans="1:65" s="12" customFormat="1" ht="25.9" customHeight="1">
      <c r="B129" s="206"/>
      <c r="C129" s="207"/>
      <c r="D129" s="208" t="s">
        <v>71</v>
      </c>
      <c r="E129" s="209" t="s">
        <v>159</v>
      </c>
      <c r="F129" s="209" t="s">
        <v>160</v>
      </c>
      <c r="G129" s="207"/>
      <c r="H129" s="207"/>
      <c r="I129" s="207"/>
      <c r="J129" s="207"/>
      <c r="K129" s="210">
        <f>BK129</f>
        <v>0</v>
      </c>
      <c r="M129" s="80"/>
      <c r="N129" s="82"/>
      <c r="O129" s="83"/>
      <c r="P129" s="83"/>
      <c r="Q129" s="84">
        <f>Q130+Q226</f>
        <v>0</v>
      </c>
      <c r="R129" s="84">
        <f>R130+R226</f>
        <v>0</v>
      </c>
      <c r="S129" s="83"/>
      <c r="T129" s="85">
        <f>T130+T226</f>
        <v>0</v>
      </c>
      <c r="U129" s="83"/>
      <c r="V129" s="85">
        <f>V130+V226</f>
        <v>0</v>
      </c>
      <c r="W129" s="83"/>
      <c r="X129" s="86">
        <f>X130+X226</f>
        <v>0</v>
      </c>
      <c r="AR129" s="81" t="s">
        <v>80</v>
      </c>
      <c r="AT129" s="87" t="s">
        <v>71</v>
      </c>
      <c r="AU129" s="87" t="s">
        <v>72</v>
      </c>
      <c r="AY129" s="81" t="s">
        <v>161</v>
      </c>
      <c r="BK129" s="88">
        <f>BK130+BK226</f>
        <v>0</v>
      </c>
    </row>
    <row r="130" spans="1:65" s="12" customFormat="1" ht="22.9" customHeight="1">
      <c r="B130" s="206"/>
      <c r="C130" s="207"/>
      <c r="D130" s="208" t="s">
        <v>71</v>
      </c>
      <c r="E130" s="211" t="s">
        <v>162</v>
      </c>
      <c r="F130" s="211" t="s">
        <v>163</v>
      </c>
      <c r="G130" s="207"/>
      <c r="H130" s="207"/>
      <c r="I130" s="207"/>
      <c r="J130" s="207"/>
      <c r="K130" s="212">
        <f>BK130</f>
        <v>0</v>
      </c>
      <c r="M130" s="80"/>
      <c r="N130" s="82"/>
      <c r="O130" s="83"/>
      <c r="P130" s="83"/>
      <c r="Q130" s="84">
        <f>SUM(Q131:Q225)</f>
        <v>0</v>
      </c>
      <c r="R130" s="84">
        <f>SUM(R131:R225)</f>
        <v>0</v>
      </c>
      <c r="S130" s="83"/>
      <c r="T130" s="85">
        <f>SUM(T131:T225)</f>
        <v>0</v>
      </c>
      <c r="U130" s="83"/>
      <c r="V130" s="85">
        <f>SUM(V131:V225)</f>
        <v>0</v>
      </c>
      <c r="W130" s="83"/>
      <c r="X130" s="86">
        <f>SUM(X131:X225)</f>
        <v>0</v>
      </c>
      <c r="AR130" s="81" t="s">
        <v>80</v>
      </c>
      <c r="AT130" s="87" t="s">
        <v>71</v>
      </c>
      <c r="AU130" s="87" t="s">
        <v>80</v>
      </c>
      <c r="AY130" s="81" t="s">
        <v>161</v>
      </c>
      <c r="BK130" s="88">
        <f>SUM(BK131:BK225)</f>
        <v>0</v>
      </c>
    </row>
    <row r="131" spans="1:65" s="2" customFormat="1" ht="37.9" customHeight="1">
      <c r="A131" s="21"/>
      <c r="B131" s="137"/>
      <c r="C131" s="213" t="s">
        <v>80</v>
      </c>
      <c r="D131" s="213" t="s">
        <v>164</v>
      </c>
      <c r="E131" s="214" t="s">
        <v>165</v>
      </c>
      <c r="F131" s="215" t="s">
        <v>166</v>
      </c>
      <c r="G131" s="216" t="s">
        <v>167</v>
      </c>
      <c r="H131" s="217">
        <v>181.8</v>
      </c>
      <c r="I131" s="123"/>
      <c r="J131" s="123"/>
      <c r="K131" s="218">
        <f>ROUND(P131*H131,2)</f>
        <v>0</v>
      </c>
      <c r="L131" s="89"/>
      <c r="M131" s="22"/>
      <c r="N131" s="90" t="s">
        <v>1</v>
      </c>
      <c r="O131" s="91" t="s">
        <v>35</v>
      </c>
      <c r="P131" s="92">
        <f>I131+J131</f>
        <v>0</v>
      </c>
      <c r="Q131" s="92">
        <f>ROUND(I131*H131,2)</f>
        <v>0</v>
      </c>
      <c r="R131" s="92">
        <f>ROUND(J131*H131,2)</f>
        <v>0</v>
      </c>
      <c r="S131" s="93">
        <v>0</v>
      </c>
      <c r="T131" s="93">
        <f>S131*H131</f>
        <v>0</v>
      </c>
      <c r="U131" s="93">
        <v>0</v>
      </c>
      <c r="V131" s="93">
        <f>U131*H131</f>
        <v>0</v>
      </c>
      <c r="W131" s="93">
        <v>0</v>
      </c>
      <c r="X131" s="94">
        <f>W131*H131</f>
        <v>0</v>
      </c>
      <c r="Y131" s="21"/>
      <c r="Z131" s="21"/>
      <c r="AA131" s="21"/>
      <c r="AB131" s="21"/>
      <c r="AC131" s="21"/>
      <c r="AD131" s="21"/>
      <c r="AE131" s="21"/>
      <c r="AR131" s="95" t="s">
        <v>168</v>
      </c>
      <c r="AT131" s="95" t="s">
        <v>164</v>
      </c>
      <c r="AU131" s="95" t="s">
        <v>82</v>
      </c>
      <c r="AY131" s="17" t="s">
        <v>161</v>
      </c>
      <c r="BE131" s="96">
        <f>IF(O131="základní",K131,0)</f>
        <v>0</v>
      </c>
      <c r="BF131" s="96">
        <f>IF(O131="snížená",K131,0)</f>
        <v>0</v>
      </c>
      <c r="BG131" s="96">
        <f>IF(O131="zákl. přenesená",K131,0)</f>
        <v>0</v>
      </c>
      <c r="BH131" s="96">
        <f>IF(O131="sníž. přenesená",K131,0)</f>
        <v>0</v>
      </c>
      <c r="BI131" s="96">
        <f>IF(O131="nulová",K131,0)</f>
        <v>0</v>
      </c>
      <c r="BJ131" s="17" t="s">
        <v>80</v>
      </c>
      <c r="BK131" s="96">
        <f>ROUND(P131*H131,2)</f>
        <v>0</v>
      </c>
      <c r="BL131" s="17" t="s">
        <v>168</v>
      </c>
      <c r="BM131" s="95" t="s">
        <v>82</v>
      </c>
    </row>
    <row r="132" spans="1:65" s="13" customFormat="1">
      <c r="B132" s="219"/>
      <c r="C132" s="220"/>
      <c r="D132" s="221" t="s">
        <v>169</v>
      </c>
      <c r="E132" s="222" t="s">
        <v>1</v>
      </c>
      <c r="F132" s="223" t="s">
        <v>170</v>
      </c>
      <c r="G132" s="220"/>
      <c r="H132" s="224">
        <v>181.8</v>
      </c>
      <c r="I132" s="220"/>
      <c r="J132" s="220"/>
      <c r="K132" s="220"/>
      <c r="M132" s="97"/>
      <c r="N132" s="99"/>
      <c r="O132" s="100"/>
      <c r="P132" s="100"/>
      <c r="Q132" s="100"/>
      <c r="R132" s="100"/>
      <c r="S132" s="100"/>
      <c r="T132" s="100"/>
      <c r="U132" s="100"/>
      <c r="V132" s="100"/>
      <c r="W132" s="100"/>
      <c r="X132" s="101"/>
      <c r="AT132" s="98" t="s">
        <v>169</v>
      </c>
      <c r="AU132" s="98" t="s">
        <v>82</v>
      </c>
      <c r="AV132" s="13" t="s">
        <v>82</v>
      </c>
      <c r="AW132" s="13" t="s">
        <v>4</v>
      </c>
      <c r="AX132" s="13" t="s">
        <v>72</v>
      </c>
      <c r="AY132" s="98" t="s">
        <v>161</v>
      </c>
    </row>
    <row r="133" spans="1:65" s="14" customFormat="1">
      <c r="B133" s="225"/>
      <c r="C133" s="226"/>
      <c r="D133" s="221" t="s">
        <v>169</v>
      </c>
      <c r="E133" s="227" t="s">
        <v>1</v>
      </c>
      <c r="F133" s="228" t="s">
        <v>171</v>
      </c>
      <c r="G133" s="226"/>
      <c r="H133" s="229">
        <v>181.8</v>
      </c>
      <c r="I133" s="226"/>
      <c r="J133" s="226"/>
      <c r="K133" s="226"/>
      <c r="M133" s="102"/>
      <c r="N133" s="104"/>
      <c r="O133" s="105"/>
      <c r="P133" s="105"/>
      <c r="Q133" s="105"/>
      <c r="R133" s="105"/>
      <c r="S133" s="105"/>
      <c r="T133" s="105"/>
      <c r="U133" s="105"/>
      <c r="V133" s="105"/>
      <c r="W133" s="105"/>
      <c r="X133" s="106"/>
      <c r="AT133" s="103" t="s">
        <v>169</v>
      </c>
      <c r="AU133" s="103" t="s">
        <v>82</v>
      </c>
      <c r="AV133" s="14" t="s">
        <v>168</v>
      </c>
      <c r="AW133" s="14" t="s">
        <v>4</v>
      </c>
      <c r="AX133" s="14" t="s">
        <v>80</v>
      </c>
      <c r="AY133" s="103" t="s">
        <v>161</v>
      </c>
    </row>
    <row r="134" spans="1:65" s="2" customFormat="1" ht="37.9" customHeight="1">
      <c r="A134" s="21"/>
      <c r="B134" s="137"/>
      <c r="C134" s="213" t="s">
        <v>82</v>
      </c>
      <c r="D134" s="213" t="s">
        <v>164</v>
      </c>
      <c r="E134" s="214" t="s">
        <v>172</v>
      </c>
      <c r="F134" s="215" t="s">
        <v>173</v>
      </c>
      <c r="G134" s="216" t="s">
        <v>174</v>
      </c>
      <c r="H134" s="217">
        <v>10.332000000000001</v>
      </c>
      <c r="I134" s="218">
        <v>0</v>
      </c>
      <c r="J134" s="123"/>
      <c r="K134" s="218">
        <f>ROUND(P134*H134,2)</f>
        <v>0</v>
      </c>
      <c r="L134" s="89"/>
      <c r="M134" s="22"/>
      <c r="N134" s="90" t="s">
        <v>1</v>
      </c>
      <c r="O134" s="91" t="s">
        <v>35</v>
      </c>
      <c r="P134" s="92">
        <f>I134+J134</f>
        <v>0</v>
      </c>
      <c r="Q134" s="92">
        <f>ROUND(I134*H134,2)</f>
        <v>0</v>
      </c>
      <c r="R134" s="92">
        <f>ROUND(J134*H134,2)</f>
        <v>0</v>
      </c>
      <c r="S134" s="93">
        <v>0</v>
      </c>
      <c r="T134" s="93">
        <f>S134*H134</f>
        <v>0</v>
      </c>
      <c r="U134" s="93">
        <v>0</v>
      </c>
      <c r="V134" s="93">
        <f>U134*H134</f>
        <v>0</v>
      </c>
      <c r="W134" s="93">
        <v>0</v>
      </c>
      <c r="X134" s="94">
        <f>W134*H134</f>
        <v>0</v>
      </c>
      <c r="Y134" s="21"/>
      <c r="Z134" s="21"/>
      <c r="AA134" s="21"/>
      <c r="AB134" s="21"/>
      <c r="AC134" s="21"/>
      <c r="AD134" s="21"/>
      <c r="AE134" s="21"/>
      <c r="AR134" s="95" t="s">
        <v>168</v>
      </c>
      <c r="AT134" s="95" t="s">
        <v>164</v>
      </c>
      <c r="AU134" s="95" t="s">
        <v>82</v>
      </c>
      <c r="AY134" s="17" t="s">
        <v>161</v>
      </c>
      <c r="BE134" s="96">
        <f>IF(O134="základní",K134,0)</f>
        <v>0</v>
      </c>
      <c r="BF134" s="96">
        <f>IF(O134="snížená",K134,0)</f>
        <v>0</v>
      </c>
      <c r="BG134" s="96">
        <f>IF(O134="zákl. přenesená",K134,0)</f>
        <v>0</v>
      </c>
      <c r="BH134" s="96">
        <f>IF(O134="sníž. přenesená",K134,0)</f>
        <v>0</v>
      </c>
      <c r="BI134" s="96">
        <f>IF(O134="nulová",K134,0)</f>
        <v>0</v>
      </c>
      <c r="BJ134" s="17" t="s">
        <v>80</v>
      </c>
      <c r="BK134" s="96">
        <f>ROUND(P134*H134,2)</f>
        <v>0</v>
      </c>
      <c r="BL134" s="17" t="s">
        <v>168</v>
      </c>
      <c r="BM134" s="95" t="s">
        <v>168</v>
      </c>
    </row>
    <row r="135" spans="1:65" s="13" customFormat="1">
      <c r="B135" s="219"/>
      <c r="C135" s="220"/>
      <c r="D135" s="221" t="s">
        <v>169</v>
      </c>
      <c r="E135" s="222" t="s">
        <v>1</v>
      </c>
      <c r="F135" s="223" t="s">
        <v>175</v>
      </c>
      <c r="G135" s="220"/>
      <c r="H135" s="224">
        <v>4.5359999999999996</v>
      </c>
      <c r="I135" s="220"/>
      <c r="J135" s="220"/>
      <c r="K135" s="220"/>
      <c r="M135" s="97"/>
      <c r="N135" s="99"/>
      <c r="O135" s="100"/>
      <c r="P135" s="100"/>
      <c r="Q135" s="100"/>
      <c r="R135" s="100"/>
      <c r="S135" s="100"/>
      <c r="T135" s="100"/>
      <c r="U135" s="100"/>
      <c r="V135" s="100"/>
      <c r="W135" s="100"/>
      <c r="X135" s="101"/>
      <c r="AT135" s="98" t="s">
        <v>169</v>
      </c>
      <c r="AU135" s="98" t="s">
        <v>82</v>
      </c>
      <c r="AV135" s="13" t="s">
        <v>82</v>
      </c>
      <c r="AW135" s="13" t="s">
        <v>4</v>
      </c>
      <c r="AX135" s="13" t="s">
        <v>72</v>
      </c>
      <c r="AY135" s="98" t="s">
        <v>161</v>
      </c>
    </row>
    <row r="136" spans="1:65" s="13" customFormat="1">
      <c r="B136" s="219"/>
      <c r="C136" s="220"/>
      <c r="D136" s="221" t="s">
        <v>169</v>
      </c>
      <c r="E136" s="222" t="s">
        <v>1</v>
      </c>
      <c r="F136" s="223" t="s">
        <v>176</v>
      </c>
      <c r="G136" s="220"/>
      <c r="H136" s="224">
        <v>5.7960000000000003</v>
      </c>
      <c r="I136" s="220"/>
      <c r="J136" s="220"/>
      <c r="K136" s="220"/>
      <c r="M136" s="97"/>
      <c r="N136" s="99"/>
      <c r="O136" s="100"/>
      <c r="P136" s="100"/>
      <c r="Q136" s="100"/>
      <c r="R136" s="100"/>
      <c r="S136" s="100"/>
      <c r="T136" s="100"/>
      <c r="U136" s="100"/>
      <c r="V136" s="100"/>
      <c r="W136" s="100"/>
      <c r="X136" s="101"/>
      <c r="AT136" s="98" t="s">
        <v>169</v>
      </c>
      <c r="AU136" s="98" t="s">
        <v>82</v>
      </c>
      <c r="AV136" s="13" t="s">
        <v>82</v>
      </c>
      <c r="AW136" s="13" t="s">
        <v>4</v>
      </c>
      <c r="AX136" s="13" t="s">
        <v>72</v>
      </c>
      <c r="AY136" s="98" t="s">
        <v>161</v>
      </c>
    </row>
    <row r="137" spans="1:65" s="14" customFormat="1">
      <c r="B137" s="225"/>
      <c r="C137" s="226"/>
      <c r="D137" s="221" t="s">
        <v>169</v>
      </c>
      <c r="E137" s="227" t="s">
        <v>1</v>
      </c>
      <c r="F137" s="228" t="s">
        <v>171</v>
      </c>
      <c r="G137" s="226"/>
      <c r="H137" s="229">
        <v>10.332000000000001</v>
      </c>
      <c r="I137" s="226"/>
      <c r="J137" s="226"/>
      <c r="K137" s="226"/>
      <c r="M137" s="102"/>
      <c r="N137" s="104"/>
      <c r="O137" s="105"/>
      <c r="P137" s="105"/>
      <c r="Q137" s="105"/>
      <c r="R137" s="105"/>
      <c r="S137" s="105"/>
      <c r="T137" s="105"/>
      <c r="U137" s="105"/>
      <c r="V137" s="105"/>
      <c r="W137" s="105"/>
      <c r="X137" s="106"/>
      <c r="AT137" s="103" t="s">
        <v>169</v>
      </c>
      <c r="AU137" s="103" t="s">
        <v>82</v>
      </c>
      <c r="AV137" s="14" t="s">
        <v>168</v>
      </c>
      <c r="AW137" s="14" t="s">
        <v>4</v>
      </c>
      <c r="AX137" s="14" t="s">
        <v>80</v>
      </c>
      <c r="AY137" s="103" t="s">
        <v>161</v>
      </c>
    </row>
    <row r="138" spans="1:65" s="2" customFormat="1" ht="24.2" customHeight="1">
      <c r="A138" s="21"/>
      <c r="B138" s="137"/>
      <c r="C138" s="213" t="s">
        <v>177</v>
      </c>
      <c r="D138" s="213" t="s">
        <v>164</v>
      </c>
      <c r="E138" s="214" t="s">
        <v>178</v>
      </c>
      <c r="F138" s="215" t="s">
        <v>179</v>
      </c>
      <c r="G138" s="216" t="s">
        <v>174</v>
      </c>
      <c r="H138" s="217">
        <v>0.621</v>
      </c>
      <c r="I138" s="218">
        <v>0</v>
      </c>
      <c r="J138" s="123"/>
      <c r="K138" s="218">
        <f>ROUND(P138*H138,2)</f>
        <v>0</v>
      </c>
      <c r="L138" s="89"/>
      <c r="M138" s="22"/>
      <c r="N138" s="90" t="s">
        <v>1</v>
      </c>
      <c r="O138" s="91" t="s">
        <v>35</v>
      </c>
      <c r="P138" s="92">
        <f>I138+J138</f>
        <v>0</v>
      </c>
      <c r="Q138" s="92">
        <f>ROUND(I138*H138,2)</f>
        <v>0</v>
      </c>
      <c r="R138" s="92">
        <f>ROUND(J138*H138,2)</f>
        <v>0</v>
      </c>
      <c r="S138" s="93">
        <v>0</v>
      </c>
      <c r="T138" s="93">
        <f>S138*H138</f>
        <v>0</v>
      </c>
      <c r="U138" s="93">
        <v>0</v>
      </c>
      <c r="V138" s="93">
        <f>U138*H138</f>
        <v>0</v>
      </c>
      <c r="W138" s="93">
        <v>0</v>
      </c>
      <c r="X138" s="94">
        <f>W138*H138</f>
        <v>0</v>
      </c>
      <c r="Y138" s="21"/>
      <c r="Z138" s="21"/>
      <c r="AA138" s="21"/>
      <c r="AB138" s="21"/>
      <c r="AC138" s="21"/>
      <c r="AD138" s="21"/>
      <c r="AE138" s="21"/>
      <c r="AR138" s="95" t="s">
        <v>168</v>
      </c>
      <c r="AT138" s="95" t="s">
        <v>164</v>
      </c>
      <c r="AU138" s="95" t="s">
        <v>82</v>
      </c>
      <c r="AY138" s="17" t="s">
        <v>161</v>
      </c>
      <c r="BE138" s="96">
        <f>IF(O138="základní",K138,0)</f>
        <v>0</v>
      </c>
      <c r="BF138" s="96">
        <f>IF(O138="snížená",K138,0)</f>
        <v>0</v>
      </c>
      <c r="BG138" s="96">
        <f>IF(O138="zákl. přenesená",K138,0)</f>
        <v>0</v>
      </c>
      <c r="BH138" s="96">
        <f>IF(O138="sníž. přenesená",K138,0)</f>
        <v>0</v>
      </c>
      <c r="BI138" s="96">
        <f>IF(O138="nulová",K138,0)</f>
        <v>0</v>
      </c>
      <c r="BJ138" s="17" t="s">
        <v>80</v>
      </c>
      <c r="BK138" s="96">
        <f>ROUND(P138*H138,2)</f>
        <v>0</v>
      </c>
      <c r="BL138" s="17" t="s">
        <v>168</v>
      </c>
      <c r="BM138" s="95" t="s">
        <v>180</v>
      </c>
    </row>
    <row r="139" spans="1:65" s="15" customFormat="1">
      <c r="B139" s="230"/>
      <c r="C139" s="231"/>
      <c r="D139" s="221" t="s">
        <v>169</v>
      </c>
      <c r="E139" s="232" t="s">
        <v>1</v>
      </c>
      <c r="F139" s="233" t="s">
        <v>181</v>
      </c>
      <c r="G139" s="231"/>
      <c r="H139" s="232" t="s">
        <v>1</v>
      </c>
      <c r="I139" s="231"/>
      <c r="J139" s="231"/>
      <c r="K139" s="231"/>
      <c r="M139" s="107"/>
      <c r="N139" s="109"/>
      <c r="O139" s="110"/>
      <c r="P139" s="110"/>
      <c r="Q139" s="110"/>
      <c r="R139" s="110"/>
      <c r="S139" s="110"/>
      <c r="T139" s="110"/>
      <c r="U139" s="110"/>
      <c r="V139" s="110"/>
      <c r="W139" s="110"/>
      <c r="X139" s="111"/>
      <c r="AT139" s="108" t="s">
        <v>169</v>
      </c>
      <c r="AU139" s="108" t="s">
        <v>82</v>
      </c>
      <c r="AV139" s="15" t="s">
        <v>80</v>
      </c>
      <c r="AW139" s="15" t="s">
        <v>4</v>
      </c>
      <c r="AX139" s="15" t="s">
        <v>72</v>
      </c>
      <c r="AY139" s="108" t="s">
        <v>161</v>
      </c>
    </row>
    <row r="140" spans="1:65" s="13" customFormat="1">
      <c r="B140" s="219"/>
      <c r="C140" s="220"/>
      <c r="D140" s="221" t="s">
        <v>169</v>
      </c>
      <c r="E140" s="222" t="s">
        <v>1</v>
      </c>
      <c r="F140" s="223" t="s">
        <v>182</v>
      </c>
      <c r="G140" s="220"/>
      <c r="H140" s="224">
        <v>0.621</v>
      </c>
      <c r="I140" s="220"/>
      <c r="J140" s="220"/>
      <c r="K140" s="220"/>
      <c r="M140" s="97"/>
      <c r="N140" s="99"/>
      <c r="O140" s="100"/>
      <c r="P140" s="100"/>
      <c r="Q140" s="100"/>
      <c r="R140" s="100"/>
      <c r="S140" s="100"/>
      <c r="T140" s="100"/>
      <c r="U140" s="100"/>
      <c r="V140" s="100"/>
      <c r="W140" s="100"/>
      <c r="X140" s="101"/>
      <c r="AT140" s="98" t="s">
        <v>169</v>
      </c>
      <c r="AU140" s="98" t="s">
        <v>82</v>
      </c>
      <c r="AV140" s="13" t="s">
        <v>82</v>
      </c>
      <c r="AW140" s="13" t="s">
        <v>4</v>
      </c>
      <c r="AX140" s="13" t="s">
        <v>72</v>
      </c>
      <c r="AY140" s="98" t="s">
        <v>161</v>
      </c>
    </row>
    <row r="141" spans="1:65" s="14" customFormat="1">
      <c r="B141" s="225"/>
      <c r="C141" s="226"/>
      <c r="D141" s="221" t="s">
        <v>169</v>
      </c>
      <c r="E141" s="227" t="s">
        <v>1</v>
      </c>
      <c r="F141" s="228" t="s">
        <v>171</v>
      </c>
      <c r="G141" s="226"/>
      <c r="H141" s="229">
        <v>0.621</v>
      </c>
      <c r="I141" s="226"/>
      <c r="J141" s="226"/>
      <c r="K141" s="226"/>
      <c r="M141" s="102"/>
      <c r="N141" s="104"/>
      <c r="O141" s="105"/>
      <c r="P141" s="105"/>
      <c r="Q141" s="105"/>
      <c r="R141" s="105"/>
      <c r="S141" s="105"/>
      <c r="T141" s="105"/>
      <c r="U141" s="105"/>
      <c r="V141" s="105"/>
      <c r="W141" s="105"/>
      <c r="X141" s="106"/>
      <c r="AT141" s="103" t="s">
        <v>169</v>
      </c>
      <c r="AU141" s="103" t="s">
        <v>82</v>
      </c>
      <c r="AV141" s="14" t="s">
        <v>168</v>
      </c>
      <c r="AW141" s="14" t="s">
        <v>4</v>
      </c>
      <c r="AX141" s="14" t="s">
        <v>80</v>
      </c>
      <c r="AY141" s="103" t="s">
        <v>161</v>
      </c>
    </row>
    <row r="142" spans="1:65" s="2" customFormat="1" ht="37.9" customHeight="1">
      <c r="A142" s="21"/>
      <c r="B142" s="137"/>
      <c r="C142" s="213" t="s">
        <v>168</v>
      </c>
      <c r="D142" s="213" t="s">
        <v>164</v>
      </c>
      <c r="E142" s="214" t="s">
        <v>183</v>
      </c>
      <c r="F142" s="215" t="s">
        <v>184</v>
      </c>
      <c r="G142" s="216" t="s">
        <v>167</v>
      </c>
      <c r="H142" s="217">
        <v>32.899000000000001</v>
      </c>
      <c r="I142" s="218">
        <v>0</v>
      </c>
      <c r="J142" s="123"/>
      <c r="K142" s="218">
        <f>ROUND(P142*H142,2)</f>
        <v>0</v>
      </c>
      <c r="L142" s="89"/>
      <c r="M142" s="22"/>
      <c r="N142" s="90" t="s">
        <v>1</v>
      </c>
      <c r="O142" s="91" t="s">
        <v>35</v>
      </c>
      <c r="P142" s="92">
        <f>I142+J142</f>
        <v>0</v>
      </c>
      <c r="Q142" s="92">
        <f>ROUND(I142*H142,2)</f>
        <v>0</v>
      </c>
      <c r="R142" s="92">
        <f>ROUND(J142*H142,2)</f>
        <v>0</v>
      </c>
      <c r="S142" s="93">
        <v>0</v>
      </c>
      <c r="T142" s="93">
        <f>S142*H142</f>
        <v>0</v>
      </c>
      <c r="U142" s="93">
        <v>0</v>
      </c>
      <c r="V142" s="93">
        <f>U142*H142</f>
        <v>0</v>
      </c>
      <c r="W142" s="93">
        <v>0</v>
      </c>
      <c r="X142" s="94">
        <f>W142*H142</f>
        <v>0</v>
      </c>
      <c r="Y142" s="21"/>
      <c r="Z142" s="21"/>
      <c r="AA142" s="21"/>
      <c r="AB142" s="21"/>
      <c r="AC142" s="21"/>
      <c r="AD142" s="21"/>
      <c r="AE142" s="21"/>
      <c r="AR142" s="95" t="s">
        <v>168</v>
      </c>
      <c r="AT142" s="95" t="s">
        <v>164</v>
      </c>
      <c r="AU142" s="95" t="s">
        <v>82</v>
      </c>
      <c r="AY142" s="17" t="s">
        <v>161</v>
      </c>
      <c r="BE142" s="96">
        <f>IF(O142="základní",K142,0)</f>
        <v>0</v>
      </c>
      <c r="BF142" s="96">
        <f>IF(O142="snížená",K142,0)</f>
        <v>0</v>
      </c>
      <c r="BG142" s="96">
        <f>IF(O142="zákl. přenesená",K142,0)</f>
        <v>0</v>
      </c>
      <c r="BH142" s="96">
        <f>IF(O142="sníž. přenesená",K142,0)</f>
        <v>0</v>
      </c>
      <c r="BI142" s="96">
        <f>IF(O142="nulová",K142,0)</f>
        <v>0</v>
      </c>
      <c r="BJ142" s="17" t="s">
        <v>80</v>
      </c>
      <c r="BK142" s="96">
        <f>ROUND(P142*H142,2)</f>
        <v>0</v>
      </c>
      <c r="BL142" s="17" t="s">
        <v>168</v>
      </c>
      <c r="BM142" s="95" t="s">
        <v>185</v>
      </c>
    </row>
    <row r="143" spans="1:65" s="15" customFormat="1">
      <c r="B143" s="230"/>
      <c r="C143" s="231"/>
      <c r="D143" s="221" t="s">
        <v>169</v>
      </c>
      <c r="E143" s="232" t="s">
        <v>1</v>
      </c>
      <c r="F143" s="233" t="s">
        <v>186</v>
      </c>
      <c r="G143" s="231"/>
      <c r="H143" s="232" t="s">
        <v>1</v>
      </c>
      <c r="I143" s="231"/>
      <c r="J143" s="231"/>
      <c r="K143" s="231"/>
      <c r="M143" s="107"/>
      <c r="N143" s="109"/>
      <c r="O143" s="110"/>
      <c r="P143" s="110"/>
      <c r="Q143" s="110"/>
      <c r="R143" s="110"/>
      <c r="S143" s="110"/>
      <c r="T143" s="110"/>
      <c r="U143" s="110"/>
      <c r="V143" s="110"/>
      <c r="W143" s="110"/>
      <c r="X143" s="111"/>
      <c r="AT143" s="108" t="s">
        <v>169</v>
      </c>
      <c r="AU143" s="108" t="s">
        <v>82</v>
      </c>
      <c r="AV143" s="15" t="s">
        <v>80</v>
      </c>
      <c r="AW143" s="15" t="s">
        <v>4</v>
      </c>
      <c r="AX143" s="15" t="s">
        <v>72</v>
      </c>
      <c r="AY143" s="108" t="s">
        <v>161</v>
      </c>
    </row>
    <row r="144" spans="1:65" s="13" customFormat="1">
      <c r="B144" s="219"/>
      <c r="C144" s="220"/>
      <c r="D144" s="221" t="s">
        <v>169</v>
      </c>
      <c r="E144" s="222" t="s">
        <v>1</v>
      </c>
      <c r="F144" s="223" t="s">
        <v>187</v>
      </c>
      <c r="G144" s="220"/>
      <c r="H144" s="224">
        <v>8.2739999999999991</v>
      </c>
      <c r="I144" s="220"/>
      <c r="J144" s="220"/>
      <c r="K144" s="220"/>
      <c r="M144" s="97"/>
      <c r="N144" s="99"/>
      <c r="O144" s="100"/>
      <c r="P144" s="100"/>
      <c r="Q144" s="100"/>
      <c r="R144" s="100"/>
      <c r="S144" s="100"/>
      <c r="T144" s="100"/>
      <c r="U144" s="100"/>
      <c r="V144" s="100"/>
      <c r="W144" s="100"/>
      <c r="X144" s="101"/>
      <c r="AT144" s="98" t="s">
        <v>169</v>
      </c>
      <c r="AU144" s="98" t="s">
        <v>82</v>
      </c>
      <c r="AV144" s="13" t="s">
        <v>82</v>
      </c>
      <c r="AW144" s="13" t="s">
        <v>4</v>
      </c>
      <c r="AX144" s="13" t="s">
        <v>72</v>
      </c>
      <c r="AY144" s="98" t="s">
        <v>161</v>
      </c>
    </row>
    <row r="145" spans="1:65" s="13" customFormat="1">
      <c r="B145" s="219"/>
      <c r="C145" s="220"/>
      <c r="D145" s="221" t="s">
        <v>169</v>
      </c>
      <c r="E145" s="222" t="s">
        <v>1</v>
      </c>
      <c r="F145" s="223" t="s">
        <v>188</v>
      </c>
      <c r="G145" s="220"/>
      <c r="H145" s="224">
        <v>5.319</v>
      </c>
      <c r="I145" s="220"/>
      <c r="J145" s="220"/>
      <c r="K145" s="220"/>
      <c r="M145" s="97"/>
      <c r="N145" s="99"/>
      <c r="O145" s="100"/>
      <c r="P145" s="100"/>
      <c r="Q145" s="100"/>
      <c r="R145" s="100"/>
      <c r="S145" s="100"/>
      <c r="T145" s="100"/>
      <c r="U145" s="100"/>
      <c r="V145" s="100"/>
      <c r="W145" s="100"/>
      <c r="X145" s="101"/>
      <c r="AT145" s="98" t="s">
        <v>169</v>
      </c>
      <c r="AU145" s="98" t="s">
        <v>82</v>
      </c>
      <c r="AV145" s="13" t="s">
        <v>82</v>
      </c>
      <c r="AW145" s="13" t="s">
        <v>4</v>
      </c>
      <c r="AX145" s="13" t="s">
        <v>72</v>
      </c>
      <c r="AY145" s="98" t="s">
        <v>161</v>
      </c>
    </row>
    <row r="146" spans="1:65" s="15" customFormat="1">
      <c r="B146" s="230"/>
      <c r="C146" s="231"/>
      <c r="D146" s="221" t="s">
        <v>169</v>
      </c>
      <c r="E146" s="232" t="s">
        <v>1</v>
      </c>
      <c r="F146" s="233" t="s">
        <v>189</v>
      </c>
      <c r="G146" s="231"/>
      <c r="H146" s="232" t="s">
        <v>1</v>
      </c>
      <c r="I146" s="231"/>
      <c r="J146" s="231"/>
      <c r="K146" s="231"/>
      <c r="M146" s="107"/>
      <c r="N146" s="109"/>
      <c r="O146" s="110"/>
      <c r="P146" s="110"/>
      <c r="Q146" s="110"/>
      <c r="R146" s="110"/>
      <c r="S146" s="110"/>
      <c r="T146" s="110"/>
      <c r="U146" s="110"/>
      <c r="V146" s="110"/>
      <c r="W146" s="110"/>
      <c r="X146" s="111"/>
      <c r="AT146" s="108" t="s">
        <v>169</v>
      </c>
      <c r="AU146" s="108" t="s">
        <v>82</v>
      </c>
      <c r="AV146" s="15" t="s">
        <v>80</v>
      </c>
      <c r="AW146" s="15" t="s">
        <v>4</v>
      </c>
      <c r="AX146" s="15" t="s">
        <v>72</v>
      </c>
      <c r="AY146" s="108" t="s">
        <v>161</v>
      </c>
    </row>
    <row r="147" spans="1:65" s="13" customFormat="1">
      <c r="B147" s="219"/>
      <c r="C147" s="220"/>
      <c r="D147" s="221" t="s">
        <v>169</v>
      </c>
      <c r="E147" s="222" t="s">
        <v>1</v>
      </c>
      <c r="F147" s="223" t="s">
        <v>190</v>
      </c>
      <c r="G147" s="220"/>
      <c r="H147" s="224">
        <v>17.73</v>
      </c>
      <c r="I147" s="220"/>
      <c r="J147" s="220"/>
      <c r="K147" s="220"/>
      <c r="M147" s="97"/>
      <c r="N147" s="99"/>
      <c r="O147" s="100"/>
      <c r="P147" s="100"/>
      <c r="Q147" s="100"/>
      <c r="R147" s="100"/>
      <c r="S147" s="100"/>
      <c r="T147" s="100"/>
      <c r="U147" s="100"/>
      <c r="V147" s="100"/>
      <c r="W147" s="100"/>
      <c r="X147" s="101"/>
      <c r="AT147" s="98" t="s">
        <v>169</v>
      </c>
      <c r="AU147" s="98" t="s">
        <v>82</v>
      </c>
      <c r="AV147" s="13" t="s">
        <v>82</v>
      </c>
      <c r="AW147" s="13" t="s">
        <v>4</v>
      </c>
      <c r="AX147" s="13" t="s">
        <v>72</v>
      </c>
      <c r="AY147" s="98" t="s">
        <v>161</v>
      </c>
    </row>
    <row r="148" spans="1:65" s="13" customFormat="1">
      <c r="B148" s="219"/>
      <c r="C148" s="220"/>
      <c r="D148" s="221" t="s">
        <v>169</v>
      </c>
      <c r="E148" s="222" t="s">
        <v>1</v>
      </c>
      <c r="F148" s="223" t="s">
        <v>191</v>
      </c>
      <c r="G148" s="220"/>
      <c r="H148" s="224">
        <v>1.5760000000000001</v>
      </c>
      <c r="I148" s="220"/>
      <c r="J148" s="220"/>
      <c r="K148" s="220"/>
      <c r="M148" s="97"/>
      <c r="N148" s="99"/>
      <c r="O148" s="100"/>
      <c r="P148" s="100"/>
      <c r="Q148" s="100"/>
      <c r="R148" s="100"/>
      <c r="S148" s="100"/>
      <c r="T148" s="100"/>
      <c r="U148" s="100"/>
      <c r="V148" s="100"/>
      <c r="W148" s="100"/>
      <c r="X148" s="101"/>
      <c r="AT148" s="98" t="s">
        <v>169</v>
      </c>
      <c r="AU148" s="98" t="s">
        <v>82</v>
      </c>
      <c r="AV148" s="13" t="s">
        <v>82</v>
      </c>
      <c r="AW148" s="13" t="s">
        <v>4</v>
      </c>
      <c r="AX148" s="13" t="s">
        <v>72</v>
      </c>
      <c r="AY148" s="98" t="s">
        <v>161</v>
      </c>
    </row>
    <row r="149" spans="1:65" s="14" customFormat="1">
      <c r="B149" s="225"/>
      <c r="C149" s="226"/>
      <c r="D149" s="221" t="s">
        <v>169</v>
      </c>
      <c r="E149" s="227" t="s">
        <v>1</v>
      </c>
      <c r="F149" s="228" t="s">
        <v>171</v>
      </c>
      <c r="G149" s="226"/>
      <c r="H149" s="229">
        <v>32.899000000000001</v>
      </c>
      <c r="I149" s="226"/>
      <c r="J149" s="226"/>
      <c r="K149" s="226"/>
      <c r="M149" s="102"/>
      <c r="N149" s="104"/>
      <c r="O149" s="105"/>
      <c r="P149" s="105"/>
      <c r="Q149" s="105"/>
      <c r="R149" s="105"/>
      <c r="S149" s="105"/>
      <c r="T149" s="105"/>
      <c r="U149" s="105"/>
      <c r="V149" s="105"/>
      <c r="W149" s="105"/>
      <c r="X149" s="106"/>
      <c r="AT149" s="103" t="s">
        <v>169</v>
      </c>
      <c r="AU149" s="103" t="s">
        <v>82</v>
      </c>
      <c r="AV149" s="14" t="s">
        <v>168</v>
      </c>
      <c r="AW149" s="14" t="s">
        <v>4</v>
      </c>
      <c r="AX149" s="14" t="s">
        <v>80</v>
      </c>
      <c r="AY149" s="103" t="s">
        <v>161</v>
      </c>
    </row>
    <row r="150" spans="1:65" s="2" customFormat="1" ht="37.9" customHeight="1">
      <c r="A150" s="21"/>
      <c r="B150" s="137"/>
      <c r="C150" s="213" t="s">
        <v>192</v>
      </c>
      <c r="D150" s="213" t="s">
        <v>164</v>
      </c>
      <c r="E150" s="214" t="s">
        <v>193</v>
      </c>
      <c r="F150" s="215" t="s">
        <v>194</v>
      </c>
      <c r="G150" s="216" t="s">
        <v>167</v>
      </c>
      <c r="H150" s="217">
        <v>3.448</v>
      </c>
      <c r="I150" s="218">
        <v>0</v>
      </c>
      <c r="J150" s="123"/>
      <c r="K150" s="218">
        <f>ROUND(P150*H150,2)</f>
        <v>0</v>
      </c>
      <c r="L150" s="89"/>
      <c r="M150" s="22"/>
      <c r="N150" s="90" t="s">
        <v>1</v>
      </c>
      <c r="O150" s="91" t="s">
        <v>35</v>
      </c>
      <c r="P150" s="92">
        <f>I150+J150</f>
        <v>0</v>
      </c>
      <c r="Q150" s="92">
        <f>ROUND(I150*H150,2)</f>
        <v>0</v>
      </c>
      <c r="R150" s="92">
        <f>ROUND(J150*H150,2)</f>
        <v>0</v>
      </c>
      <c r="S150" s="93">
        <v>0</v>
      </c>
      <c r="T150" s="93">
        <f>S150*H150</f>
        <v>0</v>
      </c>
      <c r="U150" s="93">
        <v>0</v>
      </c>
      <c r="V150" s="93">
        <f>U150*H150</f>
        <v>0</v>
      </c>
      <c r="W150" s="93">
        <v>0</v>
      </c>
      <c r="X150" s="94">
        <f>W150*H150</f>
        <v>0</v>
      </c>
      <c r="Y150" s="21"/>
      <c r="Z150" s="21"/>
      <c r="AA150" s="21"/>
      <c r="AB150" s="21"/>
      <c r="AC150" s="21"/>
      <c r="AD150" s="21"/>
      <c r="AE150" s="21"/>
      <c r="AR150" s="95" t="s">
        <v>168</v>
      </c>
      <c r="AT150" s="95" t="s">
        <v>164</v>
      </c>
      <c r="AU150" s="95" t="s">
        <v>82</v>
      </c>
      <c r="AY150" s="17" t="s">
        <v>161</v>
      </c>
      <c r="BE150" s="96">
        <f>IF(O150="základní",K150,0)</f>
        <v>0</v>
      </c>
      <c r="BF150" s="96">
        <f>IF(O150="snížená",K150,0)</f>
        <v>0</v>
      </c>
      <c r="BG150" s="96">
        <f>IF(O150="zákl. přenesená",K150,0)</f>
        <v>0</v>
      </c>
      <c r="BH150" s="96">
        <f>IF(O150="sníž. přenesená",K150,0)</f>
        <v>0</v>
      </c>
      <c r="BI150" s="96">
        <f>IF(O150="nulová",K150,0)</f>
        <v>0</v>
      </c>
      <c r="BJ150" s="17" t="s">
        <v>80</v>
      </c>
      <c r="BK150" s="96">
        <f>ROUND(P150*H150,2)</f>
        <v>0</v>
      </c>
      <c r="BL150" s="17" t="s">
        <v>168</v>
      </c>
      <c r="BM150" s="95" t="s">
        <v>195</v>
      </c>
    </row>
    <row r="151" spans="1:65" s="15" customFormat="1">
      <c r="B151" s="230"/>
      <c r="C151" s="231"/>
      <c r="D151" s="221" t="s">
        <v>169</v>
      </c>
      <c r="E151" s="232" t="s">
        <v>1</v>
      </c>
      <c r="F151" s="233" t="s">
        <v>189</v>
      </c>
      <c r="G151" s="231"/>
      <c r="H151" s="232" t="s">
        <v>1</v>
      </c>
      <c r="I151" s="231"/>
      <c r="J151" s="231"/>
      <c r="K151" s="231"/>
      <c r="M151" s="107"/>
      <c r="N151" s="109"/>
      <c r="O151" s="110"/>
      <c r="P151" s="110"/>
      <c r="Q151" s="110"/>
      <c r="R151" s="110"/>
      <c r="S151" s="110"/>
      <c r="T151" s="110"/>
      <c r="U151" s="110"/>
      <c r="V151" s="110"/>
      <c r="W151" s="110"/>
      <c r="X151" s="111"/>
      <c r="AT151" s="108" t="s">
        <v>169</v>
      </c>
      <c r="AU151" s="108" t="s">
        <v>82</v>
      </c>
      <c r="AV151" s="15" t="s">
        <v>80</v>
      </c>
      <c r="AW151" s="15" t="s">
        <v>4</v>
      </c>
      <c r="AX151" s="15" t="s">
        <v>72</v>
      </c>
      <c r="AY151" s="108" t="s">
        <v>161</v>
      </c>
    </row>
    <row r="152" spans="1:65" s="13" customFormat="1">
      <c r="B152" s="219"/>
      <c r="C152" s="220"/>
      <c r="D152" s="221" t="s">
        <v>169</v>
      </c>
      <c r="E152" s="222" t="s">
        <v>1</v>
      </c>
      <c r="F152" s="223" t="s">
        <v>196</v>
      </c>
      <c r="G152" s="220"/>
      <c r="H152" s="224">
        <v>3.448</v>
      </c>
      <c r="I152" s="220"/>
      <c r="J152" s="220"/>
      <c r="K152" s="220"/>
      <c r="M152" s="97"/>
      <c r="N152" s="99"/>
      <c r="O152" s="100"/>
      <c r="P152" s="100"/>
      <c r="Q152" s="100"/>
      <c r="R152" s="100"/>
      <c r="S152" s="100"/>
      <c r="T152" s="100"/>
      <c r="U152" s="100"/>
      <c r="V152" s="100"/>
      <c r="W152" s="100"/>
      <c r="X152" s="101"/>
      <c r="AT152" s="98" t="s">
        <v>169</v>
      </c>
      <c r="AU152" s="98" t="s">
        <v>82</v>
      </c>
      <c r="AV152" s="13" t="s">
        <v>82</v>
      </c>
      <c r="AW152" s="13" t="s">
        <v>4</v>
      </c>
      <c r="AX152" s="13" t="s">
        <v>72</v>
      </c>
      <c r="AY152" s="98" t="s">
        <v>161</v>
      </c>
    </row>
    <row r="153" spans="1:65" s="14" customFormat="1">
      <c r="B153" s="225"/>
      <c r="C153" s="226"/>
      <c r="D153" s="221" t="s">
        <v>169</v>
      </c>
      <c r="E153" s="227" t="s">
        <v>1</v>
      </c>
      <c r="F153" s="228" t="s">
        <v>171</v>
      </c>
      <c r="G153" s="226"/>
      <c r="H153" s="229">
        <v>3.448</v>
      </c>
      <c r="I153" s="226"/>
      <c r="J153" s="226"/>
      <c r="K153" s="226"/>
      <c r="M153" s="102"/>
      <c r="N153" s="104"/>
      <c r="O153" s="105"/>
      <c r="P153" s="105"/>
      <c r="Q153" s="105"/>
      <c r="R153" s="105"/>
      <c r="S153" s="105"/>
      <c r="T153" s="105"/>
      <c r="U153" s="105"/>
      <c r="V153" s="105"/>
      <c r="W153" s="105"/>
      <c r="X153" s="106"/>
      <c r="AT153" s="103" t="s">
        <v>169</v>
      </c>
      <c r="AU153" s="103" t="s">
        <v>82</v>
      </c>
      <c r="AV153" s="14" t="s">
        <v>168</v>
      </c>
      <c r="AW153" s="14" t="s">
        <v>4</v>
      </c>
      <c r="AX153" s="14" t="s">
        <v>80</v>
      </c>
      <c r="AY153" s="103" t="s">
        <v>161</v>
      </c>
    </row>
    <row r="154" spans="1:65" s="2" customFormat="1" ht="37.9" customHeight="1">
      <c r="A154" s="21"/>
      <c r="B154" s="137"/>
      <c r="C154" s="213" t="s">
        <v>180</v>
      </c>
      <c r="D154" s="213" t="s">
        <v>164</v>
      </c>
      <c r="E154" s="214" t="s">
        <v>197</v>
      </c>
      <c r="F154" s="215" t="s">
        <v>198</v>
      </c>
      <c r="G154" s="216" t="s">
        <v>167</v>
      </c>
      <c r="H154" s="217">
        <v>181.8</v>
      </c>
      <c r="I154" s="218">
        <v>0</v>
      </c>
      <c r="J154" s="123"/>
      <c r="K154" s="218">
        <f>ROUND(P154*H154,2)</f>
        <v>0</v>
      </c>
      <c r="L154" s="89"/>
      <c r="M154" s="22"/>
      <c r="N154" s="90" t="s">
        <v>1</v>
      </c>
      <c r="O154" s="91" t="s">
        <v>35</v>
      </c>
      <c r="P154" s="92">
        <f>I154+J154</f>
        <v>0</v>
      </c>
      <c r="Q154" s="92">
        <f>ROUND(I154*H154,2)</f>
        <v>0</v>
      </c>
      <c r="R154" s="92">
        <f>ROUND(J154*H154,2)</f>
        <v>0</v>
      </c>
      <c r="S154" s="93">
        <v>0</v>
      </c>
      <c r="T154" s="93">
        <f>S154*H154</f>
        <v>0</v>
      </c>
      <c r="U154" s="93">
        <v>0</v>
      </c>
      <c r="V154" s="93">
        <f>U154*H154</f>
        <v>0</v>
      </c>
      <c r="W154" s="93">
        <v>0</v>
      </c>
      <c r="X154" s="94">
        <f>W154*H154</f>
        <v>0</v>
      </c>
      <c r="Y154" s="21"/>
      <c r="Z154" s="21"/>
      <c r="AA154" s="21"/>
      <c r="AB154" s="21"/>
      <c r="AC154" s="21"/>
      <c r="AD154" s="21"/>
      <c r="AE154" s="21"/>
      <c r="AR154" s="95" t="s">
        <v>168</v>
      </c>
      <c r="AT154" s="95" t="s">
        <v>164</v>
      </c>
      <c r="AU154" s="95" t="s">
        <v>82</v>
      </c>
      <c r="AY154" s="17" t="s">
        <v>161</v>
      </c>
      <c r="BE154" s="96">
        <f>IF(O154="základní",K154,0)</f>
        <v>0</v>
      </c>
      <c r="BF154" s="96">
        <f>IF(O154="snížená",K154,0)</f>
        <v>0</v>
      </c>
      <c r="BG154" s="96">
        <f>IF(O154="zákl. přenesená",K154,0)</f>
        <v>0</v>
      </c>
      <c r="BH154" s="96">
        <f>IF(O154="sníž. přenesená",K154,0)</f>
        <v>0</v>
      </c>
      <c r="BI154" s="96">
        <f>IF(O154="nulová",K154,0)</f>
        <v>0</v>
      </c>
      <c r="BJ154" s="17" t="s">
        <v>80</v>
      </c>
      <c r="BK154" s="96">
        <f>ROUND(P154*H154,2)</f>
        <v>0</v>
      </c>
      <c r="BL154" s="17" t="s">
        <v>168</v>
      </c>
      <c r="BM154" s="95" t="s">
        <v>9</v>
      </c>
    </row>
    <row r="155" spans="1:65" s="15" customFormat="1">
      <c r="B155" s="230"/>
      <c r="C155" s="231"/>
      <c r="D155" s="221" t="s">
        <v>169</v>
      </c>
      <c r="E155" s="232" t="s">
        <v>1</v>
      </c>
      <c r="F155" s="233" t="s">
        <v>199</v>
      </c>
      <c r="G155" s="231"/>
      <c r="H155" s="232" t="s">
        <v>1</v>
      </c>
      <c r="I155" s="231"/>
      <c r="J155" s="231"/>
      <c r="K155" s="231"/>
      <c r="M155" s="107"/>
      <c r="N155" s="109"/>
      <c r="O155" s="110"/>
      <c r="P155" s="110"/>
      <c r="Q155" s="110"/>
      <c r="R155" s="110"/>
      <c r="S155" s="110"/>
      <c r="T155" s="110"/>
      <c r="U155" s="110"/>
      <c r="V155" s="110"/>
      <c r="W155" s="110"/>
      <c r="X155" s="111"/>
      <c r="AT155" s="108" t="s">
        <v>169</v>
      </c>
      <c r="AU155" s="108" t="s">
        <v>82</v>
      </c>
      <c r="AV155" s="15" t="s">
        <v>80</v>
      </c>
      <c r="AW155" s="15" t="s">
        <v>4</v>
      </c>
      <c r="AX155" s="15" t="s">
        <v>72</v>
      </c>
      <c r="AY155" s="108" t="s">
        <v>161</v>
      </c>
    </row>
    <row r="156" spans="1:65" s="13" customFormat="1">
      <c r="B156" s="219"/>
      <c r="C156" s="220"/>
      <c r="D156" s="221" t="s">
        <v>169</v>
      </c>
      <c r="E156" s="222" t="s">
        <v>1</v>
      </c>
      <c r="F156" s="223" t="s">
        <v>200</v>
      </c>
      <c r="G156" s="220"/>
      <c r="H156" s="224">
        <v>181.8</v>
      </c>
      <c r="I156" s="220"/>
      <c r="J156" s="220"/>
      <c r="K156" s="220"/>
      <c r="M156" s="97"/>
      <c r="N156" s="99"/>
      <c r="O156" s="100"/>
      <c r="P156" s="100"/>
      <c r="Q156" s="100"/>
      <c r="R156" s="100"/>
      <c r="S156" s="100"/>
      <c r="T156" s="100"/>
      <c r="U156" s="100"/>
      <c r="V156" s="100"/>
      <c r="W156" s="100"/>
      <c r="X156" s="101"/>
      <c r="AT156" s="98" t="s">
        <v>169</v>
      </c>
      <c r="AU156" s="98" t="s">
        <v>82</v>
      </c>
      <c r="AV156" s="13" t="s">
        <v>82</v>
      </c>
      <c r="AW156" s="13" t="s">
        <v>4</v>
      </c>
      <c r="AX156" s="13" t="s">
        <v>72</v>
      </c>
      <c r="AY156" s="98" t="s">
        <v>161</v>
      </c>
    </row>
    <row r="157" spans="1:65" s="14" customFormat="1">
      <c r="B157" s="225"/>
      <c r="C157" s="226"/>
      <c r="D157" s="221" t="s">
        <v>169</v>
      </c>
      <c r="E157" s="227" t="s">
        <v>1</v>
      </c>
      <c r="F157" s="228" t="s">
        <v>171</v>
      </c>
      <c r="G157" s="226"/>
      <c r="H157" s="229">
        <v>181.8</v>
      </c>
      <c r="I157" s="226"/>
      <c r="J157" s="226"/>
      <c r="K157" s="226"/>
      <c r="M157" s="102"/>
      <c r="N157" s="104"/>
      <c r="O157" s="105"/>
      <c r="P157" s="105"/>
      <c r="Q157" s="105"/>
      <c r="R157" s="105"/>
      <c r="S157" s="105"/>
      <c r="T157" s="105"/>
      <c r="U157" s="105"/>
      <c r="V157" s="105"/>
      <c r="W157" s="105"/>
      <c r="X157" s="106"/>
      <c r="AT157" s="103" t="s">
        <v>169</v>
      </c>
      <c r="AU157" s="103" t="s">
        <v>82</v>
      </c>
      <c r="AV157" s="14" t="s">
        <v>168</v>
      </c>
      <c r="AW157" s="14" t="s">
        <v>4</v>
      </c>
      <c r="AX157" s="14" t="s">
        <v>80</v>
      </c>
      <c r="AY157" s="103" t="s">
        <v>161</v>
      </c>
    </row>
    <row r="158" spans="1:65" s="2" customFormat="1" ht="44.25" customHeight="1">
      <c r="A158" s="21"/>
      <c r="B158" s="137"/>
      <c r="C158" s="213" t="s">
        <v>201</v>
      </c>
      <c r="D158" s="213" t="s">
        <v>164</v>
      </c>
      <c r="E158" s="214" t="s">
        <v>202</v>
      </c>
      <c r="F158" s="215" t="s">
        <v>203</v>
      </c>
      <c r="G158" s="216" t="s">
        <v>167</v>
      </c>
      <c r="H158" s="217">
        <v>1515.2809999999999</v>
      </c>
      <c r="I158" s="218">
        <v>0</v>
      </c>
      <c r="J158" s="123"/>
      <c r="K158" s="218">
        <f>ROUND(P158*H158,2)</f>
        <v>0</v>
      </c>
      <c r="L158" s="89"/>
      <c r="M158" s="22"/>
      <c r="N158" s="90" t="s">
        <v>1</v>
      </c>
      <c r="O158" s="91" t="s">
        <v>35</v>
      </c>
      <c r="P158" s="92">
        <f>I158+J158</f>
        <v>0</v>
      </c>
      <c r="Q158" s="92">
        <f>ROUND(I158*H158,2)</f>
        <v>0</v>
      </c>
      <c r="R158" s="92">
        <f>ROUND(J158*H158,2)</f>
        <v>0</v>
      </c>
      <c r="S158" s="93">
        <v>0</v>
      </c>
      <c r="T158" s="93">
        <f>S158*H158</f>
        <v>0</v>
      </c>
      <c r="U158" s="93">
        <v>0</v>
      </c>
      <c r="V158" s="93">
        <f>U158*H158</f>
        <v>0</v>
      </c>
      <c r="W158" s="93">
        <v>0</v>
      </c>
      <c r="X158" s="94">
        <f>W158*H158</f>
        <v>0</v>
      </c>
      <c r="Y158" s="21"/>
      <c r="Z158" s="21"/>
      <c r="AA158" s="21"/>
      <c r="AB158" s="21"/>
      <c r="AC158" s="21"/>
      <c r="AD158" s="21"/>
      <c r="AE158" s="21"/>
      <c r="AR158" s="95" t="s">
        <v>168</v>
      </c>
      <c r="AT158" s="95" t="s">
        <v>164</v>
      </c>
      <c r="AU158" s="95" t="s">
        <v>82</v>
      </c>
      <c r="AY158" s="17" t="s">
        <v>161</v>
      </c>
      <c r="BE158" s="96">
        <f>IF(O158="základní",K158,0)</f>
        <v>0</v>
      </c>
      <c r="BF158" s="96">
        <f>IF(O158="snížená",K158,0)</f>
        <v>0</v>
      </c>
      <c r="BG158" s="96">
        <f>IF(O158="zákl. přenesená",K158,0)</f>
        <v>0</v>
      </c>
      <c r="BH158" s="96">
        <f>IF(O158="sníž. přenesená",K158,0)</f>
        <v>0</v>
      </c>
      <c r="BI158" s="96">
        <f>IF(O158="nulová",K158,0)</f>
        <v>0</v>
      </c>
      <c r="BJ158" s="17" t="s">
        <v>80</v>
      </c>
      <c r="BK158" s="96">
        <f>ROUND(P158*H158,2)</f>
        <v>0</v>
      </c>
      <c r="BL158" s="17" t="s">
        <v>168</v>
      </c>
      <c r="BM158" s="95" t="s">
        <v>204</v>
      </c>
    </row>
    <row r="159" spans="1:65" s="15" customFormat="1">
      <c r="B159" s="230"/>
      <c r="C159" s="231"/>
      <c r="D159" s="221" t="s">
        <v>169</v>
      </c>
      <c r="E159" s="232" t="s">
        <v>1</v>
      </c>
      <c r="F159" s="233" t="s">
        <v>205</v>
      </c>
      <c r="G159" s="231"/>
      <c r="H159" s="232" t="s">
        <v>1</v>
      </c>
      <c r="I159" s="231"/>
      <c r="J159" s="231"/>
      <c r="K159" s="231"/>
      <c r="M159" s="107"/>
      <c r="N159" s="109"/>
      <c r="O159" s="110"/>
      <c r="P159" s="110"/>
      <c r="Q159" s="110"/>
      <c r="R159" s="110"/>
      <c r="S159" s="110"/>
      <c r="T159" s="110"/>
      <c r="U159" s="110"/>
      <c r="V159" s="110"/>
      <c r="W159" s="110"/>
      <c r="X159" s="111"/>
      <c r="AT159" s="108" t="s">
        <v>169</v>
      </c>
      <c r="AU159" s="108" t="s">
        <v>82</v>
      </c>
      <c r="AV159" s="15" t="s">
        <v>80</v>
      </c>
      <c r="AW159" s="15" t="s">
        <v>4</v>
      </c>
      <c r="AX159" s="15" t="s">
        <v>72</v>
      </c>
      <c r="AY159" s="108" t="s">
        <v>161</v>
      </c>
    </row>
    <row r="160" spans="1:65" s="15" customFormat="1">
      <c r="B160" s="230"/>
      <c r="C160" s="231"/>
      <c r="D160" s="221" t="s">
        <v>169</v>
      </c>
      <c r="E160" s="232" t="s">
        <v>1</v>
      </c>
      <c r="F160" s="233" t="s">
        <v>189</v>
      </c>
      <c r="G160" s="231"/>
      <c r="H160" s="232" t="s">
        <v>1</v>
      </c>
      <c r="I160" s="231"/>
      <c r="J160" s="231"/>
      <c r="K160" s="231"/>
      <c r="M160" s="107"/>
      <c r="N160" s="109"/>
      <c r="O160" s="110"/>
      <c r="P160" s="110"/>
      <c r="Q160" s="110"/>
      <c r="R160" s="110"/>
      <c r="S160" s="110"/>
      <c r="T160" s="110"/>
      <c r="U160" s="110"/>
      <c r="V160" s="110"/>
      <c r="W160" s="110"/>
      <c r="X160" s="111"/>
      <c r="AT160" s="108" t="s">
        <v>169</v>
      </c>
      <c r="AU160" s="108" t="s">
        <v>82</v>
      </c>
      <c r="AV160" s="15" t="s">
        <v>80</v>
      </c>
      <c r="AW160" s="15" t="s">
        <v>4</v>
      </c>
      <c r="AX160" s="15" t="s">
        <v>72</v>
      </c>
      <c r="AY160" s="108" t="s">
        <v>161</v>
      </c>
    </row>
    <row r="161" spans="2:51" s="13" customFormat="1">
      <c r="B161" s="219"/>
      <c r="C161" s="220"/>
      <c r="D161" s="221" t="s">
        <v>169</v>
      </c>
      <c r="E161" s="222" t="s">
        <v>1</v>
      </c>
      <c r="F161" s="223" t="s">
        <v>206</v>
      </c>
      <c r="G161" s="220"/>
      <c r="H161" s="224">
        <v>341.1</v>
      </c>
      <c r="I161" s="220"/>
      <c r="J161" s="220"/>
      <c r="K161" s="220"/>
      <c r="M161" s="97"/>
      <c r="N161" s="99"/>
      <c r="O161" s="100"/>
      <c r="P161" s="100"/>
      <c r="Q161" s="100"/>
      <c r="R161" s="100"/>
      <c r="S161" s="100"/>
      <c r="T161" s="100"/>
      <c r="U161" s="100"/>
      <c r="V161" s="100"/>
      <c r="W161" s="100"/>
      <c r="X161" s="101"/>
      <c r="AT161" s="98" t="s">
        <v>169</v>
      </c>
      <c r="AU161" s="98" t="s">
        <v>82</v>
      </c>
      <c r="AV161" s="13" t="s">
        <v>82</v>
      </c>
      <c r="AW161" s="13" t="s">
        <v>4</v>
      </c>
      <c r="AX161" s="13" t="s">
        <v>72</v>
      </c>
      <c r="AY161" s="98" t="s">
        <v>161</v>
      </c>
    </row>
    <row r="162" spans="2:51" s="13" customFormat="1">
      <c r="B162" s="219"/>
      <c r="C162" s="220"/>
      <c r="D162" s="221" t="s">
        <v>169</v>
      </c>
      <c r="E162" s="222" t="s">
        <v>1</v>
      </c>
      <c r="F162" s="223" t="s">
        <v>207</v>
      </c>
      <c r="G162" s="220"/>
      <c r="H162" s="224">
        <v>-4.05</v>
      </c>
      <c r="I162" s="220"/>
      <c r="J162" s="220"/>
      <c r="K162" s="220"/>
      <c r="M162" s="97"/>
      <c r="N162" s="99"/>
      <c r="O162" s="100"/>
      <c r="P162" s="100"/>
      <c r="Q162" s="100"/>
      <c r="R162" s="100"/>
      <c r="S162" s="100"/>
      <c r="T162" s="100"/>
      <c r="U162" s="100"/>
      <c r="V162" s="100"/>
      <c r="W162" s="100"/>
      <c r="X162" s="101"/>
      <c r="AT162" s="98" t="s">
        <v>169</v>
      </c>
      <c r="AU162" s="98" t="s">
        <v>82</v>
      </c>
      <c r="AV162" s="13" t="s">
        <v>82</v>
      </c>
      <c r="AW162" s="13" t="s">
        <v>4</v>
      </c>
      <c r="AX162" s="13" t="s">
        <v>72</v>
      </c>
      <c r="AY162" s="98" t="s">
        <v>161</v>
      </c>
    </row>
    <row r="163" spans="2:51" s="13" customFormat="1">
      <c r="B163" s="219"/>
      <c r="C163" s="220"/>
      <c r="D163" s="221" t="s">
        <v>169</v>
      </c>
      <c r="E163" s="222" t="s">
        <v>1</v>
      </c>
      <c r="F163" s="223" t="s">
        <v>208</v>
      </c>
      <c r="G163" s="220"/>
      <c r="H163" s="224">
        <v>-10.868</v>
      </c>
      <c r="I163" s="220"/>
      <c r="J163" s="220"/>
      <c r="K163" s="220"/>
      <c r="M163" s="97"/>
      <c r="N163" s="99"/>
      <c r="O163" s="100"/>
      <c r="P163" s="100"/>
      <c r="Q163" s="100"/>
      <c r="R163" s="100"/>
      <c r="S163" s="100"/>
      <c r="T163" s="100"/>
      <c r="U163" s="100"/>
      <c r="V163" s="100"/>
      <c r="W163" s="100"/>
      <c r="X163" s="101"/>
      <c r="AT163" s="98" t="s">
        <v>169</v>
      </c>
      <c r="AU163" s="98" t="s">
        <v>82</v>
      </c>
      <c r="AV163" s="13" t="s">
        <v>82</v>
      </c>
      <c r="AW163" s="13" t="s">
        <v>4</v>
      </c>
      <c r="AX163" s="13" t="s">
        <v>72</v>
      </c>
      <c r="AY163" s="98" t="s">
        <v>161</v>
      </c>
    </row>
    <row r="164" spans="2:51" s="13" customFormat="1">
      <c r="B164" s="219"/>
      <c r="C164" s="220"/>
      <c r="D164" s="221" t="s">
        <v>169</v>
      </c>
      <c r="E164" s="222" t="s">
        <v>1</v>
      </c>
      <c r="F164" s="223" t="s">
        <v>209</v>
      </c>
      <c r="G164" s="220"/>
      <c r="H164" s="224">
        <v>-3.84</v>
      </c>
      <c r="I164" s="220"/>
      <c r="J164" s="220"/>
      <c r="K164" s="220"/>
      <c r="M164" s="97"/>
      <c r="N164" s="99"/>
      <c r="O164" s="100"/>
      <c r="P164" s="100"/>
      <c r="Q164" s="100"/>
      <c r="R164" s="100"/>
      <c r="S164" s="100"/>
      <c r="T164" s="100"/>
      <c r="U164" s="100"/>
      <c r="V164" s="100"/>
      <c r="W164" s="100"/>
      <c r="X164" s="101"/>
      <c r="AT164" s="98" t="s">
        <v>169</v>
      </c>
      <c r="AU164" s="98" t="s">
        <v>82</v>
      </c>
      <c r="AV164" s="13" t="s">
        <v>82</v>
      </c>
      <c r="AW164" s="13" t="s">
        <v>4</v>
      </c>
      <c r="AX164" s="13" t="s">
        <v>72</v>
      </c>
      <c r="AY164" s="98" t="s">
        <v>161</v>
      </c>
    </row>
    <row r="165" spans="2:51" s="13" customFormat="1">
      <c r="B165" s="219"/>
      <c r="C165" s="220"/>
      <c r="D165" s="221" t="s">
        <v>169</v>
      </c>
      <c r="E165" s="222" t="s">
        <v>1</v>
      </c>
      <c r="F165" s="223" t="s">
        <v>210</v>
      </c>
      <c r="G165" s="220"/>
      <c r="H165" s="224">
        <v>-4.2009999999999996</v>
      </c>
      <c r="I165" s="220"/>
      <c r="J165" s="220"/>
      <c r="K165" s="220"/>
      <c r="M165" s="97"/>
      <c r="N165" s="99"/>
      <c r="O165" s="100"/>
      <c r="P165" s="100"/>
      <c r="Q165" s="100"/>
      <c r="R165" s="100"/>
      <c r="S165" s="100"/>
      <c r="T165" s="100"/>
      <c r="U165" s="100"/>
      <c r="V165" s="100"/>
      <c r="W165" s="100"/>
      <c r="X165" s="101"/>
      <c r="AT165" s="98" t="s">
        <v>169</v>
      </c>
      <c r="AU165" s="98" t="s">
        <v>82</v>
      </c>
      <c r="AV165" s="13" t="s">
        <v>82</v>
      </c>
      <c r="AW165" s="13" t="s">
        <v>4</v>
      </c>
      <c r="AX165" s="13" t="s">
        <v>72</v>
      </c>
      <c r="AY165" s="98" t="s">
        <v>161</v>
      </c>
    </row>
    <row r="166" spans="2:51" s="13" customFormat="1">
      <c r="B166" s="219"/>
      <c r="C166" s="220"/>
      <c r="D166" s="221" t="s">
        <v>169</v>
      </c>
      <c r="E166" s="222" t="s">
        <v>1</v>
      </c>
      <c r="F166" s="223" t="s">
        <v>211</v>
      </c>
      <c r="G166" s="220"/>
      <c r="H166" s="224">
        <v>-9.76</v>
      </c>
      <c r="I166" s="220"/>
      <c r="J166" s="220"/>
      <c r="K166" s="220"/>
      <c r="M166" s="97"/>
      <c r="N166" s="99"/>
      <c r="O166" s="100"/>
      <c r="P166" s="100"/>
      <c r="Q166" s="100"/>
      <c r="R166" s="100"/>
      <c r="S166" s="100"/>
      <c r="T166" s="100"/>
      <c r="U166" s="100"/>
      <c r="V166" s="100"/>
      <c r="W166" s="100"/>
      <c r="X166" s="101"/>
      <c r="AT166" s="98" t="s">
        <v>169</v>
      </c>
      <c r="AU166" s="98" t="s">
        <v>82</v>
      </c>
      <c r="AV166" s="13" t="s">
        <v>82</v>
      </c>
      <c r="AW166" s="13" t="s">
        <v>4</v>
      </c>
      <c r="AX166" s="13" t="s">
        <v>72</v>
      </c>
      <c r="AY166" s="98" t="s">
        <v>161</v>
      </c>
    </row>
    <row r="167" spans="2:51" s="13" customFormat="1">
      <c r="B167" s="219"/>
      <c r="C167" s="220"/>
      <c r="D167" s="221" t="s">
        <v>169</v>
      </c>
      <c r="E167" s="222" t="s">
        <v>1</v>
      </c>
      <c r="F167" s="223" t="s">
        <v>212</v>
      </c>
      <c r="G167" s="220"/>
      <c r="H167" s="224">
        <v>-5.5730000000000004</v>
      </c>
      <c r="I167" s="220"/>
      <c r="J167" s="220"/>
      <c r="K167" s="220"/>
      <c r="M167" s="97"/>
      <c r="N167" s="99"/>
      <c r="O167" s="100"/>
      <c r="P167" s="100"/>
      <c r="Q167" s="100"/>
      <c r="R167" s="100"/>
      <c r="S167" s="100"/>
      <c r="T167" s="100"/>
      <c r="U167" s="100"/>
      <c r="V167" s="100"/>
      <c r="W167" s="100"/>
      <c r="X167" s="101"/>
      <c r="AT167" s="98" t="s">
        <v>169</v>
      </c>
      <c r="AU167" s="98" t="s">
        <v>82</v>
      </c>
      <c r="AV167" s="13" t="s">
        <v>82</v>
      </c>
      <c r="AW167" s="13" t="s">
        <v>4</v>
      </c>
      <c r="AX167" s="13" t="s">
        <v>72</v>
      </c>
      <c r="AY167" s="98" t="s">
        <v>161</v>
      </c>
    </row>
    <row r="168" spans="2:51" s="13" customFormat="1">
      <c r="B168" s="219"/>
      <c r="C168" s="220"/>
      <c r="D168" s="221" t="s">
        <v>169</v>
      </c>
      <c r="E168" s="222" t="s">
        <v>1</v>
      </c>
      <c r="F168" s="223" t="s">
        <v>213</v>
      </c>
      <c r="G168" s="220"/>
      <c r="H168" s="224">
        <v>-7.843</v>
      </c>
      <c r="I168" s="220"/>
      <c r="J168" s="220"/>
      <c r="K168" s="220"/>
      <c r="M168" s="97"/>
      <c r="N168" s="99"/>
      <c r="O168" s="100"/>
      <c r="P168" s="100"/>
      <c r="Q168" s="100"/>
      <c r="R168" s="100"/>
      <c r="S168" s="100"/>
      <c r="T168" s="100"/>
      <c r="U168" s="100"/>
      <c r="V168" s="100"/>
      <c r="W168" s="100"/>
      <c r="X168" s="101"/>
      <c r="AT168" s="98" t="s">
        <v>169</v>
      </c>
      <c r="AU168" s="98" t="s">
        <v>82</v>
      </c>
      <c r="AV168" s="13" t="s">
        <v>82</v>
      </c>
      <c r="AW168" s="13" t="s">
        <v>4</v>
      </c>
      <c r="AX168" s="13" t="s">
        <v>72</v>
      </c>
      <c r="AY168" s="98" t="s">
        <v>161</v>
      </c>
    </row>
    <row r="169" spans="2:51" s="13" customFormat="1">
      <c r="B169" s="219"/>
      <c r="C169" s="220"/>
      <c r="D169" s="221" t="s">
        <v>169</v>
      </c>
      <c r="E169" s="222" t="s">
        <v>1</v>
      </c>
      <c r="F169" s="223" t="s">
        <v>214</v>
      </c>
      <c r="G169" s="220"/>
      <c r="H169" s="224">
        <v>-3.1150000000000002</v>
      </c>
      <c r="I169" s="220"/>
      <c r="J169" s="220"/>
      <c r="K169" s="220"/>
      <c r="M169" s="97"/>
      <c r="N169" s="99"/>
      <c r="O169" s="100"/>
      <c r="P169" s="100"/>
      <c r="Q169" s="100"/>
      <c r="R169" s="100"/>
      <c r="S169" s="100"/>
      <c r="T169" s="100"/>
      <c r="U169" s="100"/>
      <c r="V169" s="100"/>
      <c r="W169" s="100"/>
      <c r="X169" s="101"/>
      <c r="AT169" s="98" t="s">
        <v>169</v>
      </c>
      <c r="AU169" s="98" t="s">
        <v>82</v>
      </c>
      <c r="AV169" s="13" t="s">
        <v>82</v>
      </c>
      <c r="AW169" s="13" t="s">
        <v>4</v>
      </c>
      <c r="AX169" s="13" t="s">
        <v>72</v>
      </c>
      <c r="AY169" s="98" t="s">
        <v>161</v>
      </c>
    </row>
    <row r="170" spans="2:51" s="15" customFormat="1">
      <c r="B170" s="230"/>
      <c r="C170" s="231"/>
      <c r="D170" s="221" t="s">
        <v>169</v>
      </c>
      <c r="E170" s="232" t="s">
        <v>1</v>
      </c>
      <c r="F170" s="233" t="s">
        <v>215</v>
      </c>
      <c r="G170" s="231"/>
      <c r="H170" s="232" t="s">
        <v>1</v>
      </c>
      <c r="I170" s="231"/>
      <c r="J170" s="231"/>
      <c r="K170" s="231"/>
      <c r="M170" s="107"/>
      <c r="N170" s="109"/>
      <c r="O170" s="110"/>
      <c r="P170" s="110"/>
      <c r="Q170" s="110"/>
      <c r="R170" s="110"/>
      <c r="S170" s="110"/>
      <c r="T170" s="110"/>
      <c r="U170" s="110"/>
      <c r="V170" s="110"/>
      <c r="W170" s="110"/>
      <c r="X170" s="111"/>
      <c r="AT170" s="108" t="s">
        <v>169</v>
      </c>
      <c r="AU170" s="108" t="s">
        <v>82</v>
      </c>
      <c r="AV170" s="15" t="s">
        <v>80</v>
      </c>
      <c r="AW170" s="15" t="s">
        <v>4</v>
      </c>
      <c r="AX170" s="15" t="s">
        <v>72</v>
      </c>
      <c r="AY170" s="108" t="s">
        <v>161</v>
      </c>
    </row>
    <row r="171" spans="2:51" s="13" customFormat="1">
      <c r="B171" s="219"/>
      <c r="C171" s="220"/>
      <c r="D171" s="221" t="s">
        <v>169</v>
      </c>
      <c r="E171" s="222" t="s">
        <v>1</v>
      </c>
      <c r="F171" s="223" t="s">
        <v>216</v>
      </c>
      <c r="G171" s="220"/>
      <c r="H171" s="224">
        <v>205.05600000000001</v>
      </c>
      <c r="I171" s="220"/>
      <c r="J171" s="220"/>
      <c r="K171" s="220"/>
      <c r="M171" s="97"/>
      <c r="N171" s="99"/>
      <c r="O171" s="100"/>
      <c r="P171" s="100"/>
      <c r="Q171" s="100"/>
      <c r="R171" s="100"/>
      <c r="S171" s="100"/>
      <c r="T171" s="100"/>
      <c r="U171" s="100"/>
      <c r="V171" s="100"/>
      <c r="W171" s="100"/>
      <c r="X171" s="101"/>
      <c r="AT171" s="98" t="s">
        <v>169</v>
      </c>
      <c r="AU171" s="98" t="s">
        <v>82</v>
      </c>
      <c r="AV171" s="13" t="s">
        <v>82</v>
      </c>
      <c r="AW171" s="13" t="s">
        <v>4</v>
      </c>
      <c r="AX171" s="13" t="s">
        <v>72</v>
      </c>
      <c r="AY171" s="98" t="s">
        <v>161</v>
      </c>
    </row>
    <row r="172" spans="2:51" s="13" customFormat="1">
      <c r="B172" s="219"/>
      <c r="C172" s="220"/>
      <c r="D172" s="221" t="s">
        <v>169</v>
      </c>
      <c r="E172" s="222" t="s">
        <v>1</v>
      </c>
      <c r="F172" s="223" t="s">
        <v>217</v>
      </c>
      <c r="G172" s="220"/>
      <c r="H172" s="224">
        <v>-10.54</v>
      </c>
      <c r="I172" s="220"/>
      <c r="J172" s="220"/>
      <c r="K172" s="220"/>
      <c r="M172" s="97"/>
      <c r="N172" s="99"/>
      <c r="O172" s="100"/>
      <c r="P172" s="100"/>
      <c r="Q172" s="100"/>
      <c r="R172" s="100"/>
      <c r="S172" s="100"/>
      <c r="T172" s="100"/>
      <c r="U172" s="100"/>
      <c r="V172" s="100"/>
      <c r="W172" s="100"/>
      <c r="X172" s="101"/>
      <c r="AT172" s="98" t="s">
        <v>169</v>
      </c>
      <c r="AU172" s="98" t="s">
        <v>82</v>
      </c>
      <c r="AV172" s="13" t="s">
        <v>82</v>
      </c>
      <c r="AW172" s="13" t="s">
        <v>4</v>
      </c>
      <c r="AX172" s="13" t="s">
        <v>72</v>
      </c>
      <c r="AY172" s="98" t="s">
        <v>161</v>
      </c>
    </row>
    <row r="173" spans="2:51" s="13" customFormat="1">
      <c r="B173" s="219"/>
      <c r="C173" s="220"/>
      <c r="D173" s="221" t="s">
        <v>169</v>
      </c>
      <c r="E173" s="222" t="s">
        <v>1</v>
      </c>
      <c r="F173" s="223" t="s">
        <v>218</v>
      </c>
      <c r="G173" s="220"/>
      <c r="H173" s="224">
        <v>-20.46</v>
      </c>
      <c r="I173" s="220"/>
      <c r="J173" s="220"/>
      <c r="K173" s="220"/>
      <c r="M173" s="97"/>
      <c r="N173" s="99"/>
      <c r="O173" s="100"/>
      <c r="P173" s="100"/>
      <c r="Q173" s="100"/>
      <c r="R173" s="100"/>
      <c r="S173" s="100"/>
      <c r="T173" s="100"/>
      <c r="U173" s="100"/>
      <c r="V173" s="100"/>
      <c r="W173" s="100"/>
      <c r="X173" s="101"/>
      <c r="AT173" s="98" t="s">
        <v>169</v>
      </c>
      <c r="AU173" s="98" t="s">
        <v>82</v>
      </c>
      <c r="AV173" s="13" t="s">
        <v>82</v>
      </c>
      <c r="AW173" s="13" t="s">
        <v>4</v>
      </c>
      <c r="AX173" s="13" t="s">
        <v>72</v>
      </c>
      <c r="AY173" s="98" t="s">
        <v>161</v>
      </c>
    </row>
    <row r="174" spans="2:51" s="15" customFormat="1">
      <c r="B174" s="230"/>
      <c r="C174" s="231"/>
      <c r="D174" s="221" t="s">
        <v>169</v>
      </c>
      <c r="E174" s="232" t="s">
        <v>1</v>
      </c>
      <c r="F174" s="233" t="s">
        <v>219</v>
      </c>
      <c r="G174" s="231"/>
      <c r="H174" s="232" t="s">
        <v>1</v>
      </c>
      <c r="I174" s="231"/>
      <c r="J174" s="231"/>
      <c r="K174" s="231"/>
      <c r="M174" s="107"/>
      <c r="N174" s="109"/>
      <c r="O174" s="110"/>
      <c r="P174" s="110"/>
      <c r="Q174" s="110"/>
      <c r="R174" s="110"/>
      <c r="S174" s="110"/>
      <c r="T174" s="110"/>
      <c r="U174" s="110"/>
      <c r="V174" s="110"/>
      <c r="W174" s="110"/>
      <c r="X174" s="111"/>
      <c r="AT174" s="108" t="s">
        <v>169</v>
      </c>
      <c r="AU174" s="108" t="s">
        <v>82</v>
      </c>
      <c r="AV174" s="15" t="s">
        <v>80</v>
      </c>
      <c r="AW174" s="15" t="s">
        <v>4</v>
      </c>
      <c r="AX174" s="15" t="s">
        <v>72</v>
      </c>
      <c r="AY174" s="108" t="s">
        <v>161</v>
      </c>
    </row>
    <row r="175" spans="2:51" s="13" customFormat="1">
      <c r="B175" s="219"/>
      <c r="C175" s="220"/>
      <c r="D175" s="221" t="s">
        <v>169</v>
      </c>
      <c r="E175" s="222" t="s">
        <v>1</v>
      </c>
      <c r="F175" s="223" t="s">
        <v>220</v>
      </c>
      <c r="G175" s="220"/>
      <c r="H175" s="224">
        <v>333.23</v>
      </c>
      <c r="I175" s="220"/>
      <c r="J175" s="220"/>
      <c r="K175" s="220"/>
      <c r="M175" s="97"/>
      <c r="N175" s="99"/>
      <c r="O175" s="100"/>
      <c r="P175" s="100"/>
      <c r="Q175" s="100"/>
      <c r="R175" s="100"/>
      <c r="S175" s="100"/>
      <c r="T175" s="100"/>
      <c r="U175" s="100"/>
      <c r="V175" s="100"/>
      <c r="W175" s="100"/>
      <c r="X175" s="101"/>
      <c r="AT175" s="98" t="s">
        <v>169</v>
      </c>
      <c r="AU175" s="98" t="s">
        <v>82</v>
      </c>
      <c r="AV175" s="13" t="s">
        <v>82</v>
      </c>
      <c r="AW175" s="13" t="s">
        <v>4</v>
      </c>
      <c r="AX175" s="13" t="s">
        <v>72</v>
      </c>
      <c r="AY175" s="98" t="s">
        <v>161</v>
      </c>
    </row>
    <row r="176" spans="2:51" s="13" customFormat="1">
      <c r="B176" s="219"/>
      <c r="C176" s="220"/>
      <c r="D176" s="221" t="s">
        <v>169</v>
      </c>
      <c r="E176" s="222" t="s">
        <v>1</v>
      </c>
      <c r="F176" s="223" t="s">
        <v>221</v>
      </c>
      <c r="G176" s="220"/>
      <c r="H176" s="224">
        <v>-29.04</v>
      </c>
      <c r="I176" s="220"/>
      <c r="J176" s="220"/>
      <c r="K176" s="220"/>
      <c r="M176" s="97"/>
      <c r="N176" s="99"/>
      <c r="O176" s="100"/>
      <c r="P176" s="100"/>
      <c r="Q176" s="100"/>
      <c r="R176" s="100"/>
      <c r="S176" s="100"/>
      <c r="T176" s="100"/>
      <c r="U176" s="100"/>
      <c r="V176" s="100"/>
      <c r="W176" s="100"/>
      <c r="X176" s="101"/>
      <c r="AT176" s="98" t="s">
        <v>169</v>
      </c>
      <c r="AU176" s="98" t="s">
        <v>82</v>
      </c>
      <c r="AV176" s="13" t="s">
        <v>82</v>
      </c>
      <c r="AW176" s="13" t="s">
        <v>4</v>
      </c>
      <c r="AX176" s="13" t="s">
        <v>72</v>
      </c>
      <c r="AY176" s="98" t="s">
        <v>161</v>
      </c>
    </row>
    <row r="177" spans="2:51" s="15" customFormat="1">
      <c r="B177" s="230"/>
      <c r="C177" s="231"/>
      <c r="D177" s="221" t="s">
        <v>169</v>
      </c>
      <c r="E177" s="232" t="s">
        <v>1</v>
      </c>
      <c r="F177" s="233" t="s">
        <v>222</v>
      </c>
      <c r="G177" s="231"/>
      <c r="H177" s="232" t="s">
        <v>1</v>
      </c>
      <c r="I177" s="231"/>
      <c r="J177" s="231"/>
      <c r="K177" s="231"/>
      <c r="M177" s="107"/>
      <c r="N177" s="109"/>
      <c r="O177" s="110"/>
      <c r="P177" s="110"/>
      <c r="Q177" s="110"/>
      <c r="R177" s="110"/>
      <c r="S177" s="110"/>
      <c r="T177" s="110"/>
      <c r="U177" s="110"/>
      <c r="V177" s="110"/>
      <c r="W177" s="110"/>
      <c r="X177" s="111"/>
      <c r="AT177" s="108" t="s">
        <v>169</v>
      </c>
      <c r="AU177" s="108" t="s">
        <v>82</v>
      </c>
      <c r="AV177" s="15" t="s">
        <v>80</v>
      </c>
      <c r="AW177" s="15" t="s">
        <v>4</v>
      </c>
      <c r="AX177" s="15" t="s">
        <v>72</v>
      </c>
      <c r="AY177" s="108" t="s">
        <v>161</v>
      </c>
    </row>
    <row r="178" spans="2:51" s="13" customFormat="1">
      <c r="B178" s="219"/>
      <c r="C178" s="220"/>
      <c r="D178" s="221" t="s">
        <v>169</v>
      </c>
      <c r="E178" s="222" t="s">
        <v>1</v>
      </c>
      <c r="F178" s="223" t="s">
        <v>223</v>
      </c>
      <c r="G178" s="220"/>
      <c r="H178" s="224">
        <v>126</v>
      </c>
      <c r="I178" s="220"/>
      <c r="J178" s="220"/>
      <c r="K178" s="220"/>
      <c r="M178" s="97"/>
      <c r="N178" s="99"/>
      <c r="O178" s="100"/>
      <c r="P178" s="100"/>
      <c r="Q178" s="100"/>
      <c r="R178" s="100"/>
      <c r="S178" s="100"/>
      <c r="T178" s="100"/>
      <c r="U178" s="100"/>
      <c r="V178" s="100"/>
      <c r="W178" s="100"/>
      <c r="X178" s="101"/>
      <c r="AT178" s="98" t="s">
        <v>169</v>
      </c>
      <c r="AU178" s="98" t="s">
        <v>82</v>
      </c>
      <c r="AV178" s="13" t="s">
        <v>82</v>
      </c>
      <c r="AW178" s="13" t="s">
        <v>4</v>
      </c>
      <c r="AX178" s="13" t="s">
        <v>72</v>
      </c>
      <c r="AY178" s="98" t="s">
        <v>161</v>
      </c>
    </row>
    <row r="179" spans="2:51" s="15" customFormat="1">
      <c r="B179" s="230"/>
      <c r="C179" s="231"/>
      <c r="D179" s="221" t="s">
        <v>169</v>
      </c>
      <c r="E179" s="232" t="s">
        <v>1</v>
      </c>
      <c r="F179" s="233" t="s">
        <v>224</v>
      </c>
      <c r="G179" s="231"/>
      <c r="H179" s="232" t="s">
        <v>1</v>
      </c>
      <c r="I179" s="231"/>
      <c r="J179" s="231"/>
      <c r="K179" s="231"/>
      <c r="M179" s="107"/>
      <c r="N179" s="109"/>
      <c r="O179" s="110"/>
      <c r="P179" s="110"/>
      <c r="Q179" s="110"/>
      <c r="R179" s="110"/>
      <c r="S179" s="110"/>
      <c r="T179" s="110"/>
      <c r="U179" s="110"/>
      <c r="V179" s="110"/>
      <c r="W179" s="110"/>
      <c r="X179" s="111"/>
      <c r="AT179" s="108" t="s">
        <v>169</v>
      </c>
      <c r="AU179" s="108" t="s">
        <v>82</v>
      </c>
      <c r="AV179" s="15" t="s">
        <v>80</v>
      </c>
      <c r="AW179" s="15" t="s">
        <v>4</v>
      </c>
      <c r="AX179" s="15" t="s">
        <v>72</v>
      </c>
      <c r="AY179" s="108" t="s">
        <v>161</v>
      </c>
    </row>
    <row r="180" spans="2:51" s="13" customFormat="1">
      <c r="B180" s="219"/>
      <c r="C180" s="220"/>
      <c r="D180" s="221" t="s">
        <v>169</v>
      </c>
      <c r="E180" s="222" t="s">
        <v>1</v>
      </c>
      <c r="F180" s="223" t="s">
        <v>225</v>
      </c>
      <c r="G180" s="220"/>
      <c r="H180" s="224">
        <v>21.9</v>
      </c>
      <c r="I180" s="220"/>
      <c r="J180" s="220"/>
      <c r="K180" s="220"/>
      <c r="M180" s="97"/>
      <c r="N180" s="99"/>
      <c r="O180" s="100"/>
      <c r="P180" s="100"/>
      <c r="Q180" s="100"/>
      <c r="R180" s="100"/>
      <c r="S180" s="100"/>
      <c r="T180" s="100"/>
      <c r="U180" s="100"/>
      <c r="V180" s="100"/>
      <c r="W180" s="100"/>
      <c r="X180" s="101"/>
      <c r="AT180" s="98" t="s">
        <v>169</v>
      </c>
      <c r="AU180" s="98" t="s">
        <v>82</v>
      </c>
      <c r="AV180" s="13" t="s">
        <v>82</v>
      </c>
      <c r="AW180" s="13" t="s">
        <v>4</v>
      </c>
      <c r="AX180" s="13" t="s">
        <v>72</v>
      </c>
      <c r="AY180" s="98" t="s">
        <v>161</v>
      </c>
    </row>
    <row r="181" spans="2:51" s="13" customFormat="1">
      <c r="B181" s="219"/>
      <c r="C181" s="220"/>
      <c r="D181" s="221" t="s">
        <v>169</v>
      </c>
      <c r="E181" s="222" t="s">
        <v>1</v>
      </c>
      <c r="F181" s="223" t="s">
        <v>226</v>
      </c>
      <c r="G181" s="220"/>
      <c r="H181" s="224">
        <v>28.8</v>
      </c>
      <c r="I181" s="220"/>
      <c r="J181" s="220"/>
      <c r="K181" s="220"/>
      <c r="M181" s="97"/>
      <c r="N181" s="99"/>
      <c r="O181" s="100"/>
      <c r="P181" s="100"/>
      <c r="Q181" s="100"/>
      <c r="R181" s="100"/>
      <c r="S181" s="100"/>
      <c r="T181" s="100"/>
      <c r="U181" s="100"/>
      <c r="V181" s="100"/>
      <c r="W181" s="100"/>
      <c r="X181" s="101"/>
      <c r="AT181" s="98" t="s">
        <v>169</v>
      </c>
      <c r="AU181" s="98" t="s">
        <v>82</v>
      </c>
      <c r="AV181" s="13" t="s">
        <v>82</v>
      </c>
      <c r="AW181" s="13" t="s">
        <v>4</v>
      </c>
      <c r="AX181" s="13" t="s">
        <v>72</v>
      </c>
      <c r="AY181" s="98" t="s">
        <v>161</v>
      </c>
    </row>
    <row r="182" spans="2:51" s="13" customFormat="1">
      <c r="B182" s="219"/>
      <c r="C182" s="220"/>
      <c r="D182" s="221" t="s">
        <v>169</v>
      </c>
      <c r="E182" s="222" t="s">
        <v>1</v>
      </c>
      <c r="F182" s="223" t="s">
        <v>227</v>
      </c>
      <c r="G182" s="220"/>
      <c r="H182" s="224">
        <v>6.3</v>
      </c>
      <c r="I182" s="220"/>
      <c r="J182" s="220"/>
      <c r="K182" s="220"/>
      <c r="M182" s="97"/>
      <c r="N182" s="99"/>
      <c r="O182" s="100"/>
      <c r="P182" s="100"/>
      <c r="Q182" s="100"/>
      <c r="R182" s="100"/>
      <c r="S182" s="100"/>
      <c r="T182" s="100"/>
      <c r="U182" s="100"/>
      <c r="V182" s="100"/>
      <c r="W182" s="100"/>
      <c r="X182" s="101"/>
      <c r="AT182" s="98" t="s">
        <v>169</v>
      </c>
      <c r="AU182" s="98" t="s">
        <v>82</v>
      </c>
      <c r="AV182" s="13" t="s">
        <v>82</v>
      </c>
      <c r="AW182" s="13" t="s">
        <v>4</v>
      </c>
      <c r="AX182" s="13" t="s">
        <v>72</v>
      </c>
      <c r="AY182" s="98" t="s">
        <v>161</v>
      </c>
    </row>
    <row r="183" spans="2:51" s="13" customFormat="1">
      <c r="B183" s="219"/>
      <c r="C183" s="220"/>
      <c r="D183" s="221" t="s">
        <v>169</v>
      </c>
      <c r="E183" s="222" t="s">
        <v>1</v>
      </c>
      <c r="F183" s="223" t="s">
        <v>228</v>
      </c>
      <c r="G183" s="220"/>
      <c r="H183" s="224">
        <v>3.01</v>
      </c>
      <c r="I183" s="220"/>
      <c r="J183" s="220"/>
      <c r="K183" s="220"/>
      <c r="M183" s="97"/>
      <c r="N183" s="99"/>
      <c r="O183" s="100"/>
      <c r="P183" s="100"/>
      <c r="Q183" s="100"/>
      <c r="R183" s="100"/>
      <c r="S183" s="100"/>
      <c r="T183" s="100"/>
      <c r="U183" s="100"/>
      <c r="V183" s="100"/>
      <c r="W183" s="100"/>
      <c r="X183" s="101"/>
      <c r="AT183" s="98" t="s">
        <v>169</v>
      </c>
      <c r="AU183" s="98" t="s">
        <v>82</v>
      </c>
      <c r="AV183" s="13" t="s">
        <v>82</v>
      </c>
      <c r="AW183" s="13" t="s">
        <v>4</v>
      </c>
      <c r="AX183" s="13" t="s">
        <v>72</v>
      </c>
      <c r="AY183" s="98" t="s">
        <v>161</v>
      </c>
    </row>
    <row r="184" spans="2:51" s="13" customFormat="1">
      <c r="B184" s="219"/>
      <c r="C184" s="220"/>
      <c r="D184" s="221" t="s">
        <v>169</v>
      </c>
      <c r="E184" s="222" t="s">
        <v>1</v>
      </c>
      <c r="F184" s="223" t="s">
        <v>229</v>
      </c>
      <c r="G184" s="220"/>
      <c r="H184" s="224">
        <v>6.8250000000000002</v>
      </c>
      <c r="I184" s="220"/>
      <c r="J184" s="220"/>
      <c r="K184" s="220"/>
      <c r="M184" s="97"/>
      <c r="N184" s="99"/>
      <c r="O184" s="100"/>
      <c r="P184" s="100"/>
      <c r="Q184" s="100"/>
      <c r="R184" s="100"/>
      <c r="S184" s="100"/>
      <c r="T184" s="100"/>
      <c r="U184" s="100"/>
      <c r="V184" s="100"/>
      <c r="W184" s="100"/>
      <c r="X184" s="101"/>
      <c r="AT184" s="98" t="s">
        <v>169</v>
      </c>
      <c r="AU184" s="98" t="s">
        <v>82</v>
      </c>
      <c r="AV184" s="13" t="s">
        <v>82</v>
      </c>
      <c r="AW184" s="13" t="s">
        <v>4</v>
      </c>
      <c r="AX184" s="13" t="s">
        <v>72</v>
      </c>
      <c r="AY184" s="98" t="s">
        <v>161</v>
      </c>
    </row>
    <row r="185" spans="2:51" s="13" customFormat="1">
      <c r="B185" s="219"/>
      <c r="C185" s="220"/>
      <c r="D185" s="221" t="s">
        <v>169</v>
      </c>
      <c r="E185" s="222" t="s">
        <v>1</v>
      </c>
      <c r="F185" s="223" t="s">
        <v>230</v>
      </c>
      <c r="G185" s="220"/>
      <c r="H185" s="224">
        <v>10.8</v>
      </c>
      <c r="I185" s="220"/>
      <c r="J185" s="220"/>
      <c r="K185" s="220"/>
      <c r="M185" s="97"/>
      <c r="N185" s="99"/>
      <c r="O185" s="100"/>
      <c r="P185" s="100"/>
      <c r="Q185" s="100"/>
      <c r="R185" s="100"/>
      <c r="S185" s="100"/>
      <c r="T185" s="100"/>
      <c r="U185" s="100"/>
      <c r="V185" s="100"/>
      <c r="W185" s="100"/>
      <c r="X185" s="101"/>
      <c r="AT185" s="98" t="s">
        <v>169</v>
      </c>
      <c r="AU185" s="98" t="s">
        <v>82</v>
      </c>
      <c r="AV185" s="13" t="s">
        <v>82</v>
      </c>
      <c r="AW185" s="13" t="s">
        <v>4</v>
      </c>
      <c r="AX185" s="13" t="s">
        <v>72</v>
      </c>
      <c r="AY185" s="98" t="s">
        <v>161</v>
      </c>
    </row>
    <row r="186" spans="2:51" s="13" customFormat="1">
      <c r="B186" s="219"/>
      <c r="C186" s="220"/>
      <c r="D186" s="221" t="s">
        <v>169</v>
      </c>
      <c r="E186" s="222" t="s">
        <v>1</v>
      </c>
      <c r="F186" s="223" t="s">
        <v>231</v>
      </c>
      <c r="G186" s="220"/>
      <c r="H186" s="224">
        <v>27</v>
      </c>
      <c r="I186" s="220"/>
      <c r="J186" s="220"/>
      <c r="K186" s="220"/>
      <c r="M186" s="97"/>
      <c r="N186" s="99"/>
      <c r="O186" s="100"/>
      <c r="P186" s="100"/>
      <c r="Q186" s="100"/>
      <c r="R186" s="100"/>
      <c r="S186" s="100"/>
      <c r="T186" s="100"/>
      <c r="U186" s="100"/>
      <c r="V186" s="100"/>
      <c r="W186" s="100"/>
      <c r="X186" s="101"/>
      <c r="AT186" s="98" t="s">
        <v>169</v>
      </c>
      <c r="AU186" s="98" t="s">
        <v>82</v>
      </c>
      <c r="AV186" s="13" t="s">
        <v>82</v>
      </c>
      <c r="AW186" s="13" t="s">
        <v>4</v>
      </c>
      <c r="AX186" s="13" t="s">
        <v>72</v>
      </c>
      <c r="AY186" s="98" t="s">
        <v>161</v>
      </c>
    </row>
    <row r="187" spans="2:51" s="15" customFormat="1">
      <c r="B187" s="230"/>
      <c r="C187" s="231"/>
      <c r="D187" s="221" t="s">
        <v>169</v>
      </c>
      <c r="E187" s="232" t="s">
        <v>1</v>
      </c>
      <c r="F187" s="233" t="s">
        <v>232</v>
      </c>
      <c r="G187" s="231"/>
      <c r="H187" s="232" t="s">
        <v>1</v>
      </c>
      <c r="I187" s="231"/>
      <c r="J187" s="231"/>
      <c r="K187" s="231"/>
      <c r="M187" s="107"/>
      <c r="N187" s="109"/>
      <c r="O187" s="110"/>
      <c r="P187" s="110"/>
      <c r="Q187" s="110"/>
      <c r="R187" s="110"/>
      <c r="S187" s="110"/>
      <c r="T187" s="110"/>
      <c r="U187" s="110"/>
      <c r="V187" s="110"/>
      <c r="W187" s="110"/>
      <c r="X187" s="111"/>
      <c r="AT187" s="108" t="s">
        <v>169</v>
      </c>
      <c r="AU187" s="108" t="s">
        <v>82</v>
      </c>
      <c r="AV187" s="15" t="s">
        <v>80</v>
      </c>
      <c r="AW187" s="15" t="s">
        <v>4</v>
      </c>
      <c r="AX187" s="15" t="s">
        <v>72</v>
      </c>
      <c r="AY187" s="108" t="s">
        <v>161</v>
      </c>
    </row>
    <row r="188" spans="2:51" s="13" customFormat="1">
      <c r="B188" s="219"/>
      <c r="C188" s="220"/>
      <c r="D188" s="221" t="s">
        <v>169</v>
      </c>
      <c r="E188" s="222" t="s">
        <v>1</v>
      </c>
      <c r="F188" s="223" t="s">
        <v>233</v>
      </c>
      <c r="G188" s="220"/>
      <c r="H188" s="224">
        <v>123.2</v>
      </c>
      <c r="I188" s="220"/>
      <c r="J188" s="220"/>
      <c r="K188" s="220"/>
      <c r="M188" s="97"/>
      <c r="N188" s="99"/>
      <c r="O188" s="100"/>
      <c r="P188" s="100"/>
      <c r="Q188" s="100"/>
      <c r="R188" s="100"/>
      <c r="S188" s="100"/>
      <c r="T188" s="100"/>
      <c r="U188" s="100"/>
      <c r="V188" s="100"/>
      <c r="W188" s="100"/>
      <c r="X188" s="101"/>
      <c r="AT188" s="98" t="s">
        <v>169</v>
      </c>
      <c r="AU188" s="98" t="s">
        <v>82</v>
      </c>
      <c r="AV188" s="13" t="s">
        <v>82</v>
      </c>
      <c r="AW188" s="13" t="s">
        <v>4</v>
      </c>
      <c r="AX188" s="13" t="s">
        <v>72</v>
      </c>
      <c r="AY188" s="98" t="s">
        <v>161</v>
      </c>
    </row>
    <row r="189" spans="2:51" s="13" customFormat="1">
      <c r="B189" s="219"/>
      <c r="C189" s="220"/>
      <c r="D189" s="221" t="s">
        <v>169</v>
      </c>
      <c r="E189" s="222" t="s">
        <v>1</v>
      </c>
      <c r="F189" s="223" t="s">
        <v>234</v>
      </c>
      <c r="G189" s="220"/>
      <c r="H189" s="224">
        <v>41.8</v>
      </c>
      <c r="I189" s="220"/>
      <c r="J189" s="220"/>
      <c r="K189" s="220"/>
      <c r="M189" s="97"/>
      <c r="N189" s="99"/>
      <c r="O189" s="100"/>
      <c r="P189" s="100"/>
      <c r="Q189" s="100"/>
      <c r="R189" s="100"/>
      <c r="S189" s="100"/>
      <c r="T189" s="100"/>
      <c r="U189" s="100"/>
      <c r="V189" s="100"/>
      <c r="W189" s="100"/>
      <c r="X189" s="101"/>
      <c r="AT189" s="98" t="s">
        <v>169</v>
      </c>
      <c r="AU189" s="98" t="s">
        <v>82</v>
      </c>
      <c r="AV189" s="13" t="s">
        <v>82</v>
      </c>
      <c r="AW189" s="13" t="s">
        <v>4</v>
      </c>
      <c r="AX189" s="13" t="s">
        <v>72</v>
      </c>
      <c r="AY189" s="98" t="s">
        <v>161</v>
      </c>
    </row>
    <row r="190" spans="2:51" s="15" customFormat="1">
      <c r="B190" s="230"/>
      <c r="C190" s="231"/>
      <c r="D190" s="221" t="s">
        <v>169</v>
      </c>
      <c r="E190" s="232" t="s">
        <v>1</v>
      </c>
      <c r="F190" s="233" t="s">
        <v>235</v>
      </c>
      <c r="G190" s="231"/>
      <c r="H190" s="232" t="s">
        <v>1</v>
      </c>
      <c r="I190" s="231"/>
      <c r="J190" s="231"/>
      <c r="K190" s="231"/>
      <c r="M190" s="107"/>
      <c r="N190" s="109"/>
      <c r="O190" s="110"/>
      <c r="P190" s="110"/>
      <c r="Q190" s="110"/>
      <c r="R190" s="110"/>
      <c r="S190" s="110"/>
      <c r="T190" s="110"/>
      <c r="U190" s="110"/>
      <c r="V190" s="110"/>
      <c r="W190" s="110"/>
      <c r="X190" s="111"/>
      <c r="AT190" s="108" t="s">
        <v>169</v>
      </c>
      <c r="AU190" s="108" t="s">
        <v>82</v>
      </c>
      <c r="AV190" s="15" t="s">
        <v>80</v>
      </c>
      <c r="AW190" s="15" t="s">
        <v>4</v>
      </c>
      <c r="AX190" s="15" t="s">
        <v>72</v>
      </c>
      <c r="AY190" s="108" t="s">
        <v>161</v>
      </c>
    </row>
    <row r="191" spans="2:51" s="13" customFormat="1">
      <c r="B191" s="219"/>
      <c r="C191" s="220"/>
      <c r="D191" s="221" t="s">
        <v>169</v>
      </c>
      <c r="E191" s="222" t="s">
        <v>1</v>
      </c>
      <c r="F191" s="223" t="s">
        <v>236</v>
      </c>
      <c r="G191" s="220"/>
      <c r="H191" s="224">
        <v>349.55</v>
      </c>
      <c r="I191" s="220"/>
      <c r="J191" s="220"/>
      <c r="K191" s="220"/>
      <c r="M191" s="97"/>
      <c r="N191" s="99"/>
      <c r="O191" s="100"/>
      <c r="P191" s="100"/>
      <c r="Q191" s="100"/>
      <c r="R191" s="100"/>
      <c r="S191" s="100"/>
      <c r="T191" s="100"/>
      <c r="U191" s="100"/>
      <c r="V191" s="100"/>
      <c r="W191" s="100"/>
      <c r="X191" s="101"/>
      <c r="AT191" s="98" t="s">
        <v>169</v>
      </c>
      <c r="AU191" s="98" t="s">
        <v>82</v>
      </c>
      <c r="AV191" s="13" t="s">
        <v>82</v>
      </c>
      <c r="AW191" s="13" t="s">
        <v>4</v>
      </c>
      <c r="AX191" s="13" t="s">
        <v>72</v>
      </c>
      <c r="AY191" s="98" t="s">
        <v>161</v>
      </c>
    </row>
    <row r="192" spans="2:51" s="14" customFormat="1">
      <c r="B192" s="225"/>
      <c r="C192" s="226"/>
      <c r="D192" s="221" t="s">
        <v>169</v>
      </c>
      <c r="E192" s="227" t="s">
        <v>1</v>
      </c>
      <c r="F192" s="228" t="s">
        <v>171</v>
      </c>
      <c r="G192" s="226"/>
      <c r="H192" s="229">
        <v>1515.2809999999999</v>
      </c>
      <c r="I192" s="226"/>
      <c r="J192" s="226"/>
      <c r="K192" s="226"/>
      <c r="M192" s="102"/>
      <c r="N192" s="104"/>
      <c r="O192" s="105"/>
      <c r="P192" s="105"/>
      <c r="Q192" s="105"/>
      <c r="R192" s="105"/>
      <c r="S192" s="105"/>
      <c r="T192" s="105"/>
      <c r="U192" s="105"/>
      <c r="V192" s="105"/>
      <c r="W192" s="105"/>
      <c r="X192" s="106"/>
      <c r="AT192" s="103" t="s">
        <v>169</v>
      </c>
      <c r="AU192" s="103" t="s">
        <v>82</v>
      </c>
      <c r="AV192" s="14" t="s">
        <v>168</v>
      </c>
      <c r="AW192" s="14" t="s">
        <v>4</v>
      </c>
      <c r="AX192" s="14" t="s">
        <v>80</v>
      </c>
      <c r="AY192" s="103" t="s">
        <v>161</v>
      </c>
    </row>
    <row r="193" spans="1:65" s="2" customFormat="1" ht="44.25" customHeight="1">
      <c r="A193" s="21"/>
      <c r="B193" s="137"/>
      <c r="C193" s="213" t="s">
        <v>185</v>
      </c>
      <c r="D193" s="213" t="s">
        <v>164</v>
      </c>
      <c r="E193" s="214" t="s">
        <v>237</v>
      </c>
      <c r="F193" s="215" t="s">
        <v>238</v>
      </c>
      <c r="G193" s="216" t="s">
        <v>167</v>
      </c>
      <c r="H193" s="217">
        <v>167.12</v>
      </c>
      <c r="I193" s="218">
        <v>0</v>
      </c>
      <c r="J193" s="123"/>
      <c r="K193" s="218">
        <f>ROUND(P193*H193,2)</f>
        <v>0</v>
      </c>
      <c r="L193" s="89"/>
      <c r="M193" s="22"/>
      <c r="N193" s="90" t="s">
        <v>1</v>
      </c>
      <c r="O193" s="91" t="s">
        <v>35</v>
      </c>
      <c r="P193" s="92">
        <f>I193+J193</f>
        <v>0</v>
      </c>
      <c r="Q193" s="92">
        <f>ROUND(I193*H193,2)</f>
        <v>0</v>
      </c>
      <c r="R193" s="92">
        <f>ROUND(J193*H193,2)</f>
        <v>0</v>
      </c>
      <c r="S193" s="93">
        <v>0</v>
      </c>
      <c r="T193" s="93">
        <f>S193*H193</f>
        <v>0</v>
      </c>
      <c r="U193" s="93">
        <v>0</v>
      </c>
      <c r="V193" s="93">
        <f>U193*H193</f>
        <v>0</v>
      </c>
      <c r="W193" s="93">
        <v>0</v>
      </c>
      <c r="X193" s="94">
        <f>W193*H193</f>
        <v>0</v>
      </c>
      <c r="Y193" s="21"/>
      <c r="Z193" s="21"/>
      <c r="AA193" s="21"/>
      <c r="AB193" s="21"/>
      <c r="AC193" s="21"/>
      <c r="AD193" s="21"/>
      <c r="AE193" s="21"/>
      <c r="AR193" s="95" t="s">
        <v>168</v>
      </c>
      <c r="AT193" s="95" t="s">
        <v>164</v>
      </c>
      <c r="AU193" s="95" t="s">
        <v>82</v>
      </c>
      <c r="AY193" s="17" t="s">
        <v>161</v>
      </c>
      <c r="BE193" s="96">
        <f>IF(O193="základní",K193,0)</f>
        <v>0</v>
      </c>
      <c r="BF193" s="96">
        <f>IF(O193="snížená",K193,0)</f>
        <v>0</v>
      </c>
      <c r="BG193" s="96">
        <f>IF(O193="zákl. přenesená",K193,0)</f>
        <v>0</v>
      </c>
      <c r="BH193" s="96">
        <f>IF(O193="sníž. přenesená",K193,0)</f>
        <v>0</v>
      </c>
      <c r="BI193" s="96">
        <f>IF(O193="nulová",K193,0)</f>
        <v>0</v>
      </c>
      <c r="BJ193" s="17" t="s">
        <v>80</v>
      </c>
      <c r="BK193" s="96">
        <f>ROUND(P193*H193,2)</f>
        <v>0</v>
      </c>
      <c r="BL193" s="17" t="s">
        <v>168</v>
      </c>
      <c r="BM193" s="95" t="s">
        <v>239</v>
      </c>
    </row>
    <row r="194" spans="1:65" s="15" customFormat="1">
      <c r="B194" s="230"/>
      <c r="C194" s="231"/>
      <c r="D194" s="221" t="s">
        <v>169</v>
      </c>
      <c r="E194" s="232" t="s">
        <v>1</v>
      </c>
      <c r="F194" s="233" t="s">
        <v>240</v>
      </c>
      <c r="G194" s="231"/>
      <c r="H194" s="232" t="s">
        <v>1</v>
      </c>
      <c r="I194" s="231"/>
      <c r="J194" s="231"/>
      <c r="K194" s="231"/>
      <c r="M194" s="107"/>
      <c r="N194" s="109"/>
      <c r="O194" s="110"/>
      <c r="P194" s="110"/>
      <c r="Q194" s="110"/>
      <c r="R194" s="110"/>
      <c r="S194" s="110"/>
      <c r="T194" s="110"/>
      <c r="U194" s="110"/>
      <c r="V194" s="110"/>
      <c r="W194" s="110"/>
      <c r="X194" s="111"/>
      <c r="AT194" s="108" t="s">
        <v>169</v>
      </c>
      <c r="AU194" s="108" t="s">
        <v>82</v>
      </c>
      <c r="AV194" s="15" t="s">
        <v>80</v>
      </c>
      <c r="AW194" s="15" t="s">
        <v>4</v>
      </c>
      <c r="AX194" s="15" t="s">
        <v>72</v>
      </c>
      <c r="AY194" s="108" t="s">
        <v>161</v>
      </c>
    </row>
    <row r="195" spans="1:65" s="13" customFormat="1">
      <c r="B195" s="219"/>
      <c r="C195" s="220"/>
      <c r="D195" s="221" t="s">
        <v>169</v>
      </c>
      <c r="E195" s="222" t="s">
        <v>1</v>
      </c>
      <c r="F195" s="223" t="s">
        <v>241</v>
      </c>
      <c r="G195" s="220"/>
      <c r="H195" s="224">
        <v>124.88</v>
      </c>
      <c r="I195" s="220"/>
      <c r="J195" s="220"/>
      <c r="K195" s="220"/>
      <c r="M195" s="97"/>
      <c r="N195" s="99"/>
      <c r="O195" s="100"/>
      <c r="P195" s="100"/>
      <c r="Q195" s="100"/>
      <c r="R195" s="100"/>
      <c r="S195" s="100"/>
      <c r="T195" s="100"/>
      <c r="U195" s="100"/>
      <c r="V195" s="100"/>
      <c r="W195" s="100"/>
      <c r="X195" s="101"/>
      <c r="AT195" s="98" t="s">
        <v>169</v>
      </c>
      <c r="AU195" s="98" t="s">
        <v>82</v>
      </c>
      <c r="AV195" s="13" t="s">
        <v>82</v>
      </c>
      <c r="AW195" s="13" t="s">
        <v>4</v>
      </c>
      <c r="AX195" s="13" t="s">
        <v>72</v>
      </c>
      <c r="AY195" s="98" t="s">
        <v>161</v>
      </c>
    </row>
    <row r="196" spans="1:65" s="13" customFormat="1">
      <c r="B196" s="219"/>
      <c r="C196" s="220"/>
      <c r="D196" s="221" t="s">
        <v>169</v>
      </c>
      <c r="E196" s="222" t="s">
        <v>1</v>
      </c>
      <c r="F196" s="223" t="s">
        <v>242</v>
      </c>
      <c r="G196" s="220"/>
      <c r="H196" s="224">
        <v>42.24</v>
      </c>
      <c r="I196" s="220"/>
      <c r="J196" s="220"/>
      <c r="K196" s="220"/>
      <c r="M196" s="97"/>
      <c r="N196" s="99"/>
      <c r="O196" s="100"/>
      <c r="P196" s="100"/>
      <c r="Q196" s="100"/>
      <c r="R196" s="100"/>
      <c r="S196" s="100"/>
      <c r="T196" s="100"/>
      <c r="U196" s="100"/>
      <c r="V196" s="100"/>
      <c r="W196" s="100"/>
      <c r="X196" s="101"/>
      <c r="AT196" s="98" t="s">
        <v>169</v>
      </c>
      <c r="AU196" s="98" t="s">
        <v>82</v>
      </c>
      <c r="AV196" s="13" t="s">
        <v>82</v>
      </c>
      <c r="AW196" s="13" t="s">
        <v>4</v>
      </c>
      <c r="AX196" s="13" t="s">
        <v>72</v>
      </c>
      <c r="AY196" s="98" t="s">
        <v>161</v>
      </c>
    </row>
    <row r="197" spans="1:65" s="14" customFormat="1">
      <c r="B197" s="225"/>
      <c r="C197" s="226"/>
      <c r="D197" s="221" t="s">
        <v>169</v>
      </c>
      <c r="E197" s="227" t="s">
        <v>1</v>
      </c>
      <c r="F197" s="228" t="s">
        <v>171</v>
      </c>
      <c r="G197" s="226"/>
      <c r="H197" s="229">
        <v>167.12</v>
      </c>
      <c r="I197" s="226"/>
      <c r="J197" s="226"/>
      <c r="K197" s="226"/>
      <c r="M197" s="102"/>
      <c r="N197" s="104"/>
      <c r="O197" s="105"/>
      <c r="P197" s="105"/>
      <c r="Q197" s="105"/>
      <c r="R197" s="105"/>
      <c r="S197" s="105"/>
      <c r="T197" s="105"/>
      <c r="U197" s="105"/>
      <c r="V197" s="105"/>
      <c r="W197" s="105"/>
      <c r="X197" s="106"/>
      <c r="AT197" s="103" t="s">
        <v>169</v>
      </c>
      <c r="AU197" s="103" t="s">
        <v>82</v>
      </c>
      <c r="AV197" s="14" t="s">
        <v>168</v>
      </c>
      <c r="AW197" s="14" t="s">
        <v>4</v>
      </c>
      <c r="AX197" s="14" t="s">
        <v>80</v>
      </c>
      <c r="AY197" s="103" t="s">
        <v>161</v>
      </c>
    </row>
    <row r="198" spans="1:65" s="2" customFormat="1" ht="37.9" customHeight="1">
      <c r="A198" s="21"/>
      <c r="B198" s="137"/>
      <c r="C198" s="213" t="s">
        <v>162</v>
      </c>
      <c r="D198" s="213" t="s">
        <v>164</v>
      </c>
      <c r="E198" s="214" t="s">
        <v>243</v>
      </c>
      <c r="F198" s="215" t="s">
        <v>244</v>
      </c>
      <c r="G198" s="216" t="s">
        <v>2328</v>
      </c>
      <c r="H198" s="217">
        <v>1</v>
      </c>
      <c r="I198" s="123"/>
      <c r="J198" s="123"/>
      <c r="K198" s="218">
        <f>ROUND(P198*H198,2)</f>
        <v>0</v>
      </c>
      <c r="L198" s="89"/>
      <c r="M198" s="22"/>
      <c r="N198" s="90" t="s">
        <v>1</v>
      </c>
      <c r="O198" s="91" t="s">
        <v>35</v>
      </c>
      <c r="P198" s="92">
        <f>I198+J198</f>
        <v>0</v>
      </c>
      <c r="Q198" s="92">
        <f>ROUND(I198*H198,2)</f>
        <v>0</v>
      </c>
      <c r="R198" s="92">
        <f>ROUND(J198*H198,2)</f>
        <v>0</v>
      </c>
      <c r="S198" s="93">
        <v>0</v>
      </c>
      <c r="T198" s="93">
        <f>S198*H198</f>
        <v>0</v>
      </c>
      <c r="U198" s="93">
        <v>0</v>
      </c>
      <c r="V198" s="93">
        <f>U198*H198</f>
        <v>0</v>
      </c>
      <c r="W198" s="93">
        <v>0</v>
      </c>
      <c r="X198" s="94">
        <f>W198*H198</f>
        <v>0</v>
      </c>
      <c r="Y198" s="21"/>
      <c r="Z198" s="21"/>
      <c r="AA198" s="21"/>
      <c r="AB198" s="21"/>
      <c r="AC198" s="21"/>
      <c r="AD198" s="21"/>
      <c r="AE198" s="21"/>
      <c r="AR198" s="95" t="s">
        <v>168</v>
      </c>
      <c r="AT198" s="95" t="s">
        <v>164</v>
      </c>
      <c r="AU198" s="95" t="s">
        <v>82</v>
      </c>
      <c r="AY198" s="17" t="s">
        <v>161</v>
      </c>
      <c r="BE198" s="96">
        <f>IF(O198="základní",K198,0)</f>
        <v>0</v>
      </c>
      <c r="BF198" s="96">
        <f>IF(O198="snížená",K198,0)</f>
        <v>0</v>
      </c>
      <c r="BG198" s="96">
        <f>IF(O198="zákl. přenesená",K198,0)</f>
        <v>0</v>
      </c>
      <c r="BH198" s="96">
        <f>IF(O198="sníž. přenesená",K198,0)</f>
        <v>0</v>
      </c>
      <c r="BI198" s="96">
        <f>IF(O198="nulová",K198,0)</f>
        <v>0</v>
      </c>
      <c r="BJ198" s="17" t="s">
        <v>80</v>
      </c>
      <c r="BK198" s="96">
        <f>ROUND(P198*H198,2)</f>
        <v>0</v>
      </c>
      <c r="BL198" s="17" t="s">
        <v>168</v>
      </c>
      <c r="BM198" s="95" t="s">
        <v>245</v>
      </c>
    </row>
    <row r="199" spans="1:65" s="2" customFormat="1" ht="21.75" customHeight="1">
      <c r="A199" s="21"/>
      <c r="B199" s="137"/>
      <c r="C199" s="213" t="s">
        <v>195</v>
      </c>
      <c r="D199" s="213" t="s">
        <v>164</v>
      </c>
      <c r="E199" s="214" t="s">
        <v>246</v>
      </c>
      <c r="F199" s="215" t="s">
        <v>247</v>
      </c>
      <c r="G199" s="216" t="s">
        <v>2328</v>
      </c>
      <c r="H199" s="217">
        <v>1</v>
      </c>
      <c r="I199" s="123"/>
      <c r="J199" s="123"/>
      <c r="K199" s="218">
        <f>ROUND(P199*H199,2)</f>
        <v>0</v>
      </c>
      <c r="L199" s="89"/>
      <c r="M199" s="22"/>
      <c r="N199" s="90" t="s">
        <v>1</v>
      </c>
      <c r="O199" s="91" t="s">
        <v>35</v>
      </c>
      <c r="P199" s="92">
        <f>I199+J199</f>
        <v>0</v>
      </c>
      <c r="Q199" s="92">
        <f>ROUND(I199*H199,2)</f>
        <v>0</v>
      </c>
      <c r="R199" s="92">
        <f>ROUND(J199*H199,2)</f>
        <v>0</v>
      </c>
      <c r="S199" s="93">
        <v>0</v>
      </c>
      <c r="T199" s="93">
        <f>S199*H199</f>
        <v>0</v>
      </c>
      <c r="U199" s="93">
        <v>0</v>
      </c>
      <c r="V199" s="93">
        <f>U199*H199</f>
        <v>0</v>
      </c>
      <c r="W199" s="93">
        <v>0</v>
      </c>
      <c r="X199" s="94">
        <f>W199*H199</f>
        <v>0</v>
      </c>
      <c r="Y199" s="21"/>
      <c r="Z199" s="21"/>
      <c r="AA199" s="21"/>
      <c r="AB199" s="21"/>
      <c r="AC199" s="21"/>
      <c r="AD199" s="21"/>
      <c r="AE199" s="21"/>
      <c r="AR199" s="95" t="s">
        <v>168</v>
      </c>
      <c r="AT199" s="95" t="s">
        <v>164</v>
      </c>
      <c r="AU199" s="95" t="s">
        <v>82</v>
      </c>
      <c r="AY199" s="17" t="s">
        <v>161</v>
      </c>
      <c r="BE199" s="96">
        <f>IF(O199="základní",K199,0)</f>
        <v>0</v>
      </c>
      <c r="BF199" s="96">
        <f>IF(O199="snížená",K199,0)</f>
        <v>0</v>
      </c>
      <c r="BG199" s="96">
        <f>IF(O199="zákl. přenesená",K199,0)</f>
        <v>0</v>
      </c>
      <c r="BH199" s="96">
        <f>IF(O199="sníž. přenesená",K199,0)</f>
        <v>0</v>
      </c>
      <c r="BI199" s="96">
        <f>IF(O199="nulová",K199,0)</f>
        <v>0</v>
      </c>
      <c r="BJ199" s="17" t="s">
        <v>80</v>
      </c>
      <c r="BK199" s="96">
        <f>ROUND(P199*H199,2)</f>
        <v>0</v>
      </c>
      <c r="BL199" s="17" t="s">
        <v>168</v>
      </c>
      <c r="BM199" s="95" t="s">
        <v>248</v>
      </c>
    </row>
    <row r="200" spans="1:65" s="2" customFormat="1" ht="37.9" customHeight="1">
      <c r="A200" s="21"/>
      <c r="B200" s="137"/>
      <c r="C200" s="213" t="s">
        <v>249</v>
      </c>
      <c r="D200" s="213" t="s">
        <v>164</v>
      </c>
      <c r="E200" s="214" t="s">
        <v>250</v>
      </c>
      <c r="F200" s="215" t="s">
        <v>251</v>
      </c>
      <c r="G200" s="216" t="s">
        <v>167</v>
      </c>
      <c r="H200" s="217">
        <v>10.302</v>
      </c>
      <c r="I200" s="218">
        <v>0</v>
      </c>
      <c r="J200" s="123"/>
      <c r="K200" s="218">
        <f>ROUND(P200*H200,2)</f>
        <v>0</v>
      </c>
      <c r="L200" s="89"/>
      <c r="M200" s="22"/>
      <c r="N200" s="90" t="s">
        <v>1</v>
      </c>
      <c r="O200" s="91" t="s">
        <v>35</v>
      </c>
      <c r="P200" s="92">
        <f>I200+J200</f>
        <v>0</v>
      </c>
      <c r="Q200" s="92">
        <f>ROUND(I200*H200,2)</f>
        <v>0</v>
      </c>
      <c r="R200" s="92">
        <f>ROUND(J200*H200,2)</f>
        <v>0</v>
      </c>
      <c r="S200" s="93">
        <v>0</v>
      </c>
      <c r="T200" s="93">
        <f>S200*H200</f>
        <v>0</v>
      </c>
      <c r="U200" s="93">
        <v>0</v>
      </c>
      <c r="V200" s="93">
        <f>U200*H200</f>
        <v>0</v>
      </c>
      <c r="W200" s="93">
        <v>0</v>
      </c>
      <c r="X200" s="94">
        <f>W200*H200</f>
        <v>0</v>
      </c>
      <c r="Y200" s="21"/>
      <c r="Z200" s="21"/>
      <c r="AA200" s="21"/>
      <c r="AB200" s="21"/>
      <c r="AC200" s="21"/>
      <c r="AD200" s="21"/>
      <c r="AE200" s="21"/>
      <c r="AR200" s="95" t="s">
        <v>168</v>
      </c>
      <c r="AT200" s="95" t="s">
        <v>164</v>
      </c>
      <c r="AU200" s="95" t="s">
        <v>82</v>
      </c>
      <c r="AY200" s="17" t="s">
        <v>161</v>
      </c>
      <c r="BE200" s="96">
        <f>IF(O200="základní",K200,0)</f>
        <v>0</v>
      </c>
      <c r="BF200" s="96">
        <f>IF(O200="snížená",K200,0)</f>
        <v>0</v>
      </c>
      <c r="BG200" s="96">
        <f>IF(O200="zákl. přenesená",K200,0)</f>
        <v>0</v>
      </c>
      <c r="BH200" s="96">
        <f>IF(O200="sníž. přenesená",K200,0)</f>
        <v>0</v>
      </c>
      <c r="BI200" s="96">
        <f>IF(O200="nulová",K200,0)</f>
        <v>0</v>
      </c>
      <c r="BJ200" s="17" t="s">
        <v>80</v>
      </c>
      <c r="BK200" s="96">
        <f>ROUND(P200*H200,2)</f>
        <v>0</v>
      </c>
      <c r="BL200" s="17" t="s">
        <v>168</v>
      </c>
      <c r="BM200" s="95" t="s">
        <v>252</v>
      </c>
    </row>
    <row r="201" spans="1:65" s="15" customFormat="1">
      <c r="B201" s="230"/>
      <c r="C201" s="231"/>
      <c r="D201" s="221" t="s">
        <v>169</v>
      </c>
      <c r="E201" s="232" t="s">
        <v>1</v>
      </c>
      <c r="F201" s="233" t="s">
        <v>253</v>
      </c>
      <c r="G201" s="231"/>
      <c r="H201" s="232" t="s">
        <v>1</v>
      </c>
      <c r="I201" s="231"/>
      <c r="J201" s="231"/>
      <c r="K201" s="231"/>
      <c r="M201" s="107"/>
      <c r="N201" s="109"/>
      <c r="O201" s="110"/>
      <c r="P201" s="110"/>
      <c r="Q201" s="110"/>
      <c r="R201" s="110"/>
      <c r="S201" s="110"/>
      <c r="T201" s="110"/>
      <c r="U201" s="110"/>
      <c r="V201" s="110"/>
      <c r="W201" s="110"/>
      <c r="X201" s="111"/>
      <c r="AT201" s="108" t="s">
        <v>169</v>
      </c>
      <c r="AU201" s="108" t="s">
        <v>82</v>
      </c>
      <c r="AV201" s="15" t="s">
        <v>80</v>
      </c>
      <c r="AW201" s="15" t="s">
        <v>4</v>
      </c>
      <c r="AX201" s="15" t="s">
        <v>72</v>
      </c>
      <c r="AY201" s="108" t="s">
        <v>161</v>
      </c>
    </row>
    <row r="202" spans="1:65" s="13" customFormat="1">
      <c r="B202" s="219"/>
      <c r="C202" s="220"/>
      <c r="D202" s="221" t="s">
        <v>169</v>
      </c>
      <c r="E202" s="222" t="s">
        <v>1</v>
      </c>
      <c r="F202" s="223" t="s">
        <v>254</v>
      </c>
      <c r="G202" s="220"/>
      <c r="H202" s="224">
        <v>10.302</v>
      </c>
      <c r="I202" s="220"/>
      <c r="J202" s="220"/>
      <c r="K202" s="220"/>
      <c r="M202" s="97"/>
      <c r="N202" s="99"/>
      <c r="O202" s="100"/>
      <c r="P202" s="100"/>
      <c r="Q202" s="100"/>
      <c r="R202" s="100"/>
      <c r="S202" s="100"/>
      <c r="T202" s="100"/>
      <c r="U202" s="100"/>
      <c r="V202" s="100"/>
      <c r="W202" s="100"/>
      <c r="X202" s="101"/>
      <c r="AT202" s="98" t="s">
        <v>169</v>
      </c>
      <c r="AU202" s="98" t="s">
        <v>82</v>
      </c>
      <c r="AV202" s="13" t="s">
        <v>82</v>
      </c>
      <c r="AW202" s="13" t="s">
        <v>4</v>
      </c>
      <c r="AX202" s="13" t="s">
        <v>72</v>
      </c>
      <c r="AY202" s="98" t="s">
        <v>161</v>
      </c>
    </row>
    <row r="203" spans="1:65" s="14" customFormat="1">
      <c r="B203" s="225"/>
      <c r="C203" s="226"/>
      <c r="D203" s="221" t="s">
        <v>169</v>
      </c>
      <c r="E203" s="227" t="s">
        <v>1</v>
      </c>
      <c r="F203" s="228" t="s">
        <v>171</v>
      </c>
      <c r="G203" s="226"/>
      <c r="H203" s="229">
        <v>10.302</v>
      </c>
      <c r="I203" s="226"/>
      <c r="J203" s="226"/>
      <c r="K203" s="226"/>
      <c r="M203" s="102"/>
      <c r="N203" s="104"/>
      <c r="O203" s="105"/>
      <c r="P203" s="105"/>
      <c r="Q203" s="105"/>
      <c r="R203" s="105"/>
      <c r="S203" s="105"/>
      <c r="T203" s="105"/>
      <c r="U203" s="105"/>
      <c r="V203" s="105"/>
      <c r="W203" s="105"/>
      <c r="X203" s="106"/>
      <c r="AT203" s="103" t="s">
        <v>169</v>
      </c>
      <c r="AU203" s="103" t="s">
        <v>82</v>
      </c>
      <c r="AV203" s="14" t="s">
        <v>168</v>
      </c>
      <c r="AW203" s="14" t="s">
        <v>4</v>
      </c>
      <c r="AX203" s="14" t="s">
        <v>80</v>
      </c>
      <c r="AY203" s="103" t="s">
        <v>161</v>
      </c>
    </row>
    <row r="204" spans="1:65" s="2" customFormat="1" ht="49.15" customHeight="1">
      <c r="A204" s="21"/>
      <c r="B204" s="137"/>
      <c r="C204" s="213" t="s">
        <v>9</v>
      </c>
      <c r="D204" s="213" t="s">
        <v>164</v>
      </c>
      <c r="E204" s="214" t="s">
        <v>255</v>
      </c>
      <c r="F204" s="215" t="s">
        <v>256</v>
      </c>
      <c r="G204" s="216" t="s">
        <v>174</v>
      </c>
      <c r="H204" s="217">
        <v>40.520000000000003</v>
      </c>
      <c r="I204" s="218">
        <v>0</v>
      </c>
      <c r="J204" s="123"/>
      <c r="K204" s="218">
        <f>ROUND(P204*H204,2)</f>
        <v>0</v>
      </c>
      <c r="L204" s="89"/>
      <c r="M204" s="22"/>
      <c r="N204" s="90" t="s">
        <v>1</v>
      </c>
      <c r="O204" s="91" t="s">
        <v>35</v>
      </c>
      <c r="P204" s="92">
        <f>I204+J204</f>
        <v>0</v>
      </c>
      <c r="Q204" s="92">
        <f>ROUND(I204*H204,2)</f>
        <v>0</v>
      </c>
      <c r="R204" s="92">
        <f>ROUND(J204*H204,2)</f>
        <v>0</v>
      </c>
      <c r="S204" s="93">
        <v>0</v>
      </c>
      <c r="T204" s="93">
        <f>S204*H204</f>
        <v>0</v>
      </c>
      <c r="U204" s="93">
        <v>0</v>
      </c>
      <c r="V204" s="93">
        <f>U204*H204</f>
        <v>0</v>
      </c>
      <c r="W204" s="93">
        <v>0</v>
      </c>
      <c r="X204" s="94">
        <f>W204*H204</f>
        <v>0</v>
      </c>
      <c r="Y204" s="21"/>
      <c r="Z204" s="21"/>
      <c r="AA204" s="21"/>
      <c r="AB204" s="21"/>
      <c r="AC204" s="21"/>
      <c r="AD204" s="21"/>
      <c r="AE204" s="21"/>
      <c r="AR204" s="95" t="s">
        <v>168</v>
      </c>
      <c r="AT204" s="95" t="s">
        <v>164</v>
      </c>
      <c r="AU204" s="95" t="s">
        <v>82</v>
      </c>
      <c r="AY204" s="17" t="s">
        <v>161</v>
      </c>
      <c r="BE204" s="96">
        <f>IF(O204="základní",K204,0)</f>
        <v>0</v>
      </c>
      <c r="BF204" s="96">
        <f>IF(O204="snížená",K204,0)</f>
        <v>0</v>
      </c>
      <c r="BG204" s="96">
        <f>IF(O204="zákl. přenesená",K204,0)</f>
        <v>0</v>
      </c>
      <c r="BH204" s="96">
        <f>IF(O204="sníž. přenesená",K204,0)</f>
        <v>0</v>
      </c>
      <c r="BI204" s="96">
        <f>IF(O204="nulová",K204,0)</f>
        <v>0</v>
      </c>
      <c r="BJ204" s="17" t="s">
        <v>80</v>
      </c>
      <c r="BK204" s="96">
        <f>ROUND(P204*H204,2)</f>
        <v>0</v>
      </c>
      <c r="BL204" s="17" t="s">
        <v>168</v>
      </c>
      <c r="BM204" s="95" t="s">
        <v>257</v>
      </c>
    </row>
    <row r="205" spans="1:65" s="15" customFormat="1">
      <c r="B205" s="230"/>
      <c r="C205" s="231"/>
      <c r="D205" s="221" t="s">
        <v>169</v>
      </c>
      <c r="E205" s="232" t="s">
        <v>1</v>
      </c>
      <c r="F205" s="233" t="s">
        <v>258</v>
      </c>
      <c r="G205" s="231"/>
      <c r="H205" s="232" t="s">
        <v>1</v>
      </c>
      <c r="I205" s="231"/>
      <c r="J205" s="231"/>
      <c r="K205" s="231"/>
      <c r="M205" s="107"/>
      <c r="N205" s="109"/>
      <c r="O205" s="110"/>
      <c r="P205" s="110"/>
      <c r="Q205" s="110"/>
      <c r="R205" s="110"/>
      <c r="S205" s="110"/>
      <c r="T205" s="110"/>
      <c r="U205" s="110"/>
      <c r="V205" s="110"/>
      <c r="W205" s="110"/>
      <c r="X205" s="111"/>
      <c r="AT205" s="108" t="s">
        <v>169</v>
      </c>
      <c r="AU205" s="108" t="s">
        <v>82</v>
      </c>
      <c r="AV205" s="15" t="s">
        <v>80</v>
      </c>
      <c r="AW205" s="15" t="s">
        <v>4</v>
      </c>
      <c r="AX205" s="15" t="s">
        <v>72</v>
      </c>
      <c r="AY205" s="108" t="s">
        <v>161</v>
      </c>
    </row>
    <row r="206" spans="1:65" s="15" customFormat="1">
      <c r="B206" s="230"/>
      <c r="C206" s="231"/>
      <c r="D206" s="221" t="s">
        <v>169</v>
      </c>
      <c r="E206" s="232" t="s">
        <v>1</v>
      </c>
      <c r="F206" s="233" t="s">
        <v>259</v>
      </c>
      <c r="G206" s="231"/>
      <c r="H206" s="232" t="s">
        <v>1</v>
      </c>
      <c r="I206" s="231"/>
      <c r="J206" s="231"/>
      <c r="K206" s="231"/>
      <c r="M206" s="107"/>
      <c r="N206" s="109"/>
      <c r="O206" s="110"/>
      <c r="P206" s="110"/>
      <c r="Q206" s="110"/>
      <c r="R206" s="110"/>
      <c r="S206" s="110"/>
      <c r="T206" s="110"/>
      <c r="U206" s="110"/>
      <c r="V206" s="110"/>
      <c r="W206" s="110"/>
      <c r="X206" s="111"/>
      <c r="AT206" s="108" t="s">
        <v>169</v>
      </c>
      <c r="AU206" s="108" t="s">
        <v>82</v>
      </c>
      <c r="AV206" s="15" t="s">
        <v>80</v>
      </c>
      <c r="AW206" s="15" t="s">
        <v>4</v>
      </c>
      <c r="AX206" s="15" t="s">
        <v>72</v>
      </c>
      <c r="AY206" s="108" t="s">
        <v>161</v>
      </c>
    </row>
    <row r="207" spans="1:65" s="13" customFormat="1">
      <c r="B207" s="219"/>
      <c r="C207" s="220"/>
      <c r="D207" s="221" t="s">
        <v>169</v>
      </c>
      <c r="E207" s="222" t="s">
        <v>1</v>
      </c>
      <c r="F207" s="223" t="s">
        <v>260</v>
      </c>
      <c r="G207" s="220"/>
      <c r="H207" s="224">
        <v>17.52</v>
      </c>
      <c r="I207" s="220"/>
      <c r="J207" s="220"/>
      <c r="K207" s="220"/>
      <c r="M207" s="97"/>
      <c r="N207" s="99"/>
      <c r="O207" s="100"/>
      <c r="P207" s="100"/>
      <c r="Q207" s="100"/>
      <c r="R207" s="100"/>
      <c r="S207" s="100"/>
      <c r="T207" s="100"/>
      <c r="U207" s="100"/>
      <c r="V207" s="100"/>
      <c r="W207" s="100"/>
      <c r="X207" s="101"/>
      <c r="AT207" s="98" t="s">
        <v>169</v>
      </c>
      <c r="AU207" s="98" t="s">
        <v>82</v>
      </c>
      <c r="AV207" s="13" t="s">
        <v>82</v>
      </c>
      <c r="AW207" s="13" t="s">
        <v>4</v>
      </c>
      <c r="AX207" s="13" t="s">
        <v>72</v>
      </c>
      <c r="AY207" s="98" t="s">
        <v>161</v>
      </c>
    </row>
    <row r="208" spans="1:65" s="15" customFormat="1">
      <c r="B208" s="230"/>
      <c r="C208" s="231"/>
      <c r="D208" s="221" t="s">
        <v>169</v>
      </c>
      <c r="E208" s="232" t="s">
        <v>1</v>
      </c>
      <c r="F208" s="233" t="s">
        <v>261</v>
      </c>
      <c r="G208" s="231"/>
      <c r="H208" s="232" t="s">
        <v>1</v>
      </c>
      <c r="I208" s="231"/>
      <c r="J208" s="231"/>
      <c r="K208" s="231"/>
      <c r="M208" s="107"/>
      <c r="N208" s="109"/>
      <c r="O208" s="110"/>
      <c r="P208" s="110"/>
      <c r="Q208" s="110"/>
      <c r="R208" s="110"/>
      <c r="S208" s="110"/>
      <c r="T208" s="110"/>
      <c r="U208" s="110"/>
      <c r="V208" s="110"/>
      <c r="W208" s="110"/>
      <c r="X208" s="111"/>
      <c r="AT208" s="108" t="s">
        <v>169</v>
      </c>
      <c r="AU208" s="108" t="s">
        <v>82</v>
      </c>
      <c r="AV208" s="15" t="s">
        <v>80</v>
      </c>
      <c r="AW208" s="15" t="s">
        <v>4</v>
      </c>
      <c r="AX208" s="15" t="s">
        <v>72</v>
      </c>
      <c r="AY208" s="108" t="s">
        <v>161</v>
      </c>
    </row>
    <row r="209" spans="1:65" s="13" customFormat="1">
      <c r="B209" s="219"/>
      <c r="C209" s="220"/>
      <c r="D209" s="221" t="s">
        <v>169</v>
      </c>
      <c r="E209" s="222" t="s">
        <v>1</v>
      </c>
      <c r="F209" s="223" t="s">
        <v>262</v>
      </c>
      <c r="G209" s="220"/>
      <c r="H209" s="224">
        <v>16.739999999999998</v>
      </c>
      <c r="I209" s="220"/>
      <c r="J209" s="220"/>
      <c r="K209" s="220"/>
      <c r="M209" s="97"/>
      <c r="N209" s="99"/>
      <c r="O209" s="100"/>
      <c r="P209" s="100"/>
      <c r="Q209" s="100"/>
      <c r="R209" s="100"/>
      <c r="S209" s="100"/>
      <c r="T209" s="100"/>
      <c r="U209" s="100"/>
      <c r="V209" s="100"/>
      <c r="W209" s="100"/>
      <c r="X209" s="101"/>
      <c r="AT209" s="98" t="s">
        <v>169</v>
      </c>
      <c r="AU209" s="98" t="s">
        <v>82</v>
      </c>
      <c r="AV209" s="13" t="s">
        <v>82</v>
      </c>
      <c r="AW209" s="13" t="s">
        <v>4</v>
      </c>
      <c r="AX209" s="13" t="s">
        <v>72</v>
      </c>
      <c r="AY209" s="98" t="s">
        <v>161</v>
      </c>
    </row>
    <row r="210" spans="1:65" s="13" customFormat="1">
      <c r="B210" s="219"/>
      <c r="C210" s="220"/>
      <c r="D210" s="221" t="s">
        <v>169</v>
      </c>
      <c r="E210" s="222" t="s">
        <v>1</v>
      </c>
      <c r="F210" s="223" t="s">
        <v>263</v>
      </c>
      <c r="G210" s="220"/>
      <c r="H210" s="224">
        <v>3.21</v>
      </c>
      <c r="I210" s="220"/>
      <c r="J210" s="220"/>
      <c r="K210" s="220"/>
      <c r="M210" s="97"/>
      <c r="N210" s="99"/>
      <c r="O210" s="100"/>
      <c r="P210" s="100"/>
      <c r="Q210" s="100"/>
      <c r="R210" s="100"/>
      <c r="S210" s="100"/>
      <c r="T210" s="100"/>
      <c r="U210" s="100"/>
      <c r="V210" s="100"/>
      <c r="W210" s="100"/>
      <c r="X210" s="101"/>
      <c r="AT210" s="98" t="s">
        <v>169</v>
      </c>
      <c r="AU210" s="98" t="s">
        <v>82</v>
      </c>
      <c r="AV210" s="13" t="s">
        <v>82</v>
      </c>
      <c r="AW210" s="13" t="s">
        <v>4</v>
      </c>
      <c r="AX210" s="13" t="s">
        <v>72</v>
      </c>
      <c r="AY210" s="98" t="s">
        <v>161</v>
      </c>
    </row>
    <row r="211" spans="1:65" s="13" customFormat="1">
      <c r="B211" s="219"/>
      <c r="C211" s="220"/>
      <c r="D211" s="221" t="s">
        <v>169</v>
      </c>
      <c r="E211" s="222" t="s">
        <v>1</v>
      </c>
      <c r="F211" s="223" t="s">
        <v>264</v>
      </c>
      <c r="G211" s="220"/>
      <c r="H211" s="224">
        <v>0.9</v>
      </c>
      <c r="I211" s="220"/>
      <c r="J211" s="220"/>
      <c r="K211" s="220"/>
      <c r="M211" s="97"/>
      <c r="N211" s="99"/>
      <c r="O211" s="100"/>
      <c r="P211" s="100"/>
      <c r="Q211" s="100"/>
      <c r="R211" s="100"/>
      <c r="S211" s="100"/>
      <c r="T211" s="100"/>
      <c r="U211" s="100"/>
      <c r="V211" s="100"/>
      <c r="W211" s="100"/>
      <c r="X211" s="101"/>
      <c r="AT211" s="98" t="s">
        <v>169</v>
      </c>
      <c r="AU211" s="98" t="s">
        <v>82</v>
      </c>
      <c r="AV211" s="13" t="s">
        <v>82</v>
      </c>
      <c r="AW211" s="13" t="s">
        <v>4</v>
      </c>
      <c r="AX211" s="13" t="s">
        <v>72</v>
      </c>
      <c r="AY211" s="98" t="s">
        <v>161</v>
      </c>
    </row>
    <row r="212" spans="1:65" s="13" customFormat="1">
      <c r="B212" s="219"/>
      <c r="C212" s="220"/>
      <c r="D212" s="221" t="s">
        <v>169</v>
      </c>
      <c r="E212" s="222" t="s">
        <v>1</v>
      </c>
      <c r="F212" s="223" t="s">
        <v>265</v>
      </c>
      <c r="G212" s="220"/>
      <c r="H212" s="224">
        <v>2.15</v>
      </c>
      <c r="I212" s="220"/>
      <c r="J212" s="220"/>
      <c r="K212" s="220"/>
      <c r="M212" s="97"/>
      <c r="N212" s="99"/>
      <c r="O212" s="100"/>
      <c r="P212" s="100"/>
      <c r="Q212" s="100"/>
      <c r="R212" s="100"/>
      <c r="S212" s="100"/>
      <c r="T212" s="100"/>
      <c r="U212" s="100"/>
      <c r="V212" s="100"/>
      <c r="W212" s="100"/>
      <c r="X212" s="101"/>
      <c r="AT212" s="98" t="s">
        <v>169</v>
      </c>
      <c r="AU212" s="98" t="s">
        <v>82</v>
      </c>
      <c r="AV212" s="13" t="s">
        <v>82</v>
      </c>
      <c r="AW212" s="13" t="s">
        <v>4</v>
      </c>
      <c r="AX212" s="13" t="s">
        <v>72</v>
      </c>
      <c r="AY212" s="98" t="s">
        <v>161</v>
      </c>
    </row>
    <row r="213" spans="1:65" s="14" customFormat="1">
      <c r="B213" s="225"/>
      <c r="C213" s="226"/>
      <c r="D213" s="221" t="s">
        <v>169</v>
      </c>
      <c r="E213" s="227" t="s">
        <v>1</v>
      </c>
      <c r="F213" s="228" t="s">
        <v>171</v>
      </c>
      <c r="G213" s="226"/>
      <c r="H213" s="229">
        <v>40.519999999999996</v>
      </c>
      <c r="I213" s="226"/>
      <c r="J213" s="226"/>
      <c r="K213" s="226"/>
      <c r="M213" s="102"/>
      <c r="N213" s="104"/>
      <c r="O213" s="105"/>
      <c r="P213" s="105"/>
      <c r="Q213" s="105"/>
      <c r="R213" s="105"/>
      <c r="S213" s="105"/>
      <c r="T213" s="105"/>
      <c r="U213" s="105"/>
      <c r="V213" s="105"/>
      <c r="W213" s="105"/>
      <c r="X213" s="106"/>
      <c r="AT213" s="103" t="s">
        <v>169</v>
      </c>
      <c r="AU213" s="103" t="s">
        <v>82</v>
      </c>
      <c r="AV213" s="14" t="s">
        <v>168</v>
      </c>
      <c r="AW213" s="14" t="s">
        <v>4</v>
      </c>
      <c r="AX213" s="14" t="s">
        <v>80</v>
      </c>
      <c r="AY213" s="103" t="s">
        <v>161</v>
      </c>
    </row>
    <row r="214" spans="1:65" s="2" customFormat="1" ht="16.5" customHeight="1">
      <c r="A214" s="21"/>
      <c r="B214" s="137"/>
      <c r="C214" s="213" t="s">
        <v>266</v>
      </c>
      <c r="D214" s="213" t="s">
        <v>164</v>
      </c>
      <c r="E214" s="214" t="s">
        <v>267</v>
      </c>
      <c r="F214" s="215" t="s">
        <v>268</v>
      </c>
      <c r="G214" s="216" t="s">
        <v>269</v>
      </c>
      <c r="H214" s="217">
        <v>41</v>
      </c>
      <c r="I214" s="218">
        <v>0</v>
      </c>
      <c r="J214" s="123"/>
      <c r="K214" s="218">
        <f>ROUND(P214*H214,2)</f>
        <v>0</v>
      </c>
      <c r="L214" s="89"/>
      <c r="M214" s="22"/>
      <c r="N214" s="90" t="s">
        <v>1</v>
      </c>
      <c r="O214" s="91" t="s">
        <v>35</v>
      </c>
      <c r="P214" s="92">
        <f>I214+J214</f>
        <v>0</v>
      </c>
      <c r="Q214" s="92">
        <f>ROUND(I214*H214,2)</f>
        <v>0</v>
      </c>
      <c r="R214" s="92">
        <f>ROUND(J214*H214,2)</f>
        <v>0</v>
      </c>
      <c r="S214" s="93">
        <v>0</v>
      </c>
      <c r="T214" s="93">
        <f>S214*H214</f>
        <v>0</v>
      </c>
      <c r="U214" s="93">
        <v>0</v>
      </c>
      <c r="V214" s="93">
        <f>U214*H214</f>
        <v>0</v>
      </c>
      <c r="W214" s="93">
        <v>0</v>
      </c>
      <c r="X214" s="94">
        <f>W214*H214</f>
        <v>0</v>
      </c>
      <c r="Y214" s="21"/>
      <c r="Z214" s="21"/>
      <c r="AA214" s="21"/>
      <c r="AB214" s="21"/>
      <c r="AC214" s="21"/>
      <c r="AD214" s="21"/>
      <c r="AE214" s="21"/>
      <c r="AR214" s="95" t="s">
        <v>168</v>
      </c>
      <c r="AT214" s="95" t="s">
        <v>164</v>
      </c>
      <c r="AU214" s="95" t="s">
        <v>82</v>
      </c>
      <c r="AY214" s="17" t="s">
        <v>161</v>
      </c>
      <c r="BE214" s="96">
        <f>IF(O214="základní",K214,0)</f>
        <v>0</v>
      </c>
      <c r="BF214" s="96">
        <f>IF(O214="snížená",K214,0)</f>
        <v>0</v>
      </c>
      <c r="BG214" s="96">
        <f>IF(O214="zákl. přenesená",K214,0)</f>
        <v>0</v>
      </c>
      <c r="BH214" s="96">
        <f>IF(O214="sníž. přenesená",K214,0)</f>
        <v>0</v>
      </c>
      <c r="BI214" s="96">
        <f>IF(O214="nulová",K214,0)</f>
        <v>0</v>
      </c>
      <c r="BJ214" s="17" t="s">
        <v>80</v>
      </c>
      <c r="BK214" s="96">
        <f>ROUND(P214*H214,2)</f>
        <v>0</v>
      </c>
      <c r="BL214" s="17" t="s">
        <v>168</v>
      </c>
      <c r="BM214" s="95" t="s">
        <v>270</v>
      </c>
    </row>
    <row r="215" spans="1:65" s="15" customFormat="1">
      <c r="B215" s="230"/>
      <c r="C215" s="231"/>
      <c r="D215" s="221" t="s">
        <v>169</v>
      </c>
      <c r="E215" s="232" t="s">
        <v>1</v>
      </c>
      <c r="F215" s="233" t="s">
        <v>271</v>
      </c>
      <c r="G215" s="231"/>
      <c r="H215" s="232" t="s">
        <v>1</v>
      </c>
      <c r="I215" s="231"/>
      <c r="J215" s="231"/>
      <c r="K215" s="231"/>
      <c r="M215" s="107"/>
      <c r="N215" s="109"/>
      <c r="O215" s="110"/>
      <c r="P215" s="110"/>
      <c r="Q215" s="110"/>
      <c r="R215" s="110"/>
      <c r="S215" s="110"/>
      <c r="T215" s="110"/>
      <c r="U215" s="110"/>
      <c r="V215" s="110"/>
      <c r="W215" s="110"/>
      <c r="X215" s="111"/>
      <c r="AT215" s="108" t="s">
        <v>169</v>
      </c>
      <c r="AU215" s="108" t="s">
        <v>82</v>
      </c>
      <c r="AV215" s="15" t="s">
        <v>80</v>
      </c>
      <c r="AW215" s="15" t="s">
        <v>4</v>
      </c>
      <c r="AX215" s="15" t="s">
        <v>72</v>
      </c>
      <c r="AY215" s="108" t="s">
        <v>161</v>
      </c>
    </row>
    <row r="216" spans="1:65" s="13" customFormat="1">
      <c r="B216" s="219"/>
      <c r="C216" s="220"/>
      <c r="D216" s="221" t="s">
        <v>169</v>
      </c>
      <c r="E216" s="222" t="s">
        <v>1</v>
      </c>
      <c r="F216" s="223" t="s">
        <v>270</v>
      </c>
      <c r="G216" s="220"/>
      <c r="H216" s="224">
        <v>26</v>
      </c>
      <c r="I216" s="220"/>
      <c r="J216" s="220"/>
      <c r="K216" s="220"/>
      <c r="M216" s="97"/>
      <c r="N216" s="99"/>
      <c r="O216" s="100"/>
      <c r="P216" s="100"/>
      <c r="Q216" s="100"/>
      <c r="R216" s="100"/>
      <c r="S216" s="100"/>
      <c r="T216" s="100"/>
      <c r="U216" s="100"/>
      <c r="V216" s="100"/>
      <c r="W216" s="100"/>
      <c r="X216" s="101"/>
      <c r="AT216" s="98" t="s">
        <v>169</v>
      </c>
      <c r="AU216" s="98" t="s">
        <v>82</v>
      </c>
      <c r="AV216" s="13" t="s">
        <v>82</v>
      </c>
      <c r="AW216" s="13" t="s">
        <v>4</v>
      </c>
      <c r="AX216" s="13" t="s">
        <v>72</v>
      </c>
      <c r="AY216" s="98" t="s">
        <v>161</v>
      </c>
    </row>
    <row r="217" spans="1:65" s="15" customFormat="1">
      <c r="B217" s="230"/>
      <c r="C217" s="231"/>
      <c r="D217" s="221" t="s">
        <v>169</v>
      </c>
      <c r="E217" s="232" t="s">
        <v>1</v>
      </c>
      <c r="F217" s="233" t="s">
        <v>272</v>
      </c>
      <c r="G217" s="231"/>
      <c r="H217" s="232" t="s">
        <v>1</v>
      </c>
      <c r="I217" s="231"/>
      <c r="J217" s="231"/>
      <c r="K217" s="231"/>
      <c r="M217" s="107"/>
      <c r="N217" s="109"/>
      <c r="O217" s="110"/>
      <c r="P217" s="110"/>
      <c r="Q217" s="110"/>
      <c r="R217" s="110"/>
      <c r="S217" s="110"/>
      <c r="T217" s="110"/>
      <c r="U217" s="110"/>
      <c r="V217" s="110"/>
      <c r="W217" s="110"/>
      <c r="X217" s="111"/>
      <c r="AT217" s="108" t="s">
        <v>169</v>
      </c>
      <c r="AU217" s="108" t="s">
        <v>82</v>
      </c>
      <c r="AV217" s="15" t="s">
        <v>80</v>
      </c>
      <c r="AW217" s="15" t="s">
        <v>4</v>
      </c>
      <c r="AX217" s="15" t="s">
        <v>72</v>
      </c>
      <c r="AY217" s="108" t="s">
        <v>161</v>
      </c>
    </row>
    <row r="218" spans="1:65" s="13" customFormat="1">
      <c r="B218" s="219"/>
      <c r="C218" s="220"/>
      <c r="D218" s="221" t="s">
        <v>169</v>
      </c>
      <c r="E218" s="222" t="s">
        <v>1</v>
      </c>
      <c r="F218" s="223" t="s">
        <v>80</v>
      </c>
      <c r="G218" s="220"/>
      <c r="H218" s="224">
        <v>1</v>
      </c>
      <c r="I218" s="220"/>
      <c r="J218" s="220"/>
      <c r="K218" s="220"/>
      <c r="M218" s="97"/>
      <c r="N218" s="99"/>
      <c r="O218" s="100"/>
      <c r="P218" s="100"/>
      <c r="Q218" s="100"/>
      <c r="R218" s="100"/>
      <c r="S218" s="100"/>
      <c r="T218" s="100"/>
      <c r="U218" s="100"/>
      <c r="V218" s="100"/>
      <c r="W218" s="100"/>
      <c r="X218" s="101"/>
      <c r="AT218" s="98" t="s">
        <v>169</v>
      </c>
      <c r="AU218" s="98" t="s">
        <v>82</v>
      </c>
      <c r="AV218" s="13" t="s">
        <v>82</v>
      </c>
      <c r="AW218" s="13" t="s">
        <v>4</v>
      </c>
      <c r="AX218" s="13" t="s">
        <v>72</v>
      </c>
      <c r="AY218" s="98" t="s">
        <v>161</v>
      </c>
    </row>
    <row r="219" spans="1:65" s="15" customFormat="1">
      <c r="B219" s="230"/>
      <c r="C219" s="231"/>
      <c r="D219" s="221" t="s">
        <v>169</v>
      </c>
      <c r="E219" s="232" t="s">
        <v>1</v>
      </c>
      <c r="F219" s="233" t="s">
        <v>273</v>
      </c>
      <c r="G219" s="231"/>
      <c r="H219" s="232" t="s">
        <v>1</v>
      </c>
      <c r="I219" s="231"/>
      <c r="J219" s="231"/>
      <c r="K219" s="231"/>
      <c r="M219" s="107"/>
      <c r="N219" s="109"/>
      <c r="O219" s="110"/>
      <c r="P219" s="110"/>
      <c r="Q219" s="110"/>
      <c r="R219" s="110"/>
      <c r="S219" s="110"/>
      <c r="T219" s="110"/>
      <c r="U219" s="110"/>
      <c r="V219" s="110"/>
      <c r="W219" s="110"/>
      <c r="X219" s="111"/>
      <c r="AT219" s="108" t="s">
        <v>169</v>
      </c>
      <c r="AU219" s="108" t="s">
        <v>82</v>
      </c>
      <c r="AV219" s="15" t="s">
        <v>80</v>
      </c>
      <c r="AW219" s="15" t="s">
        <v>4</v>
      </c>
      <c r="AX219" s="15" t="s">
        <v>72</v>
      </c>
      <c r="AY219" s="108" t="s">
        <v>161</v>
      </c>
    </row>
    <row r="220" spans="1:65" s="13" customFormat="1">
      <c r="B220" s="219"/>
      <c r="C220" s="220"/>
      <c r="D220" s="221" t="s">
        <v>169</v>
      </c>
      <c r="E220" s="222" t="s">
        <v>1</v>
      </c>
      <c r="F220" s="223" t="s">
        <v>204</v>
      </c>
      <c r="G220" s="220"/>
      <c r="H220" s="224">
        <v>14</v>
      </c>
      <c r="I220" s="220"/>
      <c r="J220" s="220"/>
      <c r="K220" s="220"/>
      <c r="M220" s="97"/>
      <c r="N220" s="99"/>
      <c r="O220" s="100"/>
      <c r="P220" s="100"/>
      <c r="Q220" s="100"/>
      <c r="R220" s="100"/>
      <c r="S220" s="100"/>
      <c r="T220" s="100"/>
      <c r="U220" s="100"/>
      <c r="V220" s="100"/>
      <c r="W220" s="100"/>
      <c r="X220" s="101"/>
      <c r="AT220" s="98" t="s">
        <v>169</v>
      </c>
      <c r="AU220" s="98" t="s">
        <v>82</v>
      </c>
      <c r="AV220" s="13" t="s">
        <v>82</v>
      </c>
      <c r="AW220" s="13" t="s">
        <v>4</v>
      </c>
      <c r="AX220" s="13" t="s">
        <v>72</v>
      </c>
      <c r="AY220" s="98" t="s">
        <v>161</v>
      </c>
    </row>
    <row r="221" spans="1:65" s="14" customFormat="1">
      <c r="B221" s="225"/>
      <c r="C221" s="226"/>
      <c r="D221" s="221" t="s">
        <v>169</v>
      </c>
      <c r="E221" s="227" t="s">
        <v>1</v>
      </c>
      <c r="F221" s="228" t="s">
        <v>171</v>
      </c>
      <c r="G221" s="226"/>
      <c r="H221" s="229">
        <v>41</v>
      </c>
      <c r="I221" s="226"/>
      <c r="J221" s="226"/>
      <c r="K221" s="226"/>
      <c r="M221" s="102"/>
      <c r="N221" s="104"/>
      <c r="O221" s="105"/>
      <c r="P221" s="105"/>
      <c r="Q221" s="105"/>
      <c r="R221" s="105"/>
      <c r="S221" s="105"/>
      <c r="T221" s="105"/>
      <c r="U221" s="105"/>
      <c r="V221" s="105"/>
      <c r="W221" s="105"/>
      <c r="X221" s="106"/>
      <c r="AT221" s="103" t="s">
        <v>169</v>
      </c>
      <c r="AU221" s="103" t="s">
        <v>82</v>
      </c>
      <c r="AV221" s="14" t="s">
        <v>168</v>
      </c>
      <c r="AW221" s="14" t="s">
        <v>4</v>
      </c>
      <c r="AX221" s="14" t="s">
        <v>80</v>
      </c>
      <c r="AY221" s="103" t="s">
        <v>161</v>
      </c>
    </row>
    <row r="222" spans="1:65" s="2" customFormat="1" ht="16.5" customHeight="1">
      <c r="A222" s="21"/>
      <c r="B222" s="137"/>
      <c r="C222" s="213" t="s">
        <v>204</v>
      </c>
      <c r="D222" s="213" t="s">
        <v>164</v>
      </c>
      <c r="E222" s="214" t="s">
        <v>274</v>
      </c>
      <c r="F222" s="215" t="s">
        <v>275</v>
      </c>
      <c r="G222" s="216" t="s">
        <v>269</v>
      </c>
      <c r="H222" s="217">
        <v>1</v>
      </c>
      <c r="I222" s="218">
        <v>0</v>
      </c>
      <c r="J222" s="123"/>
      <c r="K222" s="218">
        <f>ROUND(P222*H222,2)</f>
        <v>0</v>
      </c>
      <c r="L222" s="89"/>
      <c r="M222" s="22"/>
      <c r="N222" s="90" t="s">
        <v>1</v>
      </c>
      <c r="O222" s="91" t="s">
        <v>35</v>
      </c>
      <c r="P222" s="92">
        <f>I222+J222</f>
        <v>0</v>
      </c>
      <c r="Q222" s="92">
        <f>ROUND(I222*H222,2)</f>
        <v>0</v>
      </c>
      <c r="R222" s="92">
        <f>ROUND(J222*H222,2)</f>
        <v>0</v>
      </c>
      <c r="S222" s="93">
        <v>0</v>
      </c>
      <c r="T222" s="93">
        <f>S222*H222</f>
        <v>0</v>
      </c>
      <c r="U222" s="93">
        <v>0</v>
      </c>
      <c r="V222" s="93">
        <f>U222*H222</f>
        <v>0</v>
      </c>
      <c r="W222" s="93">
        <v>0</v>
      </c>
      <c r="X222" s="94">
        <f>W222*H222</f>
        <v>0</v>
      </c>
      <c r="Y222" s="21"/>
      <c r="Z222" s="21"/>
      <c r="AA222" s="21"/>
      <c r="AB222" s="21"/>
      <c r="AC222" s="21"/>
      <c r="AD222" s="21"/>
      <c r="AE222" s="21"/>
      <c r="AR222" s="95" t="s">
        <v>168</v>
      </c>
      <c r="AT222" s="95" t="s">
        <v>164</v>
      </c>
      <c r="AU222" s="95" t="s">
        <v>82</v>
      </c>
      <c r="AY222" s="17" t="s">
        <v>161</v>
      </c>
      <c r="BE222" s="96">
        <f>IF(O222="základní",K222,0)</f>
        <v>0</v>
      </c>
      <c r="BF222" s="96">
        <f>IF(O222="snížená",K222,0)</f>
        <v>0</v>
      </c>
      <c r="BG222" s="96">
        <f>IF(O222="zákl. přenesená",K222,0)</f>
        <v>0</v>
      </c>
      <c r="BH222" s="96">
        <f>IF(O222="sníž. přenesená",K222,0)</f>
        <v>0</v>
      </c>
      <c r="BI222" s="96">
        <f>IF(O222="nulová",K222,0)</f>
        <v>0</v>
      </c>
      <c r="BJ222" s="17" t="s">
        <v>80</v>
      </c>
      <c r="BK222" s="96">
        <f>ROUND(P222*H222,2)</f>
        <v>0</v>
      </c>
      <c r="BL222" s="17" t="s">
        <v>168</v>
      </c>
      <c r="BM222" s="95" t="s">
        <v>276</v>
      </c>
    </row>
    <row r="223" spans="1:65" s="15" customFormat="1">
      <c r="B223" s="230"/>
      <c r="C223" s="231"/>
      <c r="D223" s="221" t="s">
        <v>169</v>
      </c>
      <c r="E223" s="232" t="s">
        <v>1</v>
      </c>
      <c r="F223" s="233" t="s">
        <v>186</v>
      </c>
      <c r="G223" s="231"/>
      <c r="H223" s="232" t="s">
        <v>1</v>
      </c>
      <c r="I223" s="231"/>
      <c r="J223" s="231"/>
      <c r="K223" s="231"/>
      <c r="M223" s="107"/>
      <c r="N223" s="109"/>
      <c r="O223" s="110"/>
      <c r="P223" s="110"/>
      <c r="Q223" s="110"/>
      <c r="R223" s="110"/>
      <c r="S223" s="110"/>
      <c r="T223" s="110"/>
      <c r="U223" s="110"/>
      <c r="V223" s="110"/>
      <c r="W223" s="110"/>
      <c r="X223" s="111"/>
      <c r="AT223" s="108" t="s">
        <v>169</v>
      </c>
      <c r="AU223" s="108" t="s">
        <v>82</v>
      </c>
      <c r="AV223" s="15" t="s">
        <v>80</v>
      </c>
      <c r="AW223" s="15" t="s">
        <v>4</v>
      </c>
      <c r="AX223" s="15" t="s">
        <v>72</v>
      </c>
      <c r="AY223" s="108" t="s">
        <v>161</v>
      </c>
    </row>
    <row r="224" spans="1:65" s="13" customFormat="1">
      <c r="B224" s="219"/>
      <c r="C224" s="220"/>
      <c r="D224" s="221" t="s">
        <v>169</v>
      </c>
      <c r="E224" s="222" t="s">
        <v>1</v>
      </c>
      <c r="F224" s="223" t="s">
        <v>80</v>
      </c>
      <c r="G224" s="220"/>
      <c r="H224" s="224">
        <v>1</v>
      </c>
      <c r="I224" s="220"/>
      <c r="J224" s="220"/>
      <c r="K224" s="220"/>
      <c r="M224" s="97"/>
      <c r="N224" s="99"/>
      <c r="O224" s="100"/>
      <c r="P224" s="100"/>
      <c r="Q224" s="100"/>
      <c r="R224" s="100"/>
      <c r="S224" s="100"/>
      <c r="T224" s="100"/>
      <c r="U224" s="100"/>
      <c r="V224" s="100"/>
      <c r="W224" s="100"/>
      <c r="X224" s="101"/>
      <c r="AT224" s="98" t="s">
        <v>169</v>
      </c>
      <c r="AU224" s="98" t="s">
        <v>82</v>
      </c>
      <c r="AV224" s="13" t="s">
        <v>82</v>
      </c>
      <c r="AW224" s="13" t="s">
        <v>4</v>
      </c>
      <c r="AX224" s="13" t="s">
        <v>72</v>
      </c>
      <c r="AY224" s="98" t="s">
        <v>161</v>
      </c>
    </row>
    <row r="225" spans="1:65" s="14" customFormat="1">
      <c r="B225" s="225"/>
      <c r="C225" s="226"/>
      <c r="D225" s="221" t="s">
        <v>169</v>
      </c>
      <c r="E225" s="227" t="s">
        <v>1</v>
      </c>
      <c r="F225" s="228" t="s">
        <v>171</v>
      </c>
      <c r="G225" s="226"/>
      <c r="H225" s="229">
        <v>1</v>
      </c>
      <c r="I225" s="226"/>
      <c r="J225" s="226"/>
      <c r="K225" s="226"/>
      <c r="M225" s="102"/>
      <c r="N225" s="104"/>
      <c r="O225" s="105"/>
      <c r="P225" s="105"/>
      <c r="Q225" s="105"/>
      <c r="R225" s="105"/>
      <c r="S225" s="105"/>
      <c r="T225" s="105"/>
      <c r="U225" s="105"/>
      <c r="V225" s="105"/>
      <c r="W225" s="105"/>
      <c r="X225" s="106"/>
      <c r="AT225" s="103" t="s">
        <v>169</v>
      </c>
      <c r="AU225" s="103" t="s">
        <v>82</v>
      </c>
      <c r="AV225" s="14" t="s">
        <v>168</v>
      </c>
      <c r="AW225" s="14" t="s">
        <v>4</v>
      </c>
      <c r="AX225" s="14" t="s">
        <v>80</v>
      </c>
      <c r="AY225" s="103" t="s">
        <v>161</v>
      </c>
    </row>
    <row r="226" spans="1:65" s="12" customFormat="1" ht="22.9" customHeight="1">
      <c r="B226" s="206"/>
      <c r="C226" s="207"/>
      <c r="D226" s="208" t="s">
        <v>71</v>
      </c>
      <c r="E226" s="211" t="s">
        <v>277</v>
      </c>
      <c r="F226" s="211" t="s">
        <v>278</v>
      </c>
      <c r="G226" s="207"/>
      <c r="H226" s="207"/>
      <c r="I226" s="207"/>
      <c r="J226" s="207"/>
      <c r="K226" s="212">
        <f>BK226</f>
        <v>0</v>
      </c>
      <c r="M226" s="80"/>
      <c r="N226" s="82"/>
      <c r="O226" s="83"/>
      <c r="P226" s="83"/>
      <c r="Q226" s="84">
        <f>SUM(Q227:Q257)</f>
        <v>0</v>
      </c>
      <c r="R226" s="84">
        <f>SUM(R227:R257)</f>
        <v>0</v>
      </c>
      <c r="S226" s="83"/>
      <c r="T226" s="85">
        <f>SUM(T227:T257)</f>
        <v>0</v>
      </c>
      <c r="U226" s="83"/>
      <c r="V226" s="85">
        <f>SUM(V227:V257)</f>
        <v>0</v>
      </c>
      <c r="W226" s="83"/>
      <c r="X226" s="86">
        <f>SUM(X227:X257)</f>
        <v>0</v>
      </c>
      <c r="AR226" s="81" t="s">
        <v>80</v>
      </c>
      <c r="AT226" s="87" t="s">
        <v>71</v>
      </c>
      <c r="AU226" s="87" t="s">
        <v>80</v>
      </c>
      <c r="AY226" s="81" t="s">
        <v>161</v>
      </c>
      <c r="BK226" s="88">
        <f>SUM(BK227:BK257)</f>
        <v>0</v>
      </c>
    </row>
    <row r="227" spans="1:65" s="2" customFormat="1" ht="16.5" customHeight="1">
      <c r="A227" s="21"/>
      <c r="B227" s="137"/>
      <c r="C227" s="213" t="s">
        <v>279</v>
      </c>
      <c r="D227" s="213" t="s">
        <v>164</v>
      </c>
      <c r="E227" s="214" t="s">
        <v>280</v>
      </c>
      <c r="F227" s="215" t="s">
        <v>281</v>
      </c>
      <c r="G227" s="216" t="s">
        <v>282</v>
      </c>
      <c r="H227" s="217">
        <v>168.916</v>
      </c>
      <c r="I227" s="218">
        <v>0</v>
      </c>
      <c r="J227" s="123"/>
      <c r="K227" s="218">
        <f>ROUND(P227*H227,2)</f>
        <v>0</v>
      </c>
      <c r="L227" s="89"/>
      <c r="M227" s="22"/>
      <c r="N227" s="90" t="s">
        <v>1</v>
      </c>
      <c r="O227" s="91" t="s">
        <v>35</v>
      </c>
      <c r="P227" s="92">
        <f>I227+J227</f>
        <v>0</v>
      </c>
      <c r="Q227" s="92">
        <f>ROUND(I227*H227,2)</f>
        <v>0</v>
      </c>
      <c r="R227" s="92">
        <f>ROUND(J227*H227,2)</f>
        <v>0</v>
      </c>
      <c r="S227" s="93">
        <v>0</v>
      </c>
      <c r="T227" s="93">
        <f>S227*H227</f>
        <v>0</v>
      </c>
      <c r="U227" s="93">
        <v>0</v>
      </c>
      <c r="V227" s="93">
        <f>U227*H227</f>
        <v>0</v>
      </c>
      <c r="W227" s="93">
        <v>0</v>
      </c>
      <c r="X227" s="94">
        <f>W227*H227</f>
        <v>0</v>
      </c>
      <c r="Y227" s="21"/>
      <c r="Z227" s="21"/>
      <c r="AA227" s="21"/>
      <c r="AB227" s="21"/>
      <c r="AC227" s="21"/>
      <c r="AD227" s="21"/>
      <c r="AE227" s="21"/>
      <c r="AR227" s="95" t="s">
        <v>168</v>
      </c>
      <c r="AT227" s="95" t="s">
        <v>164</v>
      </c>
      <c r="AU227" s="95" t="s">
        <v>82</v>
      </c>
      <c r="AY227" s="17" t="s">
        <v>161</v>
      </c>
      <c r="BE227" s="96">
        <f>IF(O227="základní",K227,0)</f>
        <v>0</v>
      </c>
      <c r="BF227" s="96">
        <f>IF(O227="snížená",K227,0)</f>
        <v>0</v>
      </c>
      <c r="BG227" s="96">
        <f>IF(O227="zákl. přenesená",K227,0)</f>
        <v>0</v>
      </c>
      <c r="BH227" s="96">
        <f>IF(O227="sníž. přenesená",K227,0)</f>
        <v>0</v>
      </c>
      <c r="BI227" s="96">
        <f>IF(O227="nulová",K227,0)</f>
        <v>0</v>
      </c>
      <c r="BJ227" s="17" t="s">
        <v>80</v>
      </c>
      <c r="BK227" s="96">
        <f>ROUND(P227*H227,2)</f>
        <v>0</v>
      </c>
      <c r="BL227" s="17" t="s">
        <v>168</v>
      </c>
      <c r="BM227" s="95" t="s">
        <v>283</v>
      </c>
    </row>
    <row r="228" spans="1:65" s="2" customFormat="1" ht="37.9" customHeight="1">
      <c r="A228" s="21"/>
      <c r="B228" s="137"/>
      <c r="C228" s="213" t="s">
        <v>239</v>
      </c>
      <c r="D228" s="213" t="s">
        <v>164</v>
      </c>
      <c r="E228" s="214" t="s">
        <v>284</v>
      </c>
      <c r="F228" s="215" t="s">
        <v>285</v>
      </c>
      <c r="G228" s="216" t="s">
        <v>282</v>
      </c>
      <c r="H228" s="217">
        <v>168.916</v>
      </c>
      <c r="I228" s="218">
        <v>0</v>
      </c>
      <c r="J228" s="123"/>
      <c r="K228" s="218">
        <f>ROUND(P228*H228,2)</f>
        <v>0</v>
      </c>
      <c r="L228" s="89"/>
      <c r="M228" s="22"/>
      <c r="N228" s="90" t="s">
        <v>1</v>
      </c>
      <c r="O228" s="91" t="s">
        <v>35</v>
      </c>
      <c r="P228" s="92">
        <f>I228+J228</f>
        <v>0</v>
      </c>
      <c r="Q228" s="92">
        <f>ROUND(I228*H228,2)</f>
        <v>0</v>
      </c>
      <c r="R228" s="92">
        <f>ROUND(J228*H228,2)</f>
        <v>0</v>
      </c>
      <c r="S228" s="93">
        <v>0</v>
      </c>
      <c r="T228" s="93">
        <f>S228*H228</f>
        <v>0</v>
      </c>
      <c r="U228" s="93">
        <v>0</v>
      </c>
      <c r="V228" s="93">
        <f>U228*H228</f>
        <v>0</v>
      </c>
      <c r="W228" s="93">
        <v>0</v>
      </c>
      <c r="X228" s="94">
        <f>W228*H228</f>
        <v>0</v>
      </c>
      <c r="Y228" s="21"/>
      <c r="Z228" s="21"/>
      <c r="AA228" s="21"/>
      <c r="AB228" s="21"/>
      <c r="AC228" s="21"/>
      <c r="AD228" s="21"/>
      <c r="AE228" s="21"/>
      <c r="AR228" s="95" t="s">
        <v>168</v>
      </c>
      <c r="AT228" s="95" t="s">
        <v>164</v>
      </c>
      <c r="AU228" s="95" t="s">
        <v>82</v>
      </c>
      <c r="AY228" s="17" t="s">
        <v>161</v>
      </c>
      <c r="BE228" s="96">
        <f>IF(O228="základní",K228,0)</f>
        <v>0</v>
      </c>
      <c r="BF228" s="96">
        <f>IF(O228="snížená",K228,0)</f>
        <v>0</v>
      </c>
      <c r="BG228" s="96">
        <f>IF(O228="zákl. přenesená",K228,0)</f>
        <v>0</v>
      </c>
      <c r="BH228" s="96">
        <f>IF(O228="sníž. přenesená",K228,0)</f>
        <v>0</v>
      </c>
      <c r="BI228" s="96">
        <f>IF(O228="nulová",K228,0)</f>
        <v>0</v>
      </c>
      <c r="BJ228" s="17" t="s">
        <v>80</v>
      </c>
      <c r="BK228" s="96">
        <f>ROUND(P228*H228,2)</f>
        <v>0</v>
      </c>
      <c r="BL228" s="17" t="s">
        <v>168</v>
      </c>
      <c r="BM228" s="95" t="s">
        <v>286</v>
      </c>
    </row>
    <row r="229" spans="1:65" s="2" customFormat="1" ht="33" customHeight="1">
      <c r="A229" s="21"/>
      <c r="B229" s="137"/>
      <c r="C229" s="213" t="s">
        <v>287</v>
      </c>
      <c r="D229" s="213" t="s">
        <v>164</v>
      </c>
      <c r="E229" s="214" t="s">
        <v>288</v>
      </c>
      <c r="F229" s="215" t="s">
        <v>289</v>
      </c>
      <c r="G229" s="216" t="s">
        <v>282</v>
      </c>
      <c r="H229" s="217">
        <v>168.916</v>
      </c>
      <c r="I229" s="218">
        <v>0</v>
      </c>
      <c r="J229" s="123"/>
      <c r="K229" s="218">
        <f>ROUND(P229*H229,2)</f>
        <v>0</v>
      </c>
      <c r="L229" s="89"/>
      <c r="M229" s="22"/>
      <c r="N229" s="90" t="s">
        <v>1</v>
      </c>
      <c r="O229" s="91" t="s">
        <v>35</v>
      </c>
      <c r="P229" s="92">
        <f>I229+J229</f>
        <v>0</v>
      </c>
      <c r="Q229" s="92">
        <f>ROUND(I229*H229,2)</f>
        <v>0</v>
      </c>
      <c r="R229" s="92">
        <f>ROUND(J229*H229,2)</f>
        <v>0</v>
      </c>
      <c r="S229" s="93">
        <v>0</v>
      </c>
      <c r="T229" s="93">
        <f>S229*H229</f>
        <v>0</v>
      </c>
      <c r="U229" s="93">
        <v>0</v>
      </c>
      <c r="V229" s="93">
        <f>U229*H229</f>
        <v>0</v>
      </c>
      <c r="W229" s="93">
        <v>0</v>
      </c>
      <c r="X229" s="94">
        <f>W229*H229</f>
        <v>0</v>
      </c>
      <c r="Y229" s="21"/>
      <c r="Z229" s="21"/>
      <c r="AA229" s="21"/>
      <c r="AB229" s="21"/>
      <c r="AC229" s="21"/>
      <c r="AD229" s="21"/>
      <c r="AE229" s="21"/>
      <c r="AR229" s="95" t="s">
        <v>168</v>
      </c>
      <c r="AT229" s="95" t="s">
        <v>164</v>
      </c>
      <c r="AU229" s="95" t="s">
        <v>82</v>
      </c>
      <c r="AY229" s="17" t="s">
        <v>161</v>
      </c>
      <c r="BE229" s="96">
        <f>IF(O229="základní",K229,0)</f>
        <v>0</v>
      </c>
      <c r="BF229" s="96">
        <f>IF(O229="snížená",K229,0)</f>
        <v>0</v>
      </c>
      <c r="BG229" s="96">
        <f>IF(O229="zákl. přenesená",K229,0)</f>
        <v>0</v>
      </c>
      <c r="BH229" s="96">
        <f>IF(O229="sníž. přenesená",K229,0)</f>
        <v>0</v>
      </c>
      <c r="BI229" s="96">
        <f>IF(O229="nulová",K229,0)</f>
        <v>0</v>
      </c>
      <c r="BJ229" s="17" t="s">
        <v>80</v>
      </c>
      <c r="BK229" s="96">
        <f>ROUND(P229*H229,2)</f>
        <v>0</v>
      </c>
      <c r="BL229" s="17" t="s">
        <v>168</v>
      </c>
      <c r="BM229" s="95" t="s">
        <v>290</v>
      </c>
    </row>
    <row r="230" spans="1:65" s="2" customFormat="1" ht="44.25" customHeight="1">
      <c r="A230" s="21"/>
      <c r="B230" s="137"/>
      <c r="C230" s="213" t="s">
        <v>245</v>
      </c>
      <c r="D230" s="213" t="s">
        <v>164</v>
      </c>
      <c r="E230" s="214" t="s">
        <v>291</v>
      </c>
      <c r="F230" s="215" t="s">
        <v>292</v>
      </c>
      <c r="G230" s="216" t="s">
        <v>282</v>
      </c>
      <c r="H230" s="217">
        <v>3551.404</v>
      </c>
      <c r="I230" s="218">
        <v>0</v>
      </c>
      <c r="J230" s="123"/>
      <c r="K230" s="218">
        <f>ROUND(P230*H230,2)</f>
        <v>0</v>
      </c>
      <c r="L230" s="89"/>
      <c r="M230" s="22"/>
      <c r="N230" s="90" t="s">
        <v>1</v>
      </c>
      <c r="O230" s="91" t="s">
        <v>35</v>
      </c>
      <c r="P230" s="92">
        <f>I230+J230</f>
        <v>0</v>
      </c>
      <c r="Q230" s="92">
        <f>ROUND(I230*H230,2)</f>
        <v>0</v>
      </c>
      <c r="R230" s="92">
        <f>ROUND(J230*H230,2)</f>
        <v>0</v>
      </c>
      <c r="S230" s="93">
        <v>0</v>
      </c>
      <c r="T230" s="93">
        <f>S230*H230</f>
        <v>0</v>
      </c>
      <c r="U230" s="93">
        <v>0</v>
      </c>
      <c r="V230" s="93">
        <f>U230*H230</f>
        <v>0</v>
      </c>
      <c r="W230" s="93">
        <v>0</v>
      </c>
      <c r="X230" s="94">
        <f>W230*H230</f>
        <v>0</v>
      </c>
      <c r="Y230" s="21"/>
      <c r="Z230" s="21"/>
      <c r="AA230" s="21"/>
      <c r="AB230" s="21"/>
      <c r="AC230" s="21"/>
      <c r="AD230" s="21"/>
      <c r="AE230" s="21"/>
      <c r="AR230" s="95" t="s">
        <v>168</v>
      </c>
      <c r="AT230" s="95" t="s">
        <v>164</v>
      </c>
      <c r="AU230" s="95" t="s">
        <v>82</v>
      </c>
      <c r="AY230" s="17" t="s">
        <v>161</v>
      </c>
      <c r="BE230" s="96">
        <f>IF(O230="základní",K230,0)</f>
        <v>0</v>
      </c>
      <c r="BF230" s="96">
        <f>IF(O230="snížená",K230,0)</f>
        <v>0</v>
      </c>
      <c r="BG230" s="96">
        <f>IF(O230="zákl. přenesená",K230,0)</f>
        <v>0</v>
      </c>
      <c r="BH230" s="96">
        <f>IF(O230="sníž. přenesená",K230,0)</f>
        <v>0</v>
      </c>
      <c r="BI230" s="96">
        <f>IF(O230="nulová",K230,0)</f>
        <v>0</v>
      </c>
      <c r="BJ230" s="17" t="s">
        <v>80</v>
      </c>
      <c r="BK230" s="96">
        <f>ROUND(P230*H230,2)</f>
        <v>0</v>
      </c>
      <c r="BL230" s="17" t="s">
        <v>168</v>
      </c>
      <c r="BM230" s="95" t="s">
        <v>293</v>
      </c>
    </row>
    <row r="231" spans="1:65" s="13" customFormat="1">
      <c r="B231" s="219"/>
      <c r="C231" s="220"/>
      <c r="D231" s="221" t="s">
        <v>169</v>
      </c>
      <c r="E231" s="222" t="s">
        <v>1</v>
      </c>
      <c r="F231" s="223" t="s">
        <v>294</v>
      </c>
      <c r="G231" s="220"/>
      <c r="H231" s="224">
        <v>3551.404</v>
      </c>
      <c r="I231" s="220"/>
      <c r="J231" s="220"/>
      <c r="K231" s="220"/>
      <c r="M231" s="97"/>
      <c r="N231" s="99"/>
      <c r="O231" s="100"/>
      <c r="P231" s="100"/>
      <c r="Q231" s="100"/>
      <c r="R231" s="100"/>
      <c r="S231" s="100"/>
      <c r="T231" s="100"/>
      <c r="U231" s="100"/>
      <c r="V231" s="100"/>
      <c r="W231" s="100"/>
      <c r="X231" s="101"/>
      <c r="AT231" s="98" t="s">
        <v>169</v>
      </c>
      <c r="AU231" s="98" t="s">
        <v>82</v>
      </c>
      <c r="AV231" s="13" t="s">
        <v>82</v>
      </c>
      <c r="AW231" s="13" t="s">
        <v>4</v>
      </c>
      <c r="AX231" s="13" t="s">
        <v>72</v>
      </c>
      <c r="AY231" s="98" t="s">
        <v>161</v>
      </c>
    </row>
    <row r="232" spans="1:65" s="14" customFormat="1">
      <c r="B232" s="225"/>
      <c r="C232" s="226"/>
      <c r="D232" s="221" t="s">
        <v>169</v>
      </c>
      <c r="E232" s="227" t="s">
        <v>1</v>
      </c>
      <c r="F232" s="228" t="s">
        <v>171</v>
      </c>
      <c r="G232" s="226"/>
      <c r="H232" s="229">
        <v>3551.404</v>
      </c>
      <c r="I232" s="226"/>
      <c r="J232" s="226"/>
      <c r="K232" s="226"/>
      <c r="M232" s="102"/>
      <c r="N232" s="104"/>
      <c r="O232" s="105"/>
      <c r="P232" s="105"/>
      <c r="Q232" s="105"/>
      <c r="R232" s="105"/>
      <c r="S232" s="105"/>
      <c r="T232" s="105"/>
      <c r="U232" s="105"/>
      <c r="V232" s="105"/>
      <c r="W232" s="105"/>
      <c r="X232" s="106"/>
      <c r="AT232" s="103" t="s">
        <v>169</v>
      </c>
      <c r="AU232" s="103" t="s">
        <v>82</v>
      </c>
      <c r="AV232" s="14" t="s">
        <v>168</v>
      </c>
      <c r="AW232" s="14" t="s">
        <v>4</v>
      </c>
      <c r="AX232" s="14" t="s">
        <v>80</v>
      </c>
      <c r="AY232" s="103" t="s">
        <v>161</v>
      </c>
    </row>
    <row r="233" spans="1:65" s="2" customFormat="1" ht="44.25" customHeight="1">
      <c r="A233" s="21"/>
      <c r="B233" s="137"/>
      <c r="C233" s="213" t="s">
        <v>295</v>
      </c>
      <c r="D233" s="213" t="s">
        <v>164</v>
      </c>
      <c r="E233" s="214" t="s">
        <v>296</v>
      </c>
      <c r="F233" s="215" t="s">
        <v>297</v>
      </c>
      <c r="G233" s="216" t="s">
        <v>282</v>
      </c>
      <c r="H233" s="217">
        <v>1.8029999999999999</v>
      </c>
      <c r="I233" s="218">
        <v>0</v>
      </c>
      <c r="J233" s="123"/>
      <c r="K233" s="218">
        <f>ROUND(P233*H233,2)</f>
        <v>0</v>
      </c>
      <c r="L233" s="89"/>
      <c r="M233" s="22"/>
      <c r="N233" s="90" t="s">
        <v>1</v>
      </c>
      <c r="O233" s="91" t="s">
        <v>35</v>
      </c>
      <c r="P233" s="92">
        <f>I233+J233</f>
        <v>0</v>
      </c>
      <c r="Q233" s="92">
        <f>ROUND(I233*H233,2)</f>
        <v>0</v>
      </c>
      <c r="R233" s="92">
        <f>ROUND(J233*H233,2)</f>
        <v>0</v>
      </c>
      <c r="S233" s="93">
        <v>0</v>
      </c>
      <c r="T233" s="93">
        <f>S233*H233</f>
        <v>0</v>
      </c>
      <c r="U233" s="93">
        <v>0</v>
      </c>
      <c r="V233" s="93">
        <f>U233*H233</f>
        <v>0</v>
      </c>
      <c r="W233" s="93">
        <v>0</v>
      </c>
      <c r="X233" s="94">
        <f>W233*H233</f>
        <v>0</v>
      </c>
      <c r="Y233" s="21"/>
      <c r="Z233" s="21"/>
      <c r="AA233" s="21"/>
      <c r="AB233" s="21"/>
      <c r="AC233" s="21"/>
      <c r="AD233" s="21"/>
      <c r="AE233" s="21"/>
      <c r="AR233" s="95" t="s">
        <v>168</v>
      </c>
      <c r="AT233" s="95" t="s">
        <v>164</v>
      </c>
      <c r="AU233" s="95" t="s">
        <v>82</v>
      </c>
      <c r="AY233" s="17" t="s">
        <v>161</v>
      </c>
      <c r="BE233" s="96">
        <f>IF(O233="základní",K233,0)</f>
        <v>0</v>
      </c>
      <c r="BF233" s="96">
        <f>IF(O233="snížená",K233,0)</f>
        <v>0</v>
      </c>
      <c r="BG233" s="96">
        <f>IF(O233="zákl. přenesená",K233,0)</f>
        <v>0</v>
      </c>
      <c r="BH233" s="96">
        <f>IF(O233="sníž. přenesená",K233,0)</f>
        <v>0</v>
      </c>
      <c r="BI233" s="96">
        <f>IF(O233="nulová",K233,0)</f>
        <v>0</v>
      </c>
      <c r="BJ233" s="17" t="s">
        <v>80</v>
      </c>
      <c r="BK233" s="96">
        <f>ROUND(P233*H233,2)</f>
        <v>0</v>
      </c>
      <c r="BL233" s="17" t="s">
        <v>168</v>
      </c>
      <c r="BM233" s="95" t="s">
        <v>298</v>
      </c>
    </row>
    <row r="234" spans="1:65" s="2" customFormat="1" ht="37.9" customHeight="1">
      <c r="A234" s="21"/>
      <c r="B234" s="137"/>
      <c r="C234" s="213" t="s">
        <v>248</v>
      </c>
      <c r="D234" s="213" t="s">
        <v>164</v>
      </c>
      <c r="E234" s="214" t="s">
        <v>299</v>
      </c>
      <c r="F234" s="215" t="s">
        <v>300</v>
      </c>
      <c r="G234" s="216" t="s">
        <v>282</v>
      </c>
      <c r="H234" s="217">
        <v>1.03</v>
      </c>
      <c r="I234" s="218">
        <v>0</v>
      </c>
      <c r="J234" s="123"/>
      <c r="K234" s="218">
        <f>ROUND(P234*H234,2)</f>
        <v>0</v>
      </c>
      <c r="L234" s="89"/>
      <c r="M234" s="22"/>
      <c r="N234" s="90" t="s">
        <v>1</v>
      </c>
      <c r="O234" s="91" t="s">
        <v>35</v>
      </c>
      <c r="P234" s="92">
        <f>I234+J234</f>
        <v>0</v>
      </c>
      <c r="Q234" s="92">
        <f>ROUND(I234*H234,2)</f>
        <v>0</v>
      </c>
      <c r="R234" s="92">
        <f>ROUND(J234*H234,2)</f>
        <v>0</v>
      </c>
      <c r="S234" s="93">
        <v>0</v>
      </c>
      <c r="T234" s="93">
        <f>S234*H234</f>
        <v>0</v>
      </c>
      <c r="U234" s="93">
        <v>0</v>
      </c>
      <c r="V234" s="93">
        <f>U234*H234</f>
        <v>0</v>
      </c>
      <c r="W234" s="93">
        <v>0</v>
      </c>
      <c r="X234" s="94">
        <f>W234*H234</f>
        <v>0</v>
      </c>
      <c r="Y234" s="21"/>
      <c r="Z234" s="21"/>
      <c r="AA234" s="21"/>
      <c r="AB234" s="21"/>
      <c r="AC234" s="21"/>
      <c r="AD234" s="21"/>
      <c r="AE234" s="21"/>
      <c r="AR234" s="95" t="s">
        <v>168</v>
      </c>
      <c r="AT234" s="95" t="s">
        <v>164</v>
      </c>
      <c r="AU234" s="95" t="s">
        <v>82</v>
      </c>
      <c r="AY234" s="17" t="s">
        <v>161</v>
      </c>
      <c r="BE234" s="96">
        <f>IF(O234="základní",K234,0)</f>
        <v>0</v>
      </c>
      <c r="BF234" s="96">
        <f>IF(O234="snížená",K234,0)</f>
        <v>0</v>
      </c>
      <c r="BG234" s="96">
        <f>IF(O234="zákl. přenesená",K234,0)</f>
        <v>0</v>
      </c>
      <c r="BH234" s="96">
        <f>IF(O234="sníž. přenesená",K234,0)</f>
        <v>0</v>
      </c>
      <c r="BI234" s="96">
        <f>IF(O234="nulová",K234,0)</f>
        <v>0</v>
      </c>
      <c r="BJ234" s="17" t="s">
        <v>80</v>
      </c>
      <c r="BK234" s="96">
        <f>ROUND(P234*H234,2)</f>
        <v>0</v>
      </c>
      <c r="BL234" s="17" t="s">
        <v>168</v>
      </c>
      <c r="BM234" s="95" t="s">
        <v>301</v>
      </c>
    </row>
    <row r="235" spans="1:65" s="13" customFormat="1">
      <c r="B235" s="219"/>
      <c r="C235" s="220"/>
      <c r="D235" s="221" t="s">
        <v>169</v>
      </c>
      <c r="E235" s="222" t="s">
        <v>1</v>
      </c>
      <c r="F235" s="223" t="s">
        <v>302</v>
      </c>
      <c r="G235" s="220"/>
      <c r="H235" s="224">
        <v>1.03</v>
      </c>
      <c r="I235" s="220"/>
      <c r="J235" s="220"/>
      <c r="K235" s="220"/>
      <c r="M235" s="97"/>
      <c r="N235" s="99"/>
      <c r="O235" s="100"/>
      <c r="P235" s="100"/>
      <c r="Q235" s="100"/>
      <c r="R235" s="100"/>
      <c r="S235" s="100"/>
      <c r="T235" s="100"/>
      <c r="U235" s="100"/>
      <c r="V235" s="100"/>
      <c r="W235" s="100"/>
      <c r="X235" s="101"/>
      <c r="AT235" s="98" t="s">
        <v>169</v>
      </c>
      <c r="AU235" s="98" t="s">
        <v>82</v>
      </c>
      <c r="AV235" s="13" t="s">
        <v>82</v>
      </c>
      <c r="AW235" s="13" t="s">
        <v>4</v>
      </c>
      <c r="AX235" s="13" t="s">
        <v>72</v>
      </c>
      <c r="AY235" s="98" t="s">
        <v>161</v>
      </c>
    </row>
    <row r="236" spans="1:65" s="14" customFormat="1">
      <c r="B236" s="225"/>
      <c r="C236" s="226"/>
      <c r="D236" s="221" t="s">
        <v>169</v>
      </c>
      <c r="E236" s="227" t="s">
        <v>1</v>
      </c>
      <c r="F236" s="228" t="s">
        <v>171</v>
      </c>
      <c r="G236" s="226"/>
      <c r="H236" s="229">
        <v>1.03</v>
      </c>
      <c r="I236" s="226"/>
      <c r="J236" s="226"/>
      <c r="K236" s="226"/>
      <c r="M236" s="102"/>
      <c r="N236" s="104"/>
      <c r="O236" s="105"/>
      <c r="P236" s="105"/>
      <c r="Q236" s="105"/>
      <c r="R236" s="105"/>
      <c r="S236" s="105"/>
      <c r="T236" s="105"/>
      <c r="U236" s="105"/>
      <c r="V236" s="105"/>
      <c r="W236" s="105"/>
      <c r="X236" s="106"/>
      <c r="AT236" s="103" t="s">
        <v>169</v>
      </c>
      <c r="AU236" s="103" t="s">
        <v>82</v>
      </c>
      <c r="AV236" s="14" t="s">
        <v>168</v>
      </c>
      <c r="AW236" s="14" t="s">
        <v>4</v>
      </c>
      <c r="AX236" s="14" t="s">
        <v>80</v>
      </c>
      <c r="AY236" s="103" t="s">
        <v>161</v>
      </c>
    </row>
    <row r="237" spans="1:65" s="2" customFormat="1" ht="37.9" customHeight="1">
      <c r="A237" s="21"/>
      <c r="B237" s="137"/>
      <c r="C237" s="213" t="s">
        <v>8</v>
      </c>
      <c r="D237" s="213" t="s">
        <v>164</v>
      </c>
      <c r="E237" s="214" t="s">
        <v>303</v>
      </c>
      <c r="F237" s="215" t="s">
        <v>304</v>
      </c>
      <c r="G237" s="216" t="s">
        <v>282</v>
      </c>
      <c r="H237" s="217">
        <v>14.385999999999999</v>
      </c>
      <c r="I237" s="218">
        <v>0</v>
      </c>
      <c r="J237" s="123"/>
      <c r="K237" s="218">
        <f>ROUND(P237*H237,2)</f>
        <v>0</v>
      </c>
      <c r="L237" s="89"/>
      <c r="M237" s="22"/>
      <c r="N237" s="90" t="s">
        <v>1</v>
      </c>
      <c r="O237" s="91" t="s">
        <v>35</v>
      </c>
      <c r="P237" s="92">
        <f>I237+J237</f>
        <v>0</v>
      </c>
      <c r="Q237" s="92">
        <f>ROUND(I237*H237,2)</f>
        <v>0</v>
      </c>
      <c r="R237" s="92">
        <f>ROUND(J237*H237,2)</f>
        <v>0</v>
      </c>
      <c r="S237" s="93">
        <v>0</v>
      </c>
      <c r="T237" s="93">
        <f>S237*H237</f>
        <v>0</v>
      </c>
      <c r="U237" s="93">
        <v>0</v>
      </c>
      <c r="V237" s="93">
        <f>U237*H237</f>
        <v>0</v>
      </c>
      <c r="W237" s="93">
        <v>0</v>
      </c>
      <c r="X237" s="94">
        <f>W237*H237</f>
        <v>0</v>
      </c>
      <c r="Y237" s="21"/>
      <c r="Z237" s="21"/>
      <c r="AA237" s="21"/>
      <c r="AB237" s="21"/>
      <c r="AC237" s="21"/>
      <c r="AD237" s="21"/>
      <c r="AE237" s="21"/>
      <c r="AR237" s="95" t="s">
        <v>168</v>
      </c>
      <c r="AT237" s="95" t="s">
        <v>164</v>
      </c>
      <c r="AU237" s="95" t="s">
        <v>82</v>
      </c>
      <c r="AY237" s="17" t="s">
        <v>161</v>
      </c>
      <c r="BE237" s="96">
        <f>IF(O237="základní",K237,0)</f>
        <v>0</v>
      </c>
      <c r="BF237" s="96">
        <f>IF(O237="snížená",K237,0)</f>
        <v>0</v>
      </c>
      <c r="BG237" s="96">
        <f>IF(O237="zákl. přenesená",K237,0)</f>
        <v>0</v>
      </c>
      <c r="BH237" s="96">
        <f>IF(O237="sníž. přenesená",K237,0)</f>
        <v>0</v>
      </c>
      <c r="BI237" s="96">
        <f>IF(O237="nulová",K237,0)</f>
        <v>0</v>
      </c>
      <c r="BJ237" s="17" t="s">
        <v>80</v>
      </c>
      <c r="BK237" s="96">
        <f>ROUND(P237*H237,2)</f>
        <v>0</v>
      </c>
      <c r="BL237" s="17" t="s">
        <v>168</v>
      </c>
      <c r="BM237" s="95" t="s">
        <v>305</v>
      </c>
    </row>
    <row r="238" spans="1:65" s="13" customFormat="1">
      <c r="B238" s="219"/>
      <c r="C238" s="220"/>
      <c r="D238" s="221" t="s">
        <v>169</v>
      </c>
      <c r="E238" s="222" t="s">
        <v>1</v>
      </c>
      <c r="F238" s="223" t="s">
        <v>306</v>
      </c>
      <c r="G238" s="220"/>
      <c r="H238" s="224">
        <v>11.006</v>
      </c>
      <c r="I238" s="220"/>
      <c r="J238" s="220"/>
      <c r="K238" s="220"/>
      <c r="M238" s="97"/>
      <c r="N238" s="99"/>
      <c r="O238" s="100"/>
      <c r="P238" s="100"/>
      <c r="Q238" s="100"/>
      <c r="R238" s="100"/>
      <c r="S238" s="100"/>
      <c r="T238" s="100"/>
      <c r="U238" s="100"/>
      <c r="V238" s="100"/>
      <c r="W238" s="100"/>
      <c r="X238" s="101"/>
      <c r="AT238" s="98" t="s">
        <v>169</v>
      </c>
      <c r="AU238" s="98" t="s">
        <v>82</v>
      </c>
      <c r="AV238" s="13" t="s">
        <v>82</v>
      </c>
      <c r="AW238" s="13" t="s">
        <v>4</v>
      </c>
      <c r="AX238" s="13" t="s">
        <v>72</v>
      </c>
      <c r="AY238" s="98" t="s">
        <v>161</v>
      </c>
    </row>
    <row r="239" spans="1:65" s="13" customFormat="1">
      <c r="B239" s="219"/>
      <c r="C239" s="220"/>
      <c r="D239" s="221" t="s">
        <v>169</v>
      </c>
      <c r="E239" s="222" t="s">
        <v>1</v>
      </c>
      <c r="F239" s="223" t="s">
        <v>307</v>
      </c>
      <c r="G239" s="220"/>
      <c r="H239" s="224">
        <v>3.38</v>
      </c>
      <c r="I239" s="220"/>
      <c r="J239" s="220"/>
      <c r="K239" s="220"/>
      <c r="M239" s="97"/>
      <c r="N239" s="99"/>
      <c r="O239" s="100"/>
      <c r="P239" s="100"/>
      <c r="Q239" s="100"/>
      <c r="R239" s="100"/>
      <c r="S239" s="100"/>
      <c r="T239" s="100"/>
      <c r="U239" s="100"/>
      <c r="V239" s="100"/>
      <c r="W239" s="100"/>
      <c r="X239" s="101"/>
      <c r="AT239" s="98" t="s">
        <v>169</v>
      </c>
      <c r="AU239" s="98" t="s">
        <v>82</v>
      </c>
      <c r="AV239" s="13" t="s">
        <v>82</v>
      </c>
      <c r="AW239" s="13" t="s">
        <v>4</v>
      </c>
      <c r="AX239" s="13" t="s">
        <v>72</v>
      </c>
      <c r="AY239" s="98" t="s">
        <v>161</v>
      </c>
    </row>
    <row r="240" spans="1:65" s="14" customFormat="1">
      <c r="B240" s="225"/>
      <c r="C240" s="226"/>
      <c r="D240" s="221" t="s">
        <v>169</v>
      </c>
      <c r="E240" s="227" t="s">
        <v>1</v>
      </c>
      <c r="F240" s="228" t="s">
        <v>171</v>
      </c>
      <c r="G240" s="226"/>
      <c r="H240" s="229">
        <v>14.385999999999999</v>
      </c>
      <c r="I240" s="226"/>
      <c r="J240" s="226"/>
      <c r="K240" s="226"/>
      <c r="M240" s="102"/>
      <c r="N240" s="104"/>
      <c r="O240" s="105"/>
      <c r="P240" s="105"/>
      <c r="Q240" s="105"/>
      <c r="R240" s="105"/>
      <c r="S240" s="105"/>
      <c r="T240" s="105"/>
      <c r="U240" s="105"/>
      <c r="V240" s="105"/>
      <c r="W240" s="105"/>
      <c r="X240" s="106"/>
      <c r="AT240" s="103" t="s">
        <v>169</v>
      </c>
      <c r="AU240" s="103" t="s">
        <v>82</v>
      </c>
      <c r="AV240" s="14" t="s">
        <v>168</v>
      </c>
      <c r="AW240" s="14" t="s">
        <v>4</v>
      </c>
      <c r="AX240" s="14" t="s">
        <v>80</v>
      </c>
      <c r="AY240" s="103" t="s">
        <v>161</v>
      </c>
    </row>
    <row r="241" spans="1:65" s="2" customFormat="1" ht="55.5" customHeight="1">
      <c r="A241" s="21"/>
      <c r="B241" s="137"/>
      <c r="C241" s="213" t="s">
        <v>252</v>
      </c>
      <c r="D241" s="213" t="s">
        <v>164</v>
      </c>
      <c r="E241" s="214" t="s">
        <v>308</v>
      </c>
      <c r="F241" s="215" t="s">
        <v>309</v>
      </c>
      <c r="G241" s="216" t="s">
        <v>282</v>
      </c>
      <c r="H241" s="217">
        <v>4.2350000000000003</v>
      </c>
      <c r="I241" s="218">
        <v>0</v>
      </c>
      <c r="J241" s="123"/>
      <c r="K241" s="218">
        <f>ROUND(P241*H241,2)</f>
        <v>0</v>
      </c>
      <c r="L241" s="89"/>
      <c r="M241" s="22"/>
      <c r="N241" s="90" t="s">
        <v>1</v>
      </c>
      <c r="O241" s="91" t="s">
        <v>35</v>
      </c>
      <c r="P241" s="92">
        <f>I241+J241</f>
        <v>0</v>
      </c>
      <c r="Q241" s="92">
        <f>ROUND(I241*H241,2)</f>
        <v>0</v>
      </c>
      <c r="R241" s="92">
        <f>ROUND(J241*H241,2)</f>
        <v>0</v>
      </c>
      <c r="S241" s="93">
        <v>0</v>
      </c>
      <c r="T241" s="93">
        <f>S241*H241</f>
        <v>0</v>
      </c>
      <c r="U241" s="93">
        <v>0</v>
      </c>
      <c r="V241" s="93">
        <f>U241*H241</f>
        <v>0</v>
      </c>
      <c r="W241" s="93">
        <v>0</v>
      </c>
      <c r="X241" s="94">
        <f>W241*H241</f>
        <v>0</v>
      </c>
      <c r="Y241" s="21"/>
      <c r="Z241" s="21"/>
      <c r="AA241" s="21"/>
      <c r="AB241" s="21"/>
      <c r="AC241" s="21"/>
      <c r="AD241" s="21"/>
      <c r="AE241" s="21"/>
      <c r="AR241" s="95" t="s">
        <v>168</v>
      </c>
      <c r="AT241" s="95" t="s">
        <v>164</v>
      </c>
      <c r="AU241" s="95" t="s">
        <v>82</v>
      </c>
      <c r="AY241" s="17" t="s">
        <v>161</v>
      </c>
      <c r="BE241" s="96">
        <f>IF(O241="základní",K241,0)</f>
        <v>0</v>
      </c>
      <c r="BF241" s="96">
        <f>IF(O241="snížená",K241,0)</f>
        <v>0</v>
      </c>
      <c r="BG241" s="96">
        <f>IF(O241="zákl. přenesená",K241,0)</f>
        <v>0</v>
      </c>
      <c r="BH241" s="96">
        <f>IF(O241="sníž. přenesená",K241,0)</f>
        <v>0</v>
      </c>
      <c r="BI241" s="96">
        <f>IF(O241="nulová",K241,0)</f>
        <v>0</v>
      </c>
      <c r="BJ241" s="17" t="s">
        <v>80</v>
      </c>
      <c r="BK241" s="96">
        <f>ROUND(P241*H241,2)</f>
        <v>0</v>
      </c>
      <c r="BL241" s="17" t="s">
        <v>168</v>
      </c>
      <c r="BM241" s="95" t="s">
        <v>310</v>
      </c>
    </row>
    <row r="242" spans="1:65" s="2" customFormat="1" ht="44.25" customHeight="1">
      <c r="A242" s="21"/>
      <c r="B242" s="137"/>
      <c r="C242" s="213" t="s">
        <v>311</v>
      </c>
      <c r="D242" s="213" t="s">
        <v>164</v>
      </c>
      <c r="E242" s="214" t="s">
        <v>312</v>
      </c>
      <c r="F242" s="215" t="s">
        <v>313</v>
      </c>
      <c r="G242" s="216" t="s">
        <v>282</v>
      </c>
      <c r="H242" s="217">
        <v>1.49</v>
      </c>
      <c r="I242" s="218">
        <v>0</v>
      </c>
      <c r="J242" s="123"/>
      <c r="K242" s="218">
        <f>ROUND(P242*H242,2)</f>
        <v>0</v>
      </c>
      <c r="L242" s="89"/>
      <c r="M242" s="22"/>
      <c r="N242" s="90" t="s">
        <v>1</v>
      </c>
      <c r="O242" s="91" t="s">
        <v>35</v>
      </c>
      <c r="P242" s="92">
        <f>I242+J242</f>
        <v>0</v>
      </c>
      <c r="Q242" s="92">
        <f>ROUND(I242*H242,2)</f>
        <v>0</v>
      </c>
      <c r="R242" s="92">
        <f>ROUND(J242*H242,2)</f>
        <v>0</v>
      </c>
      <c r="S242" s="93">
        <v>0</v>
      </c>
      <c r="T242" s="93">
        <f>S242*H242</f>
        <v>0</v>
      </c>
      <c r="U242" s="93">
        <v>0</v>
      </c>
      <c r="V242" s="93">
        <f>U242*H242</f>
        <v>0</v>
      </c>
      <c r="W242" s="93">
        <v>0</v>
      </c>
      <c r="X242" s="94">
        <f>W242*H242</f>
        <v>0</v>
      </c>
      <c r="Y242" s="21"/>
      <c r="Z242" s="21"/>
      <c r="AA242" s="21"/>
      <c r="AB242" s="21"/>
      <c r="AC242" s="21"/>
      <c r="AD242" s="21"/>
      <c r="AE242" s="21"/>
      <c r="AR242" s="95" t="s">
        <v>168</v>
      </c>
      <c r="AT242" s="95" t="s">
        <v>164</v>
      </c>
      <c r="AU242" s="95" t="s">
        <v>82</v>
      </c>
      <c r="AY242" s="17" t="s">
        <v>161</v>
      </c>
      <c r="BE242" s="96">
        <f>IF(O242="základní",K242,0)</f>
        <v>0</v>
      </c>
      <c r="BF242" s="96">
        <f>IF(O242="snížená",K242,0)</f>
        <v>0</v>
      </c>
      <c r="BG242" s="96">
        <f>IF(O242="zákl. přenesená",K242,0)</f>
        <v>0</v>
      </c>
      <c r="BH242" s="96">
        <f>IF(O242="sníž. přenesená",K242,0)</f>
        <v>0</v>
      </c>
      <c r="BI242" s="96">
        <f>IF(O242="nulová",K242,0)</f>
        <v>0</v>
      </c>
      <c r="BJ242" s="17" t="s">
        <v>80</v>
      </c>
      <c r="BK242" s="96">
        <f>ROUND(P242*H242,2)</f>
        <v>0</v>
      </c>
      <c r="BL242" s="17" t="s">
        <v>168</v>
      </c>
      <c r="BM242" s="95" t="s">
        <v>314</v>
      </c>
    </row>
    <row r="243" spans="1:65" s="13" customFormat="1">
      <c r="B243" s="219"/>
      <c r="C243" s="220"/>
      <c r="D243" s="221" t="s">
        <v>169</v>
      </c>
      <c r="E243" s="222" t="s">
        <v>1</v>
      </c>
      <c r="F243" s="223" t="s">
        <v>315</v>
      </c>
      <c r="G243" s="220"/>
      <c r="H243" s="224">
        <v>1.49</v>
      </c>
      <c r="I243" s="220"/>
      <c r="J243" s="220"/>
      <c r="K243" s="220"/>
      <c r="M243" s="97"/>
      <c r="N243" s="99"/>
      <c r="O243" s="100"/>
      <c r="P243" s="100"/>
      <c r="Q243" s="100"/>
      <c r="R243" s="100"/>
      <c r="S243" s="100"/>
      <c r="T243" s="100"/>
      <c r="U243" s="100"/>
      <c r="V243" s="100"/>
      <c r="W243" s="100"/>
      <c r="X243" s="101"/>
      <c r="AT243" s="98" t="s">
        <v>169</v>
      </c>
      <c r="AU243" s="98" t="s">
        <v>82</v>
      </c>
      <c r="AV243" s="13" t="s">
        <v>82</v>
      </c>
      <c r="AW243" s="13" t="s">
        <v>4</v>
      </c>
      <c r="AX243" s="13" t="s">
        <v>72</v>
      </c>
      <c r="AY243" s="98" t="s">
        <v>161</v>
      </c>
    </row>
    <row r="244" spans="1:65" s="14" customFormat="1">
      <c r="B244" s="225"/>
      <c r="C244" s="226"/>
      <c r="D244" s="221" t="s">
        <v>169</v>
      </c>
      <c r="E244" s="227" t="s">
        <v>1</v>
      </c>
      <c r="F244" s="228" t="s">
        <v>171</v>
      </c>
      <c r="G244" s="226"/>
      <c r="H244" s="229">
        <v>1.49</v>
      </c>
      <c r="I244" s="226"/>
      <c r="J244" s="226"/>
      <c r="K244" s="226"/>
      <c r="M244" s="102"/>
      <c r="N244" s="104"/>
      <c r="O244" s="105"/>
      <c r="P244" s="105"/>
      <c r="Q244" s="105"/>
      <c r="R244" s="105"/>
      <c r="S244" s="105"/>
      <c r="T244" s="105"/>
      <c r="U244" s="105"/>
      <c r="V244" s="105"/>
      <c r="W244" s="105"/>
      <c r="X244" s="106"/>
      <c r="AT244" s="103" t="s">
        <v>169</v>
      </c>
      <c r="AU244" s="103" t="s">
        <v>82</v>
      </c>
      <c r="AV244" s="14" t="s">
        <v>168</v>
      </c>
      <c r="AW244" s="14" t="s">
        <v>4</v>
      </c>
      <c r="AX244" s="14" t="s">
        <v>80</v>
      </c>
      <c r="AY244" s="103" t="s">
        <v>161</v>
      </c>
    </row>
    <row r="245" spans="1:65" s="2" customFormat="1" ht="44.25" customHeight="1">
      <c r="A245" s="21"/>
      <c r="B245" s="137"/>
      <c r="C245" s="213" t="s">
        <v>257</v>
      </c>
      <c r="D245" s="213" t="s">
        <v>164</v>
      </c>
      <c r="E245" s="214" t="s">
        <v>316</v>
      </c>
      <c r="F245" s="215" t="s">
        <v>317</v>
      </c>
      <c r="G245" s="216" t="s">
        <v>282</v>
      </c>
      <c r="H245" s="217">
        <v>96.278999999999996</v>
      </c>
      <c r="I245" s="218">
        <v>0</v>
      </c>
      <c r="J245" s="123"/>
      <c r="K245" s="218">
        <f>ROUND(P245*H245,2)</f>
        <v>0</v>
      </c>
      <c r="L245" s="89"/>
      <c r="M245" s="22"/>
      <c r="N245" s="90" t="s">
        <v>1</v>
      </c>
      <c r="O245" s="91" t="s">
        <v>35</v>
      </c>
      <c r="P245" s="92">
        <f>I245+J245</f>
        <v>0</v>
      </c>
      <c r="Q245" s="92">
        <f>ROUND(I245*H245,2)</f>
        <v>0</v>
      </c>
      <c r="R245" s="92">
        <f>ROUND(J245*H245,2)</f>
        <v>0</v>
      </c>
      <c r="S245" s="93">
        <v>0</v>
      </c>
      <c r="T245" s="93">
        <f>S245*H245</f>
        <v>0</v>
      </c>
      <c r="U245" s="93">
        <v>0</v>
      </c>
      <c r="V245" s="93">
        <f>U245*H245</f>
        <v>0</v>
      </c>
      <c r="W245" s="93">
        <v>0</v>
      </c>
      <c r="X245" s="94">
        <f>W245*H245</f>
        <v>0</v>
      </c>
      <c r="Y245" s="21"/>
      <c r="Z245" s="21"/>
      <c r="AA245" s="21"/>
      <c r="AB245" s="21"/>
      <c r="AC245" s="21"/>
      <c r="AD245" s="21"/>
      <c r="AE245" s="21"/>
      <c r="AR245" s="95" t="s">
        <v>168</v>
      </c>
      <c r="AT245" s="95" t="s">
        <v>164</v>
      </c>
      <c r="AU245" s="95" t="s">
        <v>82</v>
      </c>
      <c r="AY245" s="17" t="s">
        <v>161</v>
      </c>
      <c r="BE245" s="96">
        <f>IF(O245="základní",K245,0)</f>
        <v>0</v>
      </c>
      <c r="BF245" s="96">
        <f>IF(O245="snížená",K245,0)</f>
        <v>0</v>
      </c>
      <c r="BG245" s="96">
        <f>IF(O245="zákl. přenesená",K245,0)</f>
        <v>0</v>
      </c>
      <c r="BH245" s="96">
        <f>IF(O245="sníž. přenesená",K245,0)</f>
        <v>0</v>
      </c>
      <c r="BI245" s="96">
        <f>IF(O245="nulová",K245,0)</f>
        <v>0</v>
      </c>
      <c r="BJ245" s="17" t="s">
        <v>80</v>
      </c>
      <c r="BK245" s="96">
        <f>ROUND(P245*H245,2)</f>
        <v>0</v>
      </c>
      <c r="BL245" s="17" t="s">
        <v>168</v>
      </c>
      <c r="BM245" s="95" t="s">
        <v>318</v>
      </c>
    </row>
    <row r="246" spans="1:65" s="13" customFormat="1">
      <c r="B246" s="219"/>
      <c r="C246" s="220"/>
      <c r="D246" s="221" t="s">
        <v>169</v>
      </c>
      <c r="E246" s="222" t="s">
        <v>1</v>
      </c>
      <c r="F246" s="223" t="s">
        <v>319</v>
      </c>
      <c r="G246" s="220"/>
      <c r="H246" s="224">
        <v>79.013999999999996</v>
      </c>
      <c r="I246" s="220"/>
      <c r="J246" s="220"/>
      <c r="K246" s="220"/>
      <c r="M246" s="97"/>
      <c r="N246" s="99"/>
      <c r="O246" s="100"/>
      <c r="P246" s="100"/>
      <c r="Q246" s="100"/>
      <c r="R246" s="100"/>
      <c r="S246" s="100"/>
      <c r="T246" s="100"/>
      <c r="U246" s="100"/>
      <c r="V246" s="100"/>
      <c r="W246" s="100"/>
      <c r="X246" s="101"/>
      <c r="AT246" s="98" t="s">
        <v>169</v>
      </c>
      <c r="AU246" s="98" t="s">
        <v>82</v>
      </c>
      <c r="AV246" s="13" t="s">
        <v>82</v>
      </c>
      <c r="AW246" s="13" t="s">
        <v>4</v>
      </c>
      <c r="AX246" s="13" t="s">
        <v>72</v>
      </c>
      <c r="AY246" s="98" t="s">
        <v>161</v>
      </c>
    </row>
    <row r="247" spans="1:65" s="13" customFormat="1">
      <c r="B247" s="219"/>
      <c r="C247" s="220"/>
      <c r="D247" s="221" t="s">
        <v>169</v>
      </c>
      <c r="E247" s="222" t="s">
        <v>1</v>
      </c>
      <c r="F247" s="223" t="s">
        <v>320</v>
      </c>
      <c r="G247" s="220"/>
      <c r="H247" s="224">
        <v>17.265000000000001</v>
      </c>
      <c r="I247" s="220"/>
      <c r="J247" s="220"/>
      <c r="K247" s="220"/>
      <c r="M247" s="97"/>
      <c r="N247" s="99"/>
      <c r="O247" s="100"/>
      <c r="P247" s="100"/>
      <c r="Q247" s="100"/>
      <c r="R247" s="100"/>
      <c r="S247" s="100"/>
      <c r="T247" s="100"/>
      <c r="U247" s="100"/>
      <c r="V247" s="100"/>
      <c r="W247" s="100"/>
      <c r="X247" s="101"/>
      <c r="AT247" s="98" t="s">
        <v>169</v>
      </c>
      <c r="AU247" s="98" t="s">
        <v>82</v>
      </c>
      <c r="AV247" s="13" t="s">
        <v>82</v>
      </c>
      <c r="AW247" s="13" t="s">
        <v>4</v>
      </c>
      <c r="AX247" s="13" t="s">
        <v>72</v>
      </c>
      <c r="AY247" s="98" t="s">
        <v>161</v>
      </c>
    </row>
    <row r="248" spans="1:65" s="14" customFormat="1">
      <c r="B248" s="225"/>
      <c r="C248" s="226"/>
      <c r="D248" s="221" t="s">
        <v>169</v>
      </c>
      <c r="E248" s="227" t="s">
        <v>1</v>
      </c>
      <c r="F248" s="228" t="s">
        <v>171</v>
      </c>
      <c r="G248" s="226"/>
      <c r="H248" s="229">
        <v>96.278999999999996</v>
      </c>
      <c r="I248" s="226"/>
      <c r="J248" s="226"/>
      <c r="K248" s="226"/>
      <c r="M248" s="102"/>
      <c r="N248" s="104"/>
      <c r="O248" s="105"/>
      <c r="P248" s="105"/>
      <c r="Q248" s="105"/>
      <c r="R248" s="105"/>
      <c r="S248" s="105"/>
      <c r="T248" s="105"/>
      <c r="U248" s="105"/>
      <c r="V248" s="105"/>
      <c r="W248" s="105"/>
      <c r="X248" s="106"/>
      <c r="AT248" s="103" t="s">
        <v>169</v>
      </c>
      <c r="AU248" s="103" t="s">
        <v>82</v>
      </c>
      <c r="AV248" s="14" t="s">
        <v>168</v>
      </c>
      <c r="AW248" s="14" t="s">
        <v>4</v>
      </c>
      <c r="AX248" s="14" t="s">
        <v>80</v>
      </c>
      <c r="AY248" s="103" t="s">
        <v>161</v>
      </c>
    </row>
    <row r="249" spans="1:65" s="2" customFormat="1" ht="49.15" customHeight="1">
      <c r="A249" s="21"/>
      <c r="B249" s="137"/>
      <c r="C249" s="213" t="s">
        <v>321</v>
      </c>
      <c r="D249" s="213" t="s">
        <v>164</v>
      </c>
      <c r="E249" s="214" t="s">
        <v>322</v>
      </c>
      <c r="F249" s="215" t="s">
        <v>323</v>
      </c>
      <c r="G249" s="216" t="s">
        <v>282</v>
      </c>
      <c r="H249" s="217">
        <v>49.692999999999998</v>
      </c>
      <c r="I249" s="218">
        <v>0</v>
      </c>
      <c r="J249" s="123"/>
      <c r="K249" s="218">
        <f>ROUND(P249*H249,2)</f>
        <v>0</v>
      </c>
      <c r="L249" s="89"/>
      <c r="M249" s="22"/>
      <c r="N249" s="90" t="s">
        <v>1</v>
      </c>
      <c r="O249" s="91" t="s">
        <v>35</v>
      </c>
      <c r="P249" s="92">
        <f>I249+J249</f>
        <v>0</v>
      </c>
      <c r="Q249" s="92">
        <f>ROUND(I249*H249,2)</f>
        <v>0</v>
      </c>
      <c r="R249" s="92">
        <f>ROUND(J249*H249,2)</f>
        <v>0</v>
      </c>
      <c r="S249" s="93">
        <v>0</v>
      </c>
      <c r="T249" s="93">
        <f>S249*H249</f>
        <v>0</v>
      </c>
      <c r="U249" s="93">
        <v>0</v>
      </c>
      <c r="V249" s="93">
        <f>U249*H249</f>
        <v>0</v>
      </c>
      <c r="W249" s="93">
        <v>0</v>
      </c>
      <c r="X249" s="94">
        <f>W249*H249</f>
        <v>0</v>
      </c>
      <c r="Y249" s="21"/>
      <c r="Z249" s="21"/>
      <c r="AA249" s="21"/>
      <c r="AB249" s="21"/>
      <c r="AC249" s="21"/>
      <c r="AD249" s="21"/>
      <c r="AE249" s="21"/>
      <c r="AR249" s="95" t="s">
        <v>168</v>
      </c>
      <c r="AT249" s="95" t="s">
        <v>164</v>
      </c>
      <c r="AU249" s="95" t="s">
        <v>82</v>
      </c>
      <c r="AY249" s="17" t="s">
        <v>161</v>
      </c>
      <c r="BE249" s="96">
        <f>IF(O249="základní",K249,0)</f>
        <v>0</v>
      </c>
      <c r="BF249" s="96">
        <f>IF(O249="snížená",K249,0)</f>
        <v>0</v>
      </c>
      <c r="BG249" s="96">
        <f>IF(O249="zákl. přenesená",K249,0)</f>
        <v>0</v>
      </c>
      <c r="BH249" s="96">
        <f>IF(O249="sníž. přenesená",K249,0)</f>
        <v>0</v>
      </c>
      <c r="BI249" s="96">
        <f>IF(O249="nulová",K249,0)</f>
        <v>0</v>
      </c>
      <c r="BJ249" s="17" t="s">
        <v>80</v>
      </c>
      <c r="BK249" s="96">
        <f>ROUND(P249*H249,2)</f>
        <v>0</v>
      </c>
      <c r="BL249" s="17" t="s">
        <v>168</v>
      </c>
      <c r="BM249" s="95" t="s">
        <v>324</v>
      </c>
    </row>
    <row r="250" spans="1:65" s="13" customFormat="1">
      <c r="B250" s="219"/>
      <c r="C250" s="220"/>
      <c r="D250" s="221" t="s">
        <v>169</v>
      </c>
      <c r="E250" s="222" t="s">
        <v>1</v>
      </c>
      <c r="F250" s="223" t="s">
        <v>325</v>
      </c>
      <c r="G250" s="220"/>
      <c r="H250" s="224">
        <v>168.916</v>
      </c>
      <c r="I250" s="220"/>
      <c r="J250" s="220"/>
      <c r="K250" s="220"/>
      <c r="M250" s="97"/>
      <c r="N250" s="99"/>
      <c r="O250" s="100"/>
      <c r="P250" s="100"/>
      <c r="Q250" s="100"/>
      <c r="R250" s="100"/>
      <c r="S250" s="100"/>
      <c r="T250" s="100"/>
      <c r="U250" s="100"/>
      <c r="V250" s="100"/>
      <c r="W250" s="100"/>
      <c r="X250" s="101"/>
      <c r="AT250" s="98" t="s">
        <v>169</v>
      </c>
      <c r="AU250" s="98" t="s">
        <v>82</v>
      </c>
      <c r="AV250" s="13" t="s">
        <v>82</v>
      </c>
      <c r="AW250" s="13" t="s">
        <v>4</v>
      </c>
      <c r="AX250" s="13" t="s">
        <v>72</v>
      </c>
      <c r="AY250" s="98" t="s">
        <v>161</v>
      </c>
    </row>
    <row r="251" spans="1:65" s="13" customFormat="1">
      <c r="B251" s="219"/>
      <c r="C251" s="220"/>
      <c r="D251" s="221" t="s">
        <v>169</v>
      </c>
      <c r="E251" s="222" t="s">
        <v>1</v>
      </c>
      <c r="F251" s="223" t="s">
        <v>326</v>
      </c>
      <c r="G251" s="220"/>
      <c r="H251" s="224">
        <v>-1.8029999999999999</v>
      </c>
      <c r="I251" s="220"/>
      <c r="J251" s="220"/>
      <c r="K251" s="220"/>
      <c r="M251" s="97"/>
      <c r="N251" s="99"/>
      <c r="O251" s="100"/>
      <c r="P251" s="100"/>
      <c r="Q251" s="100"/>
      <c r="R251" s="100"/>
      <c r="S251" s="100"/>
      <c r="T251" s="100"/>
      <c r="U251" s="100"/>
      <c r="V251" s="100"/>
      <c r="W251" s="100"/>
      <c r="X251" s="101"/>
      <c r="AT251" s="98" t="s">
        <v>169</v>
      </c>
      <c r="AU251" s="98" t="s">
        <v>82</v>
      </c>
      <c r="AV251" s="13" t="s">
        <v>82</v>
      </c>
      <c r="AW251" s="13" t="s">
        <v>4</v>
      </c>
      <c r="AX251" s="13" t="s">
        <v>72</v>
      </c>
      <c r="AY251" s="98" t="s">
        <v>161</v>
      </c>
    </row>
    <row r="252" spans="1:65" s="13" customFormat="1">
      <c r="B252" s="219"/>
      <c r="C252" s="220"/>
      <c r="D252" s="221" t="s">
        <v>169</v>
      </c>
      <c r="E252" s="222" t="s">
        <v>1</v>
      </c>
      <c r="F252" s="223" t="s">
        <v>327</v>
      </c>
      <c r="G252" s="220"/>
      <c r="H252" s="224">
        <v>-1.03</v>
      </c>
      <c r="I252" s="220"/>
      <c r="J252" s="220"/>
      <c r="K252" s="220"/>
      <c r="M252" s="97"/>
      <c r="N252" s="99"/>
      <c r="O252" s="100"/>
      <c r="P252" s="100"/>
      <c r="Q252" s="100"/>
      <c r="R252" s="100"/>
      <c r="S252" s="100"/>
      <c r="T252" s="100"/>
      <c r="U252" s="100"/>
      <c r="V252" s="100"/>
      <c r="W252" s="100"/>
      <c r="X252" s="101"/>
      <c r="AT252" s="98" t="s">
        <v>169</v>
      </c>
      <c r="AU252" s="98" t="s">
        <v>82</v>
      </c>
      <c r="AV252" s="13" t="s">
        <v>82</v>
      </c>
      <c r="AW252" s="13" t="s">
        <v>4</v>
      </c>
      <c r="AX252" s="13" t="s">
        <v>72</v>
      </c>
      <c r="AY252" s="98" t="s">
        <v>161</v>
      </c>
    </row>
    <row r="253" spans="1:65" s="13" customFormat="1">
      <c r="B253" s="219"/>
      <c r="C253" s="220"/>
      <c r="D253" s="221" t="s">
        <v>169</v>
      </c>
      <c r="E253" s="222" t="s">
        <v>1</v>
      </c>
      <c r="F253" s="223" t="s">
        <v>328</v>
      </c>
      <c r="G253" s="220"/>
      <c r="H253" s="224">
        <v>-14.385999999999999</v>
      </c>
      <c r="I253" s="220"/>
      <c r="J253" s="220"/>
      <c r="K253" s="220"/>
      <c r="M253" s="97"/>
      <c r="N253" s="99"/>
      <c r="O253" s="100"/>
      <c r="P253" s="100"/>
      <c r="Q253" s="100"/>
      <c r="R253" s="100"/>
      <c r="S253" s="100"/>
      <c r="T253" s="100"/>
      <c r="U253" s="100"/>
      <c r="V253" s="100"/>
      <c r="W253" s="100"/>
      <c r="X253" s="101"/>
      <c r="AT253" s="98" t="s">
        <v>169</v>
      </c>
      <c r="AU253" s="98" t="s">
        <v>82</v>
      </c>
      <c r="AV253" s="13" t="s">
        <v>82</v>
      </c>
      <c r="AW253" s="13" t="s">
        <v>4</v>
      </c>
      <c r="AX253" s="13" t="s">
        <v>72</v>
      </c>
      <c r="AY253" s="98" t="s">
        <v>161</v>
      </c>
    </row>
    <row r="254" spans="1:65" s="13" customFormat="1">
      <c r="B254" s="219"/>
      <c r="C254" s="220"/>
      <c r="D254" s="221" t="s">
        <v>169</v>
      </c>
      <c r="E254" s="222" t="s">
        <v>1</v>
      </c>
      <c r="F254" s="223" t="s">
        <v>329</v>
      </c>
      <c r="G254" s="220"/>
      <c r="H254" s="224">
        <v>-4.2350000000000003</v>
      </c>
      <c r="I254" s="220"/>
      <c r="J254" s="220"/>
      <c r="K254" s="220"/>
      <c r="M254" s="97"/>
      <c r="N254" s="99"/>
      <c r="O254" s="100"/>
      <c r="P254" s="100"/>
      <c r="Q254" s="100"/>
      <c r="R254" s="100"/>
      <c r="S254" s="100"/>
      <c r="T254" s="100"/>
      <c r="U254" s="100"/>
      <c r="V254" s="100"/>
      <c r="W254" s="100"/>
      <c r="X254" s="101"/>
      <c r="AT254" s="98" t="s">
        <v>169</v>
      </c>
      <c r="AU254" s="98" t="s">
        <v>82</v>
      </c>
      <c r="AV254" s="13" t="s">
        <v>82</v>
      </c>
      <c r="AW254" s="13" t="s">
        <v>4</v>
      </c>
      <c r="AX254" s="13" t="s">
        <v>72</v>
      </c>
      <c r="AY254" s="98" t="s">
        <v>161</v>
      </c>
    </row>
    <row r="255" spans="1:65" s="13" customFormat="1">
      <c r="B255" s="219"/>
      <c r="C255" s="220"/>
      <c r="D255" s="221" t="s">
        <v>169</v>
      </c>
      <c r="E255" s="222" t="s">
        <v>1</v>
      </c>
      <c r="F255" s="223" t="s">
        <v>330</v>
      </c>
      <c r="G255" s="220"/>
      <c r="H255" s="224">
        <v>-1.49</v>
      </c>
      <c r="I255" s="220"/>
      <c r="J255" s="220"/>
      <c r="K255" s="220"/>
      <c r="M255" s="97"/>
      <c r="N255" s="99"/>
      <c r="O255" s="100"/>
      <c r="P255" s="100"/>
      <c r="Q255" s="100"/>
      <c r="R255" s="100"/>
      <c r="S255" s="100"/>
      <c r="T255" s="100"/>
      <c r="U255" s="100"/>
      <c r="V255" s="100"/>
      <c r="W255" s="100"/>
      <c r="X255" s="101"/>
      <c r="AT255" s="98" t="s">
        <v>169</v>
      </c>
      <c r="AU255" s="98" t="s">
        <v>82</v>
      </c>
      <c r="AV255" s="13" t="s">
        <v>82</v>
      </c>
      <c r="AW255" s="13" t="s">
        <v>4</v>
      </c>
      <c r="AX255" s="13" t="s">
        <v>72</v>
      </c>
      <c r="AY255" s="98" t="s">
        <v>161</v>
      </c>
    </row>
    <row r="256" spans="1:65" s="13" customFormat="1">
      <c r="B256" s="219"/>
      <c r="C256" s="220"/>
      <c r="D256" s="221" t="s">
        <v>169</v>
      </c>
      <c r="E256" s="222" t="s">
        <v>1</v>
      </c>
      <c r="F256" s="223" t="s">
        <v>331</v>
      </c>
      <c r="G256" s="220"/>
      <c r="H256" s="224">
        <v>-96.278999999999996</v>
      </c>
      <c r="I256" s="220"/>
      <c r="J256" s="220"/>
      <c r="K256" s="220"/>
      <c r="M256" s="97"/>
      <c r="N256" s="99"/>
      <c r="O256" s="100"/>
      <c r="P256" s="100"/>
      <c r="Q256" s="100"/>
      <c r="R256" s="100"/>
      <c r="S256" s="100"/>
      <c r="T256" s="100"/>
      <c r="U256" s="100"/>
      <c r="V256" s="100"/>
      <c r="W256" s="100"/>
      <c r="X256" s="101"/>
      <c r="AT256" s="98" t="s">
        <v>169</v>
      </c>
      <c r="AU256" s="98" t="s">
        <v>82</v>
      </c>
      <c r="AV256" s="13" t="s">
        <v>82</v>
      </c>
      <c r="AW256" s="13" t="s">
        <v>4</v>
      </c>
      <c r="AX256" s="13" t="s">
        <v>72</v>
      </c>
      <c r="AY256" s="98" t="s">
        <v>161</v>
      </c>
    </row>
    <row r="257" spans="1:65" s="14" customFormat="1">
      <c r="B257" s="225"/>
      <c r="C257" s="226"/>
      <c r="D257" s="221" t="s">
        <v>169</v>
      </c>
      <c r="E257" s="227" t="s">
        <v>1</v>
      </c>
      <c r="F257" s="228" t="s">
        <v>171</v>
      </c>
      <c r="G257" s="226"/>
      <c r="H257" s="229">
        <v>49.692999999999984</v>
      </c>
      <c r="I257" s="226"/>
      <c r="J257" s="226"/>
      <c r="K257" s="226"/>
      <c r="M257" s="102"/>
      <c r="N257" s="104"/>
      <c r="O257" s="105"/>
      <c r="P257" s="105"/>
      <c r="Q257" s="105"/>
      <c r="R257" s="105"/>
      <c r="S257" s="105"/>
      <c r="T257" s="105"/>
      <c r="U257" s="105"/>
      <c r="V257" s="105"/>
      <c r="W257" s="105"/>
      <c r="X257" s="106"/>
      <c r="AT257" s="103" t="s">
        <v>169</v>
      </c>
      <c r="AU257" s="103" t="s">
        <v>82</v>
      </c>
      <c r="AV257" s="14" t="s">
        <v>168</v>
      </c>
      <c r="AW257" s="14" t="s">
        <v>4</v>
      </c>
      <c r="AX257" s="14" t="s">
        <v>80</v>
      </c>
      <c r="AY257" s="103" t="s">
        <v>161</v>
      </c>
    </row>
    <row r="258" spans="1:65" s="12" customFormat="1" ht="25.9" customHeight="1">
      <c r="B258" s="206"/>
      <c r="C258" s="207"/>
      <c r="D258" s="208" t="s">
        <v>71</v>
      </c>
      <c r="E258" s="209" t="s">
        <v>332</v>
      </c>
      <c r="F258" s="209" t="s">
        <v>333</v>
      </c>
      <c r="G258" s="207"/>
      <c r="H258" s="207"/>
      <c r="I258" s="207"/>
      <c r="J258" s="207"/>
      <c r="K258" s="210">
        <f>BK258</f>
        <v>0</v>
      </c>
      <c r="M258" s="80"/>
      <c r="N258" s="82"/>
      <c r="O258" s="83"/>
      <c r="P258" s="83"/>
      <c r="Q258" s="84">
        <f>Q259+Q264+Q276+Q284+Q289+Q341+Q359+Q363</f>
        <v>0</v>
      </c>
      <c r="R258" s="84">
        <f>R259+R264+R276+R284+R289+R341+R359+R363</f>
        <v>0</v>
      </c>
      <c r="S258" s="83"/>
      <c r="T258" s="85">
        <f>T259+T264+T276+T284+T289+T341+T359+T363</f>
        <v>0</v>
      </c>
      <c r="U258" s="83"/>
      <c r="V258" s="85">
        <f>V259+V264+V276+V284+V289+V341+V359+V363</f>
        <v>0</v>
      </c>
      <c r="W258" s="83"/>
      <c r="X258" s="86">
        <f>X259+X264+X276+X284+X289+X341+X359+X363</f>
        <v>0</v>
      </c>
      <c r="AR258" s="81" t="s">
        <v>82</v>
      </c>
      <c r="AT258" s="87" t="s">
        <v>71</v>
      </c>
      <c r="AU258" s="87" t="s">
        <v>72</v>
      </c>
      <c r="AY258" s="81" t="s">
        <v>161</v>
      </c>
      <c r="BK258" s="88">
        <f>BK259+BK264+BK276+BK284+BK289+BK341+BK359+BK363</f>
        <v>0</v>
      </c>
    </row>
    <row r="259" spans="1:65" s="12" customFormat="1" ht="22.9" customHeight="1">
      <c r="B259" s="206"/>
      <c r="C259" s="207"/>
      <c r="D259" s="208" t="s">
        <v>71</v>
      </c>
      <c r="E259" s="211" t="s">
        <v>334</v>
      </c>
      <c r="F259" s="211" t="s">
        <v>335</v>
      </c>
      <c r="G259" s="207"/>
      <c r="H259" s="207"/>
      <c r="I259" s="207"/>
      <c r="J259" s="207"/>
      <c r="K259" s="212">
        <f>BK259</f>
        <v>0</v>
      </c>
      <c r="M259" s="80"/>
      <c r="N259" s="82"/>
      <c r="O259" s="83"/>
      <c r="P259" s="83"/>
      <c r="Q259" s="84">
        <f>SUM(Q260:Q263)</f>
        <v>0</v>
      </c>
      <c r="R259" s="84">
        <f>SUM(R260:R263)</f>
        <v>0</v>
      </c>
      <c r="S259" s="83"/>
      <c r="T259" s="85">
        <f>SUM(T260:T263)</f>
        <v>0</v>
      </c>
      <c r="U259" s="83"/>
      <c r="V259" s="85">
        <f>SUM(V260:V263)</f>
        <v>0</v>
      </c>
      <c r="W259" s="83"/>
      <c r="X259" s="86">
        <f>SUM(X260:X263)</f>
        <v>0</v>
      </c>
      <c r="AR259" s="81" t="s">
        <v>82</v>
      </c>
      <c r="AT259" s="87" t="s">
        <v>71</v>
      </c>
      <c r="AU259" s="87" t="s">
        <v>80</v>
      </c>
      <c r="AY259" s="81" t="s">
        <v>161</v>
      </c>
      <c r="BK259" s="88">
        <f>SUM(BK260:BK263)</f>
        <v>0</v>
      </c>
    </row>
    <row r="260" spans="1:65" s="2" customFormat="1" ht="24.2" customHeight="1">
      <c r="A260" s="21"/>
      <c r="B260" s="137"/>
      <c r="C260" s="213" t="s">
        <v>270</v>
      </c>
      <c r="D260" s="213" t="s">
        <v>164</v>
      </c>
      <c r="E260" s="214" t="s">
        <v>336</v>
      </c>
      <c r="F260" s="215" t="s">
        <v>337</v>
      </c>
      <c r="G260" s="216" t="s">
        <v>167</v>
      </c>
      <c r="H260" s="217">
        <v>563.29999999999995</v>
      </c>
      <c r="I260" s="218">
        <v>0</v>
      </c>
      <c r="J260" s="123"/>
      <c r="K260" s="218">
        <f>ROUND(P260*H260,2)</f>
        <v>0</v>
      </c>
      <c r="L260" s="89"/>
      <c r="M260" s="22"/>
      <c r="N260" s="90" t="s">
        <v>1</v>
      </c>
      <c r="O260" s="91" t="s">
        <v>35</v>
      </c>
      <c r="P260" s="92">
        <f>I260+J260</f>
        <v>0</v>
      </c>
      <c r="Q260" s="92">
        <f>ROUND(I260*H260,2)</f>
        <v>0</v>
      </c>
      <c r="R260" s="92">
        <f>ROUND(J260*H260,2)</f>
        <v>0</v>
      </c>
      <c r="S260" s="93">
        <v>0</v>
      </c>
      <c r="T260" s="93">
        <f>S260*H260</f>
        <v>0</v>
      </c>
      <c r="U260" s="93">
        <v>0</v>
      </c>
      <c r="V260" s="93">
        <f>U260*H260</f>
        <v>0</v>
      </c>
      <c r="W260" s="93">
        <v>0</v>
      </c>
      <c r="X260" s="94">
        <f>W260*H260</f>
        <v>0</v>
      </c>
      <c r="Y260" s="21"/>
      <c r="Z260" s="21"/>
      <c r="AA260" s="21"/>
      <c r="AB260" s="21"/>
      <c r="AC260" s="21"/>
      <c r="AD260" s="21"/>
      <c r="AE260" s="21"/>
      <c r="AR260" s="95" t="s">
        <v>239</v>
      </c>
      <c r="AT260" s="95" t="s">
        <v>164</v>
      </c>
      <c r="AU260" s="95" t="s">
        <v>82</v>
      </c>
      <c r="AY260" s="17" t="s">
        <v>161</v>
      </c>
      <c r="BE260" s="96">
        <f>IF(O260="základní",K260,0)</f>
        <v>0</v>
      </c>
      <c r="BF260" s="96">
        <f>IF(O260="snížená",K260,0)</f>
        <v>0</v>
      </c>
      <c r="BG260" s="96">
        <f>IF(O260="zákl. přenesená",K260,0)</f>
        <v>0</v>
      </c>
      <c r="BH260" s="96">
        <f>IF(O260="sníž. přenesená",K260,0)</f>
        <v>0</v>
      </c>
      <c r="BI260" s="96">
        <f>IF(O260="nulová",K260,0)</f>
        <v>0</v>
      </c>
      <c r="BJ260" s="17" t="s">
        <v>80</v>
      </c>
      <c r="BK260" s="96">
        <f>ROUND(P260*H260,2)</f>
        <v>0</v>
      </c>
      <c r="BL260" s="17" t="s">
        <v>239</v>
      </c>
      <c r="BM260" s="95" t="s">
        <v>338</v>
      </c>
    </row>
    <row r="261" spans="1:65" s="15" customFormat="1">
      <c r="B261" s="230"/>
      <c r="C261" s="231"/>
      <c r="D261" s="221" t="s">
        <v>169</v>
      </c>
      <c r="E261" s="232" t="s">
        <v>1</v>
      </c>
      <c r="F261" s="233" t="s">
        <v>339</v>
      </c>
      <c r="G261" s="231"/>
      <c r="H261" s="232" t="s">
        <v>1</v>
      </c>
      <c r="I261" s="231"/>
      <c r="J261" s="231"/>
      <c r="K261" s="231"/>
      <c r="M261" s="107"/>
      <c r="N261" s="109"/>
      <c r="O261" s="110"/>
      <c r="P261" s="110"/>
      <c r="Q261" s="110"/>
      <c r="R261" s="110"/>
      <c r="S261" s="110"/>
      <c r="T261" s="110"/>
      <c r="U261" s="110"/>
      <c r="V261" s="110"/>
      <c r="W261" s="110"/>
      <c r="X261" s="111"/>
      <c r="AT261" s="108" t="s">
        <v>169</v>
      </c>
      <c r="AU261" s="108" t="s">
        <v>82</v>
      </c>
      <c r="AV261" s="15" t="s">
        <v>80</v>
      </c>
      <c r="AW261" s="15" t="s">
        <v>4</v>
      </c>
      <c r="AX261" s="15" t="s">
        <v>72</v>
      </c>
      <c r="AY261" s="108" t="s">
        <v>161</v>
      </c>
    </row>
    <row r="262" spans="1:65" s="13" customFormat="1">
      <c r="B262" s="219"/>
      <c r="C262" s="220"/>
      <c r="D262" s="221" t="s">
        <v>169</v>
      </c>
      <c r="E262" s="222" t="s">
        <v>1</v>
      </c>
      <c r="F262" s="223" t="s">
        <v>340</v>
      </c>
      <c r="G262" s="220"/>
      <c r="H262" s="224">
        <v>563.29999999999995</v>
      </c>
      <c r="I262" s="220"/>
      <c r="J262" s="220"/>
      <c r="K262" s="220"/>
      <c r="M262" s="97"/>
      <c r="N262" s="99"/>
      <c r="O262" s="100"/>
      <c r="P262" s="100"/>
      <c r="Q262" s="100"/>
      <c r="R262" s="100"/>
      <c r="S262" s="100"/>
      <c r="T262" s="100"/>
      <c r="U262" s="100"/>
      <c r="V262" s="100"/>
      <c r="W262" s="100"/>
      <c r="X262" s="101"/>
      <c r="AT262" s="98" t="s">
        <v>169</v>
      </c>
      <c r="AU262" s="98" t="s">
        <v>82</v>
      </c>
      <c r="AV262" s="13" t="s">
        <v>82</v>
      </c>
      <c r="AW262" s="13" t="s">
        <v>4</v>
      </c>
      <c r="AX262" s="13" t="s">
        <v>72</v>
      </c>
      <c r="AY262" s="98" t="s">
        <v>161</v>
      </c>
    </row>
    <row r="263" spans="1:65" s="14" customFormat="1">
      <c r="B263" s="225"/>
      <c r="C263" s="226"/>
      <c r="D263" s="221" t="s">
        <v>169</v>
      </c>
      <c r="E263" s="227" t="s">
        <v>1</v>
      </c>
      <c r="F263" s="228" t="s">
        <v>171</v>
      </c>
      <c r="G263" s="226"/>
      <c r="H263" s="229">
        <v>563.29999999999995</v>
      </c>
      <c r="I263" s="226"/>
      <c r="J263" s="226"/>
      <c r="K263" s="226"/>
      <c r="M263" s="102"/>
      <c r="N263" s="104"/>
      <c r="O263" s="105"/>
      <c r="P263" s="105"/>
      <c r="Q263" s="105"/>
      <c r="R263" s="105"/>
      <c r="S263" s="105"/>
      <c r="T263" s="105"/>
      <c r="U263" s="105"/>
      <c r="V263" s="105"/>
      <c r="W263" s="105"/>
      <c r="X263" s="106"/>
      <c r="AT263" s="103" t="s">
        <v>169</v>
      </c>
      <c r="AU263" s="103" t="s">
        <v>82</v>
      </c>
      <c r="AV263" s="14" t="s">
        <v>168</v>
      </c>
      <c r="AW263" s="14" t="s">
        <v>4</v>
      </c>
      <c r="AX263" s="14" t="s">
        <v>80</v>
      </c>
      <c r="AY263" s="103" t="s">
        <v>161</v>
      </c>
    </row>
    <row r="264" spans="1:65" s="12" customFormat="1" ht="22.9" customHeight="1">
      <c r="B264" s="206"/>
      <c r="C264" s="207"/>
      <c r="D264" s="208" t="s">
        <v>71</v>
      </c>
      <c r="E264" s="211" t="s">
        <v>341</v>
      </c>
      <c r="F264" s="211" t="s">
        <v>342</v>
      </c>
      <c r="G264" s="207"/>
      <c r="H264" s="207"/>
      <c r="I264" s="207"/>
      <c r="J264" s="207"/>
      <c r="K264" s="212">
        <f>BK264</f>
        <v>0</v>
      </c>
      <c r="M264" s="80"/>
      <c r="N264" s="82"/>
      <c r="O264" s="83"/>
      <c r="P264" s="83"/>
      <c r="Q264" s="84">
        <f>SUM(Q265:Q275)</f>
        <v>0</v>
      </c>
      <c r="R264" s="84">
        <f>SUM(R265:R275)</f>
        <v>0</v>
      </c>
      <c r="S264" s="83"/>
      <c r="T264" s="85">
        <f>SUM(T265:T275)</f>
        <v>0</v>
      </c>
      <c r="U264" s="83"/>
      <c r="V264" s="85">
        <f>SUM(V265:V275)</f>
        <v>0</v>
      </c>
      <c r="W264" s="83"/>
      <c r="X264" s="86">
        <f>SUM(X265:X275)</f>
        <v>0</v>
      </c>
      <c r="AR264" s="81" t="s">
        <v>82</v>
      </c>
      <c r="AT264" s="87" t="s">
        <v>71</v>
      </c>
      <c r="AU264" s="87" t="s">
        <v>80</v>
      </c>
      <c r="AY264" s="81" t="s">
        <v>161</v>
      </c>
      <c r="BK264" s="88">
        <f>SUM(BK265:BK275)</f>
        <v>0</v>
      </c>
    </row>
    <row r="265" spans="1:65" s="2" customFormat="1" ht="37.9" customHeight="1">
      <c r="A265" s="21"/>
      <c r="B265" s="137"/>
      <c r="C265" s="213" t="s">
        <v>343</v>
      </c>
      <c r="D265" s="213" t="s">
        <v>164</v>
      </c>
      <c r="E265" s="214" t="s">
        <v>344</v>
      </c>
      <c r="F265" s="215" t="s">
        <v>345</v>
      </c>
      <c r="G265" s="216" t="s">
        <v>346</v>
      </c>
      <c r="H265" s="217">
        <v>56</v>
      </c>
      <c r="I265" s="218">
        <v>0</v>
      </c>
      <c r="J265" s="123"/>
      <c r="K265" s="218">
        <f>ROUND(P265*H265,2)</f>
        <v>0</v>
      </c>
      <c r="L265" s="89"/>
      <c r="M265" s="22"/>
      <c r="N265" s="90" t="s">
        <v>1</v>
      </c>
      <c r="O265" s="91" t="s">
        <v>35</v>
      </c>
      <c r="P265" s="92">
        <f>I265+J265</f>
        <v>0</v>
      </c>
      <c r="Q265" s="92">
        <f>ROUND(I265*H265,2)</f>
        <v>0</v>
      </c>
      <c r="R265" s="92">
        <f>ROUND(J265*H265,2)</f>
        <v>0</v>
      </c>
      <c r="S265" s="93">
        <v>0</v>
      </c>
      <c r="T265" s="93">
        <f>S265*H265</f>
        <v>0</v>
      </c>
      <c r="U265" s="93">
        <v>0</v>
      </c>
      <c r="V265" s="93">
        <f>U265*H265</f>
        <v>0</v>
      </c>
      <c r="W265" s="93">
        <v>0</v>
      </c>
      <c r="X265" s="94">
        <f>W265*H265</f>
        <v>0</v>
      </c>
      <c r="Y265" s="21"/>
      <c r="Z265" s="21"/>
      <c r="AA265" s="21"/>
      <c r="AB265" s="21"/>
      <c r="AC265" s="21"/>
      <c r="AD265" s="21"/>
      <c r="AE265" s="21"/>
      <c r="AR265" s="95" t="s">
        <v>239</v>
      </c>
      <c r="AT265" s="95" t="s">
        <v>164</v>
      </c>
      <c r="AU265" s="95" t="s">
        <v>82</v>
      </c>
      <c r="AY265" s="17" t="s">
        <v>161</v>
      </c>
      <c r="BE265" s="96">
        <f>IF(O265="základní",K265,0)</f>
        <v>0</v>
      </c>
      <c r="BF265" s="96">
        <f>IF(O265="snížená",K265,0)</f>
        <v>0</v>
      </c>
      <c r="BG265" s="96">
        <f>IF(O265="zákl. přenesená",K265,0)</f>
        <v>0</v>
      </c>
      <c r="BH265" s="96">
        <f>IF(O265="sníž. přenesená",K265,0)</f>
        <v>0</v>
      </c>
      <c r="BI265" s="96">
        <f>IF(O265="nulová",K265,0)</f>
        <v>0</v>
      </c>
      <c r="BJ265" s="17" t="s">
        <v>80</v>
      </c>
      <c r="BK265" s="96">
        <f>ROUND(P265*H265,2)</f>
        <v>0</v>
      </c>
      <c r="BL265" s="17" t="s">
        <v>239</v>
      </c>
      <c r="BM265" s="95" t="s">
        <v>347</v>
      </c>
    </row>
    <row r="266" spans="1:65" s="13" customFormat="1">
      <c r="B266" s="219"/>
      <c r="C266" s="220"/>
      <c r="D266" s="221" t="s">
        <v>169</v>
      </c>
      <c r="E266" s="222" t="s">
        <v>1</v>
      </c>
      <c r="F266" s="223" t="s">
        <v>348</v>
      </c>
      <c r="G266" s="220"/>
      <c r="H266" s="224">
        <v>56</v>
      </c>
      <c r="I266" s="220"/>
      <c r="J266" s="220"/>
      <c r="K266" s="220"/>
      <c r="M266" s="97"/>
      <c r="N266" s="99"/>
      <c r="O266" s="100"/>
      <c r="P266" s="100"/>
      <c r="Q266" s="100"/>
      <c r="R266" s="100"/>
      <c r="S266" s="100"/>
      <c r="T266" s="100"/>
      <c r="U266" s="100"/>
      <c r="V266" s="100"/>
      <c r="W266" s="100"/>
      <c r="X266" s="101"/>
      <c r="AT266" s="98" t="s">
        <v>169</v>
      </c>
      <c r="AU266" s="98" t="s">
        <v>82</v>
      </c>
      <c r="AV266" s="13" t="s">
        <v>82</v>
      </c>
      <c r="AW266" s="13" t="s">
        <v>4</v>
      </c>
      <c r="AX266" s="13" t="s">
        <v>72</v>
      </c>
      <c r="AY266" s="98" t="s">
        <v>161</v>
      </c>
    </row>
    <row r="267" spans="1:65" s="14" customFormat="1">
      <c r="B267" s="225"/>
      <c r="C267" s="226"/>
      <c r="D267" s="221" t="s">
        <v>169</v>
      </c>
      <c r="E267" s="227" t="s">
        <v>1</v>
      </c>
      <c r="F267" s="228" t="s">
        <v>171</v>
      </c>
      <c r="G267" s="226"/>
      <c r="H267" s="229">
        <v>56</v>
      </c>
      <c r="I267" s="226"/>
      <c r="J267" s="226"/>
      <c r="K267" s="226"/>
      <c r="M267" s="102"/>
      <c r="N267" s="104"/>
      <c r="O267" s="105"/>
      <c r="P267" s="105"/>
      <c r="Q267" s="105"/>
      <c r="R267" s="105"/>
      <c r="S267" s="105"/>
      <c r="T267" s="105"/>
      <c r="U267" s="105"/>
      <c r="V267" s="105"/>
      <c r="W267" s="105"/>
      <c r="X267" s="106"/>
      <c r="AT267" s="103" t="s">
        <v>169</v>
      </c>
      <c r="AU267" s="103" t="s">
        <v>82</v>
      </c>
      <c r="AV267" s="14" t="s">
        <v>168</v>
      </c>
      <c r="AW267" s="14" t="s">
        <v>4</v>
      </c>
      <c r="AX267" s="14" t="s">
        <v>80</v>
      </c>
      <c r="AY267" s="103" t="s">
        <v>161</v>
      </c>
    </row>
    <row r="268" spans="1:65" s="2" customFormat="1" ht="37.9" customHeight="1">
      <c r="A268" s="21"/>
      <c r="B268" s="137"/>
      <c r="C268" s="213" t="s">
        <v>276</v>
      </c>
      <c r="D268" s="213" t="s">
        <v>164</v>
      </c>
      <c r="E268" s="214" t="s">
        <v>349</v>
      </c>
      <c r="F268" s="215" t="s">
        <v>350</v>
      </c>
      <c r="G268" s="216" t="s">
        <v>346</v>
      </c>
      <c r="H268" s="217">
        <v>247.6</v>
      </c>
      <c r="I268" s="218">
        <v>0</v>
      </c>
      <c r="J268" s="123"/>
      <c r="K268" s="218">
        <f>ROUND(P268*H268,2)</f>
        <v>0</v>
      </c>
      <c r="L268" s="89"/>
      <c r="M268" s="22"/>
      <c r="N268" s="90" t="s">
        <v>1</v>
      </c>
      <c r="O268" s="91" t="s">
        <v>35</v>
      </c>
      <c r="P268" s="92">
        <f>I268+J268</f>
        <v>0</v>
      </c>
      <c r="Q268" s="92">
        <f>ROUND(I268*H268,2)</f>
        <v>0</v>
      </c>
      <c r="R268" s="92">
        <f>ROUND(J268*H268,2)</f>
        <v>0</v>
      </c>
      <c r="S268" s="93">
        <v>0</v>
      </c>
      <c r="T268" s="93">
        <f>S268*H268</f>
        <v>0</v>
      </c>
      <c r="U268" s="93">
        <v>0</v>
      </c>
      <c r="V268" s="93">
        <f>U268*H268</f>
        <v>0</v>
      </c>
      <c r="W268" s="93">
        <v>0</v>
      </c>
      <c r="X268" s="94">
        <f>W268*H268</f>
        <v>0</v>
      </c>
      <c r="Y268" s="21"/>
      <c r="Z268" s="21"/>
      <c r="AA268" s="21"/>
      <c r="AB268" s="21"/>
      <c r="AC268" s="21"/>
      <c r="AD268" s="21"/>
      <c r="AE268" s="21"/>
      <c r="AR268" s="95" t="s">
        <v>239</v>
      </c>
      <c r="AT268" s="95" t="s">
        <v>164</v>
      </c>
      <c r="AU268" s="95" t="s">
        <v>82</v>
      </c>
      <c r="AY268" s="17" t="s">
        <v>161</v>
      </c>
      <c r="BE268" s="96">
        <f>IF(O268="základní",K268,0)</f>
        <v>0</v>
      </c>
      <c r="BF268" s="96">
        <f>IF(O268="snížená",K268,0)</f>
        <v>0</v>
      </c>
      <c r="BG268" s="96">
        <f>IF(O268="zákl. přenesená",K268,0)</f>
        <v>0</v>
      </c>
      <c r="BH268" s="96">
        <f>IF(O268="sníž. přenesená",K268,0)</f>
        <v>0</v>
      </c>
      <c r="BI268" s="96">
        <f>IF(O268="nulová",K268,0)</f>
        <v>0</v>
      </c>
      <c r="BJ268" s="17" t="s">
        <v>80</v>
      </c>
      <c r="BK268" s="96">
        <f>ROUND(P268*H268,2)</f>
        <v>0</v>
      </c>
      <c r="BL268" s="17" t="s">
        <v>239</v>
      </c>
      <c r="BM268" s="95" t="s">
        <v>351</v>
      </c>
    </row>
    <row r="269" spans="1:65" s="13" customFormat="1">
      <c r="B269" s="219"/>
      <c r="C269" s="220"/>
      <c r="D269" s="221" t="s">
        <v>169</v>
      </c>
      <c r="E269" s="222" t="s">
        <v>1</v>
      </c>
      <c r="F269" s="223" t="s">
        <v>352</v>
      </c>
      <c r="G269" s="220"/>
      <c r="H269" s="224">
        <v>247.6</v>
      </c>
      <c r="I269" s="220"/>
      <c r="J269" s="220"/>
      <c r="K269" s="220"/>
      <c r="M269" s="97"/>
      <c r="N269" s="99"/>
      <c r="O269" s="100"/>
      <c r="P269" s="100"/>
      <c r="Q269" s="100"/>
      <c r="R269" s="100"/>
      <c r="S269" s="100"/>
      <c r="T269" s="100"/>
      <c r="U269" s="100"/>
      <c r="V269" s="100"/>
      <c r="W269" s="100"/>
      <c r="X269" s="101"/>
      <c r="AT269" s="98" t="s">
        <v>169</v>
      </c>
      <c r="AU269" s="98" t="s">
        <v>82</v>
      </c>
      <c r="AV269" s="13" t="s">
        <v>82</v>
      </c>
      <c r="AW269" s="13" t="s">
        <v>4</v>
      </c>
      <c r="AX269" s="13" t="s">
        <v>72</v>
      </c>
      <c r="AY269" s="98" t="s">
        <v>161</v>
      </c>
    </row>
    <row r="270" spans="1:65" s="14" customFormat="1">
      <c r="B270" s="225"/>
      <c r="C270" s="226"/>
      <c r="D270" s="221" t="s">
        <v>169</v>
      </c>
      <c r="E270" s="227" t="s">
        <v>1</v>
      </c>
      <c r="F270" s="228" t="s">
        <v>171</v>
      </c>
      <c r="G270" s="226"/>
      <c r="H270" s="229">
        <v>247.6</v>
      </c>
      <c r="I270" s="226"/>
      <c r="J270" s="226"/>
      <c r="K270" s="226"/>
      <c r="M270" s="102"/>
      <c r="N270" s="104"/>
      <c r="O270" s="105"/>
      <c r="P270" s="105"/>
      <c r="Q270" s="105"/>
      <c r="R270" s="105"/>
      <c r="S270" s="105"/>
      <c r="T270" s="105"/>
      <c r="U270" s="105"/>
      <c r="V270" s="105"/>
      <c r="W270" s="105"/>
      <c r="X270" s="106"/>
      <c r="AT270" s="103" t="s">
        <v>169</v>
      </c>
      <c r="AU270" s="103" t="s">
        <v>82</v>
      </c>
      <c r="AV270" s="14" t="s">
        <v>168</v>
      </c>
      <c r="AW270" s="14" t="s">
        <v>4</v>
      </c>
      <c r="AX270" s="14" t="s">
        <v>80</v>
      </c>
      <c r="AY270" s="103" t="s">
        <v>161</v>
      </c>
    </row>
    <row r="271" spans="1:65" s="2" customFormat="1" ht="37.9" customHeight="1">
      <c r="A271" s="21"/>
      <c r="B271" s="137"/>
      <c r="C271" s="213" t="s">
        <v>353</v>
      </c>
      <c r="D271" s="213" t="s">
        <v>164</v>
      </c>
      <c r="E271" s="214" t="s">
        <v>354</v>
      </c>
      <c r="F271" s="215" t="s">
        <v>355</v>
      </c>
      <c r="G271" s="216" t="s">
        <v>346</v>
      </c>
      <c r="H271" s="217">
        <v>46.4</v>
      </c>
      <c r="I271" s="218">
        <v>0</v>
      </c>
      <c r="J271" s="123"/>
      <c r="K271" s="218">
        <f>ROUND(P271*H271,2)</f>
        <v>0</v>
      </c>
      <c r="L271" s="89"/>
      <c r="M271" s="22"/>
      <c r="N271" s="90" t="s">
        <v>1</v>
      </c>
      <c r="O271" s="91" t="s">
        <v>35</v>
      </c>
      <c r="P271" s="92">
        <f>I271+J271</f>
        <v>0</v>
      </c>
      <c r="Q271" s="92">
        <f>ROUND(I271*H271,2)</f>
        <v>0</v>
      </c>
      <c r="R271" s="92">
        <f>ROUND(J271*H271,2)</f>
        <v>0</v>
      </c>
      <c r="S271" s="93">
        <v>0</v>
      </c>
      <c r="T271" s="93">
        <f>S271*H271</f>
        <v>0</v>
      </c>
      <c r="U271" s="93">
        <v>0</v>
      </c>
      <c r="V271" s="93">
        <f>U271*H271</f>
        <v>0</v>
      </c>
      <c r="W271" s="93">
        <v>0</v>
      </c>
      <c r="X271" s="94">
        <f>W271*H271</f>
        <v>0</v>
      </c>
      <c r="Y271" s="21"/>
      <c r="Z271" s="21"/>
      <c r="AA271" s="21"/>
      <c r="AB271" s="21"/>
      <c r="AC271" s="21"/>
      <c r="AD271" s="21"/>
      <c r="AE271" s="21"/>
      <c r="AR271" s="95" t="s">
        <v>239</v>
      </c>
      <c r="AT271" s="95" t="s">
        <v>164</v>
      </c>
      <c r="AU271" s="95" t="s">
        <v>82</v>
      </c>
      <c r="AY271" s="17" t="s">
        <v>161</v>
      </c>
      <c r="BE271" s="96">
        <f>IF(O271="základní",K271,0)</f>
        <v>0</v>
      </c>
      <c r="BF271" s="96">
        <f>IF(O271="snížená",K271,0)</f>
        <v>0</v>
      </c>
      <c r="BG271" s="96">
        <f>IF(O271="zákl. přenesená",K271,0)</f>
        <v>0</v>
      </c>
      <c r="BH271" s="96">
        <f>IF(O271="sníž. přenesená",K271,0)</f>
        <v>0</v>
      </c>
      <c r="BI271" s="96">
        <f>IF(O271="nulová",K271,0)</f>
        <v>0</v>
      </c>
      <c r="BJ271" s="17" t="s">
        <v>80</v>
      </c>
      <c r="BK271" s="96">
        <f>ROUND(P271*H271,2)</f>
        <v>0</v>
      </c>
      <c r="BL271" s="17" t="s">
        <v>239</v>
      </c>
      <c r="BM271" s="95" t="s">
        <v>356</v>
      </c>
    </row>
    <row r="272" spans="1:65" s="13" customFormat="1">
      <c r="B272" s="219"/>
      <c r="C272" s="220"/>
      <c r="D272" s="221" t="s">
        <v>169</v>
      </c>
      <c r="E272" s="222" t="s">
        <v>1</v>
      </c>
      <c r="F272" s="223" t="s">
        <v>357</v>
      </c>
      <c r="G272" s="220"/>
      <c r="H272" s="224">
        <v>46.4</v>
      </c>
      <c r="I272" s="220"/>
      <c r="J272" s="220"/>
      <c r="K272" s="220"/>
      <c r="M272" s="97"/>
      <c r="N272" s="99"/>
      <c r="O272" s="100"/>
      <c r="P272" s="100"/>
      <c r="Q272" s="100"/>
      <c r="R272" s="100"/>
      <c r="S272" s="100"/>
      <c r="T272" s="100"/>
      <c r="U272" s="100"/>
      <c r="V272" s="100"/>
      <c r="W272" s="100"/>
      <c r="X272" s="101"/>
      <c r="AT272" s="98" t="s">
        <v>169</v>
      </c>
      <c r="AU272" s="98" t="s">
        <v>82</v>
      </c>
      <c r="AV272" s="13" t="s">
        <v>82</v>
      </c>
      <c r="AW272" s="13" t="s">
        <v>4</v>
      </c>
      <c r="AX272" s="13" t="s">
        <v>72</v>
      </c>
      <c r="AY272" s="98" t="s">
        <v>161</v>
      </c>
    </row>
    <row r="273" spans="1:65" s="14" customFormat="1">
      <c r="B273" s="225"/>
      <c r="C273" s="226"/>
      <c r="D273" s="221" t="s">
        <v>169</v>
      </c>
      <c r="E273" s="227" t="s">
        <v>1</v>
      </c>
      <c r="F273" s="228" t="s">
        <v>171</v>
      </c>
      <c r="G273" s="226"/>
      <c r="H273" s="229">
        <v>46.4</v>
      </c>
      <c r="I273" s="226"/>
      <c r="J273" s="226"/>
      <c r="K273" s="226"/>
      <c r="M273" s="102"/>
      <c r="N273" s="104"/>
      <c r="O273" s="105"/>
      <c r="P273" s="105"/>
      <c r="Q273" s="105"/>
      <c r="R273" s="105"/>
      <c r="S273" s="105"/>
      <c r="T273" s="105"/>
      <c r="U273" s="105"/>
      <c r="V273" s="105"/>
      <c r="W273" s="105"/>
      <c r="X273" s="106"/>
      <c r="AT273" s="103" t="s">
        <v>169</v>
      </c>
      <c r="AU273" s="103" t="s">
        <v>82</v>
      </c>
      <c r="AV273" s="14" t="s">
        <v>168</v>
      </c>
      <c r="AW273" s="14" t="s">
        <v>4</v>
      </c>
      <c r="AX273" s="14" t="s">
        <v>80</v>
      </c>
      <c r="AY273" s="103" t="s">
        <v>161</v>
      </c>
    </row>
    <row r="274" spans="1:65" s="2" customFormat="1" ht="24.2" customHeight="1">
      <c r="A274" s="21"/>
      <c r="B274" s="137"/>
      <c r="C274" s="213" t="s">
        <v>283</v>
      </c>
      <c r="D274" s="213" t="s">
        <v>164</v>
      </c>
      <c r="E274" s="214" t="s">
        <v>358</v>
      </c>
      <c r="F274" s="215" t="s">
        <v>359</v>
      </c>
      <c r="G274" s="216" t="s">
        <v>269</v>
      </c>
      <c r="H274" s="217">
        <v>300</v>
      </c>
      <c r="I274" s="218">
        <v>0</v>
      </c>
      <c r="J274" s="123"/>
      <c r="K274" s="218">
        <f>ROUND(P274*H274,2)</f>
        <v>0</v>
      </c>
      <c r="L274" s="89"/>
      <c r="M274" s="22"/>
      <c r="N274" s="90" t="s">
        <v>1</v>
      </c>
      <c r="O274" s="91" t="s">
        <v>35</v>
      </c>
      <c r="P274" s="92">
        <f>I274+J274</f>
        <v>0</v>
      </c>
      <c r="Q274" s="92">
        <f>ROUND(I274*H274,2)</f>
        <v>0</v>
      </c>
      <c r="R274" s="92">
        <f>ROUND(J274*H274,2)</f>
        <v>0</v>
      </c>
      <c r="S274" s="93">
        <v>0</v>
      </c>
      <c r="T274" s="93">
        <f>S274*H274</f>
        <v>0</v>
      </c>
      <c r="U274" s="93">
        <v>0</v>
      </c>
      <c r="V274" s="93">
        <f>U274*H274</f>
        <v>0</v>
      </c>
      <c r="W274" s="93">
        <v>0</v>
      </c>
      <c r="X274" s="94">
        <f>W274*H274</f>
        <v>0</v>
      </c>
      <c r="Y274" s="21"/>
      <c r="Z274" s="21"/>
      <c r="AA274" s="21"/>
      <c r="AB274" s="21"/>
      <c r="AC274" s="21"/>
      <c r="AD274" s="21"/>
      <c r="AE274" s="21"/>
      <c r="AR274" s="95" t="s">
        <v>239</v>
      </c>
      <c r="AT274" s="95" t="s">
        <v>164</v>
      </c>
      <c r="AU274" s="95" t="s">
        <v>82</v>
      </c>
      <c r="AY274" s="17" t="s">
        <v>161</v>
      </c>
      <c r="BE274" s="96">
        <f>IF(O274="základní",K274,0)</f>
        <v>0</v>
      </c>
      <c r="BF274" s="96">
        <f>IF(O274="snížená",K274,0)</f>
        <v>0</v>
      </c>
      <c r="BG274" s="96">
        <f>IF(O274="zákl. přenesená",K274,0)</f>
        <v>0</v>
      </c>
      <c r="BH274" s="96">
        <f>IF(O274="sníž. přenesená",K274,0)</f>
        <v>0</v>
      </c>
      <c r="BI274" s="96">
        <f>IF(O274="nulová",K274,0)</f>
        <v>0</v>
      </c>
      <c r="BJ274" s="17" t="s">
        <v>80</v>
      </c>
      <c r="BK274" s="96">
        <f>ROUND(P274*H274,2)</f>
        <v>0</v>
      </c>
      <c r="BL274" s="17" t="s">
        <v>239</v>
      </c>
      <c r="BM274" s="95" t="s">
        <v>360</v>
      </c>
    </row>
    <row r="275" spans="1:65" s="2" customFormat="1" ht="24.2" customHeight="1">
      <c r="A275" s="21"/>
      <c r="B275" s="137"/>
      <c r="C275" s="213" t="s">
        <v>361</v>
      </c>
      <c r="D275" s="213" t="s">
        <v>164</v>
      </c>
      <c r="E275" s="214" t="s">
        <v>362</v>
      </c>
      <c r="F275" s="215" t="s">
        <v>363</v>
      </c>
      <c r="G275" s="216" t="s">
        <v>269</v>
      </c>
      <c r="H275" s="217">
        <v>6</v>
      </c>
      <c r="I275" s="218">
        <v>0</v>
      </c>
      <c r="J275" s="123"/>
      <c r="K275" s="218">
        <f>ROUND(P275*H275,2)</f>
        <v>0</v>
      </c>
      <c r="L275" s="89"/>
      <c r="M275" s="22"/>
      <c r="N275" s="90" t="s">
        <v>1</v>
      </c>
      <c r="O275" s="91" t="s">
        <v>35</v>
      </c>
      <c r="P275" s="92">
        <f>I275+J275</f>
        <v>0</v>
      </c>
      <c r="Q275" s="92">
        <f>ROUND(I275*H275,2)</f>
        <v>0</v>
      </c>
      <c r="R275" s="92">
        <f>ROUND(J275*H275,2)</f>
        <v>0</v>
      </c>
      <c r="S275" s="93">
        <v>0</v>
      </c>
      <c r="T275" s="93">
        <f>S275*H275</f>
        <v>0</v>
      </c>
      <c r="U275" s="93">
        <v>0</v>
      </c>
      <c r="V275" s="93">
        <f>U275*H275</f>
        <v>0</v>
      </c>
      <c r="W275" s="93">
        <v>0</v>
      </c>
      <c r="X275" s="94">
        <f>W275*H275</f>
        <v>0</v>
      </c>
      <c r="Y275" s="21"/>
      <c r="Z275" s="21"/>
      <c r="AA275" s="21"/>
      <c r="AB275" s="21"/>
      <c r="AC275" s="21"/>
      <c r="AD275" s="21"/>
      <c r="AE275" s="21"/>
      <c r="AR275" s="95" t="s">
        <v>239</v>
      </c>
      <c r="AT275" s="95" t="s">
        <v>164</v>
      </c>
      <c r="AU275" s="95" t="s">
        <v>82</v>
      </c>
      <c r="AY275" s="17" t="s">
        <v>161</v>
      </c>
      <c r="BE275" s="96">
        <f>IF(O275="základní",K275,0)</f>
        <v>0</v>
      </c>
      <c r="BF275" s="96">
        <f>IF(O275="snížená",K275,0)</f>
        <v>0</v>
      </c>
      <c r="BG275" s="96">
        <f>IF(O275="zákl. přenesená",K275,0)</f>
        <v>0</v>
      </c>
      <c r="BH275" s="96">
        <f>IF(O275="sníž. přenesená",K275,0)</f>
        <v>0</v>
      </c>
      <c r="BI275" s="96">
        <f>IF(O275="nulová",K275,0)</f>
        <v>0</v>
      </c>
      <c r="BJ275" s="17" t="s">
        <v>80</v>
      </c>
      <c r="BK275" s="96">
        <f>ROUND(P275*H275,2)</f>
        <v>0</v>
      </c>
      <c r="BL275" s="17" t="s">
        <v>239</v>
      </c>
      <c r="BM275" s="95" t="s">
        <v>364</v>
      </c>
    </row>
    <row r="276" spans="1:65" s="12" customFormat="1" ht="22.9" customHeight="1">
      <c r="B276" s="206"/>
      <c r="C276" s="207"/>
      <c r="D276" s="208" t="s">
        <v>71</v>
      </c>
      <c r="E276" s="211" t="s">
        <v>365</v>
      </c>
      <c r="F276" s="211" t="s">
        <v>366</v>
      </c>
      <c r="G276" s="207"/>
      <c r="H276" s="207"/>
      <c r="I276" s="207"/>
      <c r="J276" s="207"/>
      <c r="K276" s="212">
        <f>BK276</f>
        <v>0</v>
      </c>
      <c r="M276" s="80"/>
      <c r="N276" s="82"/>
      <c r="O276" s="83"/>
      <c r="P276" s="83"/>
      <c r="Q276" s="84">
        <f>SUM(Q277:Q283)</f>
        <v>0</v>
      </c>
      <c r="R276" s="84">
        <f>SUM(R277:R283)</f>
        <v>0</v>
      </c>
      <c r="S276" s="83"/>
      <c r="T276" s="85">
        <f>SUM(T277:T283)</f>
        <v>0</v>
      </c>
      <c r="U276" s="83"/>
      <c r="V276" s="85">
        <f>SUM(V277:V283)</f>
        <v>0</v>
      </c>
      <c r="W276" s="83"/>
      <c r="X276" s="86">
        <f>SUM(X277:X283)</f>
        <v>0</v>
      </c>
      <c r="AR276" s="81" t="s">
        <v>82</v>
      </c>
      <c r="AT276" s="87" t="s">
        <v>71</v>
      </c>
      <c r="AU276" s="87" t="s">
        <v>80</v>
      </c>
      <c r="AY276" s="81" t="s">
        <v>161</v>
      </c>
      <c r="BK276" s="88">
        <f>SUM(BK277:BK283)</f>
        <v>0</v>
      </c>
    </row>
    <row r="277" spans="1:65" s="2" customFormat="1" ht="49.15" customHeight="1">
      <c r="A277" s="21"/>
      <c r="B277" s="137"/>
      <c r="C277" s="213" t="s">
        <v>286</v>
      </c>
      <c r="D277" s="213" t="s">
        <v>164</v>
      </c>
      <c r="E277" s="214" t="s">
        <v>367</v>
      </c>
      <c r="F277" s="215" t="s">
        <v>368</v>
      </c>
      <c r="G277" s="216" t="s">
        <v>167</v>
      </c>
      <c r="H277" s="217">
        <v>248.94</v>
      </c>
      <c r="I277" s="218">
        <v>0</v>
      </c>
      <c r="J277" s="123"/>
      <c r="K277" s="218">
        <f>ROUND(P277*H277,2)</f>
        <v>0</v>
      </c>
      <c r="L277" s="89"/>
      <c r="M277" s="22"/>
      <c r="N277" s="90" t="s">
        <v>1</v>
      </c>
      <c r="O277" s="91" t="s">
        <v>35</v>
      </c>
      <c r="P277" s="92">
        <f>I277+J277</f>
        <v>0</v>
      </c>
      <c r="Q277" s="92">
        <f>ROUND(I277*H277,2)</f>
        <v>0</v>
      </c>
      <c r="R277" s="92">
        <f>ROUND(J277*H277,2)</f>
        <v>0</v>
      </c>
      <c r="S277" s="93">
        <v>0</v>
      </c>
      <c r="T277" s="93">
        <f>S277*H277</f>
        <v>0</v>
      </c>
      <c r="U277" s="93">
        <v>0</v>
      </c>
      <c r="V277" s="93">
        <f>U277*H277</f>
        <v>0</v>
      </c>
      <c r="W277" s="93">
        <v>0</v>
      </c>
      <c r="X277" s="94">
        <f>W277*H277</f>
        <v>0</v>
      </c>
      <c r="Y277" s="21"/>
      <c r="Z277" s="21"/>
      <c r="AA277" s="21"/>
      <c r="AB277" s="21"/>
      <c r="AC277" s="21"/>
      <c r="AD277" s="21"/>
      <c r="AE277" s="21"/>
      <c r="AR277" s="95" t="s">
        <v>239</v>
      </c>
      <c r="AT277" s="95" t="s">
        <v>164</v>
      </c>
      <c r="AU277" s="95" t="s">
        <v>82</v>
      </c>
      <c r="AY277" s="17" t="s">
        <v>161</v>
      </c>
      <c r="BE277" s="96">
        <f>IF(O277="základní",K277,0)</f>
        <v>0</v>
      </c>
      <c r="BF277" s="96">
        <f>IF(O277="snížená",K277,0)</f>
        <v>0</v>
      </c>
      <c r="BG277" s="96">
        <f>IF(O277="zákl. přenesená",K277,0)</f>
        <v>0</v>
      </c>
      <c r="BH277" s="96">
        <f>IF(O277="sníž. přenesená",K277,0)</f>
        <v>0</v>
      </c>
      <c r="BI277" s="96">
        <f>IF(O277="nulová",K277,0)</f>
        <v>0</v>
      </c>
      <c r="BJ277" s="17" t="s">
        <v>80</v>
      </c>
      <c r="BK277" s="96">
        <f>ROUND(P277*H277,2)</f>
        <v>0</v>
      </c>
      <c r="BL277" s="17" t="s">
        <v>239</v>
      </c>
      <c r="BM277" s="95" t="s">
        <v>369</v>
      </c>
    </row>
    <row r="278" spans="1:65" s="13" customFormat="1">
      <c r="B278" s="219"/>
      <c r="C278" s="220"/>
      <c r="D278" s="221" t="s">
        <v>169</v>
      </c>
      <c r="E278" s="222" t="s">
        <v>1</v>
      </c>
      <c r="F278" s="223" t="s">
        <v>370</v>
      </c>
      <c r="G278" s="220"/>
      <c r="H278" s="224">
        <v>248.94</v>
      </c>
      <c r="I278" s="220"/>
      <c r="J278" s="220"/>
      <c r="K278" s="220"/>
      <c r="M278" s="97"/>
      <c r="N278" s="99"/>
      <c r="O278" s="100"/>
      <c r="P278" s="100"/>
      <c r="Q278" s="100"/>
      <c r="R278" s="100"/>
      <c r="S278" s="100"/>
      <c r="T278" s="100"/>
      <c r="U278" s="100"/>
      <c r="V278" s="100"/>
      <c r="W278" s="100"/>
      <c r="X278" s="101"/>
      <c r="AT278" s="98" t="s">
        <v>169</v>
      </c>
      <c r="AU278" s="98" t="s">
        <v>82</v>
      </c>
      <c r="AV278" s="13" t="s">
        <v>82</v>
      </c>
      <c r="AW278" s="13" t="s">
        <v>4</v>
      </c>
      <c r="AX278" s="13" t="s">
        <v>72</v>
      </c>
      <c r="AY278" s="98" t="s">
        <v>161</v>
      </c>
    </row>
    <row r="279" spans="1:65" s="14" customFormat="1">
      <c r="B279" s="225"/>
      <c r="C279" s="226"/>
      <c r="D279" s="221" t="s">
        <v>169</v>
      </c>
      <c r="E279" s="227" t="s">
        <v>1</v>
      </c>
      <c r="F279" s="228" t="s">
        <v>171</v>
      </c>
      <c r="G279" s="226"/>
      <c r="H279" s="229">
        <v>248.94</v>
      </c>
      <c r="I279" s="226"/>
      <c r="J279" s="226"/>
      <c r="K279" s="226"/>
      <c r="M279" s="102"/>
      <c r="N279" s="104"/>
      <c r="O279" s="105"/>
      <c r="P279" s="105"/>
      <c r="Q279" s="105"/>
      <c r="R279" s="105"/>
      <c r="S279" s="105"/>
      <c r="T279" s="105"/>
      <c r="U279" s="105"/>
      <c r="V279" s="105"/>
      <c r="W279" s="105"/>
      <c r="X279" s="106"/>
      <c r="AT279" s="103" t="s">
        <v>169</v>
      </c>
      <c r="AU279" s="103" t="s">
        <v>82</v>
      </c>
      <c r="AV279" s="14" t="s">
        <v>168</v>
      </c>
      <c r="AW279" s="14" t="s">
        <v>4</v>
      </c>
      <c r="AX279" s="14" t="s">
        <v>80</v>
      </c>
      <c r="AY279" s="103" t="s">
        <v>161</v>
      </c>
    </row>
    <row r="280" spans="1:65" s="2" customFormat="1" ht="33" customHeight="1">
      <c r="A280" s="21"/>
      <c r="B280" s="137"/>
      <c r="C280" s="213" t="s">
        <v>371</v>
      </c>
      <c r="D280" s="213" t="s">
        <v>164</v>
      </c>
      <c r="E280" s="214" t="s">
        <v>372</v>
      </c>
      <c r="F280" s="215" t="s">
        <v>373</v>
      </c>
      <c r="G280" s="216" t="s">
        <v>167</v>
      </c>
      <c r="H280" s="217">
        <v>181.8</v>
      </c>
      <c r="I280" s="218">
        <v>0</v>
      </c>
      <c r="J280" s="123"/>
      <c r="K280" s="218">
        <f>ROUND(P280*H280,2)</f>
        <v>0</v>
      </c>
      <c r="L280" s="89"/>
      <c r="M280" s="22"/>
      <c r="N280" s="90" t="s">
        <v>1</v>
      </c>
      <c r="O280" s="91" t="s">
        <v>35</v>
      </c>
      <c r="P280" s="92">
        <f>I280+J280</f>
        <v>0</v>
      </c>
      <c r="Q280" s="92">
        <f>ROUND(I280*H280,2)</f>
        <v>0</v>
      </c>
      <c r="R280" s="92">
        <f>ROUND(J280*H280,2)</f>
        <v>0</v>
      </c>
      <c r="S280" s="93">
        <v>0</v>
      </c>
      <c r="T280" s="93">
        <f>S280*H280</f>
        <v>0</v>
      </c>
      <c r="U280" s="93">
        <v>0</v>
      </c>
      <c r="V280" s="93">
        <f>U280*H280</f>
        <v>0</v>
      </c>
      <c r="W280" s="93">
        <v>0</v>
      </c>
      <c r="X280" s="94">
        <f>W280*H280</f>
        <v>0</v>
      </c>
      <c r="Y280" s="21"/>
      <c r="Z280" s="21"/>
      <c r="AA280" s="21"/>
      <c r="AB280" s="21"/>
      <c r="AC280" s="21"/>
      <c r="AD280" s="21"/>
      <c r="AE280" s="21"/>
      <c r="AR280" s="95" t="s">
        <v>239</v>
      </c>
      <c r="AT280" s="95" t="s">
        <v>164</v>
      </c>
      <c r="AU280" s="95" t="s">
        <v>82</v>
      </c>
      <c r="AY280" s="17" t="s">
        <v>161</v>
      </c>
      <c r="BE280" s="96">
        <f>IF(O280="základní",K280,0)</f>
        <v>0</v>
      </c>
      <c r="BF280" s="96">
        <f>IF(O280="snížená",K280,0)</f>
        <v>0</v>
      </c>
      <c r="BG280" s="96">
        <f>IF(O280="zákl. přenesená",K280,0)</f>
        <v>0</v>
      </c>
      <c r="BH280" s="96">
        <f>IF(O280="sníž. přenesená",K280,0)</f>
        <v>0</v>
      </c>
      <c r="BI280" s="96">
        <f>IF(O280="nulová",K280,0)</f>
        <v>0</v>
      </c>
      <c r="BJ280" s="17" t="s">
        <v>80</v>
      </c>
      <c r="BK280" s="96">
        <f>ROUND(P280*H280,2)</f>
        <v>0</v>
      </c>
      <c r="BL280" s="17" t="s">
        <v>239</v>
      </c>
      <c r="BM280" s="95" t="s">
        <v>374</v>
      </c>
    </row>
    <row r="281" spans="1:65" s="15" customFormat="1">
      <c r="B281" s="230"/>
      <c r="C281" s="231"/>
      <c r="D281" s="221" t="s">
        <v>169</v>
      </c>
      <c r="E281" s="232" t="s">
        <v>1</v>
      </c>
      <c r="F281" s="233" t="s">
        <v>199</v>
      </c>
      <c r="G281" s="231"/>
      <c r="H281" s="232" t="s">
        <v>1</v>
      </c>
      <c r="I281" s="231"/>
      <c r="J281" s="231"/>
      <c r="K281" s="231"/>
      <c r="M281" s="107"/>
      <c r="N281" s="109"/>
      <c r="O281" s="110"/>
      <c r="P281" s="110"/>
      <c r="Q281" s="110"/>
      <c r="R281" s="110"/>
      <c r="S281" s="110"/>
      <c r="T281" s="110"/>
      <c r="U281" s="110"/>
      <c r="V281" s="110"/>
      <c r="W281" s="110"/>
      <c r="X281" s="111"/>
      <c r="AT281" s="108" t="s">
        <v>169</v>
      </c>
      <c r="AU281" s="108" t="s">
        <v>82</v>
      </c>
      <c r="AV281" s="15" t="s">
        <v>80</v>
      </c>
      <c r="AW281" s="15" t="s">
        <v>4</v>
      </c>
      <c r="AX281" s="15" t="s">
        <v>72</v>
      </c>
      <c r="AY281" s="108" t="s">
        <v>161</v>
      </c>
    </row>
    <row r="282" spans="1:65" s="13" customFormat="1">
      <c r="B282" s="219"/>
      <c r="C282" s="220"/>
      <c r="D282" s="221" t="s">
        <v>169</v>
      </c>
      <c r="E282" s="222" t="s">
        <v>1</v>
      </c>
      <c r="F282" s="223" t="s">
        <v>200</v>
      </c>
      <c r="G282" s="220"/>
      <c r="H282" s="224">
        <v>181.8</v>
      </c>
      <c r="I282" s="220"/>
      <c r="J282" s="220"/>
      <c r="K282" s="220"/>
      <c r="M282" s="97"/>
      <c r="N282" s="99"/>
      <c r="O282" s="100"/>
      <c r="P282" s="100"/>
      <c r="Q282" s="100"/>
      <c r="R282" s="100"/>
      <c r="S282" s="100"/>
      <c r="T282" s="100"/>
      <c r="U282" s="100"/>
      <c r="V282" s="100"/>
      <c r="W282" s="100"/>
      <c r="X282" s="101"/>
      <c r="AT282" s="98" t="s">
        <v>169</v>
      </c>
      <c r="AU282" s="98" t="s">
        <v>82</v>
      </c>
      <c r="AV282" s="13" t="s">
        <v>82</v>
      </c>
      <c r="AW282" s="13" t="s">
        <v>4</v>
      </c>
      <c r="AX282" s="13" t="s">
        <v>72</v>
      </c>
      <c r="AY282" s="98" t="s">
        <v>161</v>
      </c>
    </row>
    <row r="283" spans="1:65" s="14" customFormat="1">
      <c r="B283" s="225"/>
      <c r="C283" s="226"/>
      <c r="D283" s="221" t="s">
        <v>169</v>
      </c>
      <c r="E283" s="227" t="s">
        <v>1</v>
      </c>
      <c r="F283" s="228" t="s">
        <v>171</v>
      </c>
      <c r="G283" s="226"/>
      <c r="H283" s="229">
        <v>181.8</v>
      </c>
      <c r="I283" s="226"/>
      <c r="J283" s="226"/>
      <c r="K283" s="226"/>
      <c r="M283" s="102"/>
      <c r="N283" s="104"/>
      <c r="O283" s="105"/>
      <c r="P283" s="105"/>
      <c r="Q283" s="105"/>
      <c r="R283" s="105"/>
      <c r="S283" s="105"/>
      <c r="T283" s="105"/>
      <c r="U283" s="105"/>
      <c r="V283" s="105"/>
      <c r="W283" s="105"/>
      <c r="X283" s="106"/>
      <c r="AT283" s="103" t="s">
        <v>169</v>
      </c>
      <c r="AU283" s="103" t="s">
        <v>82</v>
      </c>
      <c r="AV283" s="14" t="s">
        <v>168</v>
      </c>
      <c r="AW283" s="14" t="s">
        <v>4</v>
      </c>
      <c r="AX283" s="14" t="s">
        <v>80</v>
      </c>
      <c r="AY283" s="103" t="s">
        <v>161</v>
      </c>
    </row>
    <row r="284" spans="1:65" s="12" customFormat="1" ht="22.9" customHeight="1">
      <c r="B284" s="206"/>
      <c r="C284" s="207"/>
      <c r="D284" s="208" t="s">
        <v>71</v>
      </c>
      <c r="E284" s="211" t="s">
        <v>375</v>
      </c>
      <c r="F284" s="211" t="s">
        <v>376</v>
      </c>
      <c r="G284" s="207"/>
      <c r="H284" s="207"/>
      <c r="I284" s="207"/>
      <c r="J284" s="207"/>
      <c r="K284" s="212">
        <f>BK284</f>
        <v>0</v>
      </c>
      <c r="M284" s="80"/>
      <c r="N284" s="82"/>
      <c r="O284" s="83"/>
      <c r="P284" s="83"/>
      <c r="Q284" s="84">
        <f>SUM(Q285:Q288)</f>
        <v>0</v>
      </c>
      <c r="R284" s="84">
        <f>SUM(R285:R288)</f>
        <v>0</v>
      </c>
      <c r="S284" s="83"/>
      <c r="T284" s="85">
        <f>SUM(T285:T288)</f>
        <v>0</v>
      </c>
      <c r="U284" s="83"/>
      <c r="V284" s="85">
        <f>SUM(V285:V288)</f>
        <v>0</v>
      </c>
      <c r="W284" s="83"/>
      <c r="X284" s="86">
        <f>SUM(X285:X288)</f>
        <v>0</v>
      </c>
      <c r="AR284" s="81" t="s">
        <v>82</v>
      </c>
      <c r="AT284" s="87" t="s">
        <v>71</v>
      </c>
      <c r="AU284" s="87" t="s">
        <v>80</v>
      </c>
      <c r="AY284" s="81" t="s">
        <v>161</v>
      </c>
      <c r="BK284" s="88">
        <f>SUM(BK285:BK288)</f>
        <v>0</v>
      </c>
    </row>
    <row r="285" spans="1:65" s="2" customFormat="1" ht="24.2" customHeight="1">
      <c r="A285" s="21"/>
      <c r="B285" s="137"/>
      <c r="C285" s="213" t="s">
        <v>290</v>
      </c>
      <c r="D285" s="213" t="s">
        <v>164</v>
      </c>
      <c r="E285" s="214" t="s">
        <v>377</v>
      </c>
      <c r="F285" s="215" t="s">
        <v>378</v>
      </c>
      <c r="G285" s="216" t="s">
        <v>346</v>
      </c>
      <c r="H285" s="217">
        <v>260</v>
      </c>
      <c r="I285" s="218">
        <v>0</v>
      </c>
      <c r="J285" s="123"/>
      <c r="K285" s="218">
        <f>ROUND(P285*H285,2)</f>
        <v>0</v>
      </c>
      <c r="L285" s="89"/>
      <c r="M285" s="22"/>
      <c r="N285" s="90" t="s">
        <v>1</v>
      </c>
      <c r="O285" s="91" t="s">
        <v>35</v>
      </c>
      <c r="P285" s="92">
        <f>I285+J285</f>
        <v>0</v>
      </c>
      <c r="Q285" s="92">
        <f>ROUND(I285*H285,2)</f>
        <v>0</v>
      </c>
      <c r="R285" s="92">
        <f>ROUND(J285*H285,2)</f>
        <v>0</v>
      </c>
      <c r="S285" s="93">
        <v>0</v>
      </c>
      <c r="T285" s="93">
        <f>S285*H285</f>
        <v>0</v>
      </c>
      <c r="U285" s="93">
        <v>0</v>
      </c>
      <c r="V285" s="93">
        <f>U285*H285</f>
        <v>0</v>
      </c>
      <c r="W285" s="93">
        <v>0</v>
      </c>
      <c r="X285" s="94">
        <f>W285*H285</f>
        <v>0</v>
      </c>
      <c r="Y285" s="21"/>
      <c r="Z285" s="21"/>
      <c r="AA285" s="21"/>
      <c r="AB285" s="21"/>
      <c r="AC285" s="21"/>
      <c r="AD285" s="21"/>
      <c r="AE285" s="21"/>
      <c r="AR285" s="95" t="s">
        <v>239</v>
      </c>
      <c r="AT285" s="95" t="s">
        <v>164</v>
      </c>
      <c r="AU285" s="95" t="s">
        <v>82</v>
      </c>
      <c r="AY285" s="17" t="s">
        <v>161</v>
      </c>
      <c r="BE285" s="96">
        <f>IF(O285="základní",K285,0)</f>
        <v>0</v>
      </c>
      <c r="BF285" s="96">
        <f>IF(O285="snížená",K285,0)</f>
        <v>0</v>
      </c>
      <c r="BG285" s="96">
        <f>IF(O285="zákl. přenesená",K285,0)</f>
        <v>0</v>
      </c>
      <c r="BH285" s="96">
        <f>IF(O285="sníž. přenesená",K285,0)</f>
        <v>0</v>
      </c>
      <c r="BI285" s="96">
        <f>IF(O285="nulová",K285,0)</f>
        <v>0</v>
      </c>
      <c r="BJ285" s="17" t="s">
        <v>80</v>
      </c>
      <c r="BK285" s="96">
        <f>ROUND(P285*H285,2)</f>
        <v>0</v>
      </c>
      <c r="BL285" s="17" t="s">
        <v>239</v>
      </c>
      <c r="BM285" s="95" t="s">
        <v>379</v>
      </c>
    </row>
    <row r="286" spans="1:65" s="13" customFormat="1">
      <c r="B286" s="219"/>
      <c r="C286" s="220"/>
      <c r="D286" s="221" t="s">
        <v>169</v>
      </c>
      <c r="E286" s="222" t="s">
        <v>1</v>
      </c>
      <c r="F286" s="223" t="s">
        <v>380</v>
      </c>
      <c r="G286" s="220"/>
      <c r="H286" s="224">
        <v>260</v>
      </c>
      <c r="I286" s="220"/>
      <c r="J286" s="220"/>
      <c r="K286" s="220"/>
      <c r="M286" s="97"/>
      <c r="N286" s="99"/>
      <c r="O286" s="100"/>
      <c r="P286" s="100"/>
      <c r="Q286" s="100"/>
      <c r="R286" s="100"/>
      <c r="S286" s="100"/>
      <c r="T286" s="100"/>
      <c r="U286" s="100"/>
      <c r="V286" s="100"/>
      <c r="W286" s="100"/>
      <c r="X286" s="101"/>
      <c r="AT286" s="98" t="s">
        <v>169</v>
      </c>
      <c r="AU286" s="98" t="s">
        <v>82</v>
      </c>
      <c r="AV286" s="13" t="s">
        <v>82</v>
      </c>
      <c r="AW286" s="13" t="s">
        <v>4</v>
      </c>
      <c r="AX286" s="13" t="s">
        <v>72</v>
      </c>
      <c r="AY286" s="98" t="s">
        <v>161</v>
      </c>
    </row>
    <row r="287" spans="1:65" s="14" customFormat="1">
      <c r="B287" s="225"/>
      <c r="C287" s="226"/>
      <c r="D287" s="221" t="s">
        <v>169</v>
      </c>
      <c r="E287" s="227" t="s">
        <v>1</v>
      </c>
      <c r="F287" s="228" t="s">
        <v>171</v>
      </c>
      <c r="G287" s="226"/>
      <c r="H287" s="229">
        <v>260</v>
      </c>
      <c r="I287" s="226"/>
      <c r="J287" s="226"/>
      <c r="K287" s="226"/>
      <c r="M287" s="102"/>
      <c r="N287" s="104"/>
      <c r="O287" s="105"/>
      <c r="P287" s="105"/>
      <c r="Q287" s="105"/>
      <c r="R287" s="105"/>
      <c r="S287" s="105"/>
      <c r="T287" s="105"/>
      <c r="U287" s="105"/>
      <c r="V287" s="105"/>
      <c r="W287" s="105"/>
      <c r="X287" s="106"/>
      <c r="AT287" s="103" t="s">
        <v>169</v>
      </c>
      <c r="AU287" s="103" t="s">
        <v>82</v>
      </c>
      <c r="AV287" s="14" t="s">
        <v>168</v>
      </c>
      <c r="AW287" s="14" t="s">
        <v>4</v>
      </c>
      <c r="AX287" s="14" t="s">
        <v>80</v>
      </c>
      <c r="AY287" s="103" t="s">
        <v>161</v>
      </c>
    </row>
    <row r="288" spans="1:65" s="2" customFormat="1" ht="16.5" customHeight="1">
      <c r="A288" s="21"/>
      <c r="B288" s="137"/>
      <c r="C288" s="213" t="s">
        <v>381</v>
      </c>
      <c r="D288" s="213" t="s">
        <v>164</v>
      </c>
      <c r="E288" s="214" t="s">
        <v>382</v>
      </c>
      <c r="F288" s="215" t="s">
        <v>383</v>
      </c>
      <c r="G288" s="216" t="s">
        <v>1751</v>
      </c>
      <c r="H288" s="217">
        <v>1</v>
      </c>
      <c r="I288" s="218">
        <v>0</v>
      </c>
      <c r="J288" s="123"/>
      <c r="K288" s="218">
        <f>ROUND(P288*H288,2)</f>
        <v>0</v>
      </c>
      <c r="L288" s="89"/>
      <c r="M288" s="22"/>
      <c r="N288" s="90" t="s">
        <v>1</v>
      </c>
      <c r="O288" s="91" t="s">
        <v>35</v>
      </c>
      <c r="P288" s="92">
        <f>I288+J288</f>
        <v>0</v>
      </c>
      <c r="Q288" s="92">
        <f>ROUND(I288*H288,2)</f>
        <v>0</v>
      </c>
      <c r="R288" s="92">
        <f>ROUND(J288*H288,2)</f>
        <v>0</v>
      </c>
      <c r="S288" s="93">
        <v>0</v>
      </c>
      <c r="T288" s="93">
        <f>S288*H288</f>
        <v>0</v>
      </c>
      <c r="U288" s="93">
        <v>0</v>
      </c>
      <c r="V288" s="93">
        <f>U288*H288</f>
        <v>0</v>
      </c>
      <c r="W288" s="93">
        <v>0</v>
      </c>
      <c r="X288" s="94">
        <f>W288*H288</f>
        <v>0</v>
      </c>
      <c r="Y288" s="21"/>
      <c r="Z288" s="21"/>
      <c r="AA288" s="21"/>
      <c r="AB288" s="21"/>
      <c r="AC288" s="21"/>
      <c r="AD288" s="21"/>
      <c r="AE288" s="21"/>
      <c r="AR288" s="95" t="s">
        <v>239</v>
      </c>
      <c r="AT288" s="95" t="s">
        <v>164</v>
      </c>
      <c r="AU288" s="95" t="s">
        <v>82</v>
      </c>
      <c r="AY288" s="17" t="s">
        <v>161</v>
      </c>
      <c r="BE288" s="96">
        <f>IF(O288="základní",K288,0)</f>
        <v>0</v>
      </c>
      <c r="BF288" s="96">
        <f>IF(O288="snížená",K288,0)</f>
        <v>0</v>
      </c>
      <c r="BG288" s="96">
        <f>IF(O288="zákl. přenesená",K288,0)</f>
        <v>0</v>
      </c>
      <c r="BH288" s="96">
        <f>IF(O288="sníž. přenesená",K288,0)</f>
        <v>0</v>
      </c>
      <c r="BI288" s="96">
        <f>IF(O288="nulová",K288,0)</f>
        <v>0</v>
      </c>
      <c r="BJ288" s="17" t="s">
        <v>80</v>
      </c>
      <c r="BK288" s="96">
        <f>ROUND(P288*H288,2)</f>
        <v>0</v>
      </c>
      <c r="BL288" s="17" t="s">
        <v>239</v>
      </c>
      <c r="BM288" s="95" t="s">
        <v>384</v>
      </c>
    </row>
    <row r="289" spans="1:65" s="12" customFormat="1" ht="22.9" customHeight="1">
      <c r="B289" s="206"/>
      <c r="C289" s="207"/>
      <c r="D289" s="208" t="s">
        <v>71</v>
      </c>
      <c r="E289" s="211" t="s">
        <v>385</v>
      </c>
      <c r="F289" s="211" t="s">
        <v>386</v>
      </c>
      <c r="G289" s="207"/>
      <c r="H289" s="207"/>
      <c r="I289" s="207"/>
      <c r="J289" s="207"/>
      <c r="K289" s="212">
        <f>BK289</f>
        <v>0</v>
      </c>
      <c r="M289" s="80"/>
      <c r="N289" s="82"/>
      <c r="O289" s="83"/>
      <c r="P289" s="83"/>
      <c r="Q289" s="84">
        <f>SUM(Q290:Q340)</f>
        <v>0</v>
      </c>
      <c r="R289" s="84">
        <f>SUM(R290:R340)</f>
        <v>0</v>
      </c>
      <c r="S289" s="83"/>
      <c r="T289" s="85">
        <f>SUM(T290:T340)</f>
        <v>0</v>
      </c>
      <c r="U289" s="83"/>
      <c r="V289" s="85">
        <f>SUM(V290:V340)</f>
        <v>0</v>
      </c>
      <c r="W289" s="83"/>
      <c r="X289" s="86">
        <f>SUM(X290:X340)</f>
        <v>0</v>
      </c>
      <c r="AR289" s="81" t="s">
        <v>82</v>
      </c>
      <c r="AT289" s="87" t="s">
        <v>71</v>
      </c>
      <c r="AU289" s="87" t="s">
        <v>80</v>
      </c>
      <c r="AY289" s="81" t="s">
        <v>161</v>
      </c>
      <c r="BK289" s="88">
        <f>SUM(BK290:BK340)</f>
        <v>0</v>
      </c>
    </row>
    <row r="290" spans="1:65" s="2" customFormat="1" ht="24.2" customHeight="1">
      <c r="A290" s="21"/>
      <c r="B290" s="137"/>
      <c r="C290" s="213" t="s">
        <v>293</v>
      </c>
      <c r="D290" s="213" t="s">
        <v>164</v>
      </c>
      <c r="E290" s="214" t="s">
        <v>387</v>
      </c>
      <c r="F290" s="215" t="s">
        <v>388</v>
      </c>
      <c r="G290" s="216" t="s">
        <v>167</v>
      </c>
      <c r="H290" s="217">
        <v>191.42500000000001</v>
      </c>
      <c r="I290" s="218">
        <v>0</v>
      </c>
      <c r="J290" s="123"/>
      <c r="K290" s="218">
        <f>ROUND(P290*H290,2)</f>
        <v>0</v>
      </c>
      <c r="L290" s="89"/>
      <c r="M290" s="22"/>
      <c r="N290" s="90" t="s">
        <v>1</v>
      </c>
      <c r="O290" s="91" t="s">
        <v>35</v>
      </c>
      <c r="P290" s="92">
        <f>I290+J290</f>
        <v>0</v>
      </c>
      <c r="Q290" s="92">
        <f>ROUND(I290*H290,2)</f>
        <v>0</v>
      </c>
      <c r="R290" s="92">
        <f>ROUND(J290*H290,2)</f>
        <v>0</v>
      </c>
      <c r="S290" s="93">
        <v>0</v>
      </c>
      <c r="T290" s="93">
        <f>S290*H290</f>
        <v>0</v>
      </c>
      <c r="U290" s="93">
        <v>0</v>
      </c>
      <c r="V290" s="93">
        <f>U290*H290</f>
        <v>0</v>
      </c>
      <c r="W290" s="93">
        <v>0</v>
      </c>
      <c r="X290" s="94">
        <f>W290*H290</f>
        <v>0</v>
      </c>
      <c r="Y290" s="21"/>
      <c r="Z290" s="21"/>
      <c r="AA290" s="21"/>
      <c r="AB290" s="21"/>
      <c r="AC290" s="21"/>
      <c r="AD290" s="21"/>
      <c r="AE290" s="21"/>
      <c r="AR290" s="95" t="s">
        <v>239</v>
      </c>
      <c r="AT290" s="95" t="s">
        <v>164</v>
      </c>
      <c r="AU290" s="95" t="s">
        <v>82</v>
      </c>
      <c r="AY290" s="17" t="s">
        <v>161</v>
      </c>
      <c r="BE290" s="96">
        <f>IF(O290="základní",K290,0)</f>
        <v>0</v>
      </c>
      <c r="BF290" s="96">
        <f>IF(O290="snížená",K290,0)</f>
        <v>0</v>
      </c>
      <c r="BG290" s="96">
        <f>IF(O290="zákl. přenesená",K290,0)</f>
        <v>0</v>
      </c>
      <c r="BH290" s="96">
        <f>IF(O290="sníž. přenesená",K290,0)</f>
        <v>0</v>
      </c>
      <c r="BI290" s="96">
        <f>IF(O290="nulová",K290,0)</f>
        <v>0</v>
      </c>
      <c r="BJ290" s="17" t="s">
        <v>80</v>
      </c>
      <c r="BK290" s="96">
        <f>ROUND(P290*H290,2)</f>
        <v>0</v>
      </c>
      <c r="BL290" s="17" t="s">
        <v>239</v>
      </c>
      <c r="BM290" s="95" t="s">
        <v>389</v>
      </c>
    </row>
    <row r="291" spans="1:65" s="15" customFormat="1">
      <c r="B291" s="230"/>
      <c r="C291" s="231"/>
      <c r="D291" s="221" t="s">
        <v>169</v>
      </c>
      <c r="E291" s="232" t="s">
        <v>1</v>
      </c>
      <c r="F291" s="233" t="s">
        <v>390</v>
      </c>
      <c r="G291" s="231"/>
      <c r="H291" s="232" t="s">
        <v>1</v>
      </c>
      <c r="I291" s="231"/>
      <c r="J291" s="231"/>
      <c r="K291" s="231"/>
      <c r="M291" s="107"/>
      <c r="N291" s="109"/>
      <c r="O291" s="110"/>
      <c r="P291" s="110"/>
      <c r="Q291" s="110"/>
      <c r="R291" s="110"/>
      <c r="S291" s="110"/>
      <c r="T291" s="110"/>
      <c r="U291" s="110"/>
      <c r="V291" s="110"/>
      <c r="W291" s="110"/>
      <c r="X291" s="111"/>
      <c r="AT291" s="108" t="s">
        <v>169</v>
      </c>
      <c r="AU291" s="108" t="s">
        <v>82</v>
      </c>
      <c r="AV291" s="15" t="s">
        <v>80</v>
      </c>
      <c r="AW291" s="15" t="s">
        <v>4</v>
      </c>
      <c r="AX291" s="15" t="s">
        <v>72</v>
      </c>
      <c r="AY291" s="108" t="s">
        <v>161</v>
      </c>
    </row>
    <row r="292" spans="1:65" s="13" customFormat="1">
      <c r="B292" s="219"/>
      <c r="C292" s="220"/>
      <c r="D292" s="221" t="s">
        <v>169</v>
      </c>
      <c r="E292" s="222" t="s">
        <v>1</v>
      </c>
      <c r="F292" s="223" t="s">
        <v>391</v>
      </c>
      <c r="G292" s="220"/>
      <c r="H292" s="224">
        <v>4.1399999999999997</v>
      </c>
      <c r="I292" s="220"/>
      <c r="J292" s="220"/>
      <c r="K292" s="220"/>
      <c r="M292" s="97"/>
      <c r="N292" s="99"/>
      <c r="O292" s="100"/>
      <c r="P292" s="100"/>
      <c r="Q292" s="100"/>
      <c r="R292" s="100"/>
      <c r="S292" s="100"/>
      <c r="T292" s="100"/>
      <c r="U292" s="100"/>
      <c r="V292" s="100"/>
      <c r="W292" s="100"/>
      <c r="X292" s="101"/>
      <c r="AT292" s="98" t="s">
        <v>169</v>
      </c>
      <c r="AU292" s="98" t="s">
        <v>82</v>
      </c>
      <c r="AV292" s="13" t="s">
        <v>82</v>
      </c>
      <c r="AW292" s="13" t="s">
        <v>4</v>
      </c>
      <c r="AX292" s="13" t="s">
        <v>72</v>
      </c>
      <c r="AY292" s="98" t="s">
        <v>161</v>
      </c>
    </row>
    <row r="293" spans="1:65" s="15" customFormat="1">
      <c r="B293" s="230"/>
      <c r="C293" s="231"/>
      <c r="D293" s="221" t="s">
        <v>169</v>
      </c>
      <c r="E293" s="232" t="s">
        <v>1</v>
      </c>
      <c r="F293" s="233" t="s">
        <v>392</v>
      </c>
      <c r="G293" s="231"/>
      <c r="H293" s="232" t="s">
        <v>1</v>
      </c>
      <c r="I293" s="231"/>
      <c r="J293" s="231"/>
      <c r="K293" s="231"/>
      <c r="M293" s="107"/>
      <c r="N293" s="109"/>
      <c r="O293" s="110"/>
      <c r="P293" s="110"/>
      <c r="Q293" s="110"/>
      <c r="R293" s="110"/>
      <c r="S293" s="110"/>
      <c r="T293" s="110"/>
      <c r="U293" s="110"/>
      <c r="V293" s="110"/>
      <c r="W293" s="110"/>
      <c r="X293" s="111"/>
      <c r="AT293" s="108" t="s">
        <v>169</v>
      </c>
      <c r="AU293" s="108" t="s">
        <v>82</v>
      </c>
      <c r="AV293" s="15" t="s">
        <v>80</v>
      </c>
      <c r="AW293" s="15" t="s">
        <v>4</v>
      </c>
      <c r="AX293" s="15" t="s">
        <v>72</v>
      </c>
      <c r="AY293" s="108" t="s">
        <v>161</v>
      </c>
    </row>
    <row r="294" spans="1:65" s="13" customFormat="1">
      <c r="B294" s="219"/>
      <c r="C294" s="220"/>
      <c r="D294" s="221" t="s">
        <v>169</v>
      </c>
      <c r="E294" s="222" t="s">
        <v>1</v>
      </c>
      <c r="F294" s="223" t="s">
        <v>393</v>
      </c>
      <c r="G294" s="220"/>
      <c r="H294" s="224">
        <v>183.06</v>
      </c>
      <c r="I294" s="220"/>
      <c r="J294" s="220"/>
      <c r="K294" s="220"/>
      <c r="M294" s="97"/>
      <c r="N294" s="99"/>
      <c r="O294" s="100"/>
      <c r="P294" s="100"/>
      <c r="Q294" s="100"/>
      <c r="R294" s="100"/>
      <c r="S294" s="100"/>
      <c r="T294" s="100"/>
      <c r="U294" s="100"/>
      <c r="V294" s="100"/>
      <c r="W294" s="100"/>
      <c r="X294" s="101"/>
      <c r="AT294" s="98" t="s">
        <v>169</v>
      </c>
      <c r="AU294" s="98" t="s">
        <v>82</v>
      </c>
      <c r="AV294" s="13" t="s">
        <v>82</v>
      </c>
      <c r="AW294" s="13" t="s">
        <v>4</v>
      </c>
      <c r="AX294" s="13" t="s">
        <v>72</v>
      </c>
      <c r="AY294" s="98" t="s">
        <v>161</v>
      </c>
    </row>
    <row r="295" spans="1:65" s="13" customFormat="1">
      <c r="B295" s="219"/>
      <c r="C295" s="220"/>
      <c r="D295" s="221" t="s">
        <v>169</v>
      </c>
      <c r="E295" s="222" t="s">
        <v>1</v>
      </c>
      <c r="F295" s="223" t="s">
        <v>394</v>
      </c>
      <c r="G295" s="220"/>
      <c r="H295" s="224">
        <v>-7.7350000000000003</v>
      </c>
      <c r="I295" s="220"/>
      <c r="J295" s="220"/>
      <c r="K295" s="220"/>
      <c r="M295" s="97"/>
      <c r="N295" s="99"/>
      <c r="O295" s="100"/>
      <c r="P295" s="100"/>
      <c r="Q295" s="100"/>
      <c r="R295" s="100"/>
      <c r="S295" s="100"/>
      <c r="T295" s="100"/>
      <c r="U295" s="100"/>
      <c r="V295" s="100"/>
      <c r="W295" s="100"/>
      <c r="X295" s="101"/>
      <c r="AT295" s="98" t="s">
        <v>169</v>
      </c>
      <c r="AU295" s="98" t="s">
        <v>82</v>
      </c>
      <c r="AV295" s="13" t="s">
        <v>82</v>
      </c>
      <c r="AW295" s="13" t="s">
        <v>4</v>
      </c>
      <c r="AX295" s="13" t="s">
        <v>72</v>
      </c>
      <c r="AY295" s="98" t="s">
        <v>161</v>
      </c>
    </row>
    <row r="296" spans="1:65" s="13" customFormat="1">
      <c r="B296" s="219"/>
      <c r="C296" s="220"/>
      <c r="D296" s="221" t="s">
        <v>169</v>
      </c>
      <c r="E296" s="222" t="s">
        <v>1</v>
      </c>
      <c r="F296" s="223" t="s">
        <v>395</v>
      </c>
      <c r="G296" s="220"/>
      <c r="H296" s="224">
        <v>11.96</v>
      </c>
      <c r="I296" s="220"/>
      <c r="J296" s="220"/>
      <c r="K296" s="220"/>
      <c r="M296" s="97"/>
      <c r="N296" s="99"/>
      <c r="O296" s="100"/>
      <c r="P296" s="100"/>
      <c r="Q296" s="100"/>
      <c r="R296" s="100"/>
      <c r="S296" s="100"/>
      <c r="T296" s="100"/>
      <c r="U296" s="100"/>
      <c r="V296" s="100"/>
      <c r="W296" s="100"/>
      <c r="X296" s="101"/>
      <c r="AT296" s="98" t="s">
        <v>169</v>
      </c>
      <c r="AU296" s="98" t="s">
        <v>82</v>
      </c>
      <c r="AV296" s="13" t="s">
        <v>82</v>
      </c>
      <c r="AW296" s="13" t="s">
        <v>4</v>
      </c>
      <c r="AX296" s="13" t="s">
        <v>72</v>
      </c>
      <c r="AY296" s="98" t="s">
        <v>161</v>
      </c>
    </row>
    <row r="297" spans="1:65" s="14" customFormat="1">
      <c r="B297" s="225"/>
      <c r="C297" s="226"/>
      <c r="D297" s="221" t="s">
        <v>169</v>
      </c>
      <c r="E297" s="227" t="s">
        <v>1</v>
      </c>
      <c r="F297" s="228" t="s">
        <v>171</v>
      </c>
      <c r="G297" s="226"/>
      <c r="H297" s="229">
        <v>191.42499999999998</v>
      </c>
      <c r="I297" s="226"/>
      <c r="J297" s="226"/>
      <c r="K297" s="226"/>
      <c r="M297" s="102"/>
      <c r="N297" s="104"/>
      <c r="O297" s="105"/>
      <c r="P297" s="105"/>
      <c r="Q297" s="105"/>
      <c r="R297" s="105"/>
      <c r="S297" s="105"/>
      <c r="T297" s="105"/>
      <c r="U297" s="105"/>
      <c r="V297" s="105"/>
      <c r="W297" s="105"/>
      <c r="X297" s="106"/>
      <c r="AT297" s="103" t="s">
        <v>169</v>
      </c>
      <c r="AU297" s="103" t="s">
        <v>82</v>
      </c>
      <c r="AV297" s="14" t="s">
        <v>168</v>
      </c>
      <c r="AW297" s="14" t="s">
        <v>4</v>
      </c>
      <c r="AX297" s="14" t="s">
        <v>80</v>
      </c>
      <c r="AY297" s="103" t="s">
        <v>161</v>
      </c>
    </row>
    <row r="298" spans="1:65" s="2" customFormat="1" ht="24.2" customHeight="1">
      <c r="A298" s="21"/>
      <c r="B298" s="137"/>
      <c r="C298" s="213" t="s">
        <v>396</v>
      </c>
      <c r="D298" s="213" t="s">
        <v>164</v>
      </c>
      <c r="E298" s="214" t="s">
        <v>397</v>
      </c>
      <c r="F298" s="215" t="s">
        <v>398</v>
      </c>
      <c r="G298" s="216" t="s">
        <v>346</v>
      </c>
      <c r="H298" s="217">
        <v>50.4</v>
      </c>
      <c r="I298" s="218">
        <v>0</v>
      </c>
      <c r="J298" s="123"/>
      <c r="K298" s="218">
        <f>ROUND(P298*H298,2)</f>
        <v>0</v>
      </c>
      <c r="L298" s="89"/>
      <c r="M298" s="22"/>
      <c r="N298" s="90" t="s">
        <v>1</v>
      </c>
      <c r="O298" s="91" t="s">
        <v>35</v>
      </c>
      <c r="P298" s="92">
        <f>I298+J298</f>
        <v>0</v>
      </c>
      <c r="Q298" s="92">
        <f>ROUND(I298*H298,2)</f>
        <v>0</v>
      </c>
      <c r="R298" s="92">
        <f>ROUND(J298*H298,2)</f>
        <v>0</v>
      </c>
      <c r="S298" s="93">
        <v>0</v>
      </c>
      <c r="T298" s="93">
        <f>S298*H298</f>
        <v>0</v>
      </c>
      <c r="U298" s="93">
        <v>0</v>
      </c>
      <c r="V298" s="93">
        <f>U298*H298</f>
        <v>0</v>
      </c>
      <c r="W298" s="93">
        <v>0</v>
      </c>
      <c r="X298" s="94">
        <f>W298*H298</f>
        <v>0</v>
      </c>
      <c r="Y298" s="21"/>
      <c r="Z298" s="21"/>
      <c r="AA298" s="21"/>
      <c r="AB298" s="21"/>
      <c r="AC298" s="21"/>
      <c r="AD298" s="21"/>
      <c r="AE298" s="21"/>
      <c r="AR298" s="95" t="s">
        <v>239</v>
      </c>
      <c r="AT298" s="95" t="s">
        <v>164</v>
      </c>
      <c r="AU298" s="95" t="s">
        <v>82</v>
      </c>
      <c r="AY298" s="17" t="s">
        <v>161</v>
      </c>
      <c r="BE298" s="96">
        <f>IF(O298="základní",K298,0)</f>
        <v>0</v>
      </c>
      <c r="BF298" s="96">
        <f>IF(O298="snížená",K298,0)</f>
        <v>0</v>
      </c>
      <c r="BG298" s="96">
        <f>IF(O298="zákl. přenesená",K298,0)</f>
        <v>0</v>
      </c>
      <c r="BH298" s="96">
        <f>IF(O298="sníž. přenesená",K298,0)</f>
        <v>0</v>
      </c>
      <c r="BI298" s="96">
        <f>IF(O298="nulová",K298,0)</f>
        <v>0</v>
      </c>
      <c r="BJ298" s="17" t="s">
        <v>80</v>
      </c>
      <c r="BK298" s="96">
        <f>ROUND(P298*H298,2)</f>
        <v>0</v>
      </c>
      <c r="BL298" s="17" t="s">
        <v>239</v>
      </c>
      <c r="BM298" s="95" t="s">
        <v>399</v>
      </c>
    </row>
    <row r="299" spans="1:65" s="13" customFormat="1">
      <c r="B299" s="219"/>
      <c r="C299" s="220"/>
      <c r="D299" s="221" t="s">
        <v>169</v>
      </c>
      <c r="E299" s="222" t="s">
        <v>1</v>
      </c>
      <c r="F299" s="223" t="s">
        <v>400</v>
      </c>
      <c r="G299" s="220"/>
      <c r="H299" s="224">
        <v>40</v>
      </c>
      <c r="I299" s="220"/>
      <c r="J299" s="220"/>
      <c r="K299" s="220"/>
      <c r="M299" s="97"/>
      <c r="N299" s="99"/>
      <c r="O299" s="100"/>
      <c r="P299" s="100"/>
      <c r="Q299" s="100"/>
      <c r="R299" s="100"/>
      <c r="S299" s="100"/>
      <c r="T299" s="100"/>
      <c r="U299" s="100"/>
      <c r="V299" s="100"/>
      <c r="W299" s="100"/>
      <c r="X299" s="101"/>
      <c r="AT299" s="98" t="s">
        <v>169</v>
      </c>
      <c r="AU299" s="98" t="s">
        <v>82</v>
      </c>
      <c r="AV299" s="13" t="s">
        <v>82</v>
      </c>
      <c r="AW299" s="13" t="s">
        <v>4</v>
      </c>
      <c r="AX299" s="13" t="s">
        <v>72</v>
      </c>
      <c r="AY299" s="98" t="s">
        <v>161</v>
      </c>
    </row>
    <row r="300" spans="1:65" s="13" customFormat="1">
      <c r="B300" s="219"/>
      <c r="C300" s="220"/>
      <c r="D300" s="221" t="s">
        <v>169</v>
      </c>
      <c r="E300" s="222" t="s">
        <v>1</v>
      </c>
      <c r="F300" s="223" t="s">
        <v>401</v>
      </c>
      <c r="G300" s="220"/>
      <c r="H300" s="224">
        <v>10.4</v>
      </c>
      <c r="I300" s="220"/>
      <c r="J300" s="220"/>
      <c r="K300" s="220"/>
      <c r="M300" s="97"/>
      <c r="N300" s="99"/>
      <c r="O300" s="100"/>
      <c r="P300" s="100"/>
      <c r="Q300" s="100"/>
      <c r="R300" s="100"/>
      <c r="S300" s="100"/>
      <c r="T300" s="100"/>
      <c r="U300" s="100"/>
      <c r="V300" s="100"/>
      <c r="W300" s="100"/>
      <c r="X300" s="101"/>
      <c r="AT300" s="98" t="s">
        <v>169</v>
      </c>
      <c r="AU300" s="98" t="s">
        <v>82</v>
      </c>
      <c r="AV300" s="13" t="s">
        <v>82</v>
      </c>
      <c r="AW300" s="13" t="s">
        <v>4</v>
      </c>
      <c r="AX300" s="13" t="s">
        <v>72</v>
      </c>
      <c r="AY300" s="98" t="s">
        <v>161</v>
      </c>
    </row>
    <row r="301" spans="1:65" s="14" customFormat="1">
      <c r="B301" s="225"/>
      <c r="C301" s="226"/>
      <c r="D301" s="221" t="s">
        <v>169</v>
      </c>
      <c r="E301" s="227" t="s">
        <v>1</v>
      </c>
      <c r="F301" s="228" t="s">
        <v>171</v>
      </c>
      <c r="G301" s="226"/>
      <c r="H301" s="229">
        <v>50.4</v>
      </c>
      <c r="I301" s="226"/>
      <c r="J301" s="226"/>
      <c r="K301" s="226"/>
      <c r="M301" s="102"/>
      <c r="N301" s="104"/>
      <c r="O301" s="105"/>
      <c r="P301" s="105"/>
      <c r="Q301" s="105"/>
      <c r="R301" s="105"/>
      <c r="S301" s="105"/>
      <c r="T301" s="105"/>
      <c r="U301" s="105"/>
      <c r="V301" s="105"/>
      <c r="W301" s="105"/>
      <c r="X301" s="106"/>
      <c r="AT301" s="103" t="s">
        <v>169</v>
      </c>
      <c r="AU301" s="103" t="s">
        <v>82</v>
      </c>
      <c r="AV301" s="14" t="s">
        <v>168</v>
      </c>
      <c r="AW301" s="14" t="s">
        <v>4</v>
      </c>
      <c r="AX301" s="14" t="s">
        <v>80</v>
      </c>
      <c r="AY301" s="103" t="s">
        <v>161</v>
      </c>
    </row>
    <row r="302" spans="1:65" s="2" customFormat="1" ht="24.2" customHeight="1">
      <c r="A302" s="21"/>
      <c r="B302" s="137"/>
      <c r="C302" s="213" t="s">
        <v>298</v>
      </c>
      <c r="D302" s="213" t="s">
        <v>164</v>
      </c>
      <c r="E302" s="214" t="s">
        <v>402</v>
      </c>
      <c r="F302" s="215" t="s">
        <v>403</v>
      </c>
      <c r="G302" s="216" t="s">
        <v>346</v>
      </c>
      <c r="H302" s="217">
        <v>113.8</v>
      </c>
      <c r="I302" s="218">
        <v>0</v>
      </c>
      <c r="J302" s="123"/>
      <c r="K302" s="218">
        <f>ROUND(P302*H302,2)</f>
        <v>0</v>
      </c>
      <c r="L302" s="89"/>
      <c r="M302" s="22"/>
      <c r="N302" s="90" t="s">
        <v>1</v>
      </c>
      <c r="O302" s="91" t="s">
        <v>35</v>
      </c>
      <c r="P302" s="92">
        <f>I302+J302</f>
        <v>0</v>
      </c>
      <c r="Q302" s="92">
        <f>ROUND(I302*H302,2)</f>
        <v>0</v>
      </c>
      <c r="R302" s="92">
        <f>ROUND(J302*H302,2)</f>
        <v>0</v>
      </c>
      <c r="S302" s="93">
        <v>0</v>
      </c>
      <c r="T302" s="93">
        <f>S302*H302</f>
        <v>0</v>
      </c>
      <c r="U302" s="93">
        <v>0</v>
      </c>
      <c r="V302" s="93">
        <f>U302*H302</f>
        <v>0</v>
      </c>
      <c r="W302" s="93">
        <v>0</v>
      </c>
      <c r="X302" s="94">
        <f>W302*H302</f>
        <v>0</v>
      </c>
      <c r="Y302" s="21"/>
      <c r="Z302" s="21"/>
      <c r="AA302" s="21"/>
      <c r="AB302" s="21"/>
      <c r="AC302" s="21"/>
      <c r="AD302" s="21"/>
      <c r="AE302" s="21"/>
      <c r="AR302" s="95" t="s">
        <v>239</v>
      </c>
      <c r="AT302" s="95" t="s">
        <v>164</v>
      </c>
      <c r="AU302" s="95" t="s">
        <v>82</v>
      </c>
      <c r="AY302" s="17" t="s">
        <v>161</v>
      </c>
      <c r="BE302" s="96">
        <f>IF(O302="základní",K302,0)</f>
        <v>0</v>
      </c>
      <c r="BF302" s="96">
        <f>IF(O302="snížená",K302,0)</f>
        <v>0</v>
      </c>
      <c r="BG302" s="96">
        <f>IF(O302="zákl. přenesená",K302,0)</f>
        <v>0</v>
      </c>
      <c r="BH302" s="96">
        <f>IF(O302="sníž. přenesená",K302,0)</f>
        <v>0</v>
      </c>
      <c r="BI302" s="96">
        <f>IF(O302="nulová",K302,0)</f>
        <v>0</v>
      </c>
      <c r="BJ302" s="17" t="s">
        <v>80</v>
      </c>
      <c r="BK302" s="96">
        <f>ROUND(P302*H302,2)</f>
        <v>0</v>
      </c>
      <c r="BL302" s="17" t="s">
        <v>239</v>
      </c>
      <c r="BM302" s="95" t="s">
        <v>404</v>
      </c>
    </row>
    <row r="303" spans="1:65" s="13" customFormat="1">
      <c r="B303" s="219"/>
      <c r="C303" s="220"/>
      <c r="D303" s="221" t="s">
        <v>169</v>
      </c>
      <c r="E303" s="222" t="s">
        <v>1</v>
      </c>
      <c r="F303" s="223" t="s">
        <v>405</v>
      </c>
      <c r="G303" s="220"/>
      <c r="H303" s="224">
        <v>8.1999999999999993</v>
      </c>
      <c r="I303" s="220"/>
      <c r="J303" s="220"/>
      <c r="K303" s="220"/>
      <c r="M303" s="97"/>
      <c r="N303" s="99"/>
      <c r="O303" s="100"/>
      <c r="P303" s="100"/>
      <c r="Q303" s="100"/>
      <c r="R303" s="100"/>
      <c r="S303" s="100"/>
      <c r="T303" s="100"/>
      <c r="U303" s="100"/>
      <c r="V303" s="100"/>
      <c r="W303" s="100"/>
      <c r="X303" s="101"/>
      <c r="AT303" s="98" t="s">
        <v>169</v>
      </c>
      <c r="AU303" s="98" t="s">
        <v>82</v>
      </c>
      <c r="AV303" s="13" t="s">
        <v>82</v>
      </c>
      <c r="AW303" s="13" t="s">
        <v>4</v>
      </c>
      <c r="AX303" s="13" t="s">
        <v>72</v>
      </c>
      <c r="AY303" s="98" t="s">
        <v>161</v>
      </c>
    </row>
    <row r="304" spans="1:65" s="13" customFormat="1">
      <c r="B304" s="219"/>
      <c r="C304" s="220"/>
      <c r="D304" s="221" t="s">
        <v>169</v>
      </c>
      <c r="E304" s="222" t="s">
        <v>1</v>
      </c>
      <c r="F304" s="223" t="s">
        <v>406</v>
      </c>
      <c r="G304" s="220"/>
      <c r="H304" s="224">
        <v>37.200000000000003</v>
      </c>
      <c r="I304" s="220"/>
      <c r="J304" s="220"/>
      <c r="K304" s="220"/>
      <c r="M304" s="97"/>
      <c r="N304" s="99"/>
      <c r="O304" s="100"/>
      <c r="P304" s="100"/>
      <c r="Q304" s="100"/>
      <c r="R304" s="100"/>
      <c r="S304" s="100"/>
      <c r="T304" s="100"/>
      <c r="U304" s="100"/>
      <c r="V304" s="100"/>
      <c r="W304" s="100"/>
      <c r="X304" s="101"/>
      <c r="AT304" s="98" t="s">
        <v>169</v>
      </c>
      <c r="AU304" s="98" t="s">
        <v>82</v>
      </c>
      <c r="AV304" s="13" t="s">
        <v>82</v>
      </c>
      <c r="AW304" s="13" t="s">
        <v>4</v>
      </c>
      <c r="AX304" s="13" t="s">
        <v>72</v>
      </c>
      <c r="AY304" s="98" t="s">
        <v>161</v>
      </c>
    </row>
    <row r="305" spans="1:65" s="13" customFormat="1">
      <c r="B305" s="219"/>
      <c r="C305" s="220"/>
      <c r="D305" s="221" t="s">
        <v>169</v>
      </c>
      <c r="E305" s="222" t="s">
        <v>1</v>
      </c>
      <c r="F305" s="223" t="s">
        <v>407</v>
      </c>
      <c r="G305" s="220"/>
      <c r="H305" s="224">
        <v>68.400000000000006</v>
      </c>
      <c r="I305" s="220"/>
      <c r="J305" s="220"/>
      <c r="K305" s="220"/>
      <c r="M305" s="97"/>
      <c r="N305" s="99"/>
      <c r="O305" s="100"/>
      <c r="P305" s="100"/>
      <c r="Q305" s="100"/>
      <c r="R305" s="100"/>
      <c r="S305" s="100"/>
      <c r="T305" s="100"/>
      <c r="U305" s="100"/>
      <c r="V305" s="100"/>
      <c r="W305" s="100"/>
      <c r="X305" s="101"/>
      <c r="AT305" s="98" t="s">
        <v>169</v>
      </c>
      <c r="AU305" s="98" t="s">
        <v>82</v>
      </c>
      <c r="AV305" s="13" t="s">
        <v>82</v>
      </c>
      <c r="AW305" s="13" t="s">
        <v>4</v>
      </c>
      <c r="AX305" s="13" t="s">
        <v>72</v>
      </c>
      <c r="AY305" s="98" t="s">
        <v>161</v>
      </c>
    </row>
    <row r="306" spans="1:65" s="14" customFormat="1">
      <c r="B306" s="225"/>
      <c r="C306" s="226"/>
      <c r="D306" s="221" t="s">
        <v>169</v>
      </c>
      <c r="E306" s="227" t="s">
        <v>1</v>
      </c>
      <c r="F306" s="228" t="s">
        <v>171</v>
      </c>
      <c r="G306" s="226"/>
      <c r="H306" s="229">
        <v>113.80000000000001</v>
      </c>
      <c r="I306" s="226"/>
      <c r="J306" s="226"/>
      <c r="K306" s="226"/>
      <c r="M306" s="102"/>
      <c r="N306" s="104"/>
      <c r="O306" s="105"/>
      <c r="P306" s="105"/>
      <c r="Q306" s="105"/>
      <c r="R306" s="105"/>
      <c r="S306" s="105"/>
      <c r="T306" s="105"/>
      <c r="U306" s="105"/>
      <c r="V306" s="105"/>
      <c r="W306" s="105"/>
      <c r="X306" s="106"/>
      <c r="AT306" s="103" t="s">
        <v>169</v>
      </c>
      <c r="AU306" s="103" t="s">
        <v>82</v>
      </c>
      <c r="AV306" s="14" t="s">
        <v>168</v>
      </c>
      <c r="AW306" s="14" t="s">
        <v>4</v>
      </c>
      <c r="AX306" s="14" t="s">
        <v>80</v>
      </c>
      <c r="AY306" s="103" t="s">
        <v>161</v>
      </c>
    </row>
    <row r="307" spans="1:65" s="2" customFormat="1" ht="24.2" customHeight="1">
      <c r="A307" s="21"/>
      <c r="B307" s="137"/>
      <c r="C307" s="213" t="s">
        <v>408</v>
      </c>
      <c r="D307" s="213" t="s">
        <v>164</v>
      </c>
      <c r="E307" s="214" t="s">
        <v>409</v>
      </c>
      <c r="F307" s="215" t="s">
        <v>410</v>
      </c>
      <c r="G307" s="216" t="s">
        <v>346</v>
      </c>
      <c r="H307" s="217">
        <v>28</v>
      </c>
      <c r="I307" s="218">
        <v>0</v>
      </c>
      <c r="J307" s="123"/>
      <c r="K307" s="218">
        <f>ROUND(P307*H307,2)</f>
        <v>0</v>
      </c>
      <c r="L307" s="89"/>
      <c r="M307" s="22"/>
      <c r="N307" s="90" t="s">
        <v>1</v>
      </c>
      <c r="O307" s="91" t="s">
        <v>35</v>
      </c>
      <c r="P307" s="92">
        <f>I307+J307</f>
        <v>0</v>
      </c>
      <c r="Q307" s="92">
        <f>ROUND(I307*H307,2)</f>
        <v>0</v>
      </c>
      <c r="R307" s="92">
        <f>ROUND(J307*H307,2)</f>
        <v>0</v>
      </c>
      <c r="S307" s="93">
        <v>0</v>
      </c>
      <c r="T307" s="93">
        <f>S307*H307</f>
        <v>0</v>
      </c>
      <c r="U307" s="93">
        <v>0</v>
      </c>
      <c r="V307" s="93">
        <f>U307*H307</f>
        <v>0</v>
      </c>
      <c r="W307" s="93">
        <v>0</v>
      </c>
      <c r="X307" s="94">
        <f>W307*H307</f>
        <v>0</v>
      </c>
      <c r="Y307" s="21"/>
      <c r="Z307" s="21"/>
      <c r="AA307" s="21"/>
      <c r="AB307" s="21"/>
      <c r="AC307" s="21"/>
      <c r="AD307" s="21"/>
      <c r="AE307" s="21"/>
      <c r="AR307" s="95" t="s">
        <v>239</v>
      </c>
      <c r="AT307" s="95" t="s">
        <v>164</v>
      </c>
      <c r="AU307" s="95" t="s">
        <v>82</v>
      </c>
      <c r="AY307" s="17" t="s">
        <v>161</v>
      </c>
      <c r="BE307" s="96">
        <f>IF(O307="základní",K307,0)</f>
        <v>0</v>
      </c>
      <c r="BF307" s="96">
        <f>IF(O307="snížená",K307,0)</f>
        <v>0</v>
      </c>
      <c r="BG307" s="96">
        <f>IF(O307="zákl. přenesená",K307,0)</f>
        <v>0</v>
      </c>
      <c r="BH307" s="96">
        <f>IF(O307="sníž. přenesená",K307,0)</f>
        <v>0</v>
      </c>
      <c r="BI307" s="96">
        <f>IF(O307="nulová",K307,0)</f>
        <v>0</v>
      </c>
      <c r="BJ307" s="17" t="s">
        <v>80</v>
      </c>
      <c r="BK307" s="96">
        <f>ROUND(P307*H307,2)</f>
        <v>0</v>
      </c>
      <c r="BL307" s="17" t="s">
        <v>239</v>
      </c>
      <c r="BM307" s="95" t="s">
        <v>411</v>
      </c>
    </row>
    <row r="308" spans="1:65" s="13" customFormat="1">
      <c r="B308" s="219"/>
      <c r="C308" s="220"/>
      <c r="D308" s="221" t="s">
        <v>169</v>
      </c>
      <c r="E308" s="222" t="s">
        <v>1</v>
      </c>
      <c r="F308" s="223" t="s">
        <v>412</v>
      </c>
      <c r="G308" s="220"/>
      <c r="H308" s="224">
        <v>28</v>
      </c>
      <c r="I308" s="220"/>
      <c r="J308" s="220"/>
      <c r="K308" s="220"/>
      <c r="M308" s="97"/>
      <c r="N308" s="99"/>
      <c r="O308" s="100"/>
      <c r="P308" s="100"/>
      <c r="Q308" s="100"/>
      <c r="R308" s="100"/>
      <c r="S308" s="100"/>
      <c r="T308" s="100"/>
      <c r="U308" s="100"/>
      <c r="V308" s="100"/>
      <c r="W308" s="100"/>
      <c r="X308" s="101"/>
      <c r="AT308" s="98" t="s">
        <v>169</v>
      </c>
      <c r="AU308" s="98" t="s">
        <v>82</v>
      </c>
      <c r="AV308" s="13" t="s">
        <v>82</v>
      </c>
      <c r="AW308" s="13" t="s">
        <v>4</v>
      </c>
      <c r="AX308" s="13" t="s">
        <v>72</v>
      </c>
      <c r="AY308" s="98" t="s">
        <v>161</v>
      </c>
    </row>
    <row r="309" spans="1:65" s="14" customFormat="1">
      <c r="B309" s="225"/>
      <c r="C309" s="226"/>
      <c r="D309" s="221" t="s">
        <v>169</v>
      </c>
      <c r="E309" s="227" t="s">
        <v>1</v>
      </c>
      <c r="F309" s="228" t="s">
        <v>171</v>
      </c>
      <c r="G309" s="226"/>
      <c r="H309" s="229">
        <v>28</v>
      </c>
      <c r="I309" s="226"/>
      <c r="J309" s="226"/>
      <c r="K309" s="226"/>
      <c r="M309" s="102"/>
      <c r="N309" s="104"/>
      <c r="O309" s="105"/>
      <c r="P309" s="105"/>
      <c r="Q309" s="105"/>
      <c r="R309" s="105"/>
      <c r="S309" s="105"/>
      <c r="T309" s="105"/>
      <c r="U309" s="105"/>
      <c r="V309" s="105"/>
      <c r="W309" s="105"/>
      <c r="X309" s="106"/>
      <c r="AT309" s="103" t="s">
        <v>169</v>
      </c>
      <c r="AU309" s="103" t="s">
        <v>82</v>
      </c>
      <c r="AV309" s="14" t="s">
        <v>168</v>
      </c>
      <c r="AW309" s="14" t="s">
        <v>4</v>
      </c>
      <c r="AX309" s="14" t="s">
        <v>80</v>
      </c>
      <c r="AY309" s="103" t="s">
        <v>161</v>
      </c>
    </row>
    <row r="310" spans="1:65" s="2" customFormat="1" ht="24.2" customHeight="1">
      <c r="A310" s="21"/>
      <c r="B310" s="137"/>
      <c r="C310" s="213" t="s">
        <v>301</v>
      </c>
      <c r="D310" s="213" t="s">
        <v>164</v>
      </c>
      <c r="E310" s="214" t="s">
        <v>413</v>
      </c>
      <c r="F310" s="215" t="s">
        <v>414</v>
      </c>
      <c r="G310" s="216" t="s">
        <v>346</v>
      </c>
      <c r="H310" s="217">
        <v>97.35</v>
      </c>
      <c r="I310" s="218">
        <v>0</v>
      </c>
      <c r="J310" s="123"/>
      <c r="K310" s="218">
        <f>ROUND(P310*H310,2)</f>
        <v>0</v>
      </c>
      <c r="L310" s="89"/>
      <c r="M310" s="22"/>
      <c r="N310" s="90" t="s">
        <v>1</v>
      </c>
      <c r="O310" s="91" t="s">
        <v>35</v>
      </c>
      <c r="P310" s="92">
        <f>I310+J310</f>
        <v>0</v>
      </c>
      <c r="Q310" s="92">
        <f>ROUND(I310*H310,2)</f>
        <v>0</v>
      </c>
      <c r="R310" s="92">
        <f>ROUND(J310*H310,2)</f>
        <v>0</v>
      </c>
      <c r="S310" s="93">
        <v>0</v>
      </c>
      <c r="T310" s="93">
        <f>S310*H310</f>
        <v>0</v>
      </c>
      <c r="U310" s="93">
        <v>0</v>
      </c>
      <c r="V310" s="93">
        <f>U310*H310</f>
        <v>0</v>
      </c>
      <c r="W310" s="93">
        <v>0</v>
      </c>
      <c r="X310" s="94">
        <f>W310*H310</f>
        <v>0</v>
      </c>
      <c r="Y310" s="21"/>
      <c r="Z310" s="21"/>
      <c r="AA310" s="21"/>
      <c r="AB310" s="21"/>
      <c r="AC310" s="21"/>
      <c r="AD310" s="21"/>
      <c r="AE310" s="21"/>
      <c r="AR310" s="95" t="s">
        <v>239</v>
      </c>
      <c r="AT310" s="95" t="s">
        <v>164</v>
      </c>
      <c r="AU310" s="95" t="s">
        <v>82</v>
      </c>
      <c r="AY310" s="17" t="s">
        <v>161</v>
      </c>
      <c r="BE310" s="96">
        <f>IF(O310="základní",K310,0)</f>
        <v>0</v>
      </c>
      <c r="BF310" s="96">
        <f>IF(O310="snížená",K310,0)</f>
        <v>0</v>
      </c>
      <c r="BG310" s="96">
        <f>IF(O310="zákl. přenesená",K310,0)</f>
        <v>0</v>
      </c>
      <c r="BH310" s="96">
        <f>IF(O310="sníž. přenesená",K310,0)</f>
        <v>0</v>
      </c>
      <c r="BI310" s="96">
        <f>IF(O310="nulová",K310,0)</f>
        <v>0</v>
      </c>
      <c r="BJ310" s="17" t="s">
        <v>80</v>
      </c>
      <c r="BK310" s="96">
        <f>ROUND(P310*H310,2)</f>
        <v>0</v>
      </c>
      <c r="BL310" s="17" t="s">
        <v>239</v>
      </c>
      <c r="BM310" s="95" t="s">
        <v>415</v>
      </c>
    </row>
    <row r="311" spans="1:65" s="15" customFormat="1">
      <c r="B311" s="230"/>
      <c r="C311" s="231"/>
      <c r="D311" s="221" t="s">
        <v>169</v>
      </c>
      <c r="E311" s="232" t="s">
        <v>1</v>
      </c>
      <c r="F311" s="233" t="s">
        <v>416</v>
      </c>
      <c r="G311" s="231"/>
      <c r="H311" s="232" t="s">
        <v>1</v>
      </c>
      <c r="I311" s="231"/>
      <c r="J311" s="231"/>
      <c r="K311" s="231"/>
      <c r="M311" s="107"/>
      <c r="N311" s="109"/>
      <c r="O311" s="110"/>
      <c r="P311" s="110"/>
      <c r="Q311" s="110"/>
      <c r="R311" s="110"/>
      <c r="S311" s="110"/>
      <c r="T311" s="110"/>
      <c r="U311" s="110"/>
      <c r="V311" s="110"/>
      <c r="W311" s="110"/>
      <c r="X311" s="111"/>
      <c r="AT311" s="108" t="s">
        <v>169</v>
      </c>
      <c r="AU311" s="108" t="s">
        <v>82</v>
      </c>
      <c r="AV311" s="15" t="s">
        <v>80</v>
      </c>
      <c r="AW311" s="15" t="s">
        <v>4</v>
      </c>
      <c r="AX311" s="15" t="s">
        <v>72</v>
      </c>
      <c r="AY311" s="108" t="s">
        <v>161</v>
      </c>
    </row>
    <row r="312" spans="1:65" s="13" customFormat="1">
      <c r="B312" s="219"/>
      <c r="C312" s="220"/>
      <c r="D312" s="221" t="s">
        <v>169</v>
      </c>
      <c r="E312" s="222" t="s">
        <v>1</v>
      </c>
      <c r="F312" s="223" t="s">
        <v>417</v>
      </c>
      <c r="G312" s="220"/>
      <c r="H312" s="224">
        <v>53.3</v>
      </c>
      <c r="I312" s="220"/>
      <c r="J312" s="220"/>
      <c r="K312" s="220"/>
      <c r="M312" s="97"/>
      <c r="N312" s="99"/>
      <c r="O312" s="100"/>
      <c r="P312" s="100"/>
      <c r="Q312" s="100"/>
      <c r="R312" s="100"/>
      <c r="S312" s="100"/>
      <c r="T312" s="100"/>
      <c r="U312" s="100"/>
      <c r="V312" s="100"/>
      <c r="W312" s="100"/>
      <c r="X312" s="101"/>
      <c r="AT312" s="98" t="s">
        <v>169</v>
      </c>
      <c r="AU312" s="98" t="s">
        <v>82</v>
      </c>
      <c r="AV312" s="13" t="s">
        <v>82</v>
      </c>
      <c r="AW312" s="13" t="s">
        <v>4</v>
      </c>
      <c r="AX312" s="13" t="s">
        <v>72</v>
      </c>
      <c r="AY312" s="98" t="s">
        <v>161</v>
      </c>
    </row>
    <row r="313" spans="1:65" s="15" customFormat="1">
      <c r="B313" s="230"/>
      <c r="C313" s="231"/>
      <c r="D313" s="221" t="s">
        <v>169</v>
      </c>
      <c r="E313" s="232" t="s">
        <v>1</v>
      </c>
      <c r="F313" s="233" t="s">
        <v>418</v>
      </c>
      <c r="G313" s="231"/>
      <c r="H313" s="232" t="s">
        <v>1</v>
      </c>
      <c r="I313" s="231"/>
      <c r="J313" s="231"/>
      <c r="K313" s="231"/>
      <c r="M313" s="107"/>
      <c r="N313" s="109"/>
      <c r="O313" s="110"/>
      <c r="P313" s="110"/>
      <c r="Q313" s="110"/>
      <c r="R313" s="110"/>
      <c r="S313" s="110"/>
      <c r="T313" s="110"/>
      <c r="U313" s="110"/>
      <c r="V313" s="110"/>
      <c r="W313" s="110"/>
      <c r="X313" s="111"/>
      <c r="AT313" s="108" t="s">
        <v>169</v>
      </c>
      <c r="AU313" s="108" t="s">
        <v>82</v>
      </c>
      <c r="AV313" s="15" t="s">
        <v>80</v>
      </c>
      <c r="AW313" s="15" t="s">
        <v>4</v>
      </c>
      <c r="AX313" s="15" t="s">
        <v>72</v>
      </c>
      <c r="AY313" s="108" t="s">
        <v>161</v>
      </c>
    </row>
    <row r="314" spans="1:65" s="13" customFormat="1">
      <c r="B314" s="219"/>
      <c r="C314" s="220"/>
      <c r="D314" s="221" t="s">
        <v>169</v>
      </c>
      <c r="E314" s="222" t="s">
        <v>1</v>
      </c>
      <c r="F314" s="223" t="s">
        <v>419</v>
      </c>
      <c r="G314" s="220"/>
      <c r="H314" s="224">
        <v>44.05</v>
      </c>
      <c r="I314" s="220"/>
      <c r="J314" s="220"/>
      <c r="K314" s="220"/>
      <c r="M314" s="97"/>
      <c r="N314" s="99"/>
      <c r="O314" s="100"/>
      <c r="P314" s="100"/>
      <c r="Q314" s="100"/>
      <c r="R314" s="100"/>
      <c r="S314" s="100"/>
      <c r="T314" s="100"/>
      <c r="U314" s="100"/>
      <c r="V314" s="100"/>
      <c r="W314" s="100"/>
      <c r="X314" s="101"/>
      <c r="AT314" s="98" t="s">
        <v>169</v>
      </c>
      <c r="AU314" s="98" t="s">
        <v>82</v>
      </c>
      <c r="AV314" s="13" t="s">
        <v>82</v>
      </c>
      <c r="AW314" s="13" t="s">
        <v>4</v>
      </c>
      <c r="AX314" s="13" t="s">
        <v>72</v>
      </c>
      <c r="AY314" s="98" t="s">
        <v>161</v>
      </c>
    </row>
    <row r="315" spans="1:65" s="14" customFormat="1">
      <c r="B315" s="225"/>
      <c r="C315" s="226"/>
      <c r="D315" s="221" t="s">
        <v>169</v>
      </c>
      <c r="E315" s="227" t="s">
        <v>1</v>
      </c>
      <c r="F315" s="228" t="s">
        <v>171</v>
      </c>
      <c r="G315" s="226"/>
      <c r="H315" s="229">
        <v>97.35</v>
      </c>
      <c r="I315" s="226"/>
      <c r="J315" s="226"/>
      <c r="K315" s="226"/>
      <c r="M315" s="102"/>
      <c r="N315" s="104"/>
      <c r="O315" s="105"/>
      <c r="P315" s="105"/>
      <c r="Q315" s="105"/>
      <c r="R315" s="105"/>
      <c r="S315" s="105"/>
      <c r="T315" s="105"/>
      <c r="U315" s="105"/>
      <c r="V315" s="105"/>
      <c r="W315" s="105"/>
      <c r="X315" s="106"/>
      <c r="AT315" s="103" t="s">
        <v>169</v>
      </c>
      <c r="AU315" s="103" t="s">
        <v>82</v>
      </c>
      <c r="AV315" s="14" t="s">
        <v>168</v>
      </c>
      <c r="AW315" s="14" t="s">
        <v>4</v>
      </c>
      <c r="AX315" s="14" t="s">
        <v>80</v>
      </c>
      <c r="AY315" s="103" t="s">
        <v>161</v>
      </c>
    </row>
    <row r="316" spans="1:65" s="2" customFormat="1" ht="21.75" customHeight="1">
      <c r="A316" s="21"/>
      <c r="B316" s="137"/>
      <c r="C316" s="213" t="s">
        <v>420</v>
      </c>
      <c r="D316" s="213" t="s">
        <v>164</v>
      </c>
      <c r="E316" s="214" t="s">
        <v>421</v>
      </c>
      <c r="F316" s="215" t="s">
        <v>422</v>
      </c>
      <c r="G316" s="216" t="s">
        <v>346</v>
      </c>
      <c r="H316" s="217">
        <v>160.74</v>
      </c>
      <c r="I316" s="218">
        <v>0</v>
      </c>
      <c r="J316" s="123"/>
      <c r="K316" s="218">
        <f>ROUND(P316*H316,2)</f>
        <v>0</v>
      </c>
      <c r="L316" s="89"/>
      <c r="M316" s="22"/>
      <c r="N316" s="90" t="s">
        <v>1</v>
      </c>
      <c r="O316" s="91" t="s">
        <v>35</v>
      </c>
      <c r="P316" s="92">
        <f>I316+J316</f>
        <v>0</v>
      </c>
      <c r="Q316" s="92">
        <f>ROUND(I316*H316,2)</f>
        <v>0</v>
      </c>
      <c r="R316" s="92">
        <f>ROUND(J316*H316,2)</f>
        <v>0</v>
      </c>
      <c r="S316" s="93">
        <v>0</v>
      </c>
      <c r="T316" s="93">
        <f>S316*H316</f>
        <v>0</v>
      </c>
      <c r="U316" s="93">
        <v>0</v>
      </c>
      <c r="V316" s="93">
        <f>U316*H316</f>
        <v>0</v>
      </c>
      <c r="W316" s="93">
        <v>0</v>
      </c>
      <c r="X316" s="94">
        <f>W316*H316</f>
        <v>0</v>
      </c>
      <c r="Y316" s="21"/>
      <c r="Z316" s="21"/>
      <c r="AA316" s="21"/>
      <c r="AB316" s="21"/>
      <c r="AC316" s="21"/>
      <c r="AD316" s="21"/>
      <c r="AE316" s="21"/>
      <c r="AR316" s="95" t="s">
        <v>239</v>
      </c>
      <c r="AT316" s="95" t="s">
        <v>164</v>
      </c>
      <c r="AU316" s="95" t="s">
        <v>82</v>
      </c>
      <c r="AY316" s="17" t="s">
        <v>161</v>
      </c>
      <c r="BE316" s="96">
        <f>IF(O316="základní",K316,0)</f>
        <v>0</v>
      </c>
      <c r="BF316" s="96">
        <f>IF(O316="snížená",K316,0)</f>
        <v>0</v>
      </c>
      <c r="BG316" s="96">
        <f>IF(O316="zákl. přenesená",K316,0)</f>
        <v>0</v>
      </c>
      <c r="BH316" s="96">
        <f>IF(O316="sníž. přenesená",K316,0)</f>
        <v>0</v>
      </c>
      <c r="BI316" s="96">
        <f>IF(O316="nulová",K316,0)</f>
        <v>0</v>
      </c>
      <c r="BJ316" s="17" t="s">
        <v>80</v>
      </c>
      <c r="BK316" s="96">
        <f>ROUND(P316*H316,2)</f>
        <v>0</v>
      </c>
      <c r="BL316" s="17" t="s">
        <v>239</v>
      </c>
      <c r="BM316" s="95" t="s">
        <v>423</v>
      </c>
    </row>
    <row r="317" spans="1:65" s="15" customFormat="1">
      <c r="B317" s="230"/>
      <c r="C317" s="231"/>
      <c r="D317" s="221" t="s">
        <v>169</v>
      </c>
      <c r="E317" s="232" t="s">
        <v>1</v>
      </c>
      <c r="F317" s="233" t="s">
        <v>424</v>
      </c>
      <c r="G317" s="231"/>
      <c r="H317" s="232" t="s">
        <v>1</v>
      </c>
      <c r="I317" s="231"/>
      <c r="J317" s="231"/>
      <c r="K317" s="231"/>
      <c r="M317" s="107"/>
      <c r="N317" s="109"/>
      <c r="O317" s="110"/>
      <c r="P317" s="110"/>
      <c r="Q317" s="110"/>
      <c r="R317" s="110"/>
      <c r="S317" s="110"/>
      <c r="T317" s="110"/>
      <c r="U317" s="110"/>
      <c r="V317" s="110"/>
      <c r="W317" s="110"/>
      <c r="X317" s="111"/>
      <c r="AT317" s="108" t="s">
        <v>169</v>
      </c>
      <c r="AU317" s="108" t="s">
        <v>82</v>
      </c>
      <c r="AV317" s="15" t="s">
        <v>80</v>
      </c>
      <c r="AW317" s="15" t="s">
        <v>4</v>
      </c>
      <c r="AX317" s="15" t="s">
        <v>72</v>
      </c>
      <c r="AY317" s="108" t="s">
        <v>161</v>
      </c>
    </row>
    <row r="318" spans="1:65" s="13" customFormat="1">
      <c r="B318" s="219"/>
      <c r="C318" s="220"/>
      <c r="D318" s="221" t="s">
        <v>169</v>
      </c>
      <c r="E318" s="222" t="s">
        <v>1</v>
      </c>
      <c r="F318" s="223" t="s">
        <v>276</v>
      </c>
      <c r="G318" s="220"/>
      <c r="H318" s="224">
        <v>28</v>
      </c>
      <c r="I318" s="220"/>
      <c r="J318" s="220"/>
      <c r="K318" s="220"/>
      <c r="M318" s="97"/>
      <c r="N318" s="99"/>
      <c r="O318" s="100"/>
      <c r="P318" s="100"/>
      <c r="Q318" s="100"/>
      <c r="R318" s="100"/>
      <c r="S318" s="100"/>
      <c r="T318" s="100"/>
      <c r="U318" s="100"/>
      <c r="V318" s="100"/>
      <c r="W318" s="100"/>
      <c r="X318" s="101"/>
      <c r="AT318" s="98" t="s">
        <v>169</v>
      </c>
      <c r="AU318" s="98" t="s">
        <v>82</v>
      </c>
      <c r="AV318" s="13" t="s">
        <v>82</v>
      </c>
      <c r="AW318" s="13" t="s">
        <v>4</v>
      </c>
      <c r="AX318" s="13" t="s">
        <v>72</v>
      </c>
      <c r="AY318" s="98" t="s">
        <v>161</v>
      </c>
    </row>
    <row r="319" spans="1:65" s="15" customFormat="1">
      <c r="B319" s="230"/>
      <c r="C319" s="231"/>
      <c r="D319" s="221" t="s">
        <v>169</v>
      </c>
      <c r="E319" s="232" t="s">
        <v>1</v>
      </c>
      <c r="F319" s="233" t="s">
        <v>425</v>
      </c>
      <c r="G319" s="231"/>
      <c r="H319" s="232" t="s">
        <v>1</v>
      </c>
      <c r="I319" s="231"/>
      <c r="J319" s="231"/>
      <c r="K319" s="231"/>
      <c r="M319" s="107"/>
      <c r="N319" s="109"/>
      <c r="O319" s="110"/>
      <c r="P319" s="110"/>
      <c r="Q319" s="110"/>
      <c r="R319" s="110"/>
      <c r="S319" s="110"/>
      <c r="T319" s="110"/>
      <c r="U319" s="110"/>
      <c r="V319" s="110"/>
      <c r="W319" s="110"/>
      <c r="X319" s="111"/>
      <c r="AT319" s="108" t="s">
        <v>169</v>
      </c>
      <c r="AU319" s="108" t="s">
        <v>82</v>
      </c>
      <c r="AV319" s="15" t="s">
        <v>80</v>
      </c>
      <c r="AW319" s="15" t="s">
        <v>4</v>
      </c>
      <c r="AX319" s="15" t="s">
        <v>72</v>
      </c>
      <c r="AY319" s="108" t="s">
        <v>161</v>
      </c>
    </row>
    <row r="320" spans="1:65" s="13" customFormat="1">
      <c r="B320" s="219"/>
      <c r="C320" s="220"/>
      <c r="D320" s="221" t="s">
        <v>169</v>
      </c>
      <c r="E320" s="222" t="s">
        <v>1</v>
      </c>
      <c r="F320" s="223" t="s">
        <v>426</v>
      </c>
      <c r="G320" s="220"/>
      <c r="H320" s="224">
        <v>8.4</v>
      </c>
      <c r="I320" s="220"/>
      <c r="J320" s="220"/>
      <c r="K320" s="220"/>
      <c r="M320" s="97"/>
      <c r="N320" s="99"/>
      <c r="O320" s="100"/>
      <c r="P320" s="100"/>
      <c r="Q320" s="100"/>
      <c r="R320" s="100"/>
      <c r="S320" s="100"/>
      <c r="T320" s="100"/>
      <c r="U320" s="100"/>
      <c r="V320" s="100"/>
      <c r="W320" s="100"/>
      <c r="X320" s="101"/>
      <c r="AT320" s="98" t="s">
        <v>169</v>
      </c>
      <c r="AU320" s="98" t="s">
        <v>82</v>
      </c>
      <c r="AV320" s="13" t="s">
        <v>82</v>
      </c>
      <c r="AW320" s="13" t="s">
        <v>4</v>
      </c>
      <c r="AX320" s="13" t="s">
        <v>72</v>
      </c>
      <c r="AY320" s="98" t="s">
        <v>161</v>
      </c>
    </row>
    <row r="321" spans="1:65" s="15" customFormat="1">
      <c r="B321" s="230"/>
      <c r="C321" s="231"/>
      <c r="D321" s="221" t="s">
        <v>169</v>
      </c>
      <c r="E321" s="232" t="s">
        <v>1</v>
      </c>
      <c r="F321" s="233" t="s">
        <v>427</v>
      </c>
      <c r="G321" s="231"/>
      <c r="H321" s="232" t="s">
        <v>1</v>
      </c>
      <c r="I321" s="231"/>
      <c r="J321" s="231"/>
      <c r="K321" s="231"/>
      <c r="M321" s="107"/>
      <c r="N321" s="109"/>
      <c r="O321" s="110"/>
      <c r="P321" s="110"/>
      <c r="Q321" s="110"/>
      <c r="R321" s="110"/>
      <c r="S321" s="110"/>
      <c r="T321" s="110"/>
      <c r="U321" s="110"/>
      <c r="V321" s="110"/>
      <c r="W321" s="110"/>
      <c r="X321" s="111"/>
      <c r="AT321" s="108" t="s">
        <v>169</v>
      </c>
      <c r="AU321" s="108" t="s">
        <v>82</v>
      </c>
      <c r="AV321" s="15" t="s">
        <v>80</v>
      </c>
      <c r="AW321" s="15" t="s">
        <v>4</v>
      </c>
      <c r="AX321" s="15" t="s">
        <v>72</v>
      </c>
      <c r="AY321" s="108" t="s">
        <v>161</v>
      </c>
    </row>
    <row r="322" spans="1:65" s="13" customFormat="1">
      <c r="B322" s="219"/>
      <c r="C322" s="220"/>
      <c r="D322" s="221" t="s">
        <v>169</v>
      </c>
      <c r="E322" s="222" t="s">
        <v>1</v>
      </c>
      <c r="F322" s="223" t="s">
        <v>428</v>
      </c>
      <c r="G322" s="220"/>
      <c r="H322" s="224">
        <v>14.4</v>
      </c>
      <c r="I322" s="220"/>
      <c r="J322" s="220"/>
      <c r="K322" s="220"/>
      <c r="M322" s="97"/>
      <c r="N322" s="99"/>
      <c r="O322" s="100"/>
      <c r="P322" s="100"/>
      <c r="Q322" s="100"/>
      <c r="R322" s="100"/>
      <c r="S322" s="100"/>
      <c r="T322" s="100"/>
      <c r="U322" s="100"/>
      <c r="V322" s="100"/>
      <c r="W322" s="100"/>
      <c r="X322" s="101"/>
      <c r="AT322" s="98" t="s">
        <v>169</v>
      </c>
      <c r="AU322" s="98" t="s">
        <v>82</v>
      </c>
      <c r="AV322" s="13" t="s">
        <v>82</v>
      </c>
      <c r="AW322" s="13" t="s">
        <v>4</v>
      </c>
      <c r="AX322" s="13" t="s">
        <v>72</v>
      </c>
      <c r="AY322" s="98" t="s">
        <v>161</v>
      </c>
    </row>
    <row r="323" spans="1:65" s="15" customFormat="1">
      <c r="B323" s="230"/>
      <c r="C323" s="231"/>
      <c r="D323" s="221" t="s">
        <v>169</v>
      </c>
      <c r="E323" s="232" t="s">
        <v>1</v>
      </c>
      <c r="F323" s="233" t="s">
        <v>429</v>
      </c>
      <c r="G323" s="231"/>
      <c r="H323" s="232" t="s">
        <v>1</v>
      </c>
      <c r="I323" s="231"/>
      <c r="J323" s="231"/>
      <c r="K323" s="231"/>
      <c r="M323" s="107"/>
      <c r="N323" s="109"/>
      <c r="O323" s="110"/>
      <c r="P323" s="110"/>
      <c r="Q323" s="110"/>
      <c r="R323" s="110"/>
      <c r="S323" s="110"/>
      <c r="T323" s="110"/>
      <c r="U323" s="110"/>
      <c r="V323" s="110"/>
      <c r="W323" s="110"/>
      <c r="X323" s="111"/>
      <c r="AT323" s="108" t="s">
        <v>169</v>
      </c>
      <c r="AU323" s="108" t="s">
        <v>82</v>
      </c>
      <c r="AV323" s="15" t="s">
        <v>80</v>
      </c>
      <c r="AW323" s="15" t="s">
        <v>4</v>
      </c>
      <c r="AX323" s="15" t="s">
        <v>72</v>
      </c>
      <c r="AY323" s="108" t="s">
        <v>161</v>
      </c>
    </row>
    <row r="324" spans="1:65" s="13" customFormat="1">
      <c r="B324" s="219"/>
      <c r="C324" s="220"/>
      <c r="D324" s="221" t="s">
        <v>169</v>
      </c>
      <c r="E324" s="222" t="s">
        <v>1</v>
      </c>
      <c r="F324" s="223" t="s">
        <v>430</v>
      </c>
      <c r="G324" s="220"/>
      <c r="H324" s="224">
        <v>44.44</v>
      </c>
      <c r="I324" s="220"/>
      <c r="J324" s="220"/>
      <c r="K324" s="220"/>
      <c r="M324" s="97"/>
      <c r="N324" s="99"/>
      <c r="O324" s="100"/>
      <c r="P324" s="100"/>
      <c r="Q324" s="100"/>
      <c r="R324" s="100"/>
      <c r="S324" s="100"/>
      <c r="T324" s="100"/>
      <c r="U324" s="100"/>
      <c r="V324" s="100"/>
      <c r="W324" s="100"/>
      <c r="X324" s="101"/>
      <c r="AT324" s="98" t="s">
        <v>169</v>
      </c>
      <c r="AU324" s="98" t="s">
        <v>82</v>
      </c>
      <c r="AV324" s="13" t="s">
        <v>82</v>
      </c>
      <c r="AW324" s="13" t="s">
        <v>4</v>
      </c>
      <c r="AX324" s="13" t="s">
        <v>72</v>
      </c>
      <c r="AY324" s="98" t="s">
        <v>161</v>
      </c>
    </row>
    <row r="325" spans="1:65" s="15" customFormat="1">
      <c r="B325" s="230"/>
      <c r="C325" s="231"/>
      <c r="D325" s="221" t="s">
        <v>169</v>
      </c>
      <c r="E325" s="232" t="s">
        <v>1</v>
      </c>
      <c r="F325" s="233" t="s">
        <v>431</v>
      </c>
      <c r="G325" s="231"/>
      <c r="H325" s="232" t="s">
        <v>1</v>
      </c>
      <c r="I325" s="231"/>
      <c r="J325" s="231"/>
      <c r="K325" s="231"/>
      <c r="M325" s="107"/>
      <c r="N325" s="109"/>
      <c r="O325" s="110"/>
      <c r="P325" s="110"/>
      <c r="Q325" s="110"/>
      <c r="R325" s="110"/>
      <c r="S325" s="110"/>
      <c r="T325" s="110"/>
      <c r="U325" s="110"/>
      <c r="V325" s="110"/>
      <c r="W325" s="110"/>
      <c r="X325" s="111"/>
      <c r="AT325" s="108" t="s">
        <v>169</v>
      </c>
      <c r="AU325" s="108" t="s">
        <v>82</v>
      </c>
      <c r="AV325" s="15" t="s">
        <v>80</v>
      </c>
      <c r="AW325" s="15" t="s">
        <v>4</v>
      </c>
      <c r="AX325" s="15" t="s">
        <v>72</v>
      </c>
      <c r="AY325" s="108" t="s">
        <v>161</v>
      </c>
    </row>
    <row r="326" spans="1:65" s="13" customFormat="1">
      <c r="B326" s="219"/>
      <c r="C326" s="220"/>
      <c r="D326" s="221" t="s">
        <v>169</v>
      </c>
      <c r="E326" s="222" t="s">
        <v>1</v>
      </c>
      <c r="F326" s="223" t="s">
        <v>432</v>
      </c>
      <c r="G326" s="220"/>
      <c r="H326" s="224">
        <v>55.2</v>
      </c>
      <c r="I326" s="220"/>
      <c r="J326" s="220"/>
      <c r="K326" s="220"/>
      <c r="M326" s="97"/>
      <c r="N326" s="99"/>
      <c r="O326" s="100"/>
      <c r="P326" s="100"/>
      <c r="Q326" s="100"/>
      <c r="R326" s="100"/>
      <c r="S326" s="100"/>
      <c r="T326" s="100"/>
      <c r="U326" s="100"/>
      <c r="V326" s="100"/>
      <c r="W326" s="100"/>
      <c r="X326" s="101"/>
      <c r="AT326" s="98" t="s">
        <v>169</v>
      </c>
      <c r="AU326" s="98" t="s">
        <v>82</v>
      </c>
      <c r="AV326" s="13" t="s">
        <v>82</v>
      </c>
      <c r="AW326" s="13" t="s">
        <v>4</v>
      </c>
      <c r="AX326" s="13" t="s">
        <v>72</v>
      </c>
      <c r="AY326" s="98" t="s">
        <v>161</v>
      </c>
    </row>
    <row r="327" spans="1:65" s="15" customFormat="1">
      <c r="B327" s="230"/>
      <c r="C327" s="231"/>
      <c r="D327" s="221" t="s">
        <v>169</v>
      </c>
      <c r="E327" s="232" t="s">
        <v>1</v>
      </c>
      <c r="F327" s="233" t="s">
        <v>433</v>
      </c>
      <c r="G327" s="231"/>
      <c r="H327" s="232" t="s">
        <v>1</v>
      </c>
      <c r="I327" s="231"/>
      <c r="J327" s="231"/>
      <c r="K327" s="231"/>
      <c r="M327" s="107"/>
      <c r="N327" s="109"/>
      <c r="O327" s="110"/>
      <c r="P327" s="110"/>
      <c r="Q327" s="110"/>
      <c r="R327" s="110"/>
      <c r="S327" s="110"/>
      <c r="T327" s="110"/>
      <c r="U327" s="110"/>
      <c r="V327" s="110"/>
      <c r="W327" s="110"/>
      <c r="X327" s="111"/>
      <c r="AT327" s="108" t="s">
        <v>169</v>
      </c>
      <c r="AU327" s="108" t="s">
        <v>82</v>
      </c>
      <c r="AV327" s="15" t="s">
        <v>80</v>
      </c>
      <c r="AW327" s="15" t="s">
        <v>4</v>
      </c>
      <c r="AX327" s="15" t="s">
        <v>72</v>
      </c>
      <c r="AY327" s="108" t="s">
        <v>161</v>
      </c>
    </row>
    <row r="328" spans="1:65" s="13" customFormat="1">
      <c r="B328" s="219"/>
      <c r="C328" s="220"/>
      <c r="D328" s="221" t="s">
        <v>169</v>
      </c>
      <c r="E328" s="222" t="s">
        <v>1</v>
      </c>
      <c r="F328" s="223" t="s">
        <v>434</v>
      </c>
      <c r="G328" s="220"/>
      <c r="H328" s="224">
        <v>10.3</v>
      </c>
      <c r="I328" s="220"/>
      <c r="J328" s="220"/>
      <c r="K328" s="220"/>
      <c r="M328" s="97"/>
      <c r="N328" s="99"/>
      <c r="O328" s="100"/>
      <c r="P328" s="100"/>
      <c r="Q328" s="100"/>
      <c r="R328" s="100"/>
      <c r="S328" s="100"/>
      <c r="T328" s="100"/>
      <c r="U328" s="100"/>
      <c r="V328" s="100"/>
      <c r="W328" s="100"/>
      <c r="X328" s="101"/>
      <c r="AT328" s="98" t="s">
        <v>169</v>
      </c>
      <c r="AU328" s="98" t="s">
        <v>82</v>
      </c>
      <c r="AV328" s="13" t="s">
        <v>82</v>
      </c>
      <c r="AW328" s="13" t="s">
        <v>4</v>
      </c>
      <c r="AX328" s="13" t="s">
        <v>72</v>
      </c>
      <c r="AY328" s="98" t="s">
        <v>161</v>
      </c>
    </row>
    <row r="329" spans="1:65" s="14" customFormat="1">
      <c r="B329" s="225"/>
      <c r="C329" s="226"/>
      <c r="D329" s="221" t="s">
        <v>169</v>
      </c>
      <c r="E329" s="227" t="s">
        <v>1</v>
      </c>
      <c r="F329" s="228" t="s">
        <v>171</v>
      </c>
      <c r="G329" s="226"/>
      <c r="H329" s="229">
        <v>160.74</v>
      </c>
      <c r="I329" s="226"/>
      <c r="J329" s="226"/>
      <c r="K329" s="226"/>
      <c r="M329" s="102"/>
      <c r="N329" s="104"/>
      <c r="O329" s="105"/>
      <c r="P329" s="105"/>
      <c r="Q329" s="105"/>
      <c r="R329" s="105"/>
      <c r="S329" s="105"/>
      <c r="T329" s="105"/>
      <c r="U329" s="105"/>
      <c r="V329" s="105"/>
      <c r="W329" s="105"/>
      <c r="X329" s="106"/>
      <c r="AT329" s="103" t="s">
        <v>169</v>
      </c>
      <c r="AU329" s="103" t="s">
        <v>82</v>
      </c>
      <c r="AV329" s="14" t="s">
        <v>168</v>
      </c>
      <c r="AW329" s="14" t="s">
        <v>4</v>
      </c>
      <c r="AX329" s="14" t="s">
        <v>80</v>
      </c>
      <c r="AY329" s="103" t="s">
        <v>161</v>
      </c>
    </row>
    <row r="330" spans="1:65" s="2" customFormat="1" ht="24.2" customHeight="1">
      <c r="A330" s="21"/>
      <c r="B330" s="137"/>
      <c r="C330" s="213" t="s">
        <v>305</v>
      </c>
      <c r="D330" s="213" t="s">
        <v>164</v>
      </c>
      <c r="E330" s="214" t="s">
        <v>435</v>
      </c>
      <c r="F330" s="215" t="s">
        <v>436</v>
      </c>
      <c r="G330" s="216" t="s">
        <v>346</v>
      </c>
      <c r="H330" s="217">
        <v>281.5</v>
      </c>
      <c r="I330" s="218">
        <v>0</v>
      </c>
      <c r="J330" s="123"/>
      <c r="K330" s="218">
        <f>ROUND(P330*H330,2)</f>
        <v>0</v>
      </c>
      <c r="L330" s="89"/>
      <c r="M330" s="22"/>
      <c r="N330" s="90" t="s">
        <v>1</v>
      </c>
      <c r="O330" s="91" t="s">
        <v>35</v>
      </c>
      <c r="P330" s="92">
        <f>I330+J330</f>
        <v>0</v>
      </c>
      <c r="Q330" s="92">
        <f>ROUND(I330*H330,2)</f>
        <v>0</v>
      </c>
      <c r="R330" s="92">
        <f>ROUND(J330*H330,2)</f>
        <v>0</v>
      </c>
      <c r="S330" s="93">
        <v>0</v>
      </c>
      <c r="T330" s="93">
        <f>S330*H330</f>
        <v>0</v>
      </c>
      <c r="U330" s="93">
        <v>0</v>
      </c>
      <c r="V330" s="93">
        <f>U330*H330</f>
        <v>0</v>
      </c>
      <c r="W330" s="93">
        <v>0</v>
      </c>
      <c r="X330" s="94">
        <f>W330*H330</f>
        <v>0</v>
      </c>
      <c r="Y330" s="21"/>
      <c r="Z330" s="21"/>
      <c r="AA330" s="21"/>
      <c r="AB330" s="21"/>
      <c r="AC330" s="21"/>
      <c r="AD330" s="21"/>
      <c r="AE330" s="21"/>
      <c r="AR330" s="95" t="s">
        <v>239</v>
      </c>
      <c r="AT330" s="95" t="s">
        <v>164</v>
      </c>
      <c r="AU330" s="95" t="s">
        <v>82</v>
      </c>
      <c r="AY330" s="17" t="s">
        <v>161</v>
      </c>
      <c r="BE330" s="96">
        <f>IF(O330="základní",K330,0)</f>
        <v>0</v>
      </c>
      <c r="BF330" s="96">
        <f>IF(O330="snížená",K330,0)</f>
        <v>0</v>
      </c>
      <c r="BG330" s="96">
        <f>IF(O330="zákl. přenesená",K330,0)</f>
        <v>0</v>
      </c>
      <c r="BH330" s="96">
        <f>IF(O330="sníž. přenesená",K330,0)</f>
        <v>0</v>
      </c>
      <c r="BI330" s="96">
        <f>IF(O330="nulová",K330,0)</f>
        <v>0</v>
      </c>
      <c r="BJ330" s="17" t="s">
        <v>80</v>
      </c>
      <c r="BK330" s="96">
        <f>ROUND(P330*H330,2)</f>
        <v>0</v>
      </c>
      <c r="BL330" s="17" t="s">
        <v>239</v>
      </c>
      <c r="BM330" s="95" t="s">
        <v>437</v>
      </c>
    </row>
    <row r="331" spans="1:65" s="13" customFormat="1">
      <c r="B331" s="219"/>
      <c r="C331" s="220"/>
      <c r="D331" s="221" t="s">
        <v>169</v>
      </c>
      <c r="E331" s="222" t="s">
        <v>1</v>
      </c>
      <c r="F331" s="223" t="s">
        <v>438</v>
      </c>
      <c r="G331" s="220"/>
      <c r="H331" s="224">
        <v>147</v>
      </c>
      <c r="I331" s="220"/>
      <c r="J331" s="220"/>
      <c r="K331" s="220"/>
      <c r="M331" s="97"/>
      <c r="N331" s="99"/>
      <c r="O331" s="100"/>
      <c r="P331" s="100"/>
      <c r="Q331" s="100"/>
      <c r="R331" s="100"/>
      <c r="S331" s="100"/>
      <c r="T331" s="100"/>
      <c r="U331" s="100"/>
      <c r="V331" s="100"/>
      <c r="W331" s="100"/>
      <c r="X331" s="101"/>
      <c r="AT331" s="98" t="s">
        <v>169</v>
      </c>
      <c r="AU331" s="98" t="s">
        <v>82</v>
      </c>
      <c r="AV331" s="13" t="s">
        <v>82</v>
      </c>
      <c r="AW331" s="13" t="s">
        <v>4</v>
      </c>
      <c r="AX331" s="13" t="s">
        <v>72</v>
      </c>
      <c r="AY331" s="98" t="s">
        <v>161</v>
      </c>
    </row>
    <row r="332" spans="1:65" s="13" customFormat="1">
      <c r="B332" s="219"/>
      <c r="C332" s="220"/>
      <c r="D332" s="221" t="s">
        <v>169</v>
      </c>
      <c r="E332" s="222" t="s">
        <v>1</v>
      </c>
      <c r="F332" s="223" t="s">
        <v>439</v>
      </c>
      <c r="G332" s="220"/>
      <c r="H332" s="224">
        <v>49.8</v>
      </c>
      <c r="I332" s="220"/>
      <c r="J332" s="220"/>
      <c r="K332" s="220"/>
      <c r="M332" s="97"/>
      <c r="N332" s="99"/>
      <c r="O332" s="100"/>
      <c r="P332" s="100"/>
      <c r="Q332" s="100"/>
      <c r="R332" s="100"/>
      <c r="S332" s="100"/>
      <c r="T332" s="100"/>
      <c r="U332" s="100"/>
      <c r="V332" s="100"/>
      <c r="W332" s="100"/>
      <c r="X332" s="101"/>
      <c r="AT332" s="98" t="s">
        <v>169</v>
      </c>
      <c r="AU332" s="98" t="s">
        <v>82</v>
      </c>
      <c r="AV332" s="13" t="s">
        <v>82</v>
      </c>
      <c r="AW332" s="13" t="s">
        <v>4</v>
      </c>
      <c r="AX332" s="13" t="s">
        <v>72</v>
      </c>
      <c r="AY332" s="98" t="s">
        <v>161</v>
      </c>
    </row>
    <row r="333" spans="1:65" s="13" customFormat="1">
      <c r="B333" s="219"/>
      <c r="C333" s="220"/>
      <c r="D333" s="221" t="s">
        <v>169</v>
      </c>
      <c r="E333" s="222" t="s">
        <v>1</v>
      </c>
      <c r="F333" s="223" t="s">
        <v>440</v>
      </c>
      <c r="G333" s="220"/>
      <c r="H333" s="224">
        <v>18.5</v>
      </c>
      <c r="I333" s="220"/>
      <c r="J333" s="220"/>
      <c r="K333" s="220"/>
      <c r="M333" s="97"/>
      <c r="N333" s="99"/>
      <c r="O333" s="100"/>
      <c r="P333" s="100"/>
      <c r="Q333" s="100"/>
      <c r="R333" s="100"/>
      <c r="S333" s="100"/>
      <c r="T333" s="100"/>
      <c r="U333" s="100"/>
      <c r="V333" s="100"/>
      <c r="W333" s="100"/>
      <c r="X333" s="101"/>
      <c r="AT333" s="98" t="s">
        <v>169</v>
      </c>
      <c r="AU333" s="98" t="s">
        <v>82</v>
      </c>
      <c r="AV333" s="13" t="s">
        <v>82</v>
      </c>
      <c r="AW333" s="13" t="s">
        <v>4</v>
      </c>
      <c r="AX333" s="13" t="s">
        <v>72</v>
      </c>
      <c r="AY333" s="98" t="s">
        <v>161</v>
      </c>
    </row>
    <row r="334" spans="1:65" s="13" customFormat="1">
      <c r="B334" s="219"/>
      <c r="C334" s="220"/>
      <c r="D334" s="221" t="s">
        <v>169</v>
      </c>
      <c r="E334" s="222" t="s">
        <v>1</v>
      </c>
      <c r="F334" s="223" t="s">
        <v>441</v>
      </c>
      <c r="G334" s="220"/>
      <c r="H334" s="224">
        <v>15.2</v>
      </c>
      <c r="I334" s="220"/>
      <c r="J334" s="220"/>
      <c r="K334" s="220"/>
      <c r="M334" s="97"/>
      <c r="N334" s="99"/>
      <c r="O334" s="100"/>
      <c r="P334" s="100"/>
      <c r="Q334" s="100"/>
      <c r="R334" s="100"/>
      <c r="S334" s="100"/>
      <c r="T334" s="100"/>
      <c r="U334" s="100"/>
      <c r="V334" s="100"/>
      <c r="W334" s="100"/>
      <c r="X334" s="101"/>
      <c r="AT334" s="98" t="s">
        <v>169</v>
      </c>
      <c r="AU334" s="98" t="s">
        <v>82</v>
      </c>
      <c r="AV334" s="13" t="s">
        <v>82</v>
      </c>
      <c r="AW334" s="13" t="s">
        <v>4</v>
      </c>
      <c r="AX334" s="13" t="s">
        <v>72</v>
      </c>
      <c r="AY334" s="98" t="s">
        <v>161</v>
      </c>
    </row>
    <row r="335" spans="1:65" s="13" customFormat="1">
      <c r="B335" s="219"/>
      <c r="C335" s="220"/>
      <c r="D335" s="221" t="s">
        <v>169</v>
      </c>
      <c r="E335" s="222" t="s">
        <v>1</v>
      </c>
      <c r="F335" s="223" t="s">
        <v>442</v>
      </c>
      <c r="G335" s="220"/>
      <c r="H335" s="224">
        <v>51</v>
      </c>
      <c r="I335" s="220"/>
      <c r="J335" s="220"/>
      <c r="K335" s="220"/>
      <c r="M335" s="97"/>
      <c r="N335" s="99"/>
      <c r="O335" s="100"/>
      <c r="P335" s="100"/>
      <c r="Q335" s="100"/>
      <c r="R335" s="100"/>
      <c r="S335" s="100"/>
      <c r="T335" s="100"/>
      <c r="U335" s="100"/>
      <c r="V335" s="100"/>
      <c r="W335" s="100"/>
      <c r="X335" s="101"/>
      <c r="AT335" s="98" t="s">
        <v>169</v>
      </c>
      <c r="AU335" s="98" t="s">
        <v>82</v>
      </c>
      <c r="AV335" s="13" t="s">
        <v>82</v>
      </c>
      <c r="AW335" s="13" t="s">
        <v>4</v>
      </c>
      <c r="AX335" s="13" t="s">
        <v>72</v>
      </c>
      <c r="AY335" s="98" t="s">
        <v>161</v>
      </c>
    </row>
    <row r="336" spans="1:65" s="14" customFormat="1">
      <c r="B336" s="225"/>
      <c r="C336" s="226"/>
      <c r="D336" s="221" t="s">
        <v>169</v>
      </c>
      <c r="E336" s="227" t="s">
        <v>1</v>
      </c>
      <c r="F336" s="228" t="s">
        <v>171</v>
      </c>
      <c r="G336" s="226"/>
      <c r="H336" s="229">
        <v>281.5</v>
      </c>
      <c r="I336" s="226"/>
      <c r="J336" s="226"/>
      <c r="K336" s="226"/>
      <c r="M336" s="102"/>
      <c r="N336" s="104"/>
      <c r="O336" s="105"/>
      <c r="P336" s="105"/>
      <c r="Q336" s="105"/>
      <c r="R336" s="105"/>
      <c r="S336" s="105"/>
      <c r="T336" s="105"/>
      <c r="U336" s="105"/>
      <c r="V336" s="105"/>
      <c r="W336" s="105"/>
      <c r="X336" s="106"/>
      <c r="AT336" s="103" t="s">
        <v>169</v>
      </c>
      <c r="AU336" s="103" t="s">
        <v>82</v>
      </c>
      <c r="AV336" s="14" t="s">
        <v>168</v>
      </c>
      <c r="AW336" s="14" t="s">
        <v>4</v>
      </c>
      <c r="AX336" s="14" t="s">
        <v>80</v>
      </c>
      <c r="AY336" s="103" t="s">
        <v>161</v>
      </c>
    </row>
    <row r="337" spans="1:65" s="2" customFormat="1" ht="16.5" customHeight="1">
      <c r="A337" s="21"/>
      <c r="B337" s="137"/>
      <c r="C337" s="213" t="s">
        <v>443</v>
      </c>
      <c r="D337" s="213" t="s">
        <v>164</v>
      </c>
      <c r="E337" s="214" t="s">
        <v>444</v>
      </c>
      <c r="F337" s="215" t="s">
        <v>445</v>
      </c>
      <c r="G337" s="216" t="s">
        <v>346</v>
      </c>
      <c r="H337" s="217">
        <v>72</v>
      </c>
      <c r="I337" s="218">
        <v>0</v>
      </c>
      <c r="J337" s="123"/>
      <c r="K337" s="218">
        <f>ROUND(P337*H337,2)</f>
        <v>0</v>
      </c>
      <c r="L337" s="89"/>
      <c r="M337" s="22"/>
      <c r="N337" s="90" t="s">
        <v>1</v>
      </c>
      <c r="O337" s="91" t="s">
        <v>35</v>
      </c>
      <c r="P337" s="92">
        <f>I337+J337</f>
        <v>0</v>
      </c>
      <c r="Q337" s="92">
        <f>ROUND(I337*H337,2)</f>
        <v>0</v>
      </c>
      <c r="R337" s="92">
        <f>ROUND(J337*H337,2)</f>
        <v>0</v>
      </c>
      <c r="S337" s="93">
        <v>0</v>
      </c>
      <c r="T337" s="93">
        <f>S337*H337</f>
        <v>0</v>
      </c>
      <c r="U337" s="93">
        <v>0</v>
      </c>
      <c r="V337" s="93">
        <f>U337*H337</f>
        <v>0</v>
      </c>
      <c r="W337" s="93">
        <v>0</v>
      </c>
      <c r="X337" s="94">
        <f>W337*H337</f>
        <v>0</v>
      </c>
      <c r="Y337" s="21"/>
      <c r="Z337" s="21"/>
      <c r="AA337" s="21"/>
      <c r="AB337" s="21"/>
      <c r="AC337" s="21"/>
      <c r="AD337" s="21"/>
      <c r="AE337" s="21"/>
      <c r="AR337" s="95" t="s">
        <v>239</v>
      </c>
      <c r="AT337" s="95" t="s">
        <v>164</v>
      </c>
      <c r="AU337" s="95" t="s">
        <v>82</v>
      </c>
      <c r="AY337" s="17" t="s">
        <v>161</v>
      </c>
      <c r="BE337" s="96">
        <f>IF(O337="základní",K337,0)</f>
        <v>0</v>
      </c>
      <c r="BF337" s="96">
        <f>IF(O337="snížená",K337,0)</f>
        <v>0</v>
      </c>
      <c r="BG337" s="96">
        <f>IF(O337="zákl. přenesená",K337,0)</f>
        <v>0</v>
      </c>
      <c r="BH337" s="96">
        <f>IF(O337="sníž. přenesená",K337,0)</f>
        <v>0</v>
      </c>
      <c r="BI337" s="96">
        <f>IF(O337="nulová",K337,0)</f>
        <v>0</v>
      </c>
      <c r="BJ337" s="17" t="s">
        <v>80</v>
      </c>
      <c r="BK337" s="96">
        <f>ROUND(P337*H337,2)</f>
        <v>0</v>
      </c>
      <c r="BL337" s="17" t="s">
        <v>239</v>
      </c>
      <c r="BM337" s="95" t="s">
        <v>446</v>
      </c>
    </row>
    <row r="338" spans="1:65" s="13" customFormat="1">
      <c r="B338" s="219"/>
      <c r="C338" s="220"/>
      <c r="D338" s="221" t="s">
        <v>169</v>
      </c>
      <c r="E338" s="222" t="s">
        <v>1</v>
      </c>
      <c r="F338" s="223" t="s">
        <v>400</v>
      </c>
      <c r="G338" s="220"/>
      <c r="H338" s="224">
        <v>40</v>
      </c>
      <c r="I338" s="220"/>
      <c r="J338" s="220"/>
      <c r="K338" s="220"/>
      <c r="M338" s="97"/>
      <c r="N338" s="99"/>
      <c r="O338" s="100"/>
      <c r="P338" s="100"/>
      <c r="Q338" s="100"/>
      <c r="R338" s="100"/>
      <c r="S338" s="100"/>
      <c r="T338" s="100"/>
      <c r="U338" s="100"/>
      <c r="V338" s="100"/>
      <c r="W338" s="100"/>
      <c r="X338" s="101"/>
      <c r="AT338" s="98" t="s">
        <v>169</v>
      </c>
      <c r="AU338" s="98" t="s">
        <v>82</v>
      </c>
      <c r="AV338" s="13" t="s">
        <v>82</v>
      </c>
      <c r="AW338" s="13" t="s">
        <v>4</v>
      </c>
      <c r="AX338" s="13" t="s">
        <v>72</v>
      </c>
      <c r="AY338" s="98" t="s">
        <v>161</v>
      </c>
    </row>
    <row r="339" spans="1:65" s="13" customFormat="1">
      <c r="B339" s="219"/>
      <c r="C339" s="220"/>
      <c r="D339" s="221" t="s">
        <v>169</v>
      </c>
      <c r="E339" s="222" t="s">
        <v>1</v>
      </c>
      <c r="F339" s="223" t="s">
        <v>447</v>
      </c>
      <c r="G339" s="220"/>
      <c r="H339" s="224">
        <v>32</v>
      </c>
      <c r="I339" s="220"/>
      <c r="J339" s="220"/>
      <c r="K339" s="220"/>
      <c r="M339" s="97"/>
      <c r="N339" s="99"/>
      <c r="O339" s="100"/>
      <c r="P339" s="100"/>
      <c r="Q339" s="100"/>
      <c r="R339" s="100"/>
      <c r="S339" s="100"/>
      <c r="T339" s="100"/>
      <c r="U339" s="100"/>
      <c r="V339" s="100"/>
      <c r="W339" s="100"/>
      <c r="X339" s="101"/>
      <c r="AT339" s="98" t="s">
        <v>169</v>
      </c>
      <c r="AU339" s="98" t="s">
        <v>82</v>
      </c>
      <c r="AV339" s="13" t="s">
        <v>82</v>
      </c>
      <c r="AW339" s="13" t="s">
        <v>4</v>
      </c>
      <c r="AX339" s="13" t="s">
        <v>72</v>
      </c>
      <c r="AY339" s="98" t="s">
        <v>161</v>
      </c>
    </row>
    <row r="340" spans="1:65" s="14" customFormat="1">
      <c r="B340" s="225"/>
      <c r="C340" s="226"/>
      <c r="D340" s="221" t="s">
        <v>169</v>
      </c>
      <c r="E340" s="227" t="s">
        <v>1</v>
      </c>
      <c r="F340" s="228" t="s">
        <v>171</v>
      </c>
      <c r="G340" s="226"/>
      <c r="H340" s="229">
        <v>72</v>
      </c>
      <c r="I340" s="226"/>
      <c r="J340" s="226"/>
      <c r="K340" s="226"/>
      <c r="M340" s="102"/>
      <c r="N340" s="104"/>
      <c r="O340" s="105"/>
      <c r="P340" s="105"/>
      <c r="Q340" s="105"/>
      <c r="R340" s="105"/>
      <c r="S340" s="105"/>
      <c r="T340" s="105"/>
      <c r="U340" s="105"/>
      <c r="V340" s="105"/>
      <c r="W340" s="105"/>
      <c r="X340" s="106"/>
      <c r="AT340" s="103" t="s">
        <v>169</v>
      </c>
      <c r="AU340" s="103" t="s">
        <v>82</v>
      </c>
      <c r="AV340" s="14" t="s">
        <v>168</v>
      </c>
      <c r="AW340" s="14" t="s">
        <v>4</v>
      </c>
      <c r="AX340" s="14" t="s">
        <v>80</v>
      </c>
      <c r="AY340" s="103" t="s">
        <v>161</v>
      </c>
    </row>
    <row r="341" spans="1:65" s="12" customFormat="1" ht="22.9" customHeight="1">
      <c r="B341" s="206"/>
      <c r="C341" s="207"/>
      <c r="D341" s="208" t="s">
        <v>71</v>
      </c>
      <c r="E341" s="211" t="s">
        <v>448</v>
      </c>
      <c r="F341" s="211" t="s">
        <v>449</v>
      </c>
      <c r="G341" s="207"/>
      <c r="H341" s="207"/>
      <c r="I341" s="207"/>
      <c r="J341" s="207"/>
      <c r="K341" s="212">
        <f>BK341</f>
        <v>0</v>
      </c>
      <c r="M341" s="80"/>
      <c r="N341" s="82"/>
      <c r="O341" s="83"/>
      <c r="P341" s="83"/>
      <c r="Q341" s="84">
        <f>SUM(Q342:Q358)</f>
        <v>0</v>
      </c>
      <c r="R341" s="84">
        <f>SUM(R342:R358)</f>
        <v>0</v>
      </c>
      <c r="S341" s="83"/>
      <c r="T341" s="85">
        <f>SUM(T342:T358)</f>
        <v>0</v>
      </c>
      <c r="U341" s="83"/>
      <c r="V341" s="85">
        <f>SUM(V342:V358)</f>
        <v>0</v>
      </c>
      <c r="W341" s="83"/>
      <c r="X341" s="86">
        <f>SUM(X342:X358)</f>
        <v>0</v>
      </c>
      <c r="AR341" s="81" t="s">
        <v>82</v>
      </c>
      <c r="AT341" s="87" t="s">
        <v>71</v>
      </c>
      <c r="AU341" s="87" t="s">
        <v>80</v>
      </c>
      <c r="AY341" s="81" t="s">
        <v>161</v>
      </c>
      <c r="BK341" s="88">
        <f>SUM(BK342:BK358)</f>
        <v>0</v>
      </c>
    </row>
    <row r="342" spans="1:65" s="2" customFormat="1" ht="24.2" customHeight="1">
      <c r="A342" s="21"/>
      <c r="B342" s="137"/>
      <c r="C342" s="213" t="s">
        <v>310</v>
      </c>
      <c r="D342" s="213" t="s">
        <v>164</v>
      </c>
      <c r="E342" s="214" t="s">
        <v>450</v>
      </c>
      <c r="F342" s="215" t="s">
        <v>451</v>
      </c>
      <c r="G342" s="216" t="s">
        <v>167</v>
      </c>
      <c r="H342" s="217">
        <v>248.94</v>
      </c>
      <c r="I342" s="218">
        <v>0</v>
      </c>
      <c r="J342" s="123"/>
      <c r="K342" s="218">
        <f>ROUND(P342*H342,2)</f>
        <v>0</v>
      </c>
      <c r="L342" s="89"/>
      <c r="M342" s="22"/>
      <c r="N342" s="90" t="s">
        <v>1</v>
      </c>
      <c r="O342" s="91" t="s">
        <v>35</v>
      </c>
      <c r="P342" s="92">
        <f>I342+J342</f>
        <v>0</v>
      </c>
      <c r="Q342" s="92">
        <f>ROUND(I342*H342,2)</f>
        <v>0</v>
      </c>
      <c r="R342" s="92">
        <f>ROUND(J342*H342,2)</f>
        <v>0</v>
      </c>
      <c r="S342" s="93">
        <v>0</v>
      </c>
      <c r="T342" s="93">
        <f>S342*H342</f>
        <v>0</v>
      </c>
      <c r="U342" s="93">
        <v>0</v>
      </c>
      <c r="V342" s="93">
        <f>U342*H342</f>
        <v>0</v>
      </c>
      <c r="W342" s="93">
        <v>0</v>
      </c>
      <c r="X342" s="94">
        <f>W342*H342</f>
        <v>0</v>
      </c>
      <c r="Y342" s="21"/>
      <c r="Z342" s="21"/>
      <c r="AA342" s="21"/>
      <c r="AB342" s="21"/>
      <c r="AC342" s="21"/>
      <c r="AD342" s="21"/>
      <c r="AE342" s="21"/>
      <c r="AR342" s="95" t="s">
        <v>239</v>
      </c>
      <c r="AT342" s="95" t="s">
        <v>164</v>
      </c>
      <c r="AU342" s="95" t="s">
        <v>82</v>
      </c>
      <c r="AY342" s="17" t="s">
        <v>161</v>
      </c>
      <c r="BE342" s="96">
        <f>IF(O342="základní",K342,0)</f>
        <v>0</v>
      </c>
      <c r="BF342" s="96">
        <f>IF(O342="snížená",K342,0)</f>
        <v>0</v>
      </c>
      <c r="BG342" s="96">
        <f>IF(O342="zákl. přenesená",K342,0)</f>
        <v>0</v>
      </c>
      <c r="BH342" s="96">
        <f>IF(O342="sníž. přenesená",K342,0)</f>
        <v>0</v>
      </c>
      <c r="BI342" s="96">
        <f>IF(O342="nulová",K342,0)</f>
        <v>0</v>
      </c>
      <c r="BJ342" s="17" t="s">
        <v>80</v>
      </c>
      <c r="BK342" s="96">
        <f>ROUND(P342*H342,2)</f>
        <v>0</v>
      </c>
      <c r="BL342" s="17" t="s">
        <v>239</v>
      </c>
      <c r="BM342" s="95" t="s">
        <v>452</v>
      </c>
    </row>
    <row r="343" spans="1:65" s="15" customFormat="1">
      <c r="B343" s="230"/>
      <c r="C343" s="231"/>
      <c r="D343" s="221" t="s">
        <v>169</v>
      </c>
      <c r="E343" s="232" t="s">
        <v>1</v>
      </c>
      <c r="F343" s="233" t="s">
        <v>453</v>
      </c>
      <c r="G343" s="231"/>
      <c r="H343" s="232" t="s">
        <v>1</v>
      </c>
      <c r="I343" s="231"/>
      <c r="J343" s="231"/>
      <c r="K343" s="231"/>
      <c r="M343" s="107"/>
      <c r="N343" s="109"/>
      <c r="O343" s="110"/>
      <c r="P343" s="110"/>
      <c r="Q343" s="110"/>
      <c r="R343" s="110"/>
      <c r="S343" s="110"/>
      <c r="T343" s="110"/>
      <c r="U343" s="110"/>
      <c r="V343" s="110"/>
      <c r="W343" s="110"/>
      <c r="X343" s="111"/>
      <c r="AT343" s="108" t="s">
        <v>169</v>
      </c>
      <c r="AU343" s="108" t="s">
        <v>82</v>
      </c>
      <c r="AV343" s="15" t="s">
        <v>80</v>
      </c>
      <c r="AW343" s="15" t="s">
        <v>4</v>
      </c>
      <c r="AX343" s="15" t="s">
        <v>72</v>
      </c>
      <c r="AY343" s="108" t="s">
        <v>161</v>
      </c>
    </row>
    <row r="344" spans="1:65" s="13" customFormat="1">
      <c r="B344" s="219"/>
      <c r="C344" s="220"/>
      <c r="D344" s="221" t="s">
        <v>169</v>
      </c>
      <c r="E344" s="222" t="s">
        <v>1</v>
      </c>
      <c r="F344" s="223" t="s">
        <v>370</v>
      </c>
      <c r="G344" s="220"/>
      <c r="H344" s="224">
        <v>248.94</v>
      </c>
      <c r="I344" s="220"/>
      <c r="J344" s="220"/>
      <c r="K344" s="220"/>
      <c r="M344" s="97"/>
      <c r="N344" s="99"/>
      <c r="O344" s="100"/>
      <c r="P344" s="100"/>
      <c r="Q344" s="100"/>
      <c r="R344" s="100"/>
      <c r="S344" s="100"/>
      <c r="T344" s="100"/>
      <c r="U344" s="100"/>
      <c r="V344" s="100"/>
      <c r="W344" s="100"/>
      <c r="X344" s="101"/>
      <c r="AT344" s="98" t="s">
        <v>169</v>
      </c>
      <c r="AU344" s="98" t="s">
        <v>82</v>
      </c>
      <c r="AV344" s="13" t="s">
        <v>82</v>
      </c>
      <c r="AW344" s="13" t="s">
        <v>4</v>
      </c>
      <c r="AX344" s="13" t="s">
        <v>72</v>
      </c>
      <c r="AY344" s="98" t="s">
        <v>161</v>
      </c>
    </row>
    <row r="345" spans="1:65" s="14" customFormat="1">
      <c r="B345" s="225"/>
      <c r="C345" s="226"/>
      <c r="D345" s="221" t="s">
        <v>169</v>
      </c>
      <c r="E345" s="227" t="s">
        <v>1</v>
      </c>
      <c r="F345" s="228" t="s">
        <v>171</v>
      </c>
      <c r="G345" s="226"/>
      <c r="H345" s="229">
        <v>248.94</v>
      </c>
      <c r="I345" s="226"/>
      <c r="J345" s="226"/>
      <c r="K345" s="226"/>
      <c r="M345" s="102"/>
      <c r="N345" s="104"/>
      <c r="O345" s="105"/>
      <c r="P345" s="105"/>
      <c r="Q345" s="105"/>
      <c r="R345" s="105"/>
      <c r="S345" s="105"/>
      <c r="T345" s="105"/>
      <c r="U345" s="105"/>
      <c r="V345" s="105"/>
      <c r="W345" s="105"/>
      <c r="X345" s="106"/>
      <c r="AT345" s="103" t="s">
        <v>169</v>
      </c>
      <c r="AU345" s="103" t="s">
        <v>82</v>
      </c>
      <c r="AV345" s="14" t="s">
        <v>168</v>
      </c>
      <c r="AW345" s="14" t="s">
        <v>4</v>
      </c>
      <c r="AX345" s="14" t="s">
        <v>80</v>
      </c>
      <c r="AY345" s="103" t="s">
        <v>161</v>
      </c>
    </row>
    <row r="346" spans="1:65" s="2" customFormat="1" ht="24.2" customHeight="1">
      <c r="A346" s="21"/>
      <c r="B346" s="137"/>
      <c r="C346" s="213" t="s">
        <v>454</v>
      </c>
      <c r="D346" s="213" t="s">
        <v>164</v>
      </c>
      <c r="E346" s="214" t="s">
        <v>455</v>
      </c>
      <c r="F346" s="215" t="s">
        <v>456</v>
      </c>
      <c r="G346" s="216" t="s">
        <v>346</v>
      </c>
      <c r="H346" s="217">
        <v>45.44</v>
      </c>
      <c r="I346" s="218">
        <v>0</v>
      </c>
      <c r="J346" s="123"/>
      <c r="K346" s="218">
        <f>ROUND(P346*H346,2)</f>
        <v>0</v>
      </c>
      <c r="L346" s="89"/>
      <c r="M346" s="22"/>
      <c r="N346" s="90" t="s">
        <v>1</v>
      </c>
      <c r="O346" s="91" t="s">
        <v>35</v>
      </c>
      <c r="P346" s="92">
        <f>I346+J346</f>
        <v>0</v>
      </c>
      <c r="Q346" s="92">
        <f>ROUND(I346*H346,2)</f>
        <v>0</v>
      </c>
      <c r="R346" s="92">
        <f>ROUND(J346*H346,2)</f>
        <v>0</v>
      </c>
      <c r="S346" s="93">
        <v>0</v>
      </c>
      <c r="T346" s="93">
        <f>S346*H346</f>
        <v>0</v>
      </c>
      <c r="U346" s="93">
        <v>0</v>
      </c>
      <c r="V346" s="93">
        <f>U346*H346</f>
        <v>0</v>
      </c>
      <c r="W346" s="93">
        <v>0</v>
      </c>
      <c r="X346" s="94">
        <f>W346*H346</f>
        <v>0</v>
      </c>
      <c r="Y346" s="21"/>
      <c r="Z346" s="21"/>
      <c r="AA346" s="21"/>
      <c r="AB346" s="21"/>
      <c r="AC346" s="21"/>
      <c r="AD346" s="21"/>
      <c r="AE346" s="21"/>
      <c r="AR346" s="95" t="s">
        <v>239</v>
      </c>
      <c r="AT346" s="95" t="s">
        <v>164</v>
      </c>
      <c r="AU346" s="95" t="s">
        <v>82</v>
      </c>
      <c r="AY346" s="17" t="s">
        <v>161</v>
      </c>
      <c r="BE346" s="96">
        <f>IF(O346="základní",K346,0)</f>
        <v>0</v>
      </c>
      <c r="BF346" s="96">
        <f>IF(O346="snížená",K346,0)</f>
        <v>0</v>
      </c>
      <c r="BG346" s="96">
        <f>IF(O346="zákl. přenesená",K346,0)</f>
        <v>0</v>
      </c>
      <c r="BH346" s="96">
        <f>IF(O346="sníž. přenesená",K346,0)</f>
        <v>0</v>
      </c>
      <c r="BI346" s="96">
        <f>IF(O346="nulová",K346,0)</f>
        <v>0</v>
      </c>
      <c r="BJ346" s="17" t="s">
        <v>80</v>
      </c>
      <c r="BK346" s="96">
        <f>ROUND(P346*H346,2)</f>
        <v>0</v>
      </c>
      <c r="BL346" s="17" t="s">
        <v>239</v>
      </c>
      <c r="BM346" s="95" t="s">
        <v>457</v>
      </c>
    </row>
    <row r="347" spans="1:65" s="15" customFormat="1">
      <c r="B347" s="230"/>
      <c r="C347" s="231"/>
      <c r="D347" s="221" t="s">
        <v>169</v>
      </c>
      <c r="E347" s="232" t="s">
        <v>1</v>
      </c>
      <c r="F347" s="233" t="s">
        <v>453</v>
      </c>
      <c r="G347" s="231"/>
      <c r="H347" s="232" t="s">
        <v>1</v>
      </c>
      <c r="I347" s="231"/>
      <c r="J347" s="231"/>
      <c r="K347" s="231"/>
      <c r="M347" s="107"/>
      <c r="N347" s="109"/>
      <c r="O347" s="110"/>
      <c r="P347" s="110"/>
      <c r="Q347" s="110"/>
      <c r="R347" s="110"/>
      <c r="S347" s="110"/>
      <c r="T347" s="110"/>
      <c r="U347" s="110"/>
      <c r="V347" s="110"/>
      <c r="W347" s="110"/>
      <c r="X347" s="111"/>
      <c r="AT347" s="108" t="s">
        <v>169</v>
      </c>
      <c r="AU347" s="108" t="s">
        <v>82</v>
      </c>
      <c r="AV347" s="15" t="s">
        <v>80</v>
      </c>
      <c r="AW347" s="15" t="s">
        <v>4</v>
      </c>
      <c r="AX347" s="15" t="s">
        <v>72</v>
      </c>
      <c r="AY347" s="108" t="s">
        <v>161</v>
      </c>
    </row>
    <row r="348" spans="1:65" s="13" customFormat="1">
      <c r="B348" s="219"/>
      <c r="C348" s="220"/>
      <c r="D348" s="221" t="s">
        <v>169</v>
      </c>
      <c r="E348" s="222" t="s">
        <v>1</v>
      </c>
      <c r="F348" s="223" t="s">
        <v>458</v>
      </c>
      <c r="G348" s="220"/>
      <c r="H348" s="224">
        <v>27</v>
      </c>
      <c r="I348" s="220"/>
      <c r="J348" s="220"/>
      <c r="K348" s="220"/>
      <c r="M348" s="97"/>
      <c r="N348" s="99"/>
      <c r="O348" s="100"/>
      <c r="P348" s="100"/>
      <c r="Q348" s="100"/>
      <c r="R348" s="100"/>
      <c r="S348" s="100"/>
      <c r="T348" s="100"/>
      <c r="U348" s="100"/>
      <c r="V348" s="100"/>
      <c r="W348" s="100"/>
      <c r="X348" s="101"/>
      <c r="AT348" s="98" t="s">
        <v>169</v>
      </c>
      <c r="AU348" s="98" t="s">
        <v>82</v>
      </c>
      <c r="AV348" s="13" t="s">
        <v>82</v>
      </c>
      <c r="AW348" s="13" t="s">
        <v>4</v>
      </c>
      <c r="AX348" s="13" t="s">
        <v>72</v>
      </c>
      <c r="AY348" s="98" t="s">
        <v>161</v>
      </c>
    </row>
    <row r="349" spans="1:65" s="13" customFormat="1">
      <c r="B349" s="219"/>
      <c r="C349" s="220"/>
      <c r="D349" s="221" t="s">
        <v>169</v>
      </c>
      <c r="E349" s="222" t="s">
        <v>1</v>
      </c>
      <c r="F349" s="223" t="s">
        <v>459</v>
      </c>
      <c r="G349" s="220"/>
      <c r="H349" s="224">
        <v>18.440000000000001</v>
      </c>
      <c r="I349" s="220"/>
      <c r="J349" s="220"/>
      <c r="K349" s="220"/>
      <c r="M349" s="97"/>
      <c r="N349" s="99"/>
      <c r="O349" s="100"/>
      <c r="P349" s="100"/>
      <c r="Q349" s="100"/>
      <c r="R349" s="100"/>
      <c r="S349" s="100"/>
      <c r="T349" s="100"/>
      <c r="U349" s="100"/>
      <c r="V349" s="100"/>
      <c r="W349" s="100"/>
      <c r="X349" s="101"/>
      <c r="AT349" s="98" t="s">
        <v>169</v>
      </c>
      <c r="AU349" s="98" t="s">
        <v>82</v>
      </c>
      <c r="AV349" s="13" t="s">
        <v>82</v>
      </c>
      <c r="AW349" s="13" t="s">
        <v>4</v>
      </c>
      <c r="AX349" s="13" t="s">
        <v>72</v>
      </c>
      <c r="AY349" s="98" t="s">
        <v>161</v>
      </c>
    </row>
    <row r="350" spans="1:65" s="14" customFormat="1">
      <c r="B350" s="225"/>
      <c r="C350" s="226"/>
      <c r="D350" s="221" t="s">
        <v>169</v>
      </c>
      <c r="E350" s="227" t="s">
        <v>1</v>
      </c>
      <c r="F350" s="228" t="s">
        <v>171</v>
      </c>
      <c r="G350" s="226"/>
      <c r="H350" s="229">
        <v>45.44</v>
      </c>
      <c r="I350" s="226"/>
      <c r="J350" s="226"/>
      <c r="K350" s="226"/>
      <c r="M350" s="102"/>
      <c r="N350" s="104"/>
      <c r="O350" s="105"/>
      <c r="P350" s="105"/>
      <c r="Q350" s="105"/>
      <c r="R350" s="105"/>
      <c r="S350" s="105"/>
      <c r="T350" s="105"/>
      <c r="U350" s="105"/>
      <c r="V350" s="105"/>
      <c r="W350" s="105"/>
      <c r="X350" s="106"/>
      <c r="AT350" s="103" t="s">
        <v>169</v>
      </c>
      <c r="AU350" s="103" t="s">
        <v>82</v>
      </c>
      <c r="AV350" s="14" t="s">
        <v>168</v>
      </c>
      <c r="AW350" s="14" t="s">
        <v>4</v>
      </c>
      <c r="AX350" s="14" t="s">
        <v>80</v>
      </c>
      <c r="AY350" s="103" t="s">
        <v>161</v>
      </c>
    </row>
    <row r="351" spans="1:65" s="2" customFormat="1" ht="24.2" customHeight="1">
      <c r="A351" s="21"/>
      <c r="B351" s="137"/>
      <c r="C351" s="213" t="s">
        <v>314</v>
      </c>
      <c r="D351" s="213" t="s">
        <v>164</v>
      </c>
      <c r="E351" s="214" t="s">
        <v>460</v>
      </c>
      <c r="F351" s="215" t="s">
        <v>461</v>
      </c>
      <c r="G351" s="216" t="s">
        <v>167</v>
      </c>
      <c r="H351" s="217">
        <v>436.22500000000002</v>
      </c>
      <c r="I351" s="218">
        <v>0</v>
      </c>
      <c r="J351" s="123"/>
      <c r="K351" s="218">
        <f>ROUND(P351*H351,2)</f>
        <v>0</v>
      </c>
      <c r="L351" s="89"/>
      <c r="M351" s="22"/>
      <c r="N351" s="90" t="s">
        <v>1</v>
      </c>
      <c r="O351" s="91" t="s">
        <v>35</v>
      </c>
      <c r="P351" s="92">
        <f>I351+J351</f>
        <v>0</v>
      </c>
      <c r="Q351" s="92">
        <f>ROUND(I351*H351,2)</f>
        <v>0</v>
      </c>
      <c r="R351" s="92">
        <f>ROUND(J351*H351,2)</f>
        <v>0</v>
      </c>
      <c r="S351" s="93">
        <v>0</v>
      </c>
      <c r="T351" s="93">
        <f>S351*H351</f>
        <v>0</v>
      </c>
      <c r="U351" s="93">
        <v>0</v>
      </c>
      <c r="V351" s="93">
        <f>U351*H351</f>
        <v>0</v>
      </c>
      <c r="W351" s="93">
        <v>0</v>
      </c>
      <c r="X351" s="94">
        <f>W351*H351</f>
        <v>0</v>
      </c>
      <c r="Y351" s="21"/>
      <c r="Z351" s="21"/>
      <c r="AA351" s="21"/>
      <c r="AB351" s="21"/>
      <c r="AC351" s="21"/>
      <c r="AD351" s="21"/>
      <c r="AE351" s="21"/>
      <c r="AR351" s="95" t="s">
        <v>239</v>
      </c>
      <c r="AT351" s="95" t="s">
        <v>164</v>
      </c>
      <c r="AU351" s="95" t="s">
        <v>82</v>
      </c>
      <c r="AY351" s="17" t="s">
        <v>161</v>
      </c>
      <c r="BE351" s="96">
        <f>IF(O351="základní",K351,0)</f>
        <v>0</v>
      </c>
      <c r="BF351" s="96">
        <f>IF(O351="snížená",K351,0)</f>
        <v>0</v>
      </c>
      <c r="BG351" s="96">
        <f>IF(O351="zákl. přenesená",K351,0)</f>
        <v>0</v>
      </c>
      <c r="BH351" s="96">
        <f>IF(O351="sníž. přenesená",K351,0)</f>
        <v>0</v>
      </c>
      <c r="BI351" s="96">
        <f>IF(O351="nulová",K351,0)</f>
        <v>0</v>
      </c>
      <c r="BJ351" s="17" t="s">
        <v>80</v>
      </c>
      <c r="BK351" s="96">
        <f>ROUND(P351*H351,2)</f>
        <v>0</v>
      </c>
      <c r="BL351" s="17" t="s">
        <v>239</v>
      </c>
      <c r="BM351" s="95" t="s">
        <v>462</v>
      </c>
    </row>
    <row r="352" spans="1:65" s="15" customFormat="1">
      <c r="B352" s="230"/>
      <c r="C352" s="231"/>
      <c r="D352" s="221" t="s">
        <v>169</v>
      </c>
      <c r="E352" s="232" t="s">
        <v>1</v>
      </c>
      <c r="F352" s="233" t="s">
        <v>453</v>
      </c>
      <c r="G352" s="231"/>
      <c r="H352" s="232" t="s">
        <v>1</v>
      </c>
      <c r="I352" s="231"/>
      <c r="J352" s="231"/>
      <c r="K352" s="231"/>
      <c r="M352" s="107"/>
      <c r="N352" s="109"/>
      <c r="O352" s="110"/>
      <c r="P352" s="110"/>
      <c r="Q352" s="110"/>
      <c r="R352" s="110"/>
      <c r="S352" s="110"/>
      <c r="T352" s="110"/>
      <c r="U352" s="110"/>
      <c r="V352" s="110"/>
      <c r="W352" s="110"/>
      <c r="X352" s="111"/>
      <c r="AT352" s="108" t="s">
        <v>169</v>
      </c>
      <c r="AU352" s="108" t="s">
        <v>82</v>
      </c>
      <c r="AV352" s="15" t="s">
        <v>80</v>
      </c>
      <c r="AW352" s="15" t="s">
        <v>4</v>
      </c>
      <c r="AX352" s="15" t="s">
        <v>72</v>
      </c>
      <c r="AY352" s="108" t="s">
        <v>161</v>
      </c>
    </row>
    <row r="353" spans="1:65" s="13" customFormat="1">
      <c r="B353" s="219"/>
      <c r="C353" s="220"/>
      <c r="D353" s="221" t="s">
        <v>169</v>
      </c>
      <c r="E353" s="222" t="s">
        <v>1</v>
      </c>
      <c r="F353" s="223" t="s">
        <v>370</v>
      </c>
      <c r="G353" s="220"/>
      <c r="H353" s="224">
        <v>248.94</v>
      </c>
      <c r="I353" s="220"/>
      <c r="J353" s="220"/>
      <c r="K353" s="220"/>
      <c r="M353" s="97"/>
      <c r="N353" s="99"/>
      <c r="O353" s="100"/>
      <c r="P353" s="100"/>
      <c r="Q353" s="100"/>
      <c r="R353" s="100"/>
      <c r="S353" s="100"/>
      <c r="T353" s="100"/>
      <c r="U353" s="100"/>
      <c r="V353" s="100"/>
      <c r="W353" s="100"/>
      <c r="X353" s="101"/>
      <c r="AT353" s="98" t="s">
        <v>169</v>
      </c>
      <c r="AU353" s="98" t="s">
        <v>82</v>
      </c>
      <c r="AV353" s="13" t="s">
        <v>82</v>
      </c>
      <c r="AW353" s="13" t="s">
        <v>4</v>
      </c>
      <c r="AX353" s="13" t="s">
        <v>72</v>
      </c>
      <c r="AY353" s="98" t="s">
        <v>161</v>
      </c>
    </row>
    <row r="354" spans="1:65" s="15" customFormat="1">
      <c r="B354" s="230"/>
      <c r="C354" s="231"/>
      <c r="D354" s="221" t="s">
        <v>169</v>
      </c>
      <c r="E354" s="232" t="s">
        <v>1</v>
      </c>
      <c r="F354" s="233" t="s">
        <v>392</v>
      </c>
      <c r="G354" s="231"/>
      <c r="H354" s="232" t="s">
        <v>1</v>
      </c>
      <c r="I354" s="231"/>
      <c r="J354" s="231"/>
      <c r="K354" s="231"/>
      <c r="M354" s="107"/>
      <c r="N354" s="109"/>
      <c r="O354" s="110"/>
      <c r="P354" s="110"/>
      <c r="Q354" s="110"/>
      <c r="R354" s="110"/>
      <c r="S354" s="110"/>
      <c r="T354" s="110"/>
      <c r="U354" s="110"/>
      <c r="V354" s="110"/>
      <c r="W354" s="110"/>
      <c r="X354" s="111"/>
      <c r="AT354" s="108" t="s">
        <v>169</v>
      </c>
      <c r="AU354" s="108" t="s">
        <v>82</v>
      </c>
      <c r="AV354" s="15" t="s">
        <v>80</v>
      </c>
      <c r="AW354" s="15" t="s">
        <v>4</v>
      </c>
      <c r="AX354" s="15" t="s">
        <v>72</v>
      </c>
      <c r="AY354" s="108" t="s">
        <v>161</v>
      </c>
    </row>
    <row r="355" spans="1:65" s="13" customFormat="1">
      <c r="B355" s="219"/>
      <c r="C355" s="220"/>
      <c r="D355" s="221" t="s">
        <v>169</v>
      </c>
      <c r="E355" s="222" t="s">
        <v>1</v>
      </c>
      <c r="F355" s="223" t="s">
        <v>393</v>
      </c>
      <c r="G355" s="220"/>
      <c r="H355" s="224">
        <v>183.06</v>
      </c>
      <c r="I355" s="220"/>
      <c r="J355" s="220"/>
      <c r="K355" s="220"/>
      <c r="M355" s="97"/>
      <c r="N355" s="99"/>
      <c r="O355" s="100"/>
      <c r="P355" s="100"/>
      <c r="Q355" s="100"/>
      <c r="R355" s="100"/>
      <c r="S355" s="100"/>
      <c r="T355" s="100"/>
      <c r="U355" s="100"/>
      <c r="V355" s="100"/>
      <c r="W355" s="100"/>
      <c r="X355" s="101"/>
      <c r="AT355" s="98" t="s">
        <v>169</v>
      </c>
      <c r="AU355" s="98" t="s">
        <v>82</v>
      </c>
      <c r="AV355" s="13" t="s">
        <v>82</v>
      </c>
      <c r="AW355" s="13" t="s">
        <v>4</v>
      </c>
      <c r="AX355" s="13" t="s">
        <v>72</v>
      </c>
      <c r="AY355" s="98" t="s">
        <v>161</v>
      </c>
    </row>
    <row r="356" spans="1:65" s="13" customFormat="1">
      <c r="B356" s="219"/>
      <c r="C356" s="220"/>
      <c r="D356" s="221" t="s">
        <v>169</v>
      </c>
      <c r="E356" s="222" t="s">
        <v>1</v>
      </c>
      <c r="F356" s="223" t="s">
        <v>394</v>
      </c>
      <c r="G356" s="220"/>
      <c r="H356" s="224">
        <v>-7.7350000000000003</v>
      </c>
      <c r="I356" s="220"/>
      <c r="J356" s="220"/>
      <c r="K356" s="220"/>
      <c r="M356" s="97"/>
      <c r="N356" s="99"/>
      <c r="O356" s="100"/>
      <c r="P356" s="100"/>
      <c r="Q356" s="100"/>
      <c r="R356" s="100"/>
      <c r="S356" s="100"/>
      <c r="T356" s="100"/>
      <c r="U356" s="100"/>
      <c r="V356" s="100"/>
      <c r="W356" s="100"/>
      <c r="X356" s="101"/>
      <c r="AT356" s="98" t="s">
        <v>169</v>
      </c>
      <c r="AU356" s="98" t="s">
        <v>82</v>
      </c>
      <c r="AV356" s="13" t="s">
        <v>82</v>
      </c>
      <c r="AW356" s="13" t="s">
        <v>4</v>
      </c>
      <c r="AX356" s="13" t="s">
        <v>72</v>
      </c>
      <c r="AY356" s="98" t="s">
        <v>161</v>
      </c>
    </row>
    <row r="357" spans="1:65" s="13" customFormat="1">
      <c r="B357" s="219"/>
      <c r="C357" s="220"/>
      <c r="D357" s="221" t="s">
        <v>169</v>
      </c>
      <c r="E357" s="222" t="s">
        <v>1</v>
      </c>
      <c r="F357" s="223" t="s">
        <v>395</v>
      </c>
      <c r="G357" s="220"/>
      <c r="H357" s="224">
        <v>11.96</v>
      </c>
      <c r="I357" s="220"/>
      <c r="J357" s="220"/>
      <c r="K357" s="220"/>
      <c r="M357" s="97"/>
      <c r="N357" s="99"/>
      <c r="O357" s="100"/>
      <c r="P357" s="100"/>
      <c r="Q357" s="100"/>
      <c r="R357" s="100"/>
      <c r="S357" s="100"/>
      <c r="T357" s="100"/>
      <c r="U357" s="100"/>
      <c r="V357" s="100"/>
      <c r="W357" s="100"/>
      <c r="X357" s="101"/>
      <c r="AT357" s="98" t="s">
        <v>169</v>
      </c>
      <c r="AU357" s="98" t="s">
        <v>82</v>
      </c>
      <c r="AV357" s="13" t="s">
        <v>82</v>
      </c>
      <c r="AW357" s="13" t="s">
        <v>4</v>
      </c>
      <c r="AX357" s="13" t="s">
        <v>72</v>
      </c>
      <c r="AY357" s="98" t="s">
        <v>161</v>
      </c>
    </row>
    <row r="358" spans="1:65" s="14" customFormat="1">
      <c r="B358" s="225"/>
      <c r="C358" s="226"/>
      <c r="D358" s="221" t="s">
        <v>169</v>
      </c>
      <c r="E358" s="227" t="s">
        <v>1</v>
      </c>
      <c r="F358" s="228" t="s">
        <v>171</v>
      </c>
      <c r="G358" s="226"/>
      <c r="H358" s="229">
        <v>436.22499999999997</v>
      </c>
      <c r="I358" s="226"/>
      <c r="J358" s="226"/>
      <c r="K358" s="226"/>
      <c r="M358" s="102"/>
      <c r="N358" s="104"/>
      <c r="O358" s="105"/>
      <c r="P358" s="105"/>
      <c r="Q358" s="105"/>
      <c r="R358" s="105"/>
      <c r="S358" s="105"/>
      <c r="T358" s="105"/>
      <c r="U358" s="105"/>
      <c r="V358" s="105"/>
      <c r="W358" s="105"/>
      <c r="X358" s="106"/>
      <c r="AT358" s="103" t="s">
        <v>169</v>
      </c>
      <c r="AU358" s="103" t="s">
        <v>82</v>
      </c>
      <c r="AV358" s="14" t="s">
        <v>168</v>
      </c>
      <c r="AW358" s="14" t="s">
        <v>4</v>
      </c>
      <c r="AX358" s="14" t="s">
        <v>80</v>
      </c>
      <c r="AY358" s="103" t="s">
        <v>161</v>
      </c>
    </row>
    <row r="359" spans="1:65" s="12" customFormat="1" ht="22.9" customHeight="1">
      <c r="B359" s="206"/>
      <c r="C359" s="207"/>
      <c r="D359" s="208" t="s">
        <v>71</v>
      </c>
      <c r="E359" s="211" t="s">
        <v>463</v>
      </c>
      <c r="F359" s="211" t="s">
        <v>464</v>
      </c>
      <c r="G359" s="207"/>
      <c r="H359" s="207"/>
      <c r="I359" s="207"/>
      <c r="J359" s="207"/>
      <c r="K359" s="212">
        <f>BK359</f>
        <v>0</v>
      </c>
      <c r="M359" s="80"/>
      <c r="N359" s="82"/>
      <c r="O359" s="83"/>
      <c r="P359" s="83"/>
      <c r="Q359" s="84">
        <f>SUM(Q360:Q362)</f>
        <v>0</v>
      </c>
      <c r="R359" s="84">
        <f>SUM(R360:R362)</f>
        <v>0</v>
      </c>
      <c r="S359" s="83"/>
      <c r="T359" s="85">
        <f>SUM(T360:T362)</f>
        <v>0</v>
      </c>
      <c r="U359" s="83"/>
      <c r="V359" s="85">
        <f>SUM(V360:V362)</f>
        <v>0</v>
      </c>
      <c r="W359" s="83"/>
      <c r="X359" s="86">
        <f>SUM(X360:X362)</f>
        <v>0</v>
      </c>
      <c r="AR359" s="81" t="s">
        <v>82</v>
      </c>
      <c r="AT359" s="87" t="s">
        <v>71</v>
      </c>
      <c r="AU359" s="87" t="s">
        <v>80</v>
      </c>
      <c r="AY359" s="81" t="s">
        <v>161</v>
      </c>
      <c r="BK359" s="88">
        <f>SUM(BK360:BK362)</f>
        <v>0</v>
      </c>
    </row>
    <row r="360" spans="1:65" s="2" customFormat="1" ht="16.5" customHeight="1">
      <c r="A360" s="21"/>
      <c r="B360" s="137"/>
      <c r="C360" s="213" t="s">
        <v>465</v>
      </c>
      <c r="D360" s="213" t="s">
        <v>164</v>
      </c>
      <c r="E360" s="214" t="s">
        <v>466</v>
      </c>
      <c r="F360" s="215" t="s">
        <v>467</v>
      </c>
      <c r="G360" s="216" t="s">
        <v>346</v>
      </c>
      <c r="H360" s="217">
        <v>53.3</v>
      </c>
      <c r="I360" s="218">
        <v>0</v>
      </c>
      <c r="J360" s="123"/>
      <c r="K360" s="218">
        <f>ROUND(P360*H360,2)</f>
        <v>0</v>
      </c>
      <c r="L360" s="89"/>
      <c r="M360" s="22"/>
      <c r="N360" s="90" t="s">
        <v>1</v>
      </c>
      <c r="O360" s="91" t="s">
        <v>35</v>
      </c>
      <c r="P360" s="92">
        <f>I360+J360</f>
        <v>0</v>
      </c>
      <c r="Q360" s="92">
        <f>ROUND(I360*H360,2)</f>
        <v>0</v>
      </c>
      <c r="R360" s="92">
        <f>ROUND(J360*H360,2)</f>
        <v>0</v>
      </c>
      <c r="S360" s="93">
        <v>0</v>
      </c>
      <c r="T360" s="93">
        <f>S360*H360</f>
        <v>0</v>
      </c>
      <c r="U360" s="93">
        <v>0</v>
      </c>
      <c r="V360" s="93">
        <f>U360*H360</f>
        <v>0</v>
      </c>
      <c r="W360" s="93">
        <v>0</v>
      </c>
      <c r="X360" s="94">
        <f>W360*H360</f>
        <v>0</v>
      </c>
      <c r="Y360" s="21"/>
      <c r="Z360" s="21"/>
      <c r="AA360" s="21"/>
      <c r="AB360" s="21"/>
      <c r="AC360" s="21"/>
      <c r="AD360" s="21"/>
      <c r="AE360" s="21"/>
      <c r="AR360" s="95" t="s">
        <v>239</v>
      </c>
      <c r="AT360" s="95" t="s">
        <v>164</v>
      </c>
      <c r="AU360" s="95" t="s">
        <v>82</v>
      </c>
      <c r="AY360" s="17" t="s">
        <v>161</v>
      </c>
      <c r="BE360" s="96">
        <f>IF(O360="základní",K360,0)</f>
        <v>0</v>
      </c>
      <c r="BF360" s="96">
        <f>IF(O360="snížená",K360,0)</f>
        <v>0</v>
      </c>
      <c r="BG360" s="96">
        <f>IF(O360="zákl. přenesená",K360,0)</f>
        <v>0</v>
      </c>
      <c r="BH360" s="96">
        <f>IF(O360="sníž. přenesená",K360,0)</f>
        <v>0</v>
      </c>
      <c r="BI360" s="96">
        <f>IF(O360="nulová",K360,0)</f>
        <v>0</v>
      </c>
      <c r="BJ360" s="17" t="s">
        <v>80</v>
      </c>
      <c r="BK360" s="96">
        <f>ROUND(P360*H360,2)</f>
        <v>0</v>
      </c>
      <c r="BL360" s="17" t="s">
        <v>239</v>
      </c>
      <c r="BM360" s="95" t="s">
        <v>468</v>
      </c>
    </row>
    <row r="361" spans="1:65" s="13" customFormat="1">
      <c r="B361" s="219"/>
      <c r="C361" s="220"/>
      <c r="D361" s="221" t="s">
        <v>169</v>
      </c>
      <c r="E361" s="222" t="s">
        <v>1</v>
      </c>
      <c r="F361" s="223" t="s">
        <v>417</v>
      </c>
      <c r="G361" s="220"/>
      <c r="H361" s="224">
        <v>53.3</v>
      </c>
      <c r="I361" s="220"/>
      <c r="J361" s="220"/>
      <c r="K361" s="220"/>
      <c r="M361" s="97"/>
      <c r="N361" s="99"/>
      <c r="O361" s="100"/>
      <c r="P361" s="100"/>
      <c r="Q361" s="100"/>
      <c r="R361" s="100"/>
      <c r="S361" s="100"/>
      <c r="T361" s="100"/>
      <c r="U361" s="100"/>
      <c r="V361" s="100"/>
      <c r="W361" s="100"/>
      <c r="X361" s="101"/>
      <c r="AT361" s="98" t="s">
        <v>169</v>
      </c>
      <c r="AU361" s="98" t="s">
        <v>82</v>
      </c>
      <c r="AV361" s="13" t="s">
        <v>82</v>
      </c>
      <c r="AW361" s="13" t="s">
        <v>4</v>
      </c>
      <c r="AX361" s="13" t="s">
        <v>72</v>
      </c>
      <c r="AY361" s="98" t="s">
        <v>161</v>
      </c>
    </row>
    <row r="362" spans="1:65" s="14" customFormat="1">
      <c r="B362" s="225"/>
      <c r="C362" s="226"/>
      <c r="D362" s="221" t="s">
        <v>169</v>
      </c>
      <c r="E362" s="227" t="s">
        <v>1</v>
      </c>
      <c r="F362" s="228" t="s">
        <v>171</v>
      </c>
      <c r="G362" s="226"/>
      <c r="H362" s="229">
        <v>53.3</v>
      </c>
      <c r="I362" s="226"/>
      <c r="J362" s="226"/>
      <c r="K362" s="226"/>
      <c r="M362" s="102"/>
      <c r="N362" s="104"/>
      <c r="O362" s="105"/>
      <c r="P362" s="105"/>
      <c r="Q362" s="105"/>
      <c r="R362" s="105"/>
      <c r="S362" s="105"/>
      <c r="T362" s="105"/>
      <c r="U362" s="105"/>
      <c r="V362" s="105"/>
      <c r="W362" s="105"/>
      <c r="X362" s="106"/>
      <c r="AT362" s="103" t="s">
        <v>169</v>
      </c>
      <c r="AU362" s="103" t="s">
        <v>82</v>
      </c>
      <c r="AV362" s="14" t="s">
        <v>168</v>
      </c>
      <c r="AW362" s="14" t="s">
        <v>4</v>
      </c>
      <c r="AX362" s="14" t="s">
        <v>80</v>
      </c>
      <c r="AY362" s="103" t="s">
        <v>161</v>
      </c>
    </row>
    <row r="363" spans="1:65" s="12" customFormat="1" ht="22.9" customHeight="1">
      <c r="B363" s="206"/>
      <c r="C363" s="207"/>
      <c r="D363" s="208" t="s">
        <v>71</v>
      </c>
      <c r="E363" s="211" t="s">
        <v>469</v>
      </c>
      <c r="F363" s="211" t="s">
        <v>470</v>
      </c>
      <c r="G363" s="207"/>
      <c r="H363" s="207"/>
      <c r="I363" s="207"/>
      <c r="J363" s="207"/>
      <c r="K363" s="212">
        <f>BK363</f>
        <v>0</v>
      </c>
      <c r="M363" s="80"/>
      <c r="N363" s="82"/>
      <c r="O363" s="83"/>
      <c r="P363" s="83"/>
      <c r="Q363" s="84">
        <f>SUM(Q364:Q380)</f>
        <v>0</v>
      </c>
      <c r="R363" s="84">
        <f>SUM(R364:R380)</f>
        <v>0</v>
      </c>
      <c r="S363" s="83"/>
      <c r="T363" s="85">
        <f>SUM(T364:T380)</f>
        <v>0</v>
      </c>
      <c r="U363" s="83"/>
      <c r="V363" s="85">
        <f>SUM(V364:V380)</f>
        <v>0</v>
      </c>
      <c r="W363" s="83"/>
      <c r="X363" s="86">
        <f>SUM(X364:X380)</f>
        <v>0</v>
      </c>
      <c r="AR363" s="81" t="s">
        <v>82</v>
      </c>
      <c r="AT363" s="87" t="s">
        <v>71</v>
      </c>
      <c r="AU363" s="87" t="s">
        <v>80</v>
      </c>
      <c r="AY363" s="81" t="s">
        <v>161</v>
      </c>
      <c r="BK363" s="88">
        <f>SUM(BK364:BK380)</f>
        <v>0</v>
      </c>
    </row>
    <row r="364" spans="1:65" s="2" customFormat="1" ht="33" customHeight="1">
      <c r="A364" s="21"/>
      <c r="B364" s="137"/>
      <c r="C364" s="213" t="s">
        <v>318</v>
      </c>
      <c r="D364" s="213" t="s">
        <v>164</v>
      </c>
      <c r="E364" s="214" t="s">
        <v>471</v>
      </c>
      <c r="F364" s="215" t="s">
        <v>472</v>
      </c>
      <c r="G364" s="216" t="s">
        <v>346</v>
      </c>
      <c r="H364" s="217">
        <v>20</v>
      </c>
      <c r="I364" s="218">
        <v>0</v>
      </c>
      <c r="J364" s="123"/>
      <c r="K364" s="218">
        <f>ROUND(P364*H364,2)</f>
        <v>0</v>
      </c>
      <c r="L364" s="89"/>
      <c r="M364" s="22"/>
      <c r="N364" s="90" t="s">
        <v>1</v>
      </c>
      <c r="O364" s="91" t="s">
        <v>35</v>
      </c>
      <c r="P364" s="92">
        <f>I364+J364</f>
        <v>0</v>
      </c>
      <c r="Q364" s="92">
        <f>ROUND(I364*H364,2)</f>
        <v>0</v>
      </c>
      <c r="R364" s="92">
        <f>ROUND(J364*H364,2)</f>
        <v>0</v>
      </c>
      <c r="S364" s="93">
        <v>0</v>
      </c>
      <c r="T364" s="93">
        <f>S364*H364</f>
        <v>0</v>
      </c>
      <c r="U364" s="93">
        <v>0</v>
      </c>
      <c r="V364" s="93">
        <f>U364*H364</f>
        <v>0</v>
      </c>
      <c r="W364" s="93">
        <v>0</v>
      </c>
      <c r="X364" s="94">
        <f>W364*H364</f>
        <v>0</v>
      </c>
      <c r="Y364" s="21"/>
      <c r="Z364" s="21"/>
      <c r="AA364" s="21"/>
      <c r="AB364" s="21"/>
      <c r="AC364" s="21"/>
      <c r="AD364" s="21"/>
      <c r="AE364" s="21"/>
      <c r="AR364" s="95" t="s">
        <v>239</v>
      </c>
      <c r="AT364" s="95" t="s">
        <v>164</v>
      </c>
      <c r="AU364" s="95" t="s">
        <v>82</v>
      </c>
      <c r="AY364" s="17" t="s">
        <v>161</v>
      </c>
      <c r="BE364" s="96">
        <f>IF(O364="základní",K364,0)</f>
        <v>0</v>
      </c>
      <c r="BF364" s="96">
        <f>IF(O364="snížená",K364,0)</f>
        <v>0</v>
      </c>
      <c r="BG364" s="96">
        <f>IF(O364="zákl. přenesená",K364,0)</f>
        <v>0</v>
      </c>
      <c r="BH364" s="96">
        <f>IF(O364="sníž. přenesená",K364,0)</f>
        <v>0</v>
      </c>
      <c r="BI364" s="96">
        <f>IF(O364="nulová",K364,0)</f>
        <v>0</v>
      </c>
      <c r="BJ364" s="17" t="s">
        <v>80</v>
      </c>
      <c r="BK364" s="96">
        <f>ROUND(P364*H364,2)</f>
        <v>0</v>
      </c>
      <c r="BL364" s="17" t="s">
        <v>239</v>
      </c>
      <c r="BM364" s="95" t="s">
        <v>473</v>
      </c>
    </row>
    <row r="365" spans="1:65" s="15" customFormat="1">
      <c r="B365" s="230"/>
      <c r="C365" s="231"/>
      <c r="D365" s="221" t="s">
        <v>169</v>
      </c>
      <c r="E365" s="232" t="s">
        <v>1</v>
      </c>
      <c r="F365" s="233" t="s">
        <v>474</v>
      </c>
      <c r="G365" s="231"/>
      <c r="H365" s="232" t="s">
        <v>1</v>
      </c>
      <c r="I365" s="231"/>
      <c r="J365" s="231"/>
      <c r="K365" s="231"/>
      <c r="M365" s="107"/>
      <c r="N365" s="109"/>
      <c r="O365" s="110"/>
      <c r="P365" s="110"/>
      <c r="Q365" s="110"/>
      <c r="R365" s="110"/>
      <c r="S365" s="110"/>
      <c r="T365" s="110"/>
      <c r="U365" s="110"/>
      <c r="V365" s="110"/>
      <c r="W365" s="110"/>
      <c r="X365" s="111"/>
      <c r="AT365" s="108" t="s">
        <v>169</v>
      </c>
      <c r="AU365" s="108" t="s">
        <v>82</v>
      </c>
      <c r="AV365" s="15" t="s">
        <v>80</v>
      </c>
      <c r="AW365" s="15" t="s">
        <v>4</v>
      </c>
      <c r="AX365" s="15" t="s">
        <v>72</v>
      </c>
      <c r="AY365" s="108" t="s">
        <v>161</v>
      </c>
    </row>
    <row r="366" spans="1:65" s="15" customFormat="1">
      <c r="B366" s="230"/>
      <c r="C366" s="231"/>
      <c r="D366" s="221" t="s">
        <v>169</v>
      </c>
      <c r="E366" s="232" t="s">
        <v>1</v>
      </c>
      <c r="F366" s="233" t="s">
        <v>475</v>
      </c>
      <c r="G366" s="231"/>
      <c r="H366" s="232" t="s">
        <v>1</v>
      </c>
      <c r="I366" s="231"/>
      <c r="J366" s="231"/>
      <c r="K366" s="231"/>
      <c r="M366" s="107"/>
      <c r="N366" s="109"/>
      <c r="O366" s="110"/>
      <c r="P366" s="110"/>
      <c r="Q366" s="110"/>
      <c r="R366" s="110"/>
      <c r="S366" s="110"/>
      <c r="T366" s="110"/>
      <c r="U366" s="110"/>
      <c r="V366" s="110"/>
      <c r="W366" s="110"/>
      <c r="X366" s="111"/>
      <c r="AT366" s="108" t="s">
        <v>169</v>
      </c>
      <c r="AU366" s="108" t="s">
        <v>82</v>
      </c>
      <c r="AV366" s="15" t="s">
        <v>80</v>
      </c>
      <c r="AW366" s="15" t="s">
        <v>4</v>
      </c>
      <c r="AX366" s="15" t="s">
        <v>72</v>
      </c>
      <c r="AY366" s="108" t="s">
        <v>161</v>
      </c>
    </row>
    <row r="367" spans="1:65" s="13" customFormat="1">
      <c r="B367" s="219"/>
      <c r="C367" s="220"/>
      <c r="D367" s="221" t="s">
        <v>169</v>
      </c>
      <c r="E367" s="222" t="s">
        <v>1</v>
      </c>
      <c r="F367" s="223" t="s">
        <v>248</v>
      </c>
      <c r="G367" s="220"/>
      <c r="H367" s="224">
        <v>20</v>
      </c>
      <c r="I367" s="220"/>
      <c r="J367" s="220"/>
      <c r="K367" s="220"/>
      <c r="M367" s="97"/>
      <c r="N367" s="99"/>
      <c r="O367" s="100"/>
      <c r="P367" s="100"/>
      <c r="Q367" s="100"/>
      <c r="R367" s="100"/>
      <c r="S367" s="100"/>
      <c r="T367" s="100"/>
      <c r="U367" s="100"/>
      <c r="V367" s="100"/>
      <c r="W367" s="100"/>
      <c r="X367" s="101"/>
      <c r="AT367" s="98" t="s">
        <v>169</v>
      </c>
      <c r="AU367" s="98" t="s">
        <v>82</v>
      </c>
      <c r="AV367" s="13" t="s">
        <v>82</v>
      </c>
      <c r="AW367" s="13" t="s">
        <v>4</v>
      </c>
      <c r="AX367" s="13" t="s">
        <v>72</v>
      </c>
      <c r="AY367" s="98" t="s">
        <v>161</v>
      </c>
    </row>
    <row r="368" spans="1:65" s="14" customFormat="1">
      <c r="B368" s="225"/>
      <c r="C368" s="226"/>
      <c r="D368" s="221" t="s">
        <v>169</v>
      </c>
      <c r="E368" s="227" t="s">
        <v>1</v>
      </c>
      <c r="F368" s="228" t="s">
        <v>171</v>
      </c>
      <c r="G368" s="226"/>
      <c r="H368" s="229">
        <v>20</v>
      </c>
      <c r="I368" s="226"/>
      <c r="J368" s="226"/>
      <c r="K368" s="226"/>
      <c r="M368" s="102"/>
      <c r="N368" s="104"/>
      <c r="O368" s="105"/>
      <c r="P368" s="105"/>
      <c r="Q368" s="105"/>
      <c r="R368" s="105"/>
      <c r="S368" s="105"/>
      <c r="T368" s="105"/>
      <c r="U368" s="105"/>
      <c r="V368" s="105"/>
      <c r="W368" s="105"/>
      <c r="X368" s="106"/>
      <c r="AT368" s="103" t="s">
        <v>169</v>
      </c>
      <c r="AU368" s="103" t="s">
        <v>82</v>
      </c>
      <c r="AV368" s="14" t="s">
        <v>168</v>
      </c>
      <c r="AW368" s="14" t="s">
        <v>4</v>
      </c>
      <c r="AX368" s="14" t="s">
        <v>80</v>
      </c>
      <c r="AY368" s="103" t="s">
        <v>161</v>
      </c>
    </row>
    <row r="369" spans="1:65" s="2" customFormat="1" ht="16.5" customHeight="1">
      <c r="A369" s="21"/>
      <c r="B369" s="137"/>
      <c r="C369" s="213" t="s">
        <v>476</v>
      </c>
      <c r="D369" s="213" t="s">
        <v>164</v>
      </c>
      <c r="E369" s="214" t="s">
        <v>477</v>
      </c>
      <c r="F369" s="215" t="s">
        <v>478</v>
      </c>
      <c r="G369" s="216" t="s">
        <v>167</v>
      </c>
      <c r="H369" s="217">
        <v>22.1</v>
      </c>
      <c r="I369" s="218">
        <v>0</v>
      </c>
      <c r="J369" s="123"/>
      <c r="K369" s="218">
        <f>ROUND(P369*H369,2)</f>
        <v>0</v>
      </c>
      <c r="L369" s="89"/>
      <c r="M369" s="22"/>
      <c r="N369" s="90" t="s">
        <v>1</v>
      </c>
      <c r="O369" s="91" t="s">
        <v>35</v>
      </c>
      <c r="P369" s="92">
        <f>I369+J369</f>
        <v>0</v>
      </c>
      <c r="Q369" s="92">
        <f>ROUND(I369*H369,2)</f>
        <v>0</v>
      </c>
      <c r="R369" s="92">
        <f>ROUND(J369*H369,2)</f>
        <v>0</v>
      </c>
      <c r="S369" s="93">
        <v>0</v>
      </c>
      <c r="T369" s="93">
        <f>S369*H369</f>
        <v>0</v>
      </c>
      <c r="U369" s="93">
        <v>0</v>
      </c>
      <c r="V369" s="93">
        <f>U369*H369</f>
        <v>0</v>
      </c>
      <c r="W369" s="93">
        <v>0</v>
      </c>
      <c r="X369" s="94">
        <f>W369*H369</f>
        <v>0</v>
      </c>
      <c r="Y369" s="21"/>
      <c r="Z369" s="21"/>
      <c r="AA369" s="21"/>
      <c r="AB369" s="21"/>
      <c r="AC369" s="21"/>
      <c r="AD369" s="21"/>
      <c r="AE369" s="21"/>
      <c r="AR369" s="95" t="s">
        <v>239</v>
      </c>
      <c r="AT369" s="95" t="s">
        <v>164</v>
      </c>
      <c r="AU369" s="95" t="s">
        <v>82</v>
      </c>
      <c r="AY369" s="17" t="s">
        <v>161</v>
      </c>
      <c r="BE369" s="96">
        <f>IF(O369="základní",K369,0)</f>
        <v>0</v>
      </c>
      <c r="BF369" s="96">
        <f>IF(O369="snížená",K369,0)</f>
        <v>0</v>
      </c>
      <c r="BG369" s="96">
        <f>IF(O369="zákl. přenesená",K369,0)</f>
        <v>0</v>
      </c>
      <c r="BH369" s="96">
        <f>IF(O369="sníž. přenesená",K369,0)</f>
        <v>0</v>
      </c>
      <c r="BI369" s="96">
        <f>IF(O369="nulová",K369,0)</f>
        <v>0</v>
      </c>
      <c r="BJ369" s="17" t="s">
        <v>80</v>
      </c>
      <c r="BK369" s="96">
        <f>ROUND(P369*H369,2)</f>
        <v>0</v>
      </c>
      <c r="BL369" s="17" t="s">
        <v>239</v>
      </c>
      <c r="BM369" s="95" t="s">
        <v>479</v>
      </c>
    </row>
    <row r="370" spans="1:65" s="15" customFormat="1">
      <c r="B370" s="230"/>
      <c r="C370" s="231"/>
      <c r="D370" s="221" t="s">
        <v>169</v>
      </c>
      <c r="E370" s="232" t="s">
        <v>1</v>
      </c>
      <c r="F370" s="233" t="s">
        <v>480</v>
      </c>
      <c r="G370" s="231"/>
      <c r="H370" s="232" t="s">
        <v>1</v>
      </c>
      <c r="I370" s="231"/>
      <c r="J370" s="231"/>
      <c r="K370" s="231"/>
      <c r="M370" s="107"/>
      <c r="N370" s="109"/>
      <c r="O370" s="110"/>
      <c r="P370" s="110"/>
      <c r="Q370" s="110"/>
      <c r="R370" s="110"/>
      <c r="S370" s="110"/>
      <c r="T370" s="110"/>
      <c r="U370" s="110"/>
      <c r="V370" s="110"/>
      <c r="W370" s="110"/>
      <c r="X370" s="111"/>
      <c r="AT370" s="108" t="s">
        <v>169</v>
      </c>
      <c r="AU370" s="108" t="s">
        <v>82</v>
      </c>
      <c r="AV370" s="15" t="s">
        <v>80</v>
      </c>
      <c r="AW370" s="15" t="s">
        <v>4</v>
      </c>
      <c r="AX370" s="15" t="s">
        <v>72</v>
      </c>
      <c r="AY370" s="108" t="s">
        <v>161</v>
      </c>
    </row>
    <row r="371" spans="1:65" s="13" customFormat="1">
      <c r="B371" s="219"/>
      <c r="C371" s="220"/>
      <c r="D371" s="221" t="s">
        <v>169</v>
      </c>
      <c r="E371" s="222" t="s">
        <v>1</v>
      </c>
      <c r="F371" s="223" t="s">
        <v>481</v>
      </c>
      <c r="G371" s="220"/>
      <c r="H371" s="224">
        <v>22.1</v>
      </c>
      <c r="I371" s="220"/>
      <c r="J371" s="220"/>
      <c r="K371" s="220"/>
      <c r="M371" s="97"/>
      <c r="N371" s="99"/>
      <c r="O371" s="100"/>
      <c r="P371" s="100"/>
      <c r="Q371" s="100"/>
      <c r="R371" s="100"/>
      <c r="S371" s="100"/>
      <c r="T371" s="100"/>
      <c r="U371" s="100"/>
      <c r="V371" s="100"/>
      <c r="W371" s="100"/>
      <c r="X371" s="101"/>
      <c r="AT371" s="98" t="s">
        <v>169</v>
      </c>
      <c r="AU371" s="98" t="s">
        <v>82</v>
      </c>
      <c r="AV371" s="13" t="s">
        <v>82</v>
      </c>
      <c r="AW371" s="13" t="s">
        <v>4</v>
      </c>
      <c r="AX371" s="13" t="s">
        <v>72</v>
      </c>
      <c r="AY371" s="98" t="s">
        <v>161</v>
      </c>
    </row>
    <row r="372" spans="1:65" s="14" customFormat="1">
      <c r="B372" s="225"/>
      <c r="C372" s="226"/>
      <c r="D372" s="221" t="s">
        <v>169</v>
      </c>
      <c r="E372" s="227" t="s">
        <v>1</v>
      </c>
      <c r="F372" s="228" t="s">
        <v>171</v>
      </c>
      <c r="G372" s="226"/>
      <c r="H372" s="229">
        <v>22.1</v>
      </c>
      <c r="I372" s="226"/>
      <c r="J372" s="226"/>
      <c r="K372" s="226"/>
      <c r="M372" s="102"/>
      <c r="N372" s="104"/>
      <c r="O372" s="105"/>
      <c r="P372" s="105"/>
      <c r="Q372" s="105"/>
      <c r="R372" s="105"/>
      <c r="S372" s="105"/>
      <c r="T372" s="105"/>
      <c r="U372" s="105"/>
      <c r="V372" s="105"/>
      <c r="W372" s="105"/>
      <c r="X372" s="106"/>
      <c r="AT372" s="103" t="s">
        <v>169</v>
      </c>
      <c r="AU372" s="103" t="s">
        <v>82</v>
      </c>
      <c r="AV372" s="14" t="s">
        <v>168</v>
      </c>
      <c r="AW372" s="14" t="s">
        <v>4</v>
      </c>
      <c r="AX372" s="14" t="s">
        <v>80</v>
      </c>
      <c r="AY372" s="103" t="s">
        <v>161</v>
      </c>
    </row>
    <row r="373" spans="1:65" s="2" customFormat="1" ht="16.5" customHeight="1">
      <c r="A373" s="21"/>
      <c r="B373" s="137"/>
      <c r="C373" s="213" t="s">
        <v>324</v>
      </c>
      <c r="D373" s="213" t="s">
        <v>164</v>
      </c>
      <c r="E373" s="214" t="s">
        <v>482</v>
      </c>
      <c r="F373" s="215" t="s">
        <v>483</v>
      </c>
      <c r="G373" s="216" t="s">
        <v>167</v>
      </c>
      <c r="H373" s="217">
        <v>22.1</v>
      </c>
      <c r="I373" s="218">
        <v>0</v>
      </c>
      <c r="J373" s="123"/>
      <c r="K373" s="218">
        <f>ROUND(P373*H373,2)</f>
        <v>0</v>
      </c>
      <c r="L373" s="89"/>
      <c r="M373" s="22"/>
      <c r="N373" s="90" t="s">
        <v>1</v>
      </c>
      <c r="O373" s="91" t="s">
        <v>35</v>
      </c>
      <c r="P373" s="92">
        <f>I373+J373</f>
        <v>0</v>
      </c>
      <c r="Q373" s="92">
        <f>ROUND(I373*H373,2)</f>
        <v>0</v>
      </c>
      <c r="R373" s="92">
        <f>ROUND(J373*H373,2)</f>
        <v>0</v>
      </c>
      <c r="S373" s="93">
        <v>0</v>
      </c>
      <c r="T373" s="93">
        <f>S373*H373</f>
        <v>0</v>
      </c>
      <c r="U373" s="93">
        <v>0</v>
      </c>
      <c r="V373" s="93">
        <f>U373*H373</f>
        <v>0</v>
      </c>
      <c r="W373" s="93">
        <v>0</v>
      </c>
      <c r="X373" s="94">
        <f>W373*H373</f>
        <v>0</v>
      </c>
      <c r="Y373" s="21"/>
      <c r="Z373" s="21"/>
      <c r="AA373" s="21"/>
      <c r="AB373" s="21"/>
      <c r="AC373" s="21"/>
      <c r="AD373" s="21"/>
      <c r="AE373" s="21"/>
      <c r="AR373" s="95" t="s">
        <v>239</v>
      </c>
      <c r="AT373" s="95" t="s">
        <v>164</v>
      </c>
      <c r="AU373" s="95" t="s">
        <v>82</v>
      </c>
      <c r="AY373" s="17" t="s">
        <v>161</v>
      </c>
      <c r="BE373" s="96">
        <f>IF(O373="základní",K373,0)</f>
        <v>0</v>
      </c>
      <c r="BF373" s="96">
        <f>IF(O373="snížená",K373,0)</f>
        <v>0</v>
      </c>
      <c r="BG373" s="96">
        <f>IF(O373="zákl. přenesená",K373,0)</f>
        <v>0</v>
      </c>
      <c r="BH373" s="96">
        <f>IF(O373="sníž. přenesená",K373,0)</f>
        <v>0</v>
      </c>
      <c r="BI373" s="96">
        <f>IF(O373="nulová",K373,0)</f>
        <v>0</v>
      </c>
      <c r="BJ373" s="17" t="s">
        <v>80</v>
      </c>
      <c r="BK373" s="96">
        <f>ROUND(P373*H373,2)</f>
        <v>0</v>
      </c>
      <c r="BL373" s="17" t="s">
        <v>239</v>
      </c>
      <c r="BM373" s="95" t="s">
        <v>484</v>
      </c>
    </row>
    <row r="374" spans="1:65" s="15" customFormat="1">
      <c r="B374" s="230"/>
      <c r="C374" s="231"/>
      <c r="D374" s="221" t="s">
        <v>169</v>
      </c>
      <c r="E374" s="232" t="s">
        <v>1</v>
      </c>
      <c r="F374" s="233" t="s">
        <v>480</v>
      </c>
      <c r="G374" s="231"/>
      <c r="H374" s="232" t="s">
        <v>1</v>
      </c>
      <c r="I374" s="231"/>
      <c r="J374" s="231"/>
      <c r="K374" s="231"/>
      <c r="M374" s="107"/>
      <c r="N374" s="109"/>
      <c r="O374" s="110"/>
      <c r="P374" s="110"/>
      <c r="Q374" s="110"/>
      <c r="R374" s="110"/>
      <c r="S374" s="110"/>
      <c r="T374" s="110"/>
      <c r="U374" s="110"/>
      <c r="V374" s="110"/>
      <c r="W374" s="110"/>
      <c r="X374" s="111"/>
      <c r="AT374" s="108" t="s">
        <v>169</v>
      </c>
      <c r="AU374" s="108" t="s">
        <v>82</v>
      </c>
      <c r="AV374" s="15" t="s">
        <v>80</v>
      </c>
      <c r="AW374" s="15" t="s">
        <v>4</v>
      </c>
      <c r="AX374" s="15" t="s">
        <v>72</v>
      </c>
      <c r="AY374" s="108" t="s">
        <v>161</v>
      </c>
    </row>
    <row r="375" spans="1:65" s="13" customFormat="1">
      <c r="B375" s="219"/>
      <c r="C375" s="220"/>
      <c r="D375" s="221" t="s">
        <v>169</v>
      </c>
      <c r="E375" s="222" t="s">
        <v>1</v>
      </c>
      <c r="F375" s="223" t="s">
        <v>481</v>
      </c>
      <c r="G375" s="220"/>
      <c r="H375" s="224">
        <v>22.1</v>
      </c>
      <c r="I375" s="220"/>
      <c r="J375" s="220"/>
      <c r="K375" s="220"/>
      <c r="M375" s="97"/>
      <c r="N375" s="99"/>
      <c r="O375" s="100"/>
      <c r="P375" s="100"/>
      <c r="Q375" s="100"/>
      <c r="R375" s="100"/>
      <c r="S375" s="100"/>
      <c r="T375" s="100"/>
      <c r="U375" s="100"/>
      <c r="V375" s="100"/>
      <c r="W375" s="100"/>
      <c r="X375" s="101"/>
      <c r="AT375" s="98" t="s">
        <v>169</v>
      </c>
      <c r="AU375" s="98" t="s">
        <v>82</v>
      </c>
      <c r="AV375" s="13" t="s">
        <v>82</v>
      </c>
      <c r="AW375" s="13" t="s">
        <v>4</v>
      </c>
      <c r="AX375" s="13" t="s">
        <v>72</v>
      </c>
      <c r="AY375" s="98" t="s">
        <v>161</v>
      </c>
    </row>
    <row r="376" spans="1:65" s="14" customFormat="1">
      <c r="B376" s="225"/>
      <c r="C376" s="226"/>
      <c r="D376" s="221" t="s">
        <v>169</v>
      </c>
      <c r="E376" s="227" t="s">
        <v>1</v>
      </c>
      <c r="F376" s="228" t="s">
        <v>171</v>
      </c>
      <c r="G376" s="226"/>
      <c r="H376" s="229">
        <v>22.1</v>
      </c>
      <c r="I376" s="226"/>
      <c r="J376" s="226"/>
      <c r="K376" s="226"/>
      <c r="M376" s="102"/>
      <c r="N376" s="104"/>
      <c r="O376" s="105"/>
      <c r="P376" s="105"/>
      <c r="Q376" s="105"/>
      <c r="R376" s="105"/>
      <c r="S376" s="105"/>
      <c r="T376" s="105"/>
      <c r="U376" s="105"/>
      <c r="V376" s="105"/>
      <c r="W376" s="105"/>
      <c r="X376" s="106"/>
      <c r="AT376" s="103" t="s">
        <v>169</v>
      </c>
      <c r="AU376" s="103" t="s">
        <v>82</v>
      </c>
      <c r="AV376" s="14" t="s">
        <v>168</v>
      </c>
      <c r="AW376" s="14" t="s">
        <v>4</v>
      </c>
      <c r="AX376" s="14" t="s">
        <v>80</v>
      </c>
      <c r="AY376" s="103" t="s">
        <v>161</v>
      </c>
    </row>
    <row r="377" spans="1:65" s="2" customFormat="1" ht="37.9" customHeight="1">
      <c r="A377" s="21"/>
      <c r="B377" s="137"/>
      <c r="C377" s="213" t="s">
        <v>442</v>
      </c>
      <c r="D377" s="213" t="s">
        <v>164</v>
      </c>
      <c r="E377" s="214" t="s">
        <v>485</v>
      </c>
      <c r="F377" s="215" t="s">
        <v>486</v>
      </c>
      <c r="G377" s="216" t="s">
        <v>269</v>
      </c>
      <c r="H377" s="217">
        <v>2</v>
      </c>
      <c r="I377" s="218">
        <v>0</v>
      </c>
      <c r="J377" s="123"/>
      <c r="K377" s="218">
        <f>ROUND(P377*H377,2)</f>
        <v>0</v>
      </c>
      <c r="L377" s="89"/>
      <c r="M377" s="22"/>
      <c r="N377" s="90" t="s">
        <v>1</v>
      </c>
      <c r="O377" s="91" t="s">
        <v>35</v>
      </c>
      <c r="P377" s="92">
        <f>I377+J377</f>
        <v>0</v>
      </c>
      <c r="Q377" s="92">
        <f>ROUND(I377*H377,2)</f>
        <v>0</v>
      </c>
      <c r="R377" s="92">
        <f>ROUND(J377*H377,2)</f>
        <v>0</v>
      </c>
      <c r="S377" s="93">
        <v>0</v>
      </c>
      <c r="T377" s="93">
        <f>S377*H377</f>
        <v>0</v>
      </c>
      <c r="U377" s="93">
        <v>0</v>
      </c>
      <c r="V377" s="93">
        <f>U377*H377</f>
        <v>0</v>
      </c>
      <c r="W377" s="93">
        <v>0</v>
      </c>
      <c r="X377" s="94">
        <f>W377*H377</f>
        <v>0</v>
      </c>
      <c r="Y377" s="21"/>
      <c r="Z377" s="21"/>
      <c r="AA377" s="21"/>
      <c r="AB377" s="21"/>
      <c r="AC377" s="21"/>
      <c r="AD377" s="21"/>
      <c r="AE377" s="21"/>
      <c r="AR377" s="95" t="s">
        <v>239</v>
      </c>
      <c r="AT377" s="95" t="s">
        <v>164</v>
      </c>
      <c r="AU377" s="95" t="s">
        <v>82</v>
      </c>
      <c r="AY377" s="17" t="s">
        <v>161</v>
      </c>
      <c r="BE377" s="96">
        <f>IF(O377="základní",K377,0)</f>
        <v>0</v>
      </c>
      <c r="BF377" s="96">
        <f>IF(O377="snížená",K377,0)</f>
        <v>0</v>
      </c>
      <c r="BG377" s="96">
        <f>IF(O377="zákl. přenesená",K377,0)</f>
        <v>0</v>
      </c>
      <c r="BH377" s="96">
        <f>IF(O377="sníž. přenesená",K377,0)</f>
        <v>0</v>
      </c>
      <c r="BI377" s="96">
        <f>IF(O377="nulová",K377,0)</f>
        <v>0</v>
      </c>
      <c r="BJ377" s="17" t="s">
        <v>80</v>
      </c>
      <c r="BK377" s="96">
        <f>ROUND(P377*H377,2)</f>
        <v>0</v>
      </c>
      <c r="BL377" s="17" t="s">
        <v>239</v>
      </c>
      <c r="BM377" s="95" t="s">
        <v>487</v>
      </c>
    </row>
    <row r="378" spans="1:65" s="15" customFormat="1">
      <c r="B378" s="230"/>
      <c r="C378" s="231"/>
      <c r="D378" s="221" t="s">
        <v>169</v>
      </c>
      <c r="E378" s="232" t="s">
        <v>1</v>
      </c>
      <c r="F378" s="233" t="s">
        <v>488</v>
      </c>
      <c r="G378" s="231"/>
      <c r="H378" s="232" t="s">
        <v>1</v>
      </c>
      <c r="I378" s="231"/>
      <c r="J378" s="231"/>
      <c r="K378" s="231"/>
      <c r="M378" s="107"/>
      <c r="N378" s="109"/>
      <c r="O378" s="110"/>
      <c r="P378" s="110"/>
      <c r="Q378" s="110"/>
      <c r="R378" s="110"/>
      <c r="S378" s="110"/>
      <c r="T378" s="110"/>
      <c r="U378" s="110"/>
      <c r="V378" s="110"/>
      <c r="W378" s="110"/>
      <c r="X378" s="111"/>
      <c r="AT378" s="108" t="s">
        <v>169</v>
      </c>
      <c r="AU378" s="108" t="s">
        <v>82</v>
      </c>
      <c r="AV378" s="15" t="s">
        <v>80</v>
      </c>
      <c r="AW378" s="15" t="s">
        <v>4</v>
      </c>
      <c r="AX378" s="15" t="s">
        <v>72</v>
      </c>
      <c r="AY378" s="108" t="s">
        <v>161</v>
      </c>
    </row>
    <row r="379" spans="1:65" s="13" customFormat="1">
      <c r="B379" s="219"/>
      <c r="C379" s="220"/>
      <c r="D379" s="221" t="s">
        <v>169</v>
      </c>
      <c r="E379" s="222" t="s">
        <v>1</v>
      </c>
      <c r="F379" s="223" t="s">
        <v>82</v>
      </c>
      <c r="G379" s="220"/>
      <c r="H379" s="224">
        <v>2</v>
      </c>
      <c r="I379" s="220"/>
      <c r="J379" s="220"/>
      <c r="K379" s="220"/>
      <c r="M379" s="97"/>
      <c r="N379" s="99"/>
      <c r="O379" s="100"/>
      <c r="P379" s="100"/>
      <c r="Q379" s="100"/>
      <c r="R379" s="100"/>
      <c r="S379" s="100"/>
      <c r="T379" s="100"/>
      <c r="U379" s="100"/>
      <c r="V379" s="100"/>
      <c r="W379" s="100"/>
      <c r="X379" s="101"/>
      <c r="AT379" s="98" t="s">
        <v>169</v>
      </c>
      <c r="AU379" s="98" t="s">
        <v>82</v>
      </c>
      <c r="AV379" s="13" t="s">
        <v>82</v>
      </c>
      <c r="AW379" s="13" t="s">
        <v>4</v>
      </c>
      <c r="AX379" s="13" t="s">
        <v>72</v>
      </c>
      <c r="AY379" s="98" t="s">
        <v>161</v>
      </c>
    </row>
    <row r="380" spans="1:65" s="14" customFormat="1">
      <c r="B380" s="225"/>
      <c r="C380" s="226"/>
      <c r="D380" s="221" t="s">
        <v>169</v>
      </c>
      <c r="E380" s="227" t="s">
        <v>1</v>
      </c>
      <c r="F380" s="228" t="s">
        <v>171</v>
      </c>
      <c r="G380" s="226"/>
      <c r="H380" s="229">
        <v>2</v>
      </c>
      <c r="I380" s="226"/>
      <c r="J380" s="226"/>
      <c r="K380" s="226"/>
      <c r="M380" s="102"/>
      <c r="N380" s="112"/>
      <c r="O380" s="113"/>
      <c r="P380" s="113"/>
      <c r="Q380" s="113"/>
      <c r="R380" s="113"/>
      <c r="S380" s="113"/>
      <c r="T380" s="113"/>
      <c r="U380" s="113"/>
      <c r="V380" s="113"/>
      <c r="W380" s="113"/>
      <c r="X380" s="114"/>
      <c r="AT380" s="103" t="s">
        <v>169</v>
      </c>
      <c r="AU380" s="103" t="s">
        <v>82</v>
      </c>
      <c r="AV380" s="14" t="s">
        <v>168</v>
      </c>
      <c r="AW380" s="14" t="s">
        <v>4</v>
      </c>
      <c r="AX380" s="14" t="s">
        <v>80</v>
      </c>
      <c r="AY380" s="103" t="s">
        <v>161</v>
      </c>
    </row>
    <row r="381" spans="1:65" s="2" customFormat="1" ht="6.95" customHeight="1">
      <c r="A381" s="21"/>
      <c r="B381" s="153"/>
      <c r="C381" s="154"/>
      <c r="D381" s="154"/>
      <c r="E381" s="154"/>
      <c r="F381" s="154"/>
      <c r="G381" s="154"/>
      <c r="H381" s="154"/>
      <c r="I381" s="154"/>
      <c r="J381" s="154"/>
      <c r="K381" s="154"/>
      <c r="L381" s="29"/>
      <c r="M381" s="22"/>
      <c r="N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</row>
  </sheetData>
  <sheetProtection password="C68A" sheet="1" objects="1" scenarios="1" selectLockedCells="1"/>
  <autoFilter ref="C127:L380"/>
  <mergeCells count="9">
    <mergeCell ref="E87:H87"/>
    <mergeCell ref="E118:H118"/>
    <mergeCell ref="E120:H120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773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7.66406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85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489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ROUND(K132,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ROUND((SUM(BE132:BE772)),  2)</f>
        <v>0</v>
      </c>
      <c r="G35" s="138"/>
      <c r="H35" s="138"/>
      <c r="I35" s="178">
        <v>0.21</v>
      </c>
      <c r="J35" s="138"/>
      <c r="K35" s="173">
        <f>ROUND(((SUM(BE132:BE772))*I35),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ROUND((SUM(BF132:BF772)),  2)</f>
        <v>0</v>
      </c>
      <c r="G36" s="138"/>
      <c r="H36" s="138"/>
      <c r="I36" s="178">
        <v>0.12</v>
      </c>
      <c r="J36" s="138"/>
      <c r="K36" s="173">
        <f>ROUND(((SUM(BF132:BF772))*I36),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ROUND((SUM(BG132:BG772)),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ROUND((SUM(BH132:BH772)),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ROUND((SUM(BI132:BI772)),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102 - Stavební část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Q132</f>
        <v>0</v>
      </c>
      <c r="J96" s="175">
        <f t="shared" si="0"/>
        <v>0</v>
      </c>
      <c r="K96" s="175">
        <f>K132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2:13" s="9" customFormat="1" ht="24.95" customHeight="1">
      <c r="B97" s="191"/>
      <c r="C97" s="192"/>
      <c r="D97" s="193" t="s">
        <v>130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K133</f>
        <v>0</v>
      </c>
      <c r="M97" s="71"/>
    </row>
    <row r="98" spans="2:13" s="10" customFormat="1" ht="19.899999999999999" customHeight="1">
      <c r="B98" s="196"/>
      <c r="C98" s="197"/>
      <c r="D98" s="198" t="s">
        <v>490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K134</f>
        <v>0</v>
      </c>
      <c r="M98" s="72"/>
    </row>
    <row r="99" spans="2:13" s="10" customFormat="1" ht="19.899999999999999" customHeight="1">
      <c r="B99" s="196"/>
      <c r="C99" s="197"/>
      <c r="D99" s="198" t="s">
        <v>491</v>
      </c>
      <c r="E99" s="199"/>
      <c r="F99" s="199"/>
      <c r="G99" s="199"/>
      <c r="H99" s="199"/>
      <c r="I99" s="200">
        <f>Q157</f>
        <v>0</v>
      </c>
      <c r="J99" s="200">
        <f>R157</f>
        <v>0</v>
      </c>
      <c r="K99" s="200">
        <f>K157</f>
        <v>0</v>
      </c>
      <c r="M99" s="72"/>
    </row>
    <row r="100" spans="2:13" s="10" customFormat="1" ht="19.899999999999999" customHeight="1">
      <c r="B100" s="196"/>
      <c r="C100" s="197"/>
      <c r="D100" s="198" t="s">
        <v>492</v>
      </c>
      <c r="E100" s="199"/>
      <c r="F100" s="199"/>
      <c r="G100" s="199"/>
      <c r="H100" s="199"/>
      <c r="I100" s="200">
        <f>Q182</f>
        <v>0</v>
      </c>
      <c r="J100" s="200">
        <f>R182</f>
        <v>0</v>
      </c>
      <c r="K100" s="200">
        <f>K182</f>
        <v>0</v>
      </c>
      <c r="M100" s="72"/>
    </row>
    <row r="101" spans="2:13" s="10" customFormat="1" ht="19.899999999999999" customHeight="1">
      <c r="B101" s="196"/>
      <c r="C101" s="197"/>
      <c r="D101" s="198" t="s">
        <v>493</v>
      </c>
      <c r="E101" s="199"/>
      <c r="F101" s="199"/>
      <c r="G101" s="199"/>
      <c r="H101" s="199"/>
      <c r="I101" s="200">
        <f>Q214</f>
        <v>0</v>
      </c>
      <c r="J101" s="200">
        <f>R214</f>
        <v>0</v>
      </c>
      <c r="K101" s="200">
        <f>K214</f>
        <v>0</v>
      </c>
      <c r="M101" s="72"/>
    </row>
    <row r="102" spans="2:13" s="10" customFormat="1" ht="19.899999999999999" customHeight="1">
      <c r="B102" s="196"/>
      <c r="C102" s="197"/>
      <c r="D102" s="198" t="s">
        <v>131</v>
      </c>
      <c r="E102" s="199"/>
      <c r="F102" s="199"/>
      <c r="G102" s="199"/>
      <c r="H102" s="199"/>
      <c r="I102" s="200">
        <f>Q396</f>
        <v>0</v>
      </c>
      <c r="J102" s="200">
        <f>R396</f>
        <v>0</v>
      </c>
      <c r="K102" s="200">
        <f>K396</f>
        <v>0</v>
      </c>
      <c r="M102" s="72"/>
    </row>
    <row r="103" spans="2:13" s="10" customFormat="1" ht="19.899999999999999" customHeight="1">
      <c r="B103" s="196"/>
      <c r="C103" s="197"/>
      <c r="D103" s="198" t="s">
        <v>494</v>
      </c>
      <c r="E103" s="199"/>
      <c r="F103" s="199"/>
      <c r="G103" s="199"/>
      <c r="H103" s="199"/>
      <c r="I103" s="200">
        <f>Q472</f>
        <v>0</v>
      </c>
      <c r="J103" s="200">
        <f>R472</f>
        <v>0</v>
      </c>
      <c r="K103" s="200">
        <f>K472</f>
        <v>0</v>
      </c>
      <c r="M103" s="72"/>
    </row>
    <row r="104" spans="2:13" s="9" customFormat="1" ht="24.95" customHeight="1">
      <c r="B104" s="191"/>
      <c r="C104" s="192"/>
      <c r="D104" s="193" t="s">
        <v>133</v>
      </c>
      <c r="E104" s="194"/>
      <c r="F104" s="194"/>
      <c r="G104" s="194"/>
      <c r="H104" s="194"/>
      <c r="I104" s="195">
        <f>Q474</f>
        <v>0</v>
      </c>
      <c r="J104" s="195">
        <f>R474</f>
        <v>0</v>
      </c>
      <c r="K104" s="195">
        <f>K474</f>
        <v>0</v>
      </c>
      <c r="M104" s="71"/>
    </row>
    <row r="105" spans="2:13" s="10" customFormat="1" ht="19.899999999999999" customHeight="1">
      <c r="B105" s="196"/>
      <c r="C105" s="197"/>
      <c r="D105" s="198" t="s">
        <v>495</v>
      </c>
      <c r="E105" s="199"/>
      <c r="F105" s="199"/>
      <c r="G105" s="199"/>
      <c r="H105" s="199"/>
      <c r="I105" s="200">
        <f>Q475</f>
        <v>0</v>
      </c>
      <c r="J105" s="200">
        <f>R475</f>
        <v>0</v>
      </c>
      <c r="K105" s="200">
        <f>K475</f>
        <v>0</v>
      </c>
      <c r="M105" s="72"/>
    </row>
    <row r="106" spans="2:13" s="10" customFormat="1" ht="19.899999999999999" customHeight="1">
      <c r="B106" s="196"/>
      <c r="C106" s="197"/>
      <c r="D106" s="198" t="s">
        <v>134</v>
      </c>
      <c r="E106" s="199"/>
      <c r="F106" s="199"/>
      <c r="G106" s="199"/>
      <c r="H106" s="199"/>
      <c r="I106" s="200">
        <f>Q503</f>
        <v>0</v>
      </c>
      <c r="J106" s="200">
        <f>R503</f>
        <v>0</v>
      </c>
      <c r="K106" s="200">
        <f>K503</f>
        <v>0</v>
      </c>
      <c r="M106" s="72"/>
    </row>
    <row r="107" spans="2:13" s="10" customFormat="1" ht="19.899999999999999" customHeight="1">
      <c r="B107" s="196"/>
      <c r="C107" s="197"/>
      <c r="D107" s="198" t="s">
        <v>496</v>
      </c>
      <c r="E107" s="199"/>
      <c r="F107" s="199"/>
      <c r="G107" s="199"/>
      <c r="H107" s="199"/>
      <c r="I107" s="200">
        <f>Q554</f>
        <v>0</v>
      </c>
      <c r="J107" s="200">
        <f>R554</f>
        <v>0</v>
      </c>
      <c r="K107" s="200">
        <f>K554</f>
        <v>0</v>
      </c>
      <c r="M107" s="72"/>
    </row>
    <row r="108" spans="2:13" s="10" customFormat="1" ht="19.899999999999999" customHeight="1">
      <c r="B108" s="196"/>
      <c r="C108" s="197"/>
      <c r="D108" s="198" t="s">
        <v>497</v>
      </c>
      <c r="E108" s="199"/>
      <c r="F108" s="199"/>
      <c r="G108" s="199"/>
      <c r="H108" s="199"/>
      <c r="I108" s="200">
        <f>Q585</f>
        <v>0</v>
      </c>
      <c r="J108" s="200">
        <f>R585</f>
        <v>0</v>
      </c>
      <c r="K108" s="200">
        <f>K585</f>
        <v>0</v>
      </c>
      <c r="M108" s="72"/>
    </row>
    <row r="109" spans="2:13" s="10" customFormat="1" ht="19.899999999999999" customHeight="1">
      <c r="B109" s="196"/>
      <c r="C109" s="197"/>
      <c r="D109" s="198" t="s">
        <v>138</v>
      </c>
      <c r="E109" s="199"/>
      <c r="F109" s="199"/>
      <c r="G109" s="199"/>
      <c r="H109" s="199"/>
      <c r="I109" s="200">
        <f>Q595</f>
        <v>0</v>
      </c>
      <c r="J109" s="200">
        <f>R595</f>
        <v>0</v>
      </c>
      <c r="K109" s="200">
        <f>K595</f>
        <v>0</v>
      </c>
      <c r="M109" s="72"/>
    </row>
    <row r="110" spans="2:13" s="10" customFormat="1" ht="19.899999999999999" customHeight="1">
      <c r="B110" s="196"/>
      <c r="C110" s="197"/>
      <c r="D110" s="198" t="s">
        <v>140</v>
      </c>
      <c r="E110" s="199"/>
      <c r="F110" s="199"/>
      <c r="G110" s="199"/>
      <c r="H110" s="199"/>
      <c r="I110" s="200">
        <f>Q691</f>
        <v>0</v>
      </c>
      <c r="J110" s="200">
        <f>R691</f>
        <v>0</v>
      </c>
      <c r="K110" s="200">
        <f>K691</f>
        <v>0</v>
      </c>
      <c r="M110" s="72"/>
    </row>
    <row r="111" spans="2:13" s="10" customFormat="1" ht="19.899999999999999" customHeight="1">
      <c r="B111" s="196"/>
      <c r="C111" s="197"/>
      <c r="D111" s="198" t="s">
        <v>141</v>
      </c>
      <c r="E111" s="199"/>
      <c r="F111" s="199"/>
      <c r="G111" s="199"/>
      <c r="H111" s="199"/>
      <c r="I111" s="200">
        <f>Q710</f>
        <v>0</v>
      </c>
      <c r="J111" s="200">
        <f>R710</f>
        <v>0</v>
      </c>
      <c r="K111" s="200">
        <f>K710</f>
        <v>0</v>
      </c>
      <c r="M111" s="72"/>
    </row>
    <row r="112" spans="2:13" s="10" customFormat="1" ht="19.899999999999999" customHeight="1">
      <c r="B112" s="196"/>
      <c r="C112" s="197"/>
      <c r="D112" s="198" t="s">
        <v>498</v>
      </c>
      <c r="E112" s="199"/>
      <c r="F112" s="199"/>
      <c r="G112" s="199"/>
      <c r="H112" s="199"/>
      <c r="I112" s="200">
        <f>Q742</f>
        <v>0</v>
      </c>
      <c r="J112" s="200">
        <f>R742</f>
        <v>0</v>
      </c>
      <c r="K112" s="200">
        <f>K742</f>
        <v>0</v>
      </c>
      <c r="M112" s="72"/>
    </row>
    <row r="113" spans="1:31" s="2" customFormat="1" ht="21.75" customHeight="1">
      <c r="A113" s="21"/>
      <c r="B113" s="137"/>
      <c r="C113" s="138"/>
      <c r="D113" s="138"/>
      <c r="E113" s="138"/>
      <c r="F113" s="138"/>
      <c r="G113" s="138"/>
      <c r="H113" s="138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31" s="2" customFormat="1" ht="6.95" customHeight="1">
      <c r="A114" s="21"/>
      <c r="B114" s="153"/>
      <c r="C114" s="154"/>
      <c r="D114" s="154"/>
      <c r="E114" s="154"/>
      <c r="F114" s="154"/>
      <c r="G114" s="154"/>
      <c r="H114" s="154"/>
      <c r="I114" s="154"/>
      <c r="J114" s="154"/>
      <c r="K114" s="154"/>
      <c r="L114" s="29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31">
      <c r="B115" s="65"/>
      <c r="C115" s="65"/>
      <c r="D115" s="65"/>
      <c r="E115" s="65"/>
      <c r="F115" s="65"/>
      <c r="G115" s="65"/>
      <c r="H115" s="65"/>
      <c r="I115" s="65"/>
      <c r="J115" s="65"/>
      <c r="K115" s="65"/>
    </row>
    <row r="116" spans="1:31">
      <c r="B116" s="65"/>
      <c r="C116" s="65"/>
      <c r="D116" s="65"/>
      <c r="E116" s="65"/>
      <c r="F116" s="65"/>
      <c r="G116" s="65"/>
      <c r="H116" s="65"/>
      <c r="I116" s="65"/>
      <c r="J116" s="65"/>
      <c r="K116" s="65"/>
    </row>
    <row r="117" spans="1:31">
      <c r="B117" s="65"/>
      <c r="C117" s="65"/>
      <c r="D117" s="65"/>
      <c r="E117" s="65"/>
      <c r="F117" s="65"/>
      <c r="G117" s="65"/>
      <c r="H117" s="65"/>
      <c r="I117" s="65"/>
      <c r="J117" s="65"/>
      <c r="K117" s="65"/>
    </row>
    <row r="118" spans="1:31" s="2" customFormat="1" ht="6.95" customHeight="1">
      <c r="A118" s="21"/>
      <c r="B118" s="155"/>
      <c r="C118" s="156"/>
      <c r="D118" s="156"/>
      <c r="E118" s="156"/>
      <c r="F118" s="156"/>
      <c r="G118" s="156"/>
      <c r="H118" s="156"/>
      <c r="I118" s="156"/>
      <c r="J118" s="156"/>
      <c r="K118" s="156"/>
      <c r="L118" s="30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31" s="2" customFormat="1" ht="24.95" customHeight="1">
      <c r="A119" s="21"/>
      <c r="B119" s="137"/>
      <c r="C119" s="130" t="s">
        <v>142</v>
      </c>
      <c r="D119" s="138"/>
      <c r="E119" s="138"/>
      <c r="F119" s="138"/>
      <c r="G119" s="138"/>
      <c r="H119" s="138"/>
      <c r="I119" s="138"/>
      <c r="J119" s="138"/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31" s="2" customFormat="1" ht="6.95" customHeight="1">
      <c r="A120" s="21"/>
      <c r="B120" s="137"/>
      <c r="C120" s="138"/>
      <c r="D120" s="138"/>
      <c r="E120" s="138"/>
      <c r="F120" s="138"/>
      <c r="G120" s="138"/>
      <c r="H120" s="138"/>
      <c r="I120" s="138"/>
      <c r="J120" s="138"/>
      <c r="K120" s="138"/>
      <c r="L120" s="21"/>
      <c r="M120" s="26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31" s="2" customFormat="1" ht="12" customHeight="1">
      <c r="A121" s="21"/>
      <c r="B121" s="137"/>
      <c r="C121" s="133" t="s">
        <v>15</v>
      </c>
      <c r="D121" s="138"/>
      <c r="E121" s="138"/>
      <c r="F121" s="138"/>
      <c r="G121" s="138"/>
      <c r="H121" s="138"/>
      <c r="I121" s="138"/>
      <c r="J121" s="138"/>
      <c r="K121" s="138"/>
      <c r="L121" s="21"/>
      <c r="M121" s="26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31" s="2" customFormat="1" ht="16.5" customHeight="1">
      <c r="A122" s="21"/>
      <c r="B122" s="137"/>
      <c r="C122" s="138"/>
      <c r="D122" s="138"/>
      <c r="E122" s="278" t="str">
        <f>E7</f>
        <v>Rekonstrukce historické budovy krematoria Nymburk 25.10.2024</v>
      </c>
      <c r="F122" s="279"/>
      <c r="G122" s="279"/>
      <c r="H122" s="279"/>
      <c r="I122" s="138"/>
      <c r="J122" s="138"/>
      <c r="K122" s="138"/>
      <c r="L122" s="21"/>
      <c r="M122" s="26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1:31" s="2" customFormat="1" ht="12" customHeight="1">
      <c r="A123" s="21"/>
      <c r="B123" s="137"/>
      <c r="C123" s="133" t="s">
        <v>119</v>
      </c>
      <c r="D123" s="138"/>
      <c r="E123" s="138"/>
      <c r="F123" s="138"/>
      <c r="G123" s="138"/>
      <c r="H123" s="138"/>
      <c r="I123" s="138"/>
      <c r="J123" s="138"/>
      <c r="K123" s="138"/>
      <c r="L123" s="21"/>
      <c r="M123" s="26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31" s="2" customFormat="1" ht="16.5" customHeight="1">
      <c r="A124" s="21"/>
      <c r="B124" s="137"/>
      <c r="C124" s="138"/>
      <c r="D124" s="138"/>
      <c r="E124" s="259" t="str">
        <f>E9</f>
        <v>SO 102 - Stavební část</v>
      </c>
      <c r="F124" s="277"/>
      <c r="G124" s="277"/>
      <c r="H124" s="277"/>
      <c r="I124" s="138"/>
      <c r="J124" s="138"/>
      <c r="K124" s="138"/>
      <c r="L124" s="21"/>
      <c r="M124" s="26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s="2" customFormat="1" ht="6.95" customHeight="1">
      <c r="A125" s="21"/>
      <c r="B125" s="137"/>
      <c r="C125" s="138"/>
      <c r="D125" s="138"/>
      <c r="E125" s="138"/>
      <c r="F125" s="138"/>
      <c r="G125" s="138"/>
      <c r="H125" s="138"/>
      <c r="I125" s="138"/>
      <c r="J125" s="138"/>
      <c r="K125" s="138"/>
      <c r="L125" s="21"/>
      <c r="M125" s="26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s="2" customFormat="1" ht="12" customHeight="1">
      <c r="A126" s="21"/>
      <c r="B126" s="137"/>
      <c r="C126" s="133" t="s">
        <v>19</v>
      </c>
      <c r="D126" s="138"/>
      <c r="E126" s="138"/>
      <c r="F126" s="134" t="str">
        <f>F12</f>
        <v xml:space="preserve"> </v>
      </c>
      <c r="G126" s="138"/>
      <c r="H126" s="138"/>
      <c r="I126" s="133" t="s">
        <v>21</v>
      </c>
      <c r="J126" s="186" t="str">
        <f>IF(J12="","",J12)</f>
        <v>6. 12. 2024</v>
      </c>
      <c r="K126" s="138"/>
      <c r="L126" s="21"/>
      <c r="M126" s="26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s="2" customFormat="1" ht="6.95" customHeight="1">
      <c r="A127" s="21"/>
      <c r="B127" s="137"/>
      <c r="C127" s="138"/>
      <c r="D127" s="138"/>
      <c r="E127" s="138"/>
      <c r="F127" s="138"/>
      <c r="G127" s="138"/>
      <c r="H127" s="138"/>
      <c r="I127" s="138"/>
      <c r="J127" s="138"/>
      <c r="K127" s="138"/>
      <c r="L127" s="21"/>
      <c r="M127" s="26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1:31" s="2" customFormat="1" ht="15.2" customHeight="1">
      <c r="A128" s="21"/>
      <c r="B128" s="137"/>
      <c r="C128" s="133" t="s">
        <v>23</v>
      </c>
      <c r="D128" s="138"/>
      <c r="E128" s="138"/>
      <c r="F128" s="134" t="str">
        <f>E15</f>
        <v xml:space="preserve">  Město Nymburk</v>
      </c>
      <c r="G128" s="138"/>
      <c r="H128" s="138"/>
      <c r="I128" s="133" t="s">
        <v>27</v>
      </c>
      <c r="J128" s="187" t="str">
        <f>E21</f>
        <v xml:space="preserve">  Ing. Ivan Blažek</v>
      </c>
      <c r="K128" s="138"/>
      <c r="L128" s="21"/>
      <c r="M128" s="26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1:65" s="2" customFormat="1" ht="15.2" customHeight="1">
      <c r="A129" s="21"/>
      <c r="B129" s="137"/>
      <c r="C129" s="133" t="s">
        <v>26</v>
      </c>
      <c r="D129" s="138"/>
      <c r="E129" s="138"/>
      <c r="F129" s="134" t="str">
        <f>IF(E18="","",E18)</f>
        <v>vyplň údaj</v>
      </c>
      <c r="G129" s="138"/>
      <c r="H129" s="138"/>
      <c r="I129" s="133" t="s">
        <v>28</v>
      </c>
      <c r="J129" s="187" t="str">
        <f>E24</f>
        <v xml:space="preserve">  Jaroslav Kudláček</v>
      </c>
      <c r="K129" s="138"/>
      <c r="L129" s="21"/>
      <c r="M129" s="26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</row>
    <row r="130" spans="1:65" s="2" customFormat="1" ht="10.35" customHeight="1">
      <c r="A130" s="21"/>
      <c r="B130" s="137"/>
      <c r="C130" s="138"/>
      <c r="D130" s="138"/>
      <c r="E130" s="138"/>
      <c r="F130" s="138"/>
      <c r="G130" s="138"/>
      <c r="H130" s="138"/>
      <c r="I130" s="138"/>
      <c r="J130" s="138"/>
      <c r="K130" s="138"/>
      <c r="L130" s="21"/>
      <c r="M130" s="26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1:65" s="11" customFormat="1" ht="29.25" customHeight="1">
      <c r="A131" s="73"/>
      <c r="B131" s="201"/>
      <c r="C131" s="202" t="s">
        <v>143</v>
      </c>
      <c r="D131" s="203" t="s">
        <v>55</v>
      </c>
      <c r="E131" s="203" t="s">
        <v>51</v>
      </c>
      <c r="F131" s="203" t="s">
        <v>52</v>
      </c>
      <c r="G131" s="203" t="s">
        <v>144</v>
      </c>
      <c r="H131" s="203" t="s">
        <v>145</v>
      </c>
      <c r="I131" s="203" t="s">
        <v>146</v>
      </c>
      <c r="J131" s="203" t="s">
        <v>147</v>
      </c>
      <c r="K131" s="204" t="s">
        <v>127</v>
      </c>
      <c r="L131" s="74" t="s">
        <v>148</v>
      </c>
      <c r="M131" s="75"/>
      <c r="N131" s="38" t="s">
        <v>1</v>
      </c>
      <c r="O131" s="39" t="s">
        <v>34</v>
      </c>
      <c r="P131" s="39" t="s">
        <v>149</v>
      </c>
      <c r="Q131" s="39" t="s">
        <v>150</v>
      </c>
      <c r="R131" s="39" t="s">
        <v>151</v>
      </c>
      <c r="S131" s="39" t="s">
        <v>152</v>
      </c>
      <c r="T131" s="39" t="s">
        <v>153</v>
      </c>
      <c r="U131" s="39" t="s">
        <v>154</v>
      </c>
      <c r="V131" s="39" t="s">
        <v>155</v>
      </c>
      <c r="W131" s="39" t="s">
        <v>156</v>
      </c>
      <c r="X131" s="40" t="s">
        <v>157</v>
      </c>
      <c r="Y131" s="73"/>
      <c r="Z131" s="73"/>
      <c r="AA131" s="73"/>
      <c r="AB131" s="73"/>
      <c r="AC131" s="73"/>
      <c r="AD131" s="73"/>
      <c r="AE131" s="73"/>
    </row>
    <row r="132" spans="1:65" s="2" customFormat="1" ht="22.9" customHeight="1">
      <c r="A132" s="21"/>
      <c r="B132" s="137"/>
      <c r="C132" s="165" t="s">
        <v>158</v>
      </c>
      <c r="D132" s="138"/>
      <c r="E132" s="138"/>
      <c r="F132" s="138"/>
      <c r="G132" s="138"/>
      <c r="H132" s="138"/>
      <c r="I132" s="138"/>
      <c r="J132" s="138"/>
      <c r="K132" s="205">
        <f>BK132</f>
        <v>0</v>
      </c>
      <c r="L132" s="21"/>
      <c r="M132" s="22"/>
      <c r="N132" s="41"/>
      <c r="O132" s="33"/>
      <c r="P132" s="42"/>
      <c r="Q132" s="76">
        <f>Q133+Q474</f>
        <v>0</v>
      </c>
      <c r="R132" s="76">
        <f>R133+R474</f>
        <v>0</v>
      </c>
      <c r="S132" s="42"/>
      <c r="T132" s="77">
        <f>T133+T474</f>
        <v>0</v>
      </c>
      <c r="U132" s="42"/>
      <c r="V132" s="77">
        <f>V133+V474</f>
        <v>0</v>
      </c>
      <c r="W132" s="42"/>
      <c r="X132" s="78">
        <f>X133+X474</f>
        <v>0</v>
      </c>
      <c r="Y132" s="21"/>
      <c r="Z132" s="21"/>
      <c r="AA132" s="21"/>
      <c r="AB132" s="21"/>
      <c r="AC132" s="21"/>
      <c r="AD132" s="21"/>
      <c r="AE132" s="21"/>
      <c r="AT132" s="17" t="s">
        <v>71</v>
      </c>
      <c r="AU132" s="17" t="s">
        <v>129</v>
      </c>
      <c r="BK132" s="79">
        <f>BK133+BK474</f>
        <v>0</v>
      </c>
    </row>
    <row r="133" spans="1:65" s="12" customFormat="1" ht="25.9" customHeight="1">
      <c r="B133" s="206"/>
      <c r="C133" s="207"/>
      <c r="D133" s="208" t="s">
        <v>71</v>
      </c>
      <c r="E133" s="209" t="s">
        <v>159</v>
      </c>
      <c r="F133" s="209" t="s">
        <v>160</v>
      </c>
      <c r="G133" s="207"/>
      <c r="H133" s="207"/>
      <c r="I133" s="207"/>
      <c r="J133" s="207"/>
      <c r="K133" s="210">
        <f>BK133</f>
        <v>0</v>
      </c>
      <c r="M133" s="80"/>
      <c r="N133" s="82"/>
      <c r="O133" s="83"/>
      <c r="P133" s="83"/>
      <c r="Q133" s="84">
        <f>Q134+Q157+Q182+Q214+Q396+Q472</f>
        <v>0</v>
      </c>
      <c r="R133" s="84">
        <f>R134+R157+R182+R214+R396+R472</f>
        <v>0</v>
      </c>
      <c r="S133" s="83"/>
      <c r="T133" s="85">
        <f>T134+T157+T182+T214+T396+T472</f>
        <v>0</v>
      </c>
      <c r="U133" s="83"/>
      <c r="V133" s="85">
        <f>V134+V157+V182+V214+V396+V472</f>
        <v>0</v>
      </c>
      <c r="W133" s="83"/>
      <c r="X133" s="86">
        <f>X134+X157+X182+X214+X396+X472</f>
        <v>0</v>
      </c>
      <c r="AR133" s="81" t="s">
        <v>80</v>
      </c>
      <c r="AT133" s="87" t="s">
        <v>71</v>
      </c>
      <c r="AU133" s="87" t="s">
        <v>72</v>
      </c>
      <c r="AY133" s="81" t="s">
        <v>161</v>
      </c>
      <c r="BK133" s="88">
        <f>BK134+BK157+BK182+BK214+BK396+BK472</f>
        <v>0</v>
      </c>
    </row>
    <row r="134" spans="1:65" s="12" customFormat="1" ht="22.9" customHeight="1">
      <c r="B134" s="206"/>
      <c r="C134" s="207"/>
      <c r="D134" s="208" t="s">
        <v>71</v>
      </c>
      <c r="E134" s="211" t="s">
        <v>80</v>
      </c>
      <c r="F134" s="211" t="s">
        <v>499</v>
      </c>
      <c r="G134" s="207"/>
      <c r="H134" s="207"/>
      <c r="I134" s="207"/>
      <c r="J134" s="207"/>
      <c r="K134" s="212">
        <f>BK134</f>
        <v>0</v>
      </c>
      <c r="M134" s="80"/>
      <c r="N134" s="82"/>
      <c r="O134" s="83"/>
      <c r="P134" s="83"/>
      <c r="Q134" s="84">
        <f>SUM(Q135:Q156)</f>
        <v>0</v>
      </c>
      <c r="R134" s="84">
        <f>SUM(R135:R156)</f>
        <v>0</v>
      </c>
      <c r="S134" s="83"/>
      <c r="T134" s="85">
        <f>SUM(T135:T156)</f>
        <v>0</v>
      </c>
      <c r="U134" s="83"/>
      <c r="V134" s="85">
        <f>SUM(V135:V156)</f>
        <v>0</v>
      </c>
      <c r="W134" s="83"/>
      <c r="X134" s="86">
        <f>SUM(X135:X156)</f>
        <v>0</v>
      </c>
      <c r="AR134" s="81" t="s">
        <v>80</v>
      </c>
      <c r="AT134" s="87" t="s">
        <v>71</v>
      </c>
      <c r="AU134" s="87" t="s">
        <v>80</v>
      </c>
      <c r="AY134" s="81" t="s">
        <v>161</v>
      </c>
      <c r="BK134" s="88">
        <f>SUM(BK135:BK156)</f>
        <v>0</v>
      </c>
    </row>
    <row r="135" spans="1:65" s="2" customFormat="1" ht="44.25" customHeight="1">
      <c r="A135" s="21"/>
      <c r="B135" s="137"/>
      <c r="C135" s="213" t="s">
        <v>80</v>
      </c>
      <c r="D135" s="213" t="s">
        <v>164</v>
      </c>
      <c r="E135" s="214" t="s">
        <v>500</v>
      </c>
      <c r="F135" s="215" t="s">
        <v>501</v>
      </c>
      <c r="G135" s="216" t="s">
        <v>174</v>
      </c>
      <c r="H135" s="217">
        <v>56.8</v>
      </c>
      <c r="I135" s="218">
        <v>0</v>
      </c>
      <c r="J135" s="123"/>
      <c r="K135" s="218">
        <f>ROUND(P135*H135,2)</f>
        <v>0</v>
      </c>
      <c r="L135" s="89"/>
      <c r="M135" s="22"/>
      <c r="N135" s="90" t="s">
        <v>1</v>
      </c>
      <c r="O135" s="91" t="s">
        <v>35</v>
      </c>
      <c r="P135" s="92">
        <f>I135+J135</f>
        <v>0</v>
      </c>
      <c r="Q135" s="92">
        <f>ROUND(I135*H135,2)</f>
        <v>0</v>
      </c>
      <c r="R135" s="92">
        <f>ROUND(J135*H135,2)</f>
        <v>0</v>
      </c>
      <c r="S135" s="93">
        <v>0</v>
      </c>
      <c r="T135" s="93">
        <f>S135*H135</f>
        <v>0</v>
      </c>
      <c r="U135" s="93">
        <v>0</v>
      </c>
      <c r="V135" s="93">
        <f>U135*H135</f>
        <v>0</v>
      </c>
      <c r="W135" s="93">
        <v>0</v>
      </c>
      <c r="X135" s="94">
        <f>W135*H135</f>
        <v>0</v>
      </c>
      <c r="Y135" s="21"/>
      <c r="Z135" s="21"/>
      <c r="AA135" s="21"/>
      <c r="AB135" s="21"/>
      <c r="AC135" s="21"/>
      <c r="AD135" s="21"/>
      <c r="AE135" s="21"/>
      <c r="AR135" s="95" t="s">
        <v>168</v>
      </c>
      <c r="AT135" s="95" t="s">
        <v>164</v>
      </c>
      <c r="AU135" s="95" t="s">
        <v>82</v>
      </c>
      <c r="AY135" s="17" t="s">
        <v>161</v>
      </c>
      <c r="BE135" s="96">
        <f>IF(O135="základní",K135,0)</f>
        <v>0</v>
      </c>
      <c r="BF135" s="96">
        <f>IF(O135="snížená",K135,0)</f>
        <v>0</v>
      </c>
      <c r="BG135" s="96">
        <f>IF(O135="zákl. přenesená",K135,0)</f>
        <v>0</v>
      </c>
      <c r="BH135" s="96">
        <f>IF(O135="sníž. přenesená",K135,0)</f>
        <v>0</v>
      </c>
      <c r="BI135" s="96">
        <f>IF(O135="nulová",K135,0)</f>
        <v>0</v>
      </c>
      <c r="BJ135" s="17" t="s">
        <v>80</v>
      </c>
      <c r="BK135" s="96">
        <f>ROUND(P135*H135,2)</f>
        <v>0</v>
      </c>
      <c r="BL135" s="17" t="s">
        <v>168</v>
      </c>
      <c r="BM135" s="95" t="s">
        <v>82</v>
      </c>
    </row>
    <row r="136" spans="1:65" s="15" customFormat="1">
      <c r="B136" s="230"/>
      <c r="C136" s="231"/>
      <c r="D136" s="221" t="s">
        <v>169</v>
      </c>
      <c r="E136" s="232" t="s">
        <v>1</v>
      </c>
      <c r="F136" s="233" t="s">
        <v>502</v>
      </c>
      <c r="G136" s="231"/>
      <c r="H136" s="232" t="s">
        <v>1</v>
      </c>
      <c r="I136" s="231"/>
      <c r="J136" s="231"/>
      <c r="K136" s="231"/>
      <c r="M136" s="107"/>
      <c r="N136" s="109"/>
      <c r="O136" s="110"/>
      <c r="P136" s="110"/>
      <c r="Q136" s="110"/>
      <c r="R136" s="110"/>
      <c r="S136" s="110"/>
      <c r="T136" s="110"/>
      <c r="U136" s="110"/>
      <c r="V136" s="110"/>
      <c r="W136" s="110"/>
      <c r="X136" s="111"/>
      <c r="AT136" s="108" t="s">
        <v>169</v>
      </c>
      <c r="AU136" s="108" t="s">
        <v>82</v>
      </c>
      <c r="AV136" s="15" t="s">
        <v>80</v>
      </c>
      <c r="AW136" s="15" t="s">
        <v>4</v>
      </c>
      <c r="AX136" s="15" t="s">
        <v>72</v>
      </c>
      <c r="AY136" s="108" t="s">
        <v>161</v>
      </c>
    </row>
    <row r="137" spans="1:65" s="13" customFormat="1">
      <c r="B137" s="219"/>
      <c r="C137" s="220"/>
      <c r="D137" s="221" t="s">
        <v>169</v>
      </c>
      <c r="E137" s="222" t="s">
        <v>1</v>
      </c>
      <c r="F137" s="223" t="s">
        <v>503</v>
      </c>
      <c r="G137" s="220"/>
      <c r="H137" s="224">
        <v>56.8</v>
      </c>
      <c r="I137" s="220"/>
      <c r="J137" s="220"/>
      <c r="K137" s="220"/>
      <c r="M137" s="97"/>
      <c r="N137" s="99"/>
      <c r="O137" s="100"/>
      <c r="P137" s="100"/>
      <c r="Q137" s="100"/>
      <c r="R137" s="100"/>
      <c r="S137" s="100"/>
      <c r="T137" s="100"/>
      <c r="U137" s="100"/>
      <c r="V137" s="100"/>
      <c r="W137" s="100"/>
      <c r="X137" s="101"/>
      <c r="AT137" s="98" t="s">
        <v>169</v>
      </c>
      <c r="AU137" s="98" t="s">
        <v>82</v>
      </c>
      <c r="AV137" s="13" t="s">
        <v>82</v>
      </c>
      <c r="AW137" s="13" t="s">
        <v>4</v>
      </c>
      <c r="AX137" s="13" t="s">
        <v>72</v>
      </c>
      <c r="AY137" s="98" t="s">
        <v>161</v>
      </c>
    </row>
    <row r="138" spans="1:65" s="14" customFormat="1">
      <c r="B138" s="225"/>
      <c r="C138" s="226"/>
      <c r="D138" s="221" t="s">
        <v>169</v>
      </c>
      <c r="E138" s="227" t="s">
        <v>1</v>
      </c>
      <c r="F138" s="228" t="s">
        <v>171</v>
      </c>
      <c r="G138" s="226"/>
      <c r="H138" s="229">
        <v>56.8</v>
      </c>
      <c r="I138" s="226"/>
      <c r="J138" s="226"/>
      <c r="K138" s="226"/>
      <c r="M138" s="102"/>
      <c r="N138" s="104"/>
      <c r="O138" s="105"/>
      <c r="P138" s="105"/>
      <c r="Q138" s="105"/>
      <c r="R138" s="105"/>
      <c r="S138" s="105"/>
      <c r="T138" s="105"/>
      <c r="U138" s="105"/>
      <c r="V138" s="105"/>
      <c r="W138" s="105"/>
      <c r="X138" s="106"/>
      <c r="AT138" s="103" t="s">
        <v>169</v>
      </c>
      <c r="AU138" s="103" t="s">
        <v>82</v>
      </c>
      <c r="AV138" s="14" t="s">
        <v>168</v>
      </c>
      <c r="AW138" s="14" t="s">
        <v>4</v>
      </c>
      <c r="AX138" s="14" t="s">
        <v>80</v>
      </c>
      <c r="AY138" s="103" t="s">
        <v>161</v>
      </c>
    </row>
    <row r="139" spans="1:65" s="2" customFormat="1" ht="62.65" customHeight="1">
      <c r="A139" s="21"/>
      <c r="B139" s="137"/>
      <c r="C139" s="213" t="s">
        <v>82</v>
      </c>
      <c r="D139" s="213" t="s">
        <v>164</v>
      </c>
      <c r="E139" s="214" t="s">
        <v>504</v>
      </c>
      <c r="F139" s="215" t="s">
        <v>505</v>
      </c>
      <c r="G139" s="216" t="s">
        <v>174</v>
      </c>
      <c r="H139" s="217">
        <v>11.36</v>
      </c>
      <c r="I139" s="218">
        <v>0</v>
      </c>
      <c r="J139" s="123"/>
      <c r="K139" s="218">
        <f>ROUND(P139*H139,2)</f>
        <v>0</v>
      </c>
      <c r="L139" s="89"/>
      <c r="M139" s="22"/>
      <c r="N139" s="90" t="s">
        <v>1</v>
      </c>
      <c r="O139" s="91" t="s">
        <v>35</v>
      </c>
      <c r="P139" s="92">
        <f>I139+J139</f>
        <v>0</v>
      </c>
      <c r="Q139" s="92">
        <f>ROUND(I139*H139,2)</f>
        <v>0</v>
      </c>
      <c r="R139" s="92">
        <f>ROUND(J139*H139,2)</f>
        <v>0</v>
      </c>
      <c r="S139" s="93">
        <v>0</v>
      </c>
      <c r="T139" s="93">
        <f>S139*H139</f>
        <v>0</v>
      </c>
      <c r="U139" s="93">
        <v>0</v>
      </c>
      <c r="V139" s="93">
        <f>U139*H139</f>
        <v>0</v>
      </c>
      <c r="W139" s="93">
        <v>0</v>
      </c>
      <c r="X139" s="94">
        <f>W139*H139</f>
        <v>0</v>
      </c>
      <c r="Y139" s="21"/>
      <c r="Z139" s="21"/>
      <c r="AA139" s="21"/>
      <c r="AB139" s="21"/>
      <c r="AC139" s="21"/>
      <c r="AD139" s="21"/>
      <c r="AE139" s="21"/>
      <c r="AR139" s="95" t="s">
        <v>168</v>
      </c>
      <c r="AT139" s="95" t="s">
        <v>164</v>
      </c>
      <c r="AU139" s="95" t="s">
        <v>82</v>
      </c>
      <c r="AY139" s="17" t="s">
        <v>161</v>
      </c>
      <c r="BE139" s="96">
        <f>IF(O139="základní",K139,0)</f>
        <v>0</v>
      </c>
      <c r="BF139" s="96">
        <f>IF(O139="snížená",K139,0)</f>
        <v>0</v>
      </c>
      <c r="BG139" s="96">
        <f>IF(O139="zákl. přenesená",K139,0)</f>
        <v>0</v>
      </c>
      <c r="BH139" s="96">
        <f>IF(O139="sníž. přenesená",K139,0)</f>
        <v>0</v>
      </c>
      <c r="BI139" s="96">
        <f>IF(O139="nulová",K139,0)</f>
        <v>0</v>
      </c>
      <c r="BJ139" s="17" t="s">
        <v>80</v>
      </c>
      <c r="BK139" s="96">
        <f>ROUND(P139*H139,2)</f>
        <v>0</v>
      </c>
      <c r="BL139" s="17" t="s">
        <v>168</v>
      </c>
      <c r="BM139" s="95" t="s">
        <v>168</v>
      </c>
    </row>
    <row r="140" spans="1:65" s="15" customFormat="1">
      <c r="B140" s="230"/>
      <c r="C140" s="231"/>
      <c r="D140" s="221" t="s">
        <v>169</v>
      </c>
      <c r="E140" s="232" t="s">
        <v>1</v>
      </c>
      <c r="F140" s="233" t="s">
        <v>506</v>
      </c>
      <c r="G140" s="231"/>
      <c r="H140" s="232" t="s">
        <v>1</v>
      </c>
      <c r="I140" s="231"/>
      <c r="J140" s="231"/>
      <c r="K140" s="231"/>
      <c r="M140" s="107"/>
      <c r="N140" s="109"/>
      <c r="O140" s="110"/>
      <c r="P140" s="110"/>
      <c r="Q140" s="110"/>
      <c r="R140" s="110"/>
      <c r="S140" s="110"/>
      <c r="T140" s="110"/>
      <c r="U140" s="110"/>
      <c r="V140" s="110"/>
      <c r="W140" s="110"/>
      <c r="X140" s="111"/>
      <c r="AT140" s="108" t="s">
        <v>169</v>
      </c>
      <c r="AU140" s="108" t="s">
        <v>82</v>
      </c>
      <c r="AV140" s="15" t="s">
        <v>80</v>
      </c>
      <c r="AW140" s="15" t="s">
        <v>4</v>
      </c>
      <c r="AX140" s="15" t="s">
        <v>72</v>
      </c>
      <c r="AY140" s="108" t="s">
        <v>161</v>
      </c>
    </row>
    <row r="141" spans="1:65" s="13" customFormat="1">
      <c r="B141" s="219"/>
      <c r="C141" s="220"/>
      <c r="D141" s="221" t="s">
        <v>169</v>
      </c>
      <c r="E141" s="222" t="s">
        <v>1</v>
      </c>
      <c r="F141" s="223" t="s">
        <v>507</v>
      </c>
      <c r="G141" s="220"/>
      <c r="H141" s="224">
        <v>11.36</v>
      </c>
      <c r="I141" s="220"/>
      <c r="J141" s="220"/>
      <c r="K141" s="220"/>
      <c r="M141" s="97"/>
      <c r="N141" s="99"/>
      <c r="O141" s="100"/>
      <c r="P141" s="100"/>
      <c r="Q141" s="100"/>
      <c r="R141" s="100"/>
      <c r="S141" s="100"/>
      <c r="T141" s="100"/>
      <c r="U141" s="100"/>
      <c r="V141" s="100"/>
      <c r="W141" s="100"/>
      <c r="X141" s="101"/>
      <c r="AT141" s="98" t="s">
        <v>169</v>
      </c>
      <c r="AU141" s="98" t="s">
        <v>82</v>
      </c>
      <c r="AV141" s="13" t="s">
        <v>82</v>
      </c>
      <c r="AW141" s="13" t="s">
        <v>4</v>
      </c>
      <c r="AX141" s="13" t="s">
        <v>72</v>
      </c>
      <c r="AY141" s="98" t="s">
        <v>161</v>
      </c>
    </row>
    <row r="142" spans="1:65" s="14" customFormat="1">
      <c r="B142" s="225"/>
      <c r="C142" s="226"/>
      <c r="D142" s="221" t="s">
        <v>169</v>
      </c>
      <c r="E142" s="227" t="s">
        <v>1</v>
      </c>
      <c r="F142" s="228" t="s">
        <v>171</v>
      </c>
      <c r="G142" s="226"/>
      <c r="H142" s="229">
        <v>11.36</v>
      </c>
      <c r="I142" s="226"/>
      <c r="J142" s="226"/>
      <c r="K142" s="226"/>
      <c r="M142" s="102"/>
      <c r="N142" s="104"/>
      <c r="O142" s="105"/>
      <c r="P142" s="105"/>
      <c r="Q142" s="105"/>
      <c r="R142" s="105"/>
      <c r="S142" s="105"/>
      <c r="T142" s="105"/>
      <c r="U142" s="105"/>
      <c r="V142" s="105"/>
      <c r="W142" s="105"/>
      <c r="X142" s="106"/>
      <c r="AT142" s="103" t="s">
        <v>169</v>
      </c>
      <c r="AU142" s="103" t="s">
        <v>82</v>
      </c>
      <c r="AV142" s="14" t="s">
        <v>168</v>
      </c>
      <c r="AW142" s="14" t="s">
        <v>4</v>
      </c>
      <c r="AX142" s="14" t="s">
        <v>80</v>
      </c>
      <c r="AY142" s="103" t="s">
        <v>161</v>
      </c>
    </row>
    <row r="143" spans="1:65" s="2" customFormat="1" ht="66.75" customHeight="1">
      <c r="A143" s="21"/>
      <c r="B143" s="137"/>
      <c r="C143" s="213" t="s">
        <v>177</v>
      </c>
      <c r="D143" s="213" t="s">
        <v>164</v>
      </c>
      <c r="E143" s="214" t="s">
        <v>508</v>
      </c>
      <c r="F143" s="215" t="s">
        <v>509</v>
      </c>
      <c r="G143" s="216" t="s">
        <v>174</v>
      </c>
      <c r="H143" s="217">
        <v>113.6</v>
      </c>
      <c r="I143" s="218">
        <v>0</v>
      </c>
      <c r="J143" s="123"/>
      <c r="K143" s="218">
        <f>ROUND(P143*H143,2)</f>
        <v>0</v>
      </c>
      <c r="L143" s="89"/>
      <c r="M143" s="22"/>
      <c r="N143" s="90" t="s">
        <v>1</v>
      </c>
      <c r="O143" s="91" t="s">
        <v>35</v>
      </c>
      <c r="P143" s="92">
        <f>I143+J143</f>
        <v>0</v>
      </c>
      <c r="Q143" s="92">
        <f>ROUND(I143*H143,2)</f>
        <v>0</v>
      </c>
      <c r="R143" s="92">
        <f>ROUND(J143*H143,2)</f>
        <v>0</v>
      </c>
      <c r="S143" s="93">
        <v>0</v>
      </c>
      <c r="T143" s="93">
        <f>S143*H143</f>
        <v>0</v>
      </c>
      <c r="U143" s="93">
        <v>0</v>
      </c>
      <c r="V143" s="93">
        <f>U143*H143</f>
        <v>0</v>
      </c>
      <c r="W143" s="93">
        <v>0</v>
      </c>
      <c r="X143" s="94">
        <f>W143*H143</f>
        <v>0</v>
      </c>
      <c r="Y143" s="21"/>
      <c r="Z143" s="21"/>
      <c r="AA143" s="21"/>
      <c r="AB143" s="21"/>
      <c r="AC143" s="21"/>
      <c r="AD143" s="21"/>
      <c r="AE143" s="21"/>
      <c r="AR143" s="95" t="s">
        <v>168</v>
      </c>
      <c r="AT143" s="95" t="s">
        <v>164</v>
      </c>
      <c r="AU143" s="95" t="s">
        <v>82</v>
      </c>
      <c r="AY143" s="17" t="s">
        <v>161</v>
      </c>
      <c r="BE143" s="96">
        <f>IF(O143="základní",K143,0)</f>
        <v>0</v>
      </c>
      <c r="BF143" s="96">
        <f>IF(O143="snížená",K143,0)</f>
        <v>0</v>
      </c>
      <c r="BG143" s="96">
        <f>IF(O143="zákl. přenesená",K143,0)</f>
        <v>0</v>
      </c>
      <c r="BH143" s="96">
        <f>IF(O143="sníž. přenesená",K143,0)</f>
        <v>0</v>
      </c>
      <c r="BI143" s="96">
        <f>IF(O143="nulová",K143,0)</f>
        <v>0</v>
      </c>
      <c r="BJ143" s="17" t="s">
        <v>80</v>
      </c>
      <c r="BK143" s="96">
        <f>ROUND(P143*H143,2)</f>
        <v>0</v>
      </c>
      <c r="BL143" s="17" t="s">
        <v>168</v>
      </c>
      <c r="BM143" s="95" t="s">
        <v>180</v>
      </c>
    </row>
    <row r="144" spans="1:65" s="13" customFormat="1">
      <c r="B144" s="219"/>
      <c r="C144" s="220"/>
      <c r="D144" s="221" t="s">
        <v>169</v>
      </c>
      <c r="E144" s="222" t="s">
        <v>1</v>
      </c>
      <c r="F144" s="223" t="s">
        <v>510</v>
      </c>
      <c r="G144" s="220"/>
      <c r="H144" s="224">
        <v>113.6</v>
      </c>
      <c r="I144" s="220"/>
      <c r="J144" s="220"/>
      <c r="K144" s="220"/>
      <c r="M144" s="97"/>
      <c r="N144" s="99"/>
      <c r="O144" s="100"/>
      <c r="P144" s="100"/>
      <c r="Q144" s="100"/>
      <c r="R144" s="100"/>
      <c r="S144" s="100"/>
      <c r="T144" s="100"/>
      <c r="U144" s="100"/>
      <c r="V144" s="100"/>
      <c r="W144" s="100"/>
      <c r="X144" s="101"/>
      <c r="AT144" s="98" t="s">
        <v>169</v>
      </c>
      <c r="AU144" s="98" t="s">
        <v>82</v>
      </c>
      <c r="AV144" s="13" t="s">
        <v>82</v>
      </c>
      <c r="AW144" s="13" t="s">
        <v>4</v>
      </c>
      <c r="AX144" s="13" t="s">
        <v>72</v>
      </c>
      <c r="AY144" s="98" t="s">
        <v>161</v>
      </c>
    </row>
    <row r="145" spans="1:65" s="14" customFormat="1">
      <c r="B145" s="225"/>
      <c r="C145" s="226"/>
      <c r="D145" s="221" t="s">
        <v>169</v>
      </c>
      <c r="E145" s="227" t="s">
        <v>1</v>
      </c>
      <c r="F145" s="228" t="s">
        <v>171</v>
      </c>
      <c r="G145" s="226"/>
      <c r="H145" s="229">
        <v>113.6</v>
      </c>
      <c r="I145" s="226"/>
      <c r="J145" s="226"/>
      <c r="K145" s="226"/>
      <c r="M145" s="102"/>
      <c r="N145" s="104"/>
      <c r="O145" s="105"/>
      <c r="P145" s="105"/>
      <c r="Q145" s="105"/>
      <c r="R145" s="105"/>
      <c r="S145" s="105"/>
      <c r="T145" s="105"/>
      <c r="U145" s="105"/>
      <c r="V145" s="105"/>
      <c r="W145" s="105"/>
      <c r="X145" s="106"/>
      <c r="AT145" s="103" t="s">
        <v>169</v>
      </c>
      <c r="AU145" s="103" t="s">
        <v>82</v>
      </c>
      <c r="AV145" s="14" t="s">
        <v>168</v>
      </c>
      <c r="AW145" s="14" t="s">
        <v>4</v>
      </c>
      <c r="AX145" s="14" t="s">
        <v>80</v>
      </c>
      <c r="AY145" s="103" t="s">
        <v>161</v>
      </c>
    </row>
    <row r="146" spans="1:65" s="2" customFormat="1" ht="44.25" customHeight="1">
      <c r="A146" s="21"/>
      <c r="B146" s="137"/>
      <c r="C146" s="213" t="s">
        <v>168</v>
      </c>
      <c r="D146" s="213" t="s">
        <v>164</v>
      </c>
      <c r="E146" s="214" t="s">
        <v>511</v>
      </c>
      <c r="F146" s="215" t="s">
        <v>512</v>
      </c>
      <c r="G146" s="216" t="s">
        <v>174</v>
      </c>
      <c r="H146" s="217">
        <v>11.36</v>
      </c>
      <c r="I146" s="218">
        <v>0</v>
      </c>
      <c r="J146" s="123"/>
      <c r="K146" s="218">
        <f>ROUND(P146*H146,2)</f>
        <v>0</v>
      </c>
      <c r="L146" s="89"/>
      <c r="M146" s="22"/>
      <c r="N146" s="90" t="s">
        <v>1</v>
      </c>
      <c r="O146" s="91" t="s">
        <v>35</v>
      </c>
      <c r="P146" s="92">
        <f>I146+J146</f>
        <v>0</v>
      </c>
      <c r="Q146" s="92">
        <f>ROUND(I146*H146,2)</f>
        <v>0</v>
      </c>
      <c r="R146" s="92">
        <f>ROUND(J146*H146,2)</f>
        <v>0</v>
      </c>
      <c r="S146" s="93">
        <v>0</v>
      </c>
      <c r="T146" s="93">
        <f>S146*H146</f>
        <v>0</v>
      </c>
      <c r="U146" s="93">
        <v>0</v>
      </c>
      <c r="V146" s="93">
        <f>U146*H146</f>
        <v>0</v>
      </c>
      <c r="W146" s="93">
        <v>0</v>
      </c>
      <c r="X146" s="94">
        <f>W146*H146</f>
        <v>0</v>
      </c>
      <c r="Y146" s="21"/>
      <c r="Z146" s="21"/>
      <c r="AA146" s="21"/>
      <c r="AB146" s="21"/>
      <c r="AC146" s="21"/>
      <c r="AD146" s="21"/>
      <c r="AE146" s="21"/>
      <c r="AR146" s="95" t="s">
        <v>168</v>
      </c>
      <c r="AT146" s="95" t="s">
        <v>164</v>
      </c>
      <c r="AU146" s="95" t="s">
        <v>82</v>
      </c>
      <c r="AY146" s="17" t="s">
        <v>161</v>
      </c>
      <c r="BE146" s="96">
        <f>IF(O146="základní",K146,0)</f>
        <v>0</v>
      </c>
      <c r="BF146" s="96">
        <f>IF(O146="snížená",K146,0)</f>
        <v>0</v>
      </c>
      <c r="BG146" s="96">
        <f>IF(O146="zákl. přenesená",K146,0)</f>
        <v>0</v>
      </c>
      <c r="BH146" s="96">
        <f>IF(O146="sníž. přenesená",K146,0)</f>
        <v>0</v>
      </c>
      <c r="BI146" s="96">
        <f>IF(O146="nulová",K146,0)</f>
        <v>0</v>
      </c>
      <c r="BJ146" s="17" t="s">
        <v>80</v>
      </c>
      <c r="BK146" s="96">
        <f>ROUND(P146*H146,2)</f>
        <v>0</v>
      </c>
      <c r="BL146" s="17" t="s">
        <v>168</v>
      </c>
      <c r="BM146" s="95" t="s">
        <v>185</v>
      </c>
    </row>
    <row r="147" spans="1:65" s="2" customFormat="1" ht="44.25" customHeight="1">
      <c r="A147" s="21"/>
      <c r="B147" s="137"/>
      <c r="C147" s="213" t="s">
        <v>192</v>
      </c>
      <c r="D147" s="213" t="s">
        <v>164</v>
      </c>
      <c r="E147" s="214" t="s">
        <v>513</v>
      </c>
      <c r="F147" s="215" t="s">
        <v>514</v>
      </c>
      <c r="G147" s="216" t="s">
        <v>282</v>
      </c>
      <c r="H147" s="217">
        <v>20.448</v>
      </c>
      <c r="I147" s="123"/>
      <c r="J147" s="218">
        <v>0</v>
      </c>
      <c r="K147" s="218">
        <f>ROUND(P147*H147,2)</f>
        <v>0</v>
      </c>
      <c r="L147" s="89"/>
      <c r="M147" s="22"/>
      <c r="N147" s="90" t="s">
        <v>1</v>
      </c>
      <c r="O147" s="91" t="s">
        <v>35</v>
      </c>
      <c r="P147" s="92">
        <f>I147+J147</f>
        <v>0</v>
      </c>
      <c r="Q147" s="92">
        <f>ROUND(I147*H147,2)</f>
        <v>0</v>
      </c>
      <c r="R147" s="92">
        <f>ROUND(J147*H147,2)</f>
        <v>0</v>
      </c>
      <c r="S147" s="93">
        <v>0</v>
      </c>
      <c r="T147" s="93">
        <f>S147*H147</f>
        <v>0</v>
      </c>
      <c r="U147" s="93">
        <v>0</v>
      </c>
      <c r="V147" s="93">
        <f>U147*H147</f>
        <v>0</v>
      </c>
      <c r="W147" s="93">
        <v>0</v>
      </c>
      <c r="X147" s="94">
        <f>W147*H147</f>
        <v>0</v>
      </c>
      <c r="Y147" s="21"/>
      <c r="Z147" s="21"/>
      <c r="AA147" s="21"/>
      <c r="AB147" s="21"/>
      <c r="AC147" s="21"/>
      <c r="AD147" s="21"/>
      <c r="AE147" s="21"/>
      <c r="AR147" s="95" t="s">
        <v>168</v>
      </c>
      <c r="AT147" s="95" t="s">
        <v>164</v>
      </c>
      <c r="AU147" s="95" t="s">
        <v>82</v>
      </c>
      <c r="AY147" s="17" t="s">
        <v>161</v>
      </c>
      <c r="BE147" s="96">
        <f>IF(O147="základní",K147,0)</f>
        <v>0</v>
      </c>
      <c r="BF147" s="96">
        <f>IF(O147="snížená",K147,0)</f>
        <v>0</v>
      </c>
      <c r="BG147" s="96">
        <f>IF(O147="zákl. přenesená",K147,0)</f>
        <v>0</v>
      </c>
      <c r="BH147" s="96">
        <f>IF(O147="sníž. přenesená",K147,0)</f>
        <v>0</v>
      </c>
      <c r="BI147" s="96">
        <f>IF(O147="nulová",K147,0)</f>
        <v>0</v>
      </c>
      <c r="BJ147" s="17" t="s">
        <v>80</v>
      </c>
      <c r="BK147" s="96">
        <f>ROUND(P147*H147,2)</f>
        <v>0</v>
      </c>
      <c r="BL147" s="17" t="s">
        <v>168</v>
      </c>
      <c r="BM147" s="95" t="s">
        <v>195</v>
      </c>
    </row>
    <row r="148" spans="1:65" s="13" customFormat="1">
      <c r="B148" s="219"/>
      <c r="C148" s="220"/>
      <c r="D148" s="221" t="s">
        <v>169</v>
      </c>
      <c r="E148" s="222" t="s">
        <v>1</v>
      </c>
      <c r="F148" s="223" t="s">
        <v>515</v>
      </c>
      <c r="G148" s="220"/>
      <c r="H148" s="224">
        <v>20.448</v>
      </c>
      <c r="I148" s="220"/>
      <c r="J148" s="220"/>
      <c r="K148" s="220"/>
      <c r="M148" s="97"/>
      <c r="N148" s="99"/>
      <c r="O148" s="100"/>
      <c r="P148" s="100"/>
      <c r="Q148" s="100"/>
      <c r="R148" s="100"/>
      <c r="S148" s="100"/>
      <c r="T148" s="100"/>
      <c r="U148" s="100"/>
      <c r="V148" s="100"/>
      <c r="W148" s="100"/>
      <c r="X148" s="101"/>
      <c r="AT148" s="98" t="s">
        <v>169</v>
      </c>
      <c r="AU148" s="98" t="s">
        <v>82</v>
      </c>
      <c r="AV148" s="13" t="s">
        <v>82</v>
      </c>
      <c r="AW148" s="13" t="s">
        <v>4</v>
      </c>
      <c r="AX148" s="13" t="s">
        <v>72</v>
      </c>
      <c r="AY148" s="98" t="s">
        <v>161</v>
      </c>
    </row>
    <row r="149" spans="1:65" s="14" customFormat="1">
      <c r="B149" s="225"/>
      <c r="C149" s="226"/>
      <c r="D149" s="221" t="s">
        <v>169</v>
      </c>
      <c r="E149" s="227" t="s">
        <v>1</v>
      </c>
      <c r="F149" s="228" t="s">
        <v>171</v>
      </c>
      <c r="G149" s="226"/>
      <c r="H149" s="229">
        <v>20.448</v>
      </c>
      <c r="I149" s="226"/>
      <c r="J149" s="226"/>
      <c r="K149" s="226"/>
      <c r="M149" s="102"/>
      <c r="N149" s="104"/>
      <c r="O149" s="105"/>
      <c r="P149" s="105"/>
      <c r="Q149" s="105"/>
      <c r="R149" s="105"/>
      <c r="S149" s="105"/>
      <c r="T149" s="105"/>
      <c r="U149" s="105"/>
      <c r="V149" s="105"/>
      <c r="W149" s="105"/>
      <c r="X149" s="106"/>
      <c r="AT149" s="103" t="s">
        <v>169</v>
      </c>
      <c r="AU149" s="103" t="s">
        <v>82</v>
      </c>
      <c r="AV149" s="14" t="s">
        <v>168</v>
      </c>
      <c r="AW149" s="14" t="s">
        <v>4</v>
      </c>
      <c r="AX149" s="14" t="s">
        <v>80</v>
      </c>
      <c r="AY149" s="103" t="s">
        <v>161</v>
      </c>
    </row>
    <row r="150" spans="1:65" s="2" customFormat="1" ht="37.9" customHeight="1">
      <c r="A150" s="21"/>
      <c r="B150" s="137"/>
      <c r="C150" s="213" t="s">
        <v>180</v>
      </c>
      <c r="D150" s="213" t="s">
        <v>164</v>
      </c>
      <c r="E150" s="214" t="s">
        <v>516</v>
      </c>
      <c r="F150" s="215" t="s">
        <v>517</v>
      </c>
      <c r="G150" s="216" t="s">
        <v>174</v>
      </c>
      <c r="H150" s="217">
        <v>11.36</v>
      </c>
      <c r="I150" s="218">
        <v>0</v>
      </c>
      <c r="J150" s="123"/>
      <c r="K150" s="218">
        <f>ROUND(P150*H150,2)</f>
        <v>0</v>
      </c>
      <c r="L150" s="89"/>
      <c r="M150" s="22"/>
      <c r="N150" s="90" t="s">
        <v>1</v>
      </c>
      <c r="O150" s="91" t="s">
        <v>35</v>
      </c>
      <c r="P150" s="92">
        <f>I150+J150</f>
        <v>0</v>
      </c>
      <c r="Q150" s="92">
        <f>ROUND(I150*H150,2)</f>
        <v>0</v>
      </c>
      <c r="R150" s="92">
        <f>ROUND(J150*H150,2)</f>
        <v>0</v>
      </c>
      <c r="S150" s="93">
        <v>0</v>
      </c>
      <c r="T150" s="93">
        <f>S150*H150</f>
        <v>0</v>
      </c>
      <c r="U150" s="93">
        <v>0</v>
      </c>
      <c r="V150" s="93">
        <f>U150*H150</f>
        <v>0</v>
      </c>
      <c r="W150" s="93">
        <v>0</v>
      </c>
      <c r="X150" s="94">
        <f>W150*H150</f>
        <v>0</v>
      </c>
      <c r="Y150" s="21"/>
      <c r="Z150" s="21"/>
      <c r="AA150" s="21"/>
      <c r="AB150" s="21"/>
      <c r="AC150" s="21"/>
      <c r="AD150" s="21"/>
      <c r="AE150" s="21"/>
      <c r="AR150" s="95" t="s">
        <v>168</v>
      </c>
      <c r="AT150" s="95" t="s">
        <v>164</v>
      </c>
      <c r="AU150" s="95" t="s">
        <v>82</v>
      </c>
      <c r="AY150" s="17" t="s">
        <v>161</v>
      </c>
      <c r="BE150" s="96">
        <f>IF(O150="základní",K150,0)</f>
        <v>0</v>
      </c>
      <c r="BF150" s="96">
        <f>IF(O150="snížená",K150,0)</f>
        <v>0</v>
      </c>
      <c r="BG150" s="96">
        <f>IF(O150="zákl. přenesená",K150,0)</f>
        <v>0</v>
      </c>
      <c r="BH150" s="96">
        <f>IF(O150="sníž. přenesená",K150,0)</f>
        <v>0</v>
      </c>
      <c r="BI150" s="96">
        <f>IF(O150="nulová",K150,0)</f>
        <v>0</v>
      </c>
      <c r="BJ150" s="17" t="s">
        <v>80</v>
      </c>
      <c r="BK150" s="96">
        <f>ROUND(P150*H150,2)</f>
        <v>0</v>
      </c>
      <c r="BL150" s="17" t="s">
        <v>168</v>
      </c>
      <c r="BM150" s="95" t="s">
        <v>9</v>
      </c>
    </row>
    <row r="151" spans="1:65" s="13" customFormat="1">
      <c r="B151" s="219"/>
      <c r="C151" s="220"/>
      <c r="D151" s="221" t="s">
        <v>169</v>
      </c>
      <c r="E151" s="222" t="s">
        <v>1</v>
      </c>
      <c r="F151" s="223" t="s">
        <v>518</v>
      </c>
      <c r="G151" s="220"/>
      <c r="H151" s="224">
        <v>11.36</v>
      </c>
      <c r="I151" s="220"/>
      <c r="J151" s="220"/>
      <c r="K151" s="220"/>
      <c r="M151" s="97"/>
      <c r="N151" s="99"/>
      <c r="O151" s="100"/>
      <c r="P151" s="100"/>
      <c r="Q151" s="100"/>
      <c r="R151" s="100"/>
      <c r="S151" s="100"/>
      <c r="T151" s="100"/>
      <c r="U151" s="100"/>
      <c r="V151" s="100"/>
      <c r="W151" s="100"/>
      <c r="X151" s="101"/>
      <c r="AT151" s="98" t="s">
        <v>169</v>
      </c>
      <c r="AU151" s="98" t="s">
        <v>82</v>
      </c>
      <c r="AV151" s="13" t="s">
        <v>82</v>
      </c>
      <c r="AW151" s="13" t="s">
        <v>4</v>
      </c>
      <c r="AX151" s="13" t="s">
        <v>72</v>
      </c>
      <c r="AY151" s="98" t="s">
        <v>161</v>
      </c>
    </row>
    <row r="152" spans="1:65" s="14" customFormat="1">
      <c r="B152" s="225"/>
      <c r="C152" s="226"/>
      <c r="D152" s="221" t="s">
        <v>169</v>
      </c>
      <c r="E152" s="227" t="s">
        <v>1</v>
      </c>
      <c r="F152" s="228" t="s">
        <v>171</v>
      </c>
      <c r="G152" s="226"/>
      <c r="H152" s="229">
        <v>11.36</v>
      </c>
      <c r="I152" s="226"/>
      <c r="J152" s="226"/>
      <c r="K152" s="226"/>
      <c r="M152" s="102"/>
      <c r="N152" s="104"/>
      <c r="O152" s="105"/>
      <c r="P152" s="105"/>
      <c r="Q152" s="105"/>
      <c r="R152" s="105"/>
      <c r="S152" s="105"/>
      <c r="T152" s="105"/>
      <c r="U152" s="105"/>
      <c r="V152" s="105"/>
      <c r="W152" s="105"/>
      <c r="X152" s="106"/>
      <c r="AT152" s="103" t="s">
        <v>169</v>
      </c>
      <c r="AU152" s="103" t="s">
        <v>82</v>
      </c>
      <c r="AV152" s="14" t="s">
        <v>168</v>
      </c>
      <c r="AW152" s="14" t="s">
        <v>4</v>
      </c>
      <c r="AX152" s="14" t="s">
        <v>80</v>
      </c>
      <c r="AY152" s="103" t="s">
        <v>161</v>
      </c>
    </row>
    <row r="153" spans="1:65" s="2" customFormat="1" ht="44.25" customHeight="1">
      <c r="A153" s="21"/>
      <c r="B153" s="137"/>
      <c r="C153" s="213" t="s">
        <v>201</v>
      </c>
      <c r="D153" s="213" t="s">
        <v>164</v>
      </c>
      <c r="E153" s="214" t="s">
        <v>519</v>
      </c>
      <c r="F153" s="215" t="s">
        <v>520</v>
      </c>
      <c r="G153" s="216" t="s">
        <v>174</v>
      </c>
      <c r="H153" s="217">
        <v>56.8</v>
      </c>
      <c r="I153" s="218">
        <v>0</v>
      </c>
      <c r="J153" s="123"/>
      <c r="K153" s="218">
        <f>ROUND(P153*H153,2)</f>
        <v>0</v>
      </c>
      <c r="L153" s="89"/>
      <c r="M153" s="22"/>
      <c r="N153" s="90" t="s">
        <v>1</v>
      </c>
      <c r="O153" s="91" t="s">
        <v>35</v>
      </c>
      <c r="P153" s="92">
        <f>I153+J153</f>
        <v>0</v>
      </c>
      <c r="Q153" s="92">
        <f>ROUND(I153*H153,2)</f>
        <v>0</v>
      </c>
      <c r="R153" s="92">
        <f>ROUND(J153*H153,2)</f>
        <v>0</v>
      </c>
      <c r="S153" s="93">
        <v>0</v>
      </c>
      <c r="T153" s="93">
        <f>S153*H153</f>
        <v>0</v>
      </c>
      <c r="U153" s="93">
        <v>0</v>
      </c>
      <c r="V153" s="93">
        <f>U153*H153</f>
        <v>0</v>
      </c>
      <c r="W153" s="93">
        <v>0</v>
      </c>
      <c r="X153" s="94">
        <f>W153*H153</f>
        <v>0</v>
      </c>
      <c r="Y153" s="21"/>
      <c r="Z153" s="21"/>
      <c r="AA153" s="21"/>
      <c r="AB153" s="21"/>
      <c r="AC153" s="21"/>
      <c r="AD153" s="21"/>
      <c r="AE153" s="21"/>
      <c r="AR153" s="95" t="s">
        <v>168</v>
      </c>
      <c r="AT153" s="95" t="s">
        <v>164</v>
      </c>
      <c r="AU153" s="95" t="s">
        <v>82</v>
      </c>
      <c r="AY153" s="17" t="s">
        <v>161</v>
      </c>
      <c r="BE153" s="96">
        <f>IF(O153="základní",K153,0)</f>
        <v>0</v>
      </c>
      <c r="BF153" s="96">
        <f>IF(O153="snížená",K153,0)</f>
        <v>0</v>
      </c>
      <c r="BG153" s="96">
        <f>IF(O153="zákl. přenesená",K153,0)</f>
        <v>0</v>
      </c>
      <c r="BH153" s="96">
        <f>IF(O153="sníž. přenesená",K153,0)</f>
        <v>0</v>
      </c>
      <c r="BI153" s="96">
        <f>IF(O153="nulová",K153,0)</f>
        <v>0</v>
      </c>
      <c r="BJ153" s="17" t="s">
        <v>80</v>
      </c>
      <c r="BK153" s="96">
        <f>ROUND(P153*H153,2)</f>
        <v>0</v>
      </c>
      <c r="BL153" s="17" t="s">
        <v>168</v>
      </c>
      <c r="BM153" s="95" t="s">
        <v>204</v>
      </c>
    </row>
    <row r="154" spans="1:65" s="15" customFormat="1">
      <c r="B154" s="230"/>
      <c r="C154" s="231"/>
      <c r="D154" s="221" t="s">
        <v>169</v>
      </c>
      <c r="E154" s="232" t="s">
        <v>1</v>
      </c>
      <c r="F154" s="233" t="s">
        <v>521</v>
      </c>
      <c r="G154" s="231"/>
      <c r="H154" s="232" t="s">
        <v>1</v>
      </c>
      <c r="I154" s="231"/>
      <c r="J154" s="231"/>
      <c r="K154" s="231"/>
      <c r="M154" s="107"/>
      <c r="N154" s="109"/>
      <c r="O154" s="110"/>
      <c r="P154" s="110"/>
      <c r="Q154" s="110"/>
      <c r="R154" s="110"/>
      <c r="S154" s="110"/>
      <c r="T154" s="110"/>
      <c r="U154" s="110"/>
      <c r="V154" s="110"/>
      <c r="W154" s="110"/>
      <c r="X154" s="111"/>
      <c r="AT154" s="108" t="s">
        <v>169</v>
      </c>
      <c r="AU154" s="108" t="s">
        <v>82</v>
      </c>
      <c r="AV154" s="15" t="s">
        <v>80</v>
      </c>
      <c r="AW154" s="15" t="s">
        <v>4</v>
      </c>
      <c r="AX154" s="15" t="s">
        <v>72</v>
      </c>
      <c r="AY154" s="108" t="s">
        <v>161</v>
      </c>
    </row>
    <row r="155" spans="1:65" s="13" customFormat="1">
      <c r="B155" s="219"/>
      <c r="C155" s="220"/>
      <c r="D155" s="221" t="s">
        <v>169</v>
      </c>
      <c r="E155" s="222" t="s">
        <v>1</v>
      </c>
      <c r="F155" s="223" t="s">
        <v>503</v>
      </c>
      <c r="G155" s="220"/>
      <c r="H155" s="224">
        <v>56.8</v>
      </c>
      <c r="I155" s="220"/>
      <c r="J155" s="220"/>
      <c r="K155" s="220"/>
      <c r="M155" s="97"/>
      <c r="N155" s="99"/>
      <c r="O155" s="100"/>
      <c r="P155" s="100"/>
      <c r="Q155" s="100"/>
      <c r="R155" s="100"/>
      <c r="S155" s="100"/>
      <c r="T155" s="100"/>
      <c r="U155" s="100"/>
      <c r="V155" s="100"/>
      <c r="W155" s="100"/>
      <c r="X155" s="101"/>
      <c r="AT155" s="98" t="s">
        <v>169</v>
      </c>
      <c r="AU155" s="98" t="s">
        <v>82</v>
      </c>
      <c r="AV155" s="13" t="s">
        <v>82</v>
      </c>
      <c r="AW155" s="13" t="s">
        <v>4</v>
      </c>
      <c r="AX155" s="13" t="s">
        <v>72</v>
      </c>
      <c r="AY155" s="98" t="s">
        <v>161</v>
      </c>
    </row>
    <row r="156" spans="1:65" s="14" customFormat="1">
      <c r="B156" s="225"/>
      <c r="C156" s="226"/>
      <c r="D156" s="221" t="s">
        <v>169</v>
      </c>
      <c r="E156" s="227" t="s">
        <v>1</v>
      </c>
      <c r="F156" s="228" t="s">
        <v>171</v>
      </c>
      <c r="G156" s="226"/>
      <c r="H156" s="229">
        <v>56.8</v>
      </c>
      <c r="I156" s="226"/>
      <c r="J156" s="226"/>
      <c r="K156" s="226"/>
      <c r="M156" s="102"/>
      <c r="N156" s="104"/>
      <c r="O156" s="105"/>
      <c r="P156" s="105"/>
      <c r="Q156" s="105"/>
      <c r="R156" s="105"/>
      <c r="S156" s="105"/>
      <c r="T156" s="105"/>
      <c r="U156" s="105"/>
      <c r="V156" s="105"/>
      <c r="W156" s="105"/>
      <c r="X156" s="106"/>
      <c r="AT156" s="103" t="s">
        <v>169</v>
      </c>
      <c r="AU156" s="103" t="s">
        <v>82</v>
      </c>
      <c r="AV156" s="14" t="s">
        <v>168</v>
      </c>
      <c r="AW156" s="14" t="s">
        <v>4</v>
      </c>
      <c r="AX156" s="14" t="s">
        <v>80</v>
      </c>
      <c r="AY156" s="103" t="s">
        <v>161</v>
      </c>
    </row>
    <row r="157" spans="1:65" s="12" customFormat="1" ht="22.9" customHeight="1">
      <c r="B157" s="206"/>
      <c r="C157" s="207"/>
      <c r="D157" s="208" t="s">
        <v>71</v>
      </c>
      <c r="E157" s="211" t="s">
        <v>177</v>
      </c>
      <c r="F157" s="211" t="s">
        <v>522</v>
      </c>
      <c r="G157" s="207"/>
      <c r="H157" s="207"/>
      <c r="I157" s="207"/>
      <c r="J157" s="207"/>
      <c r="K157" s="212">
        <f>BK157</f>
        <v>0</v>
      </c>
      <c r="M157" s="80"/>
      <c r="N157" s="82"/>
      <c r="O157" s="83"/>
      <c r="P157" s="83"/>
      <c r="Q157" s="84">
        <f>SUM(Q158:Q181)</f>
        <v>0</v>
      </c>
      <c r="R157" s="84">
        <f>SUM(R158:R181)</f>
        <v>0</v>
      </c>
      <c r="S157" s="83"/>
      <c r="T157" s="85">
        <f>SUM(T158:T181)</f>
        <v>0</v>
      </c>
      <c r="U157" s="83"/>
      <c r="V157" s="85">
        <f>SUM(V158:V181)</f>
        <v>0</v>
      </c>
      <c r="W157" s="83"/>
      <c r="X157" s="86">
        <f>SUM(X158:X181)</f>
        <v>0</v>
      </c>
      <c r="AR157" s="81" t="s">
        <v>80</v>
      </c>
      <c r="AT157" s="87" t="s">
        <v>71</v>
      </c>
      <c r="AU157" s="87" t="s">
        <v>80</v>
      </c>
      <c r="AY157" s="81" t="s">
        <v>161</v>
      </c>
      <c r="BK157" s="88">
        <f>SUM(BK158:BK181)</f>
        <v>0</v>
      </c>
    </row>
    <row r="158" spans="1:65" s="2" customFormat="1" ht="37.9" customHeight="1">
      <c r="A158" s="21"/>
      <c r="B158" s="137"/>
      <c r="C158" s="213" t="s">
        <v>185</v>
      </c>
      <c r="D158" s="213" t="s">
        <v>164</v>
      </c>
      <c r="E158" s="214" t="s">
        <v>523</v>
      </c>
      <c r="F158" s="215" t="s">
        <v>524</v>
      </c>
      <c r="G158" s="216" t="s">
        <v>167</v>
      </c>
      <c r="H158" s="217">
        <v>10.5</v>
      </c>
      <c r="I158" s="123"/>
      <c r="J158" s="123"/>
      <c r="K158" s="218">
        <f>ROUND(P158*H158,2)</f>
        <v>0</v>
      </c>
      <c r="L158" s="89"/>
      <c r="M158" s="22"/>
      <c r="N158" s="90" t="s">
        <v>1</v>
      </c>
      <c r="O158" s="91" t="s">
        <v>35</v>
      </c>
      <c r="P158" s="92">
        <f>I158+J158</f>
        <v>0</v>
      </c>
      <c r="Q158" s="92">
        <f>ROUND(I158*H158,2)</f>
        <v>0</v>
      </c>
      <c r="R158" s="92">
        <f>ROUND(J158*H158,2)</f>
        <v>0</v>
      </c>
      <c r="S158" s="93">
        <v>0</v>
      </c>
      <c r="T158" s="93">
        <f>S158*H158</f>
        <v>0</v>
      </c>
      <c r="U158" s="93">
        <v>0</v>
      </c>
      <c r="V158" s="93">
        <f>U158*H158</f>
        <v>0</v>
      </c>
      <c r="W158" s="93">
        <v>0</v>
      </c>
      <c r="X158" s="94">
        <f>W158*H158</f>
        <v>0</v>
      </c>
      <c r="Y158" s="21"/>
      <c r="Z158" s="21"/>
      <c r="AA158" s="21"/>
      <c r="AB158" s="21"/>
      <c r="AC158" s="21"/>
      <c r="AD158" s="21"/>
      <c r="AE158" s="21"/>
      <c r="AR158" s="95" t="s">
        <v>168</v>
      </c>
      <c r="AT158" s="95" t="s">
        <v>164</v>
      </c>
      <c r="AU158" s="95" t="s">
        <v>82</v>
      </c>
      <c r="AY158" s="17" t="s">
        <v>161</v>
      </c>
      <c r="BE158" s="96">
        <f>IF(O158="základní",K158,0)</f>
        <v>0</v>
      </c>
      <c r="BF158" s="96">
        <f>IF(O158="snížená",K158,0)</f>
        <v>0</v>
      </c>
      <c r="BG158" s="96">
        <f>IF(O158="zákl. přenesená",K158,0)</f>
        <v>0</v>
      </c>
      <c r="BH158" s="96">
        <f>IF(O158="sníž. přenesená",K158,0)</f>
        <v>0</v>
      </c>
      <c r="BI158" s="96">
        <f>IF(O158="nulová",K158,0)</f>
        <v>0</v>
      </c>
      <c r="BJ158" s="17" t="s">
        <v>80</v>
      </c>
      <c r="BK158" s="96">
        <f>ROUND(P158*H158,2)</f>
        <v>0</v>
      </c>
      <c r="BL158" s="17" t="s">
        <v>168</v>
      </c>
      <c r="BM158" s="95" t="s">
        <v>239</v>
      </c>
    </row>
    <row r="159" spans="1:65" s="15" customFormat="1">
      <c r="B159" s="230"/>
      <c r="C159" s="231"/>
      <c r="D159" s="221" t="s">
        <v>169</v>
      </c>
      <c r="E159" s="232" t="s">
        <v>1</v>
      </c>
      <c r="F159" s="233" t="s">
        <v>525</v>
      </c>
      <c r="G159" s="231"/>
      <c r="H159" s="232" t="s">
        <v>1</v>
      </c>
      <c r="I159" s="231"/>
      <c r="J159" s="231"/>
      <c r="K159" s="231"/>
      <c r="M159" s="107"/>
      <c r="N159" s="109"/>
      <c r="O159" s="110"/>
      <c r="P159" s="110"/>
      <c r="Q159" s="110"/>
      <c r="R159" s="110"/>
      <c r="S159" s="110"/>
      <c r="T159" s="110"/>
      <c r="U159" s="110"/>
      <c r="V159" s="110"/>
      <c r="W159" s="110"/>
      <c r="X159" s="111"/>
      <c r="AT159" s="108" t="s">
        <v>169</v>
      </c>
      <c r="AU159" s="108" t="s">
        <v>82</v>
      </c>
      <c r="AV159" s="15" t="s">
        <v>80</v>
      </c>
      <c r="AW159" s="15" t="s">
        <v>4</v>
      </c>
      <c r="AX159" s="15" t="s">
        <v>72</v>
      </c>
      <c r="AY159" s="108" t="s">
        <v>161</v>
      </c>
    </row>
    <row r="160" spans="1:65" s="15" customFormat="1">
      <c r="B160" s="230"/>
      <c r="C160" s="231"/>
      <c r="D160" s="221" t="s">
        <v>169</v>
      </c>
      <c r="E160" s="232" t="s">
        <v>1</v>
      </c>
      <c r="F160" s="233" t="s">
        <v>186</v>
      </c>
      <c r="G160" s="231"/>
      <c r="H160" s="232" t="s">
        <v>1</v>
      </c>
      <c r="I160" s="231"/>
      <c r="J160" s="231"/>
      <c r="K160" s="231"/>
      <c r="M160" s="107"/>
      <c r="N160" s="109"/>
      <c r="O160" s="110"/>
      <c r="P160" s="110"/>
      <c r="Q160" s="110"/>
      <c r="R160" s="110"/>
      <c r="S160" s="110"/>
      <c r="T160" s="110"/>
      <c r="U160" s="110"/>
      <c r="V160" s="110"/>
      <c r="W160" s="110"/>
      <c r="X160" s="111"/>
      <c r="AT160" s="108" t="s">
        <v>169</v>
      </c>
      <c r="AU160" s="108" t="s">
        <v>82</v>
      </c>
      <c r="AV160" s="15" t="s">
        <v>80</v>
      </c>
      <c r="AW160" s="15" t="s">
        <v>4</v>
      </c>
      <c r="AX160" s="15" t="s">
        <v>72</v>
      </c>
      <c r="AY160" s="108" t="s">
        <v>161</v>
      </c>
    </row>
    <row r="161" spans="1:65" s="13" customFormat="1">
      <c r="B161" s="219"/>
      <c r="C161" s="220"/>
      <c r="D161" s="221" t="s">
        <v>169</v>
      </c>
      <c r="E161" s="222" t="s">
        <v>1</v>
      </c>
      <c r="F161" s="223" t="s">
        <v>526</v>
      </c>
      <c r="G161" s="220"/>
      <c r="H161" s="224">
        <v>3.5</v>
      </c>
      <c r="I161" s="220"/>
      <c r="J161" s="220"/>
      <c r="K161" s="220"/>
      <c r="M161" s="97"/>
      <c r="N161" s="99"/>
      <c r="O161" s="100"/>
      <c r="P161" s="100"/>
      <c r="Q161" s="100"/>
      <c r="R161" s="100"/>
      <c r="S161" s="100"/>
      <c r="T161" s="100"/>
      <c r="U161" s="100"/>
      <c r="V161" s="100"/>
      <c r="W161" s="100"/>
      <c r="X161" s="101"/>
      <c r="AT161" s="98" t="s">
        <v>169</v>
      </c>
      <c r="AU161" s="98" t="s">
        <v>82</v>
      </c>
      <c r="AV161" s="13" t="s">
        <v>82</v>
      </c>
      <c r="AW161" s="13" t="s">
        <v>4</v>
      </c>
      <c r="AX161" s="13" t="s">
        <v>72</v>
      </c>
      <c r="AY161" s="98" t="s">
        <v>161</v>
      </c>
    </row>
    <row r="162" spans="1:65" s="15" customFormat="1">
      <c r="B162" s="230"/>
      <c r="C162" s="231"/>
      <c r="D162" s="221" t="s">
        <v>169</v>
      </c>
      <c r="E162" s="232" t="s">
        <v>1</v>
      </c>
      <c r="F162" s="233" t="s">
        <v>189</v>
      </c>
      <c r="G162" s="231"/>
      <c r="H162" s="232" t="s">
        <v>1</v>
      </c>
      <c r="I162" s="231"/>
      <c r="J162" s="231"/>
      <c r="K162" s="231"/>
      <c r="M162" s="107"/>
      <c r="N162" s="109"/>
      <c r="O162" s="110"/>
      <c r="P162" s="110"/>
      <c r="Q162" s="110"/>
      <c r="R162" s="110"/>
      <c r="S162" s="110"/>
      <c r="T162" s="110"/>
      <c r="U162" s="110"/>
      <c r="V162" s="110"/>
      <c r="W162" s="110"/>
      <c r="X162" s="111"/>
      <c r="AT162" s="108" t="s">
        <v>169</v>
      </c>
      <c r="AU162" s="108" t="s">
        <v>82</v>
      </c>
      <c r="AV162" s="15" t="s">
        <v>80</v>
      </c>
      <c r="AW162" s="15" t="s">
        <v>4</v>
      </c>
      <c r="AX162" s="15" t="s">
        <v>72</v>
      </c>
      <c r="AY162" s="108" t="s">
        <v>161</v>
      </c>
    </row>
    <row r="163" spans="1:65" s="13" customFormat="1">
      <c r="B163" s="219"/>
      <c r="C163" s="220"/>
      <c r="D163" s="221" t="s">
        <v>169</v>
      </c>
      <c r="E163" s="222" t="s">
        <v>1</v>
      </c>
      <c r="F163" s="223" t="s">
        <v>527</v>
      </c>
      <c r="G163" s="220"/>
      <c r="H163" s="224">
        <v>7</v>
      </c>
      <c r="I163" s="220"/>
      <c r="J163" s="220"/>
      <c r="K163" s="220"/>
      <c r="M163" s="97"/>
      <c r="N163" s="99"/>
      <c r="O163" s="100"/>
      <c r="P163" s="100"/>
      <c r="Q163" s="100"/>
      <c r="R163" s="100"/>
      <c r="S163" s="100"/>
      <c r="T163" s="100"/>
      <c r="U163" s="100"/>
      <c r="V163" s="100"/>
      <c r="W163" s="100"/>
      <c r="X163" s="101"/>
      <c r="AT163" s="98" t="s">
        <v>169</v>
      </c>
      <c r="AU163" s="98" t="s">
        <v>82</v>
      </c>
      <c r="AV163" s="13" t="s">
        <v>82</v>
      </c>
      <c r="AW163" s="13" t="s">
        <v>4</v>
      </c>
      <c r="AX163" s="13" t="s">
        <v>72</v>
      </c>
      <c r="AY163" s="98" t="s">
        <v>161</v>
      </c>
    </row>
    <row r="164" spans="1:65" s="14" customFormat="1">
      <c r="B164" s="225"/>
      <c r="C164" s="226"/>
      <c r="D164" s="221" t="s">
        <v>169</v>
      </c>
      <c r="E164" s="227" t="s">
        <v>1</v>
      </c>
      <c r="F164" s="228" t="s">
        <v>171</v>
      </c>
      <c r="G164" s="226"/>
      <c r="H164" s="229">
        <v>10.5</v>
      </c>
      <c r="I164" s="226"/>
      <c r="J164" s="226"/>
      <c r="K164" s="226"/>
      <c r="M164" s="102"/>
      <c r="N164" s="104"/>
      <c r="O164" s="105"/>
      <c r="P164" s="105"/>
      <c r="Q164" s="105"/>
      <c r="R164" s="105"/>
      <c r="S164" s="105"/>
      <c r="T164" s="105"/>
      <c r="U164" s="105"/>
      <c r="V164" s="105"/>
      <c r="W164" s="105"/>
      <c r="X164" s="106"/>
      <c r="AT164" s="103" t="s">
        <v>169</v>
      </c>
      <c r="AU164" s="103" t="s">
        <v>82</v>
      </c>
      <c r="AV164" s="14" t="s">
        <v>168</v>
      </c>
      <c r="AW164" s="14" t="s">
        <v>4</v>
      </c>
      <c r="AX164" s="14" t="s">
        <v>80</v>
      </c>
      <c r="AY164" s="103" t="s">
        <v>161</v>
      </c>
    </row>
    <row r="165" spans="1:65" s="2" customFormat="1" ht="33" customHeight="1">
      <c r="A165" s="21"/>
      <c r="B165" s="137"/>
      <c r="C165" s="213" t="s">
        <v>162</v>
      </c>
      <c r="D165" s="213" t="s">
        <v>164</v>
      </c>
      <c r="E165" s="214" t="s">
        <v>528</v>
      </c>
      <c r="F165" s="215" t="s">
        <v>529</v>
      </c>
      <c r="G165" s="216" t="s">
        <v>174</v>
      </c>
      <c r="H165" s="217">
        <v>4.4459999999999997</v>
      </c>
      <c r="I165" s="123"/>
      <c r="J165" s="123"/>
      <c r="K165" s="218">
        <f>ROUND(P165*H165,2)</f>
        <v>0</v>
      </c>
      <c r="L165" s="89"/>
      <c r="M165" s="22"/>
      <c r="N165" s="90" t="s">
        <v>1</v>
      </c>
      <c r="O165" s="91" t="s">
        <v>35</v>
      </c>
      <c r="P165" s="92">
        <f>I165+J165</f>
        <v>0</v>
      </c>
      <c r="Q165" s="92">
        <f>ROUND(I165*H165,2)</f>
        <v>0</v>
      </c>
      <c r="R165" s="92">
        <f>ROUND(J165*H165,2)</f>
        <v>0</v>
      </c>
      <c r="S165" s="93">
        <v>0</v>
      </c>
      <c r="T165" s="93">
        <f>S165*H165</f>
        <v>0</v>
      </c>
      <c r="U165" s="93">
        <v>0</v>
      </c>
      <c r="V165" s="93">
        <f>U165*H165</f>
        <v>0</v>
      </c>
      <c r="W165" s="93">
        <v>0</v>
      </c>
      <c r="X165" s="94">
        <f>W165*H165</f>
        <v>0</v>
      </c>
      <c r="Y165" s="21"/>
      <c r="Z165" s="21"/>
      <c r="AA165" s="21"/>
      <c r="AB165" s="21"/>
      <c r="AC165" s="21"/>
      <c r="AD165" s="21"/>
      <c r="AE165" s="21"/>
      <c r="AR165" s="95" t="s">
        <v>168</v>
      </c>
      <c r="AT165" s="95" t="s">
        <v>164</v>
      </c>
      <c r="AU165" s="95" t="s">
        <v>82</v>
      </c>
      <c r="AY165" s="17" t="s">
        <v>161</v>
      </c>
      <c r="BE165" s="96">
        <f>IF(O165="základní",K165,0)</f>
        <v>0</v>
      </c>
      <c r="BF165" s="96">
        <f>IF(O165="snížená",K165,0)</f>
        <v>0</v>
      </c>
      <c r="BG165" s="96">
        <f>IF(O165="zákl. přenesená",K165,0)</f>
        <v>0</v>
      </c>
      <c r="BH165" s="96">
        <f>IF(O165="sníž. přenesená",K165,0)</f>
        <v>0</v>
      </c>
      <c r="BI165" s="96">
        <f>IF(O165="nulová",K165,0)</f>
        <v>0</v>
      </c>
      <c r="BJ165" s="17" t="s">
        <v>80</v>
      </c>
      <c r="BK165" s="96">
        <f>ROUND(P165*H165,2)</f>
        <v>0</v>
      </c>
      <c r="BL165" s="17" t="s">
        <v>168</v>
      </c>
      <c r="BM165" s="95" t="s">
        <v>245</v>
      </c>
    </row>
    <row r="166" spans="1:65" s="15" customFormat="1">
      <c r="B166" s="230"/>
      <c r="C166" s="231"/>
      <c r="D166" s="221" t="s">
        <v>169</v>
      </c>
      <c r="E166" s="232" t="s">
        <v>1</v>
      </c>
      <c r="F166" s="233" t="s">
        <v>530</v>
      </c>
      <c r="G166" s="231"/>
      <c r="H166" s="232" t="s">
        <v>1</v>
      </c>
      <c r="I166" s="231"/>
      <c r="J166" s="231"/>
      <c r="K166" s="231"/>
      <c r="M166" s="107"/>
      <c r="N166" s="109"/>
      <c r="O166" s="110"/>
      <c r="P166" s="110"/>
      <c r="Q166" s="110"/>
      <c r="R166" s="110"/>
      <c r="S166" s="110"/>
      <c r="T166" s="110"/>
      <c r="U166" s="110"/>
      <c r="V166" s="110"/>
      <c r="W166" s="110"/>
      <c r="X166" s="111"/>
      <c r="AT166" s="108" t="s">
        <v>169</v>
      </c>
      <c r="AU166" s="108" t="s">
        <v>82</v>
      </c>
      <c r="AV166" s="15" t="s">
        <v>80</v>
      </c>
      <c r="AW166" s="15" t="s">
        <v>4</v>
      </c>
      <c r="AX166" s="15" t="s">
        <v>72</v>
      </c>
      <c r="AY166" s="108" t="s">
        <v>161</v>
      </c>
    </row>
    <row r="167" spans="1:65" s="13" customFormat="1">
      <c r="B167" s="219"/>
      <c r="C167" s="220"/>
      <c r="D167" s="221" t="s">
        <v>169</v>
      </c>
      <c r="E167" s="222" t="s">
        <v>1</v>
      </c>
      <c r="F167" s="223" t="s">
        <v>531</v>
      </c>
      <c r="G167" s="220"/>
      <c r="H167" s="224">
        <v>1.0349999999999999</v>
      </c>
      <c r="I167" s="220"/>
      <c r="J167" s="220"/>
      <c r="K167" s="220"/>
      <c r="M167" s="97"/>
      <c r="N167" s="99"/>
      <c r="O167" s="100"/>
      <c r="P167" s="100"/>
      <c r="Q167" s="100"/>
      <c r="R167" s="100"/>
      <c r="S167" s="100"/>
      <c r="T167" s="100"/>
      <c r="U167" s="100"/>
      <c r="V167" s="100"/>
      <c r="W167" s="100"/>
      <c r="X167" s="101"/>
      <c r="AT167" s="98" t="s">
        <v>169</v>
      </c>
      <c r="AU167" s="98" t="s">
        <v>82</v>
      </c>
      <c r="AV167" s="13" t="s">
        <v>82</v>
      </c>
      <c r="AW167" s="13" t="s">
        <v>4</v>
      </c>
      <c r="AX167" s="13" t="s">
        <v>72</v>
      </c>
      <c r="AY167" s="98" t="s">
        <v>161</v>
      </c>
    </row>
    <row r="168" spans="1:65" s="13" customFormat="1">
      <c r="B168" s="219"/>
      <c r="C168" s="220"/>
      <c r="D168" s="221" t="s">
        <v>169</v>
      </c>
      <c r="E168" s="222" t="s">
        <v>1</v>
      </c>
      <c r="F168" s="223" t="s">
        <v>532</v>
      </c>
      <c r="G168" s="220"/>
      <c r="H168" s="224">
        <v>2.4710000000000001</v>
      </c>
      <c r="I168" s="220"/>
      <c r="J168" s="220"/>
      <c r="K168" s="220"/>
      <c r="M168" s="97"/>
      <c r="N168" s="99"/>
      <c r="O168" s="100"/>
      <c r="P168" s="100"/>
      <c r="Q168" s="100"/>
      <c r="R168" s="100"/>
      <c r="S168" s="100"/>
      <c r="T168" s="100"/>
      <c r="U168" s="100"/>
      <c r="V168" s="100"/>
      <c r="W168" s="100"/>
      <c r="X168" s="101"/>
      <c r="AT168" s="98" t="s">
        <v>169</v>
      </c>
      <c r="AU168" s="98" t="s">
        <v>82</v>
      </c>
      <c r="AV168" s="13" t="s">
        <v>82</v>
      </c>
      <c r="AW168" s="13" t="s">
        <v>4</v>
      </c>
      <c r="AX168" s="13" t="s">
        <v>72</v>
      </c>
      <c r="AY168" s="98" t="s">
        <v>161</v>
      </c>
    </row>
    <row r="169" spans="1:65" s="13" customFormat="1">
      <c r="B169" s="219"/>
      <c r="C169" s="220"/>
      <c r="D169" s="221" t="s">
        <v>169</v>
      </c>
      <c r="E169" s="222" t="s">
        <v>1</v>
      </c>
      <c r="F169" s="223" t="s">
        <v>533</v>
      </c>
      <c r="G169" s="220"/>
      <c r="H169" s="224">
        <v>0.48199999999999998</v>
      </c>
      <c r="I169" s="220"/>
      <c r="J169" s="220"/>
      <c r="K169" s="220"/>
      <c r="M169" s="97"/>
      <c r="N169" s="99"/>
      <c r="O169" s="100"/>
      <c r="P169" s="100"/>
      <c r="Q169" s="100"/>
      <c r="R169" s="100"/>
      <c r="S169" s="100"/>
      <c r="T169" s="100"/>
      <c r="U169" s="100"/>
      <c r="V169" s="100"/>
      <c r="W169" s="100"/>
      <c r="X169" s="101"/>
      <c r="AT169" s="98" t="s">
        <v>169</v>
      </c>
      <c r="AU169" s="98" t="s">
        <v>82</v>
      </c>
      <c r="AV169" s="13" t="s">
        <v>82</v>
      </c>
      <c r="AW169" s="13" t="s">
        <v>4</v>
      </c>
      <c r="AX169" s="13" t="s">
        <v>72</v>
      </c>
      <c r="AY169" s="98" t="s">
        <v>161</v>
      </c>
    </row>
    <row r="170" spans="1:65" s="13" customFormat="1">
      <c r="B170" s="219"/>
      <c r="C170" s="220"/>
      <c r="D170" s="221" t="s">
        <v>169</v>
      </c>
      <c r="E170" s="222" t="s">
        <v>1</v>
      </c>
      <c r="F170" s="223" t="s">
        <v>534</v>
      </c>
      <c r="G170" s="220"/>
      <c r="H170" s="224">
        <v>0.13500000000000001</v>
      </c>
      <c r="I170" s="220"/>
      <c r="J170" s="220"/>
      <c r="K170" s="220"/>
      <c r="M170" s="97"/>
      <c r="N170" s="99"/>
      <c r="O170" s="100"/>
      <c r="P170" s="100"/>
      <c r="Q170" s="100"/>
      <c r="R170" s="100"/>
      <c r="S170" s="100"/>
      <c r="T170" s="100"/>
      <c r="U170" s="100"/>
      <c r="V170" s="100"/>
      <c r="W170" s="100"/>
      <c r="X170" s="101"/>
      <c r="AT170" s="98" t="s">
        <v>169</v>
      </c>
      <c r="AU170" s="98" t="s">
        <v>82</v>
      </c>
      <c r="AV170" s="13" t="s">
        <v>82</v>
      </c>
      <c r="AW170" s="13" t="s">
        <v>4</v>
      </c>
      <c r="AX170" s="13" t="s">
        <v>72</v>
      </c>
      <c r="AY170" s="98" t="s">
        <v>161</v>
      </c>
    </row>
    <row r="171" spans="1:65" s="13" customFormat="1">
      <c r="B171" s="219"/>
      <c r="C171" s="220"/>
      <c r="D171" s="221" t="s">
        <v>169</v>
      </c>
      <c r="E171" s="222" t="s">
        <v>1</v>
      </c>
      <c r="F171" s="223" t="s">
        <v>535</v>
      </c>
      <c r="G171" s="220"/>
      <c r="H171" s="224">
        <v>0.32300000000000001</v>
      </c>
      <c r="I171" s="220"/>
      <c r="J171" s="220"/>
      <c r="K171" s="220"/>
      <c r="M171" s="97"/>
      <c r="N171" s="99"/>
      <c r="O171" s="100"/>
      <c r="P171" s="100"/>
      <c r="Q171" s="100"/>
      <c r="R171" s="100"/>
      <c r="S171" s="100"/>
      <c r="T171" s="100"/>
      <c r="U171" s="100"/>
      <c r="V171" s="100"/>
      <c r="W171" s="100"/>
      <c r="X171" s="101"/>
      <c r="AT171" s="98" t="s">
        <v>169</v>
      </c>
      <c r="AU171" s="98" t="s">
        <v>82</v>
      </c>
      <c r="AV171" s="13" t="s">
        <v>82</v>
      </c>
      <c r="AW171" s="13" t="s">
        <v>4</v>
      </c>
      <c r="AX171" s="13" t="s">
        <v>72</v>
      </c>
      <c r="AY171" s="98" t="s">
        <v>161</v>
      </c>
    </row>
    <row r="172" spans="1:65" s="14" customFormat="1">
      <c r="B172" s="225"/>
      <c r="C172" s="226"/>
      <c r="D172" s="221" t="s">
        <v>169</v>
      </c>
      <c r="E172" s="227" t="s">
        <v>1</v>
      </c>
      <c r="F172" s="228" t="s">
        <v>171</v>
      </c>
      <c r="G172" s="226"/>
      <c r="H172" s="229">
        <v>4.4460000000000006</v>
      </c>
      <c r="I172" s="226"/>
      <c r="J172" s="226"/>
      <c r="K172" s="226"/>
      <c r="M172" s="102"/>
      <c r="N172" s="104"/>
      <c r="O172" s="105"/>
      <c r="P172" s="105"/>
      <c r="Q172" s="105"/>
      <c r="R172" s="105"/>
      <c r="S172" s="105"/>
      <c r="T172" s="105"/>
      <c r="U172" s="105"/>
      <c r="V172" s="105"/>
      <c r="W172" s="105"/>
      <c r="X172" s="106"/>
      <c r="AT172" s="103" t="s">
        <v>169</v>
      </c>
      <c r="AU172" s="103" t="s">
        <v>82</v>
      </c>
      <c r="AV172" s="14" t="s">
        <v>168</v>
      </c>
      <c r="AW172" s="14" t="s">
        <v>4</v>
      </c>
      <c r="AX172" s="14" t="s">
        <v>80</v>
      </c>
      <c r="AY172" s="103" t="s">
        <v>161</v>
      </c>
    </row>
    <row r="173" spans="1:65" s="2" customFormat="1" ht="37.9" customHeight="1">
      <c r="A173" s="21"/>
      <c r="B173" s="137"/>
      <c r="C173" s="213" t="s">
        <v>195</v>
      </c>
      <c r="D173" s="213" t="s">
        <v>164</v>
      </c>
      <c r="E173" s="214" t="s">
        <v>536</v>
      </c>
      <c r="F173" s="215" t="s">
        <v>537</v>
      </c>
      <c r="G173" s="216" t="s">
        <v>174</v>
      </c>
      <c r="H173" s="217">
        <v>0.9</v>
      </c>
      <c r="I173" s="123"/>
      <c r="J173" s="123"/>
      <c r="K173" s="218">
        <f>ROUND(P173*H173,2)</f>
        <v>0</v>
      </c>
      <c r="L173" s="89"/>
      <c r="M173" s="22"/>
      <c r="N173" s="90" t="s">
        <v>1</v>
      </c>
      <c r="O173" s="91" t="s">
        <v>35</v>
      </c>
      <c r="P173" s="92">
        <f>I173+J173</f>
        <v>0</v>
      </c>
      <c r="Q173" s="92">
        <f>ROUND(I173*H173,2)</f>
        <v>0</v>
      </c>
      <c r="R173" s="92">
        <f>ROUND(J173*H173,2)</f>
        <v>0</v>
      </c>
      <c r="S173" s="93">
        <v>0</v>
      </c>
      <c r="T173" s="93">
        <f>S173*H173</f>
        <v>0</v>
      </c>
      <c r="U173" s="93">
        <v>0</v>
      </c>
      <c r="V173" s="93">
        <f>U173*H173</f>
        <v>0</v>
      </c>
      <c r="W173" s="93">
        <v>0</v>
      </c>
      <c r="X173" s="94">
        <f>W173*H173</f>
        <v>0</v>
      </c>
      <c r="Y173" s="21"/>
      <c r="Z173" s="21"/>
      <c r="AA173" s="21"/>
      <c r="AB173" s="21"/>
      <c r="AC173" s="21"/>
      <c r="AD173" s="21"/>
      <c r="AE173" s="21"/>
      <c r="AR173" s="95" t="s">
        <v>168</v>
      </c>
      <c r="AT173" s="95" t="s">
        <v>164</v>
      </c>
      <c r="AU173" s="95" t="s">
        <v>82</v>
      </c>
      <c r="AY173" s="17" t="s">
        <v>161</v>
      </c>
      <c r="BE173" s="96">
        <f>IF(O173="základní",K173,0)</f>
        <v>0</v>
      </c>
      <c r="BF173" s="96">
        <f>IF(O173="snížená",K173,0)</f>
        <v>0</v>
      </c>
      <c r="BG173" s="96">
        <f>IF(O173="zákl. přenesená",K173,0)</f>
        <v>0</v>
      </c>
      <c r="BH173" s="96">
        <f>IF(O173="sníž. přenesená",K173,0)</f>
        <v>0</v>
      </c>
      <c r="BI173" s="96">
        <f>IF(O173="nulová",K173,0)</f>
        <v>0</v>
      </c>
      <c r="BJ173" s="17" t="s">
        <v>80</v>
      </c>
      <c r="BK173" s="96">
        <f>ROUND(P173*H173,2)</f>
        <v>0</v>
      </c>
      <c r="BL173" s="17" t="s">
        <v>168</v>
      </c>
      <c r="BM173" s="95" t="s">
        <v>248</v>
      </c>
    </row>
    <row r="174" spans="1:65" s="15" customFormat="1">
      <c r="B174" s="230"/>
      <c r="C174" s="231"/>
      <c r="D174" s="221" t="s">
        <v>169</v>
      </c>
      <c r="E174" s="232" t="s">
        <v>1</v>
      </c>
      <c r="F174" s="233" t="s">
        <v>538</v>
      </c>
      <c r="G174" s="231"/>
      <c r="H174" s="232" t="s">
        <v>1</v>
      </c>
      <c r="I174" s="231"/>
      <c r="J174" s="231"/>
      <c r="K174" s="231"/>
      <c r="M174" s="107"/>
      <c r="N174" s="109"/>
      <c r="O174" s="110"/>
      <c r="P174" s="110"/>
      <c r="Q174" s="110"/>
      <c r="R174" s="110"/>
      <c r="S174" s="110"/>
      <c r="T174" s="110"/>
      <c r="U174" s="110"/>
      <c r="V174" s="110"/>
      <c r="W174" s="110"/>
      <c r="X174" s="111"/>
      <c r="AT174" s="108" t="s">
        <v>169</v>
      </c>
      <c r="AU174" s="108" t="s">
        <v>82</v>
      </c>
      <c r="AV174" s="15" t="s">
        <v>80</v>
      </c>
      <c r="AW174" s="15" t="s">
        <v>4</v>
      </c>
      <c r="AX174" s="15" t="s">
        <v>72</v>
      </c>
      <c r="AY174" s="108" t="s">
        <v>161</v>
      </c>
    </row>
    <row r="175" spans="1:65" s="13" customFormat="1">
      <c r="B175" s="219"/>
      <c r="C175" s="220"/>
      <c r="D175" s="221" t="s">
        <v>169</v>
      </c>
      <c r="E175" s="222" t="s">
        <v>1</v>
      </c>
      <c r="F175" s="223" t="s">
        <v>539</v>
      </c>
      <c r="G175" s="220"/>
      <c r="H175" s="224">
        <v>0.9</v>
      </c>
      <c r="I175" s="220"/>
      <c r="J175" s="220"/>
      <c r="K175" s="220"/>
      <c r="M175" s="97"/>
      <c r="N175" s="99"/>
      <c r="O175" s="100"/>
      <c r="P175" s="100"/>
      <c r="Q175" s="100"/>
      <c r="R175" s="100"/>
      <c r="S175" s="100"/>
      <c r="T175" s="100"/>
      <c r="U175" s="100"/>
      <c r="V175" s="100"/>
      <c r="W175" s="100"/>
      <c r="X175" s="101"/>
      <c r="AT175" s="98" t="s">
        <v>169</v>
      </c>
      <c r="AU175" s="98" t="s">
        <v>82</v>
      </c>
      <c r="AV175" s="13" t="s">
        <v>82</v>
      </c>
      <c r="AW175" s="13" t="s">
        <v>4</v>
      </c>
      <c r="AX175" s="13" t="s">
        <v>72</v>
      </c>
      <c r="AY175" s="98" t="s">
        <v>161</v>
      </c>
    </row>
    <row r="176" spans="1:65" s="14" customFormat="1">
      <c r="B176" s="225"/>
      <c r="C176" s="226"/>
      <c r="D176" s="221" t="s">
        <v>169</v>
      </c>
      <c r="E176" s="227" t="s">
        <v>1</v>
      </c>
      <c r="F176" s="228" t="s">
        <v>171</v>
      </c>
      <c r="G176" s="226"/>
      <c r="H176" s="229">
        <v>0.9</v>
      </c>
      <c r="I176" s="226"/>
      <c r="J176" s="226"/>
      <c r="K176" s="226"/>
      <c r="M176" s="102"/>
      <c r="N176" s="104"/>
      <c r="O176" s="105"/>
      <c r="P176" s="105"/>
      <c r="Q176" s="105"/>
      <c r="R176" s="105"/>
      <c r="S176" s="105"/>
      <c r="T176" s="105"/>
      <c r="U176" s="105"/>
      <c r="V176" s="105"/>
      <c r="W176" s="105"/>
      <c r="X176" s="106"/>
      <c r="AT176" s="103" t="s">
        <v>169</v>
      </c>
      <c r="AU176" s="103" t="s">
        <v>82</v>
      </c>
      <c r="AV176" s="14" t="s">
        <v>168</v>
      </c>
      <c r="AW176" s="14" t="s">
        <v>4</v>
      </c>
      <c r="AX176" s="14" t="s">
        <v>80</v>
      </c>
      <c r="AY176" s="103" t="s">
        <v>161</v>
      </c>
    </row>
    <row r="177" spans="1:65" s="2" customFormat="1" ht="37.9" customHeight="1">
      <c r="A177" s="21"/>
      <c r="B177" s="137"/>
      <c r="C177" s="213" t="s">
        <v>249</v>
      </c>
      <c r="D177" s="213" t="s">
        <v>164</v>
      </c>
      <c r="E177" s="214" t="s">
        <v>540</v>
      </c>
      <c r="F177" s="215" t="s">
        <v>541</v>
      </c>
      <c r="G177" s="216" t="s">
        <v>269</v>
      </c>
      <c r="H177" s="217">
        <v>1</v>
      </c>
      <c r="I177" s="123"/>
      <c r="J177" s="123"/>
      <c r="K177" s="218">
        <f>ROUND(P177*H177,2)</f>
        <v>0</v>
      </c>
      <c r="L177" s="89"/>
      <c r="M177" s="22"/>
      <c r="N177" s="90" t="s">
        <v>1</v>
      </c>
      <c r="O177" s="91" t="s">
        <v>35</v>
      </c>
      <c r="P177" s="92">
        <f>I177+J177</f>
        <v>0</v>
      </c>
      <c r="Q177" s="92">
        <f>ROUND(I177*H177,2)</f>
        <v>0</v>
      </c>
      <c r="R177" s="92">
        <f>ROUND(J177*H177,2)</f>
        <v>0</v>
      </c>
      <c r="S177" s="93">
        <v>0</v>
      </c>
      <c r="T177" s="93">
        <f>S177*H177</f>
        <v>0</v>
      </c>
      <c r="U177" s="93">
        <v>0</v>
      </c>
      <c r="V177" s="93">
        <f>U177*H177</f>
        <v>0</v>
      </c>
      <c r="W177" s="93">
        <v>0</v>
      </c>
      <c r="X177" s="94">
        <f>W177*H177</f>
        <v>0</v>
      </c>
      <c r="Y177" s="21"/>
      <c r="Z177" s="21"/>
      <c r="AA177" s="21"/>
      <c r="AB177" s="21"/>
      <c r="AC177" s="21"/>
      <c r="AD177" s="21"/>
      <c r="AE177" s="21"/>
      <c r="AR177" s="95" t="s">
        <v>168</v>
      </c>
      <c r="AT177" s="95" t="s">
        <v>164</v>
      </c>
      <c r="AU177" s="95" t="s">
        <v>82</v>
      </c>
      <c r="AY177" s="17" t="s">
        <v>161</v>
      </c>
      <c r="BE177" s="96">
        <f>IF(O177="základní",K177,0)</f>
        <v>0</v>
      </c>
      <c r="BF177" s="96">
        <f>IF(O177="snížená",K177,0)</f>
        <v>0</v>
      </c>
      <c r="BG177" s="96">
        <f>IF(O177="zákl. přenesená",K177,0)</f>
        <v>0</v>
      </c>
      <c r="BH177" s="96">
        <f>IF(O177="sníž. přenesená",K177,0)</f>
        <v>0</v>
      </c>
      <c r="BI177" s="96">
        <f>IF(O177="nulová",K177,0)</f>
        <v>0</v>
      </c>
      <c r="BJ177" s="17" t="s">
        <v>80</v>
      </c>
      <c r="BK177" s="96">
        <f>ROUND(P177*H177,2)</f>
        <v>0</v>
      </c>
      <c r="BL177" s="17" t="s">
        <v>168</v>
      </c>
      <c r="BM177" s="95" t="s">
        <v>252</v>
      </c>
    </row>
    <row r="178" spans="1:65" s="2" customFormat="1" ht="37.9" customHeight="1">
      <c r="A178" s="21"/>
      <c r="B178" s="137"/>
      <c r="C178" s="213" t="s">
        <v>9</v>
      </c>
      <c r="D178" s="213" t="s">
        <v>164</v>
      </c>
      <c r="E178" s="214" t="s">
        <v>542</v>
      </c>
      <c r="F178" s="215" t="s">
        <v>543</v>
      </c>
      <c r="G178" s="216" t="s">
        <v>346</v>
      </c>
      <c r="H178" s="217">
        <v>142</v>
      </c>
      <c r="I178" s="218">
        <v>0</v>
      </c>
      <c r="J178" s="123"/>
      <c r="K178" s="218">
        <f>ROUND(P178*H178,2)</f>
        <v>0</v>
      </c>
      <c r="L178" s="89"/>
      <c r="M178" s="22"/>
      <c r="N178" s="90" t="s">
        <v>1</v>
      </c>
      <c r="O178" s="91" t="s">
        <v>35</v>
      </c>
      <c r="P178" s="92">
        <f>I178+J178</f>
        <v>0</v>
      </c>
      <c r="Q178" s="92">
        <f>ROUND(I178*H178,2)</f>
        <v>0</v>
      </c>
      <c r="R178" s="92">
        <f>ROUND(J178*H178,2)</f>
        <v>0</v>
      </c>
      <c r="S178" s="93">
        <v>0</v>
      </c>
      <c r="T178" s="93">
        <f>S178*H178</f>
        <v>0</v>
      </c>
      <c r="U178" s="93">
        <v>0</v>
      </c>
      <c r="V178" s="93">
        <f>U178*H178</f>
        <v>0</v>
      </c>
      <c r="W178" s="93">
        <v>0</v>
      </c>
      <c r="X178" s="94">
        <f>W178*H178</f>
        <v>0</v>
      </c>
      <c r="Y178" s="21"/>
      <c r="Z178" s="21"/>
      <c r="AA178" s="21"/>
      <c r="AB178" s="21"/>
      <c r="AC178" s="21"/>
      <c r="AD178" s="21"/>
      <c r="AE178" s="21"/>
      <c r="AR178" s="95" t="s">
        <v>168</v>
      </c>
      <c r="AT178" s="95" t="s">
        <v>164</v>
      </c>
      <c r="AU178" s="95" t="s">
        <v>82</v>
      </c>
      <c r="AY178" s="17" t="s">
        <v>161</v>
      </c>
      <c r="BE178" s="96">
        <f>IF(O178="základní",K178,0)</f>
        <v>0</v>
      </c>
      <c r="BF178" s="96">
        <f>IF(O178="snížená",K178,0)</f>
        <v>0</v>
      </c>
      <c r="BG178" s="96">
        <f>IF(O178="zákl. přenesená",K178,0)</f>
        <v>0</v>
      </c>
      <c r="BH178" s="96">
        <f>IF(O178="sníž. přenesená",K178,0)</f>
        <v>0</v>
      </c>
      <c r="BI178" s="96">
        <f>IF(O178="nulová",K178,0)</f>
        <v>0</v>
      </c>
      <c r="BJ178" s="17" t="s">
        <v>80</v>
      </c>
      <c r="BK178" s="96">
        <f>ROUND(P178*H178,2)</f>
        <v>0</v>
      </c>
      <c r="BL178" s="17" t="s">
        <v>168</v>
      </c>
      <c r="BM178" s="95" t="s">
        <v>257</v>
      </c>
    </row>
    <row r="179" spans="1:65" s="15" customFormat="1">
      <c r="B179" s="230"/>
      <c r="C179" s="231"/>
      <c r="D179" s="221" t="s">
        <v>169</v>
      </c>
      <c r="E179" s="232" t="s">
        <v>1</v>
      </c>
      <c r="F179" s="233" t="s">
        <v>544</v>
      </c>
      <c r="G179" s="231"/>
      <c r="H179" s="232" t="s">
        <v>1</v>
      </c>
      <c r="I179" s="231"/>
      <c r="J179" s="231"/>
      <c r="K179" s="231"/>
      <c r="M179" s="107"/>
      <c r="N179" s="109"/>
      <c r="O179" s="110"/>
      <c r="P179" s="110"/>
      <c r="Q179" s="110"/>
      <c r="R179" s="110"/>
      <c r="S179" s="110"/>
      <c r="T179" s="110"/>
      <c r="U179" s="110"/>
      <c r="V179" s="110"/>
      <c r="W179" s="110"/>
      <c r="X179" s="111"/>
      <c r="AT179" s="108" t="s">
        <v>169</v>
      </c>
      <c r="AU179" s="108" t="s">
        <v>82</v>
      </c>
      <c r="AV179" s="15" t="s">
        <v>80</v>
      </c>
      <c r="AW179" s="15" t="s">
        <v>4</v>
      </c>
      <c r="AX179" s="15" t="s">
        <v>72</v>
      </c>
      <c r="AY179" s="108" t="s">
        <v>161</v>
      </c>
    </row>
    <row r="180" spans="1:65" s="13" customFormat="1">
      <c r="B180" s="219"/>
      <c r="C180" s="220"/>
      <c r="D180" s="221" t="s">
        <v>169</v>
      </c>
      <c r="E180" s="222" t="s">
        <v>1</v>
      </c>
      <c r="F180" s="223" t="s">
        <v>545</v>
      </c>
      <c r="G180" s="220"/>
      <c r="H180" s="224">
        <v>142</v>
      </c>
      <c r="I180" s="220"/>
      <c r="J180" s="220"/>
      <c r="K180" s="220"/>
      <c r="M180" s="97"/>
      <c r="N180" s="99"/>
      <c r="O180" s="100"/>
      <c r="P180" s="100"/>
      <c r="Q180" s="100"/>
      <c r="R180" s="100"/>
      <c r="S180" s="100"/>
      <c r="T180" s="100"/>
      <c r="U180" s="100"/>
      <c r="V180" s="100"/>
      <c r="W180" s="100"/>
      <c r="X180" s="101"/>
      <c r="AT180" s="98" t="s">
        <v>169</v>
      </c>
      <c r="AU180" s="98" t="s">
        <v>82</v>
      </c>
      <c r="AV180" s="13" t="s">
        <v>82</v>
      </c>
      <c r="AW180" s="13" t="s">
        <v>4</v>
      </c>
      <c r="AX180" s="13" t="s">
        <v>72</v>
      </c>
      <c r="AY180" s="98" t="s">
        <v>161</v>
      </c>
    </row>
    <row r="181" spans="1:65" s="14" customFormat="1">
      <c r="B181" s="225"/>
      <c r="C181" s="226"/>
      <c r="D181" s="221" t="s">
        <v>169</v>
      </c>
      <c r="E181" s="227" t="s">
        <v>1</v>
      </c>
      <c r="F181" s="228" t="s">
        <v>171</v>
      </c>
      <c r="G181" s="226"/>
      <c r="H181" s="229">
        <v>142</v>
      </c>
      <c r="I181" s="226"/>
      <c r="J181" s="226"/>
      <c r="K181" s="226"/>
      <c r="M181" s="102"/>
      <c r="N181" s="104"/>
      <c r="O181" s="105"/>
      <c r="P181" s="105"/>
      <c r="Q181" s="105"/>
      <c r="R181" s="105"/>
      <c r="S181" s="105"/>
      <c r="T181" s="105"/>
      <c r="U181" s="105"/>
      <c r="V181" s="105"/>
      <c r="W181" s="105"/>
      <c r="X181" s="106"/>
      <c r="AT181" s="103" t="s">
        <v>169</v>
      </c>
      <c r="AU181" s="103" t="s">
        <v>82</v>
      </c>
      <c r="AV181" s="14" t="s">
        <v>168</v>
      </c>
      <c r="AW181" s="14" t="s">
        <v>4</v>
      </c>
      <c r="AX181" s="14" t="s">
        <v>80</v>
      </c>
      <c r="AY181" s="103" t="s">
        <v>161</v>
      </c>
    </row>
    <row r="182" spans="1:65" s="12" customFormat="1" ht="22.9" customHeight="1">
      <c r="B182" s="206"/>
      <c r="C182" s="207"/>
      <c r="D182" s="208" t="s">
        <v>71</v>
      </c>
      <c r="E182" s="211" t="s">
        <v>168</v>
      </c>
      <c r="F182" s="211" t="s">
        <v>546</v>
      </c>
      <c r="G182" s="207"/>
      <c r="H182" s="207"/>
      <c r="I182" s="207"/>
      <c r="J182" s="207"/>
      <c r="K182" s="212">
        <f>BK182</f>
        <v>0</v>
      </c>
      <c r="M182" s="80"/>
      <c r="N182" s="82"/>
      <c r="O182" s="83"/>
      <c r="P182" s="83"/>
      <c r="Q182" s="84">
        <f>SUM(Q183:Q213)</f>
        <v>0</v>
      </c>
      <c r="R182" s="84">
        <f>SUM(R183:R213)</f>
        <v>0</v>
      </c>
      <c r="S182" s="83"/>
      <c r="T182" s="85">
        <f>SUM(T183:T213)</f>
        <v>0</v>
      </c>
      <c r="U182" s="83"/>
      <c r="V182" s="85">
        <f>SUM(V183:V213)</f>
        <v>0</v>
      </c>
      <c r="W182" s="83"/>
      <c r="X182" s="86">
        <f>SUM(X183:X213)</f>
        <v>0</v>
      </c>
      <c r="AR182" s="81" t="s">
        <v>80</v>
      </c>
      <c r="AT182" s="87" t="s">
        <v>71</v>
      </c>
      <c r="AU182" s="87" t="s">
        <v>80</v>
      </c>
      <c r="AY182" s="81" t="s">
        <v>161</v>
      </c>
      <c r="BK182" s="88">
        <f>SUM(BK183:BK213)</f>
        <v>0</v>
      </c>
    </row>
    <row r="183" spans="1:65" s="2" customFormat="1" ht="49.15" customHeight="1">
      <c r="A183" s="21"/>
      <c r="B183" s="137"/>
      <c r="C183" s="213" t="s">
        <v>266</v>
      </c>
      <c r="D183" s="213" t="s">
        <v>164</v>
      </c>
      <c r="E183" s="214" t="s">
        <v>547</v>
      </c>
      <c r="F183" s="215" t="s">
        <v>548</v>
      </c>
      <c r="G183" s="216" t="s">
        <v>269</v>
      </c>
      <c r="H183" s="217">
        <v>15</v>
      </c>
      <c r="I183" s="123"/>
      <c r="J183" s="123"/>
      <c r="K183" s="218">
        <f>ROUND(P183*H183,2)</f>
        <v>0</v>
      </c>
      <c r="L183" s="89"/>
      <c r="M183" s="22"/>
      <c r="N183" s="90" t="s">
        <v>1</v>
      </c>
      <c r="O183" s="91" t="s">
        <v>35</v>
      </c>
      <c r="P183" s="92">
        <f>I183+J183</f>
        <v>0</v>
      </c>
      <c r="Q183" s="92">
        <f>ROUND(I183*H183,2)</f>
        <v>0</v>
      </c>
      <c r="R183" s="92">
        <f>ROUND(J183*H183,2)</f>
        <v>0</v>
      </c>
      <c r="S183" s="93">
        <v>0</v>
      </c>
      <c r="T183" s="93">
        <f>S183*H183</f>
        <v>0</v>
      </c>
      <c r="U183" s="93">
        <v>0</v>
      </c>
      <c r="V183" s="93">
        <f>U183*H183</f>
        <v>0</v>
      </c>
      <c r="W183" s="93">
        <v>0</v>
      </c>
      <c r="X183" s="94">
        <f>W183*H183</f>
        <v>0</v>
      </c>
      <c r="Y183" s="21"/>
      <c r="Z183" s="21"/>
      <c r="AA183" s="21"/>
      <c r="AB183" s="21"/>
      <c r="AC183" s="21"/>
      <c r="AD183" s="21"/>
      <c r="AE183" s="21"/>
      <c r="AR183" s="95" t="s">
        <v>168</v>
      </c>
      <c r="AT183" s="95" t="s">
        <v>164</v>
      </c>
      <c r="AU183" s="95" t="s">
        <v>82</v>
      </c>
      <c r="AY183" s="17" t="s">
        <v>161</v>
      </c>
      <c r="BE183" s="96">
        <f>IF(O183="základní",K183,0)</f>
        <v>0</v>
      </c>
      <c r="BF183" s="96">
        <f>IF(O183="snížená",K183,0)</f>
        <v>0</v>
      </c>
      <c r="BG183" s="96">
        <f>IF(O183="zákl. přenesená",K183,0)</f>
        <v>0</v>
      </c>
      <c r="BH183" s="96">
        <f>IF(O183="sníž. přenesená",K183,0)</f>
        <v>0</v>
      </c>
      <c r="BI183" s="96">
        <f>IF(O183="nulová",K183,0)</f>
        <v>0</v>
      </c>
      <c r="BJ183" s="17" t="s">
        <v>80</v>
      </c>
      <c r="BK183" s="96">
        <f>ROUND(P183*H183,2)</f>
        <v>0</v>
      </c>
      <c r="BL183" s="17" t="s">
        <v>168</v>
      </c>
      <c r="BM183" s="95" t="s">
        <v>270</v>
      </c>
    </row>
    <row r="184" spans="1:65" s="13" customFormat="1">
      <c r="B184" s="219"/>
      <c r="C184" s="220"/>
      <c r="D184" s="221" t="s">
        <v>169</v>
      </c>
      <c r="E184" s="222" t="s">
        <v>1</v>
      </c>
      <c r="F184" s="223" t="s">
        <v>279</v>
      </c>
      <c r="G184" s="220"/>
      <c r="H184" s="224">
        <v>15</v>
      </c>
      <c r="I184" s="220"/>
      <c r="J184" s="220"/>
      <c r="K184" s="220"/>
      <c r="M184" s="97"/>
      <c r="N184" s="99"/>
      <c r="O184" s="100"/>
      <c r="P184" s="100"/>
      <c r="Q184" s="100"/>
      <c r="R184" s="100"/>
      <c r="S184" s="100"/>
      <c r="T184" s="100"/>
      <c r="U184" s="100"/>
      <c r="V184" s="100"/>
      <c r="W184" s="100"/>
      <c r="X184" s="101"/>
      <c r="AT184" s="98" t="s">
        <v>169</v>
      </c>
      <c r="AU184" s="98" t="s">
        <v>82</v>
      </c>
      <c r="AV184" s="13" t="s">
        <v>82</v>
      </c>
      <c r="AW184" s="13" t="s">
        <v>4</v>
      </c>
      <c r="AX184" s="13" t="s">
        <v>72</v>
      </c>
      <c r="AY184" s="98" t="s">
        <v>161</v>
      </c>
    </row>
    <row r="185" spans="1:65" s="14" customFormat="1">
      <c r="B185" s="225"/>
      <c r="C185" s="226"/>
      <c r="D185" s="221" t="s">
        <v>169</v>
      </c>
      <c r="E185" s="227" t="s">
        <v>1</v>
      </c>
      <c r="F185" s="228" t="s">
        <v>171</v>
      </c>
      <c r="G185" s="226"/>
      <c r="H185" s="229">
        <v>15</v>
      </c>
      <c r="I185" s="226"/>
      <c r="J185" s="226"/>
      <c r="K185" s="226"/>
      <c r="M185" s="102"/>
      <c r="N185" s="104"/>
      <c r="O185" s="105"/>
      <c r="P185" s="105"/>
      <c r="Q185" s="105"/>
      <c r="R185" s="105"/>
      <c r="S185" s="105"/>
      <c r="T185" s="105"/>
      <c r="U185" s="105"/>
      <c r="V185" s="105"/>
      <c r="W185" s="105"/>
      <c r="X185" s="106"/>
      <c r="AT185" s="103" t="s">
        <v>169</v>
      </c>
      <c r="AU185" s="103" t="s">
        <v>82</v>
      </c>
      <c r="AV185" s="14" t="s">
        <v>168</v>
      </c>
      <c r="AW185" s="14" t="s">
        <v>4</v>
      </c>
      <c r="AX185" s="14" t="s">
        <v>80</v>
      </c>
      <c r="AY185" s="103" t="s">
        <v>161</v>
      </c>
    </row>
    <row r="186" spans="1:65" s="2" customFormat="1" ht="16.5" customHeight="1">
      <c r="A186" s="21"/>
      <c r="B186" s="137"/>
      <c r="C186" s="235" t="s">
        <v>204</v>
      </c>
      <c r="D186" s="235" t="s">
        <v>549</v>
      </c>
      <c r="E186" s="236" t="s">
        <v>550</v>
      </c>
      <c r="F186" s="237" t="s">
        <v>551</v>
      </c>
      <c r="G186" s="238" t="s">
        <v>346</v>
      </c>
      <c r="H186" s="239">
        <v>168</v>
      </c>
      <c r="I186" s="123"/>
      <c r="J186" s="240"/>
      <c r="K186" s="241">
        <f>ROUND(P186*H186,2)</f>
        <v>0</v>
      </c>
      <c r="L186" s="115"/>
      <c r="M186" s="116"/>
      <c r="N186" s="117" t="s">
        <v>1</v>
      </c>
      <c r="O186" s="91" t="s">
        <v>35</v>
      </c>
      <c r="P186" s="92">
        <f>I186+J186</f>
        <v>0</v>
      </c>
      <c r="Q186" s="92">
        <f>ROUND(I186*H186,2)</f>
        <v>0</v>
      </c>
      <c r="R186" s="92">
        <f>ROUND(J186*H186,2)</f>
        <v>0</v>
      </c>
      <c r="S186" s="93">
        <v>0</v>
      </c>
      <c r="T186" s="93">
        <f>S186*H186</f>
        <v>0</v>
      </c>
      <c r="U186" s="93">
        <v>0</v>
      </c>
      <c r="V186" s="93">
        <f>U186*H186</f>
        <v>0</v>
      </c>
      <c r="W186" s="93">
        <v>0</v>
      </c>
      <c r="X186" s="94">
        <f>W186*H186</f>
        <v>0</v>
      </c>
      <c r="Y186" s="21"/>
      <c r="Z186" s="21"/>
      <c r="AA186" s="21"/>
      <c r="AB186" s="21"/>
      <c r="AC186" s="21"/>
      <c r="AD186" s="21"/>
      <c r="AE186" s="21"/>
      <c r="AR186" s="95" t="s">
        <v>185</v>
      </c>
      <c r="AT186" s="95" t="s">
        <v>549</v>
      </c>
      <c r="AU186" s="95" t="s">
        <v>82</v>
      </c>
      <c r="AY186" s="17" t="s">
        <v>161</v>
      </c>
      <c r="BE186" s="96">
        <f>IF(O186="základní",K186,0)</f>
        <v>0</v>
      </c>
      <c r="BF186" s="96">
        <f>IF(O186="snížená",K186,0)</f>
        <v>0</v>
      </c>
      <c r="BG186" s="96">
        <f>IF(O186="zákl. přenesená",K186,0)</f>
        <v>0</v>
      </c>
      <c r="BH186" s="96">
        <f>IF(O186="sníž. přenesená",K186,0)</f>
        <v>0</v>
      </c>
      <c r="BI186" s="96">
        <f>IF(O186="nulová",K186,0)</f>
        <v>0</v>
      </c>
      <c r="BJ186" s="17" t="s">
        <v>80</v>
      </c>
      <c r="BK186" s="96">
        <f>ROUND(P186*H186,2)</f>
        <v>0</v>
      </c>
      <c r="BL186" s="17" t="s">
        <v>168</v>
      </c>
      <c r="BM186" s="95" t="s">
        <v>276</v>
      </c>
    </row>
    <row r="187" spans="1:65" s="13" customFormat="1">
      <c r="B187" s="219"/>
      <c r="C187" s="220"/>
      <c r="D187" s="221" t="s">
        <v>169</v>
      </c>
      <c r="E187" s="222" t="s">
        <v>1</v>
      </c>
      <c r="F187" s="223" t="s">
        <v>552</v>
      </c>
      <c r="G187" s="220"/>
      <c r="H187" s="224">
        <v>168</v>
      </c>
      <c r="I187" s="220"/>
      <c r="J187" s="220"/>
      <c r="K187" s="220"/>
      <c r="M187" s="97"/>
      <c r="N187" s="99"/>
      <c r="O187" s="100"/>
      <c r="P187" s="100"/>
      <c r="Q187" s="100"/>
      <c r="R187" s="100"/>
      <c r="S187" s="100"/>
      <c r="T187" s="100"/>
      <c r="U187" s="100"/>
      <c r="V187" s="100"/>
      <c r="W187" s="100"/>
      <c r="X187" s="101"/>
      <c r="AT187" s="98" t="s">
        <v>169</v>
      </c>
      <c r="AU187" s="98" t="s">
        <v>82</v>
      </c>
      <c r="AV187" s="13" t="s">
        <v>82</v>
      </c>
      <c r="AW187" s="13" t="s">
        <v>4</v>
      </c>
      <c r="AX187" s="13" t="s">
        <v>72</v>
      </c>
      <c r="AY187" s="98" t="s">
        <v>161</v>
      </c>
    </row>
    <row r="188" spans="1:65" s="14" customFormat="1">
      <c r="B188" s="225"/>
      <c r="C188" s="226"/>
      <c r="D188" s="221" t="s">
        <v>169</v>
      </c>
      <c r="E188" s="227" t="s">
        <v>1</v>
      </c>
      <c r="F188" s="228" t="s">
        <v>171</v>
      </c>
      <c r="G188" s="226"/>
      <c r="H188" s="229">
        <v>168</v>
      </c>
      <c r="I188" s="226"/>
      <c r="J188" s="226"/>
      <c r="K188" s="226"/>
      <c r="M188" s="102"/>
      <c r="N188" s="104"/>
      <c r="O188" s="105"/>
      <c r="P188" s="105"/>
      <c r="Q188" s="105"/>
      <c r="R188" s="105"/>
      <c r="S188" s="105"/>
      <c r="T188" s="105"/>
      <c r="U188" s="105"/>
      <c r="V188" s="105"/>
      <c r="W188" s="105"/>
      <c r="X188" s="106"/>
      <c r="AT188" s="103" t="s">
        <v>169</v>
      </c>
      <c r="AU188" s="103" t="s">
        <v>82</v>
      </c>
      <c r="AV188" s="14" t="s">
        <v>168</v>
      </c>
      <c r="AW188" s="14" t="s">
        <v>4</v>
      </c>
      <c r="AX188" s="14" t="s">
        <v>80</v>
      </c>
      <c r="AY188" s="103" t="s">
        <v>161</v>
      </c>
    </row>
    <row r="189" spans="1:65" s="2" customFormat="1" ht="37.9" customHeight="1">
      <c r="A189" s="21"/>
      <c r="B189" s="137"/>
      <c r="C189" s="213" t="s">
        <v>279</v>
      </c>
      <c r="D189" s="213" t="s">
        <v>164</v>
      </c>
      <c r="E189" s="214" t="s">
        <v>553</v>
      </c>
      <c r="F189" s="215" t="s">
        <v>554</v>
      </c>
      <c r="G189" s="216" t="s">
        <v>2328</v>
      </c>
      <c r="H189" s="217">
        <v>1</v>
      </c>
      <c r="I189" s="218">
        <v>0</v>
      </c>
      <c r="J189" s="123"/>
      <c r="K189" s="218">
        <f>ROUND(P189*H189,2)</f>
        <v>0</v>
      </c>
      <c r="L189" s="89"/>
      <c r="M189" s="22"/>
      <c r="N189" s="90" t="s">
        <v>1</v>
      </c>
      <c r="O189" s="91" t="s">
        <v>35</v>
      </c>
      <c r="P189" s="92">
        <f>I189+J189</f>
        <v>0</v>
      </c>
      <c r="Q189" s="92">
        <f>ROUND(I189*H189,2)</f>
        <v>0</v>
      </c>
      <c r="R189" s="92">
        <f>ROUND(J189*H189,2)</f>
        <v>0</v>
      </c>
      <c r="S189" s="93">
        <v>0</v>
      </c>
      <c r="T189" s="93">
        <f>S189*H189</f>
        <v>0</v>
      </c>
      <c r="U189" s="93">
        <v>0</v>
      </c>
      <c r="V189" s="93">
        <f>U189*H189</f>
        <v>0</v>
      </c>
      <c r="W189" s="93">
        <v>0</v>
      </c>
      <c r="X189" s="94">
        <f>W189*H189</f>
        <v>0</v>
      </c>
      <c r="Y189" s="21"/>
      <c r="Z189" s="21"/>
      <c r="AA189" s="21"/>
      <c r="AB189" s="21"/>
      <c r="AC189" s="21"/>
      <c r="AD189" s="21"/>
      <c r="AE189" s="21"/>
      <c r="AR189" s="95" t="s">
        <v>168</v>
      </c>
      <c r="AT189" s="95" t="s">
        <v>164</v>
      </c>
      <c r="AU189" s="95" t="s">
        <v>82</v>
      </c>
      <c r="AY189" s="17" t="s">
        <v>161</v>
      </c>
      <c r="BE189" s="96">
        <f>IF(O189="základní",K189,0)</f>
        <v>0</v>
      </c>
      <c r="BF189" s="96">
        <f>IF(O189="snížená",K189,0)</f>
        <v>0</v>
      </c>
      <c r="BG189" s="96">
        <f>IF(O189="zákl. přenesená",K189,0)</f>
        <v>0</v>
      </c>
      <c r="BH189" s="96">
        <f>IF(O189="sníž. přenesená",K189,0)</f>
        <v>0</v>
      </c>
      <c r="BI189" s="96">
        <f>IF(O189="nulová",K189,0)</f>
        <v>0</v>
      </c>
      <c r="BJ189" s="17" t="s">
        <v>80</v>
      </c>
      <c r="BK189" s="96">
        <f>ROUND(P189*H189,2)</f>
        <v>0</v>
      </c>
      <c r="BL189" s="17" t="s">
        <v>168</v>
      </c>
      <c r="BM189" s="95" t="s">
        <v>283</v>
      </c>
    </row>
    <row r="190" spans="1:65" s="2" customFormat="1" ht="24.2" customHeight="1">
      <c r="A190" s="21"/>
      <c r="B190" s="137"/>
      <c r="C190" s="213" t="s">
        <v>239</v>
      </c>
      <c r="D190" s="213" t="s">
        <v>164</v>
      </c>
      <c r="E190" s="214" t="s">
        <v>555</v>
      </c>
      <c r="F190" s="215" t="s">
        <v>556</v>
      </c>
      <c r="G190" s="216" t="s">
        <v>174</v>
      </c>
      <c r="H190" s="217">
        <v>5.9260000000000002</v>
      </c>
      <c r="I190" s="123"/>
      <c r="J190" s="123"/>
      <c r="K190" s="218">
        <f>ROUND(P190*H190,2)</f>
        <v>0</v>
      </c>
      <c r="L190" s="89"/>
      <c r="M190" s="22"/>
      <c r="N190" s="90" t="s">
        <v>1</v>
      </c>
      <c r="O190" s="91" t="s">
        <v>35</v>
      </c>
      <c r="P190" s="92">
        <f>I190+J190</f>
        <v>0</v>
      </c>
      <c r="Q190" s="92">
        <f>ROUND(I190*H190,2)</f>
        <v>0</v>
      </c>
      <c r="R190" s="92">
        <f>ROUND(J190*H190,2)</f>
        <v>0</v>
      </c>
      <c r="S190" s="93">
        <v>0</v>
      </c>
      <c r="T190" s="93">
        <f>S190*H190</f>
        <v>0</v>
      </c>
      <c r="U190" s="93">
        <v>0</v>
      </c>
      <c r="V190" s="93">
        <f>U190*H190</f>
        <v>0</v>
      </c>
      <c r="W190" s="93">
        <v>0</v>
      </c>
      <c r="X190" s="94">
        <f>W190*H190</f>
        <v>0</v>
      </c>
      <c r="Y190" s="21"/>
      <c r="Z190" s="21"/>
      <c r="AA190" s="21"/>
      <c r="AB190" s="21"/>
      <c r="AC190" s="21"/>
      <c r="AD190" s="21"/>
      <c r="AE190" s="21"/>
      <c r="AR190" s="95" t="s">
        <v>168</v>
      </c>
      <c r="AT190" s="95" t="s">
        <v>164</v>
      </c>
      <c r="AU190" s="95" t="s">
        <v>82</v>
      </c>
      <c r="AY190" s="17" t="s">
        <v>161</v>
      </c>
      <c r="BE190" s="96">
        <f>IF(O190="základní",K190,0)</f>
        <v>0</v>
      </c>
      <c r="BF190" s="96">
        <f>IF(O190="snížená",K190,0)</f>
        <v>0</v>
      </c>
      <c r="BG190" s="96">
        <f>IF(O190="zákl. přenesená",K190,0)</f>
        <v>0</v>
      </c>
      <c r="BH190" s="96">
        <f>IF(O190="sníž. přenesená",K190,0)</f>
        <v>0</v>
      </c>
      <c r="BI190" s="96">
        <f>IF(O190="nulová",K190,0)</f>
        <v>0</v>
      </c>
      <c r="BJ190" s="17" t="s">
        <v>80</v>
      </c>
      <c r="BK190" s="96">
        <f>ROUND(P190*H190,2)</f>
        <v>0</v>
      </c>
      <c r="BL190" s="17" t="s">
        <v>168</v>
      </c>
      <c r="BM190" s="95" t="s">
        <v>286</v>
      </c>
    </row>
    <row r="191" spans="1:65" s="13" customFormat="1">
      <c r="B191" s="219"/>
      <c r="C191" s="220"/>
      <c r="D191" s="221" t="s">
        <v>169</v>
      </c>
      <c r="E191" s="222" t="s">
        <v>1</v>
      </c>
      <c r="F191" s="223" t="s">
        <v>557</v>
      </c>
      <c r="G191" s="220"/>
      <c r="H191" s="224">
        <v>1.38</v>
      </c>
      <c r="I191" s="220"/>
      <c r="J191" s="220"/>
      <c r="K191" s="220"/>
      <c r="M191" s="97"/>
      <c r="N191" s="99"/>
      <c r="O191" s="100"/>
      <c r="P191" s="100"/>
      <c r="Q191" s="100"/>
      <c r="R191" s="100"/>
      <c r="S191" s="100"/>
      <c r="T191" s="100"/>
      <c r="U191" s="100"/>
      <c r="V191" s="100"/>
      <c r="W191" s="100"/>
      <c r="X191" s="101"/>
      <c r="AT191" s="98" t="s">
        <v>169</v>
      </c>
      <c r="AU191" s="98" t="s">
        <v>82</v>
      </c>
      <c r="AV191" s="13" t="s">
        <v>82</v>
      </c>
      <c r="AW191" s="13" t="s">
        <v>4</v>
      </c>
      <c r="AX191" s="13" t="s">
        <v>72</v>
      </c>
      <c r="AY191" s="98" t="s">
        <v>161</v>
      </c>
    </row>
    <row r="192" spans="1:65" s="13" customFormat="1">
      <c r="B192" s="219"/>
      <c r="C192" s="220"/>
      <c r="D192" s="221" t="s">
        <v>169</v>
      </c>
      <c r="E192" s="222" t="s">
        <v>1</v>
      </c>
      <c r="F192" s="223" t="s">
        <v>558</v>
      </c>
      <c r="G192" s="220"/>
      <c r="H192" s="224">
        <v>3.294</v>
      </c>
      <c r="I192" s="220"/>
      <c r="J192" s="220"/>
      <c r="K192" s="220"/>
      <c r="M192" s="97"/>
      <c r="N192" s="99"/>
      <c r="O192" s="100"/>
      <c r="P192" s="100"/>
      <c r="Q192" s="100"/>
      <c r="R192" s="100"/>
      <c r="S192" s="100"/>
      <c r="T192" s="100"/>
      <c r="U192" s="100"/>
      <c r="V192" s="100"/>
      <c r="W192" s="100"/>
      <c r="X192" s="101"/>
      <c r="AT192" s="98" t="s">
        <v>169</v>
      </c>
      <c r="AU192" s="98" t="s">
        <v>82</v>
      </c>
      <c r="AV192" s="13" t="s">
        <v>82</v>
      </c>
      <c r="AW192" s="13" t="s">
        <v>4</v>
      </c>
      <c r="AX192" s="13" t="s">
        <v>72</v>
      </c>
      <c r="AY192" s="98" t="s">
        <v>161</v>
      </c>
    </row>
    <row r="193" spans="1:65" s="13" customFormat="1">
      <c r="B193" s="219"/>
      <c r="C193" s="220"/>
      <c r="D193" s="221" t="s">
        <v>169</v>
      </c>
      <c r="E193" s="222" t="s">
        <v>1</v>
      </c>
      <c r="F193" s="223" t="s">
        <v>559</v>
      </c>
      <c r="G193" s="220"/>
      <c r="H193" s="224">
        <v>0.64200000000000002</v>
      </c>
      <c r="I193" s="220"/>
      <c r="J193" s="220"/>
      <c r="K193" s="220"/>
      <c r="M193" s="97"/>
      <c r="N193" s="99"/>
      <c r="O193" s="100"/>
      <c r="P193" s="100"/>
      <c r="Q193" s="100"/>
      <c r="R193" s="100"/>
      <c r="S193" s="100"/>
      <c r="T193" s="100"/>
      <c r="U193" s="100"/>
      <c r="V193" s="100"/>
      <c r="W193" s="100"/>
      <c r="X193" s="101"/>
      <c r="AT193" s="98" t="s">
        <v>169</v>
      </c>
      <c r="AU193" s="98" t="s">
        <v>82</v>
      </c>
      <c r="AV193" s="13" t="s">
        <v>82</v>
      </c>
      <c r="AW193" s="13" t="s">
        <v>4</v>
      </c>
      <c r="AX193" s="13" t="s">
        <v>72</v>
      </c>
      <c r="AY193" s="98" t="s">
        <v>161</v>
      </c>
    </row>
    <row r="194" spans="1:65" s="13" customFormat="1">
      <c r="B194" s="219"/>
      <c r="C194" s="220"/>
      <c r="D194" s="221" t="s">
        <v>169</v>
      </c>
      <c r="E194" s="222" t="s">
        <v>1</v>
      </c>
      <c r="F194" s="223" t="s">
        <v>560</v>
      </c>
      <c r="G194" s="220"/>
      <c r="H194" s="224">
        <v>0.18</v>
      </c>
      <c r="I194" s="220"/>
      <c r="J194" s="220"/>
      <c r="K194" s="220"/>
      <c r="M194" s="97"/>
      <c r="N194" s="99"/>
      <c r="O194" s="100"/>
      <c r="P194" s="100"/>
      <c r="Q194" s="100"/>
      <c r="R194" s="100"/>
      <c r="S194" s="100"/>
      <c r="T194" s="100"/>
      <c r="U194" s="100"/>
      <c r="V194" s="100"/>
      <c r="W194" s="100"/>
      <c r="X194" s="101"/>
      <c r="AT194" s="98" t="s">
        <v>169</v>
      </c>
      <c r="AU194" s="98" t="s">
        <v>82</v>
      </c>
      <c r="AV194" s="13" t="s">
        <v>82</v>
      </c>
      <c r="AW194" s="13" t="s">
        <v>4</v>
      </c>
      <c r="AX194" s="13" t="s">
        <v>72</v>
      </c>
      <c r="AY194" s="98" t="s">
        <v>161</v>
      </c>
    </row>
    <row r="195" spans="1:65" s="13" customFormat="1">
      <c r="B195" s="219"/>
      <c r="C195" s="220"/>
      <c r="D195" s="221" t="s">
        <v>169</v>
      </c>
      <c r="E195" s="222" t="s">
        <v>1</v>
      </c>
      <c r="F195" s="223" t="s">
        <v>561</v>
      </c>
      <c r="G195" s="220"/>
      <c r="H195" s="224">
        <v>0.43</v>
      </c>
      <c r="I195" s="220"/>
      <c r="J195" s="220"/>
      <c r="K195" s="220"/>
      <c r="M195" s="97"/>
      <c r="N195" s="99"/>
      <c r="O195" s="100"/>
      <c r="P195" s="100"/>
      <c r="Q195" s="100"/>
      <c r="R195" s="100"/>
      <c r="S195" s="100"/>
      <c r="T195" s="100"/>
      <c r="U195" s="100"/>
      <c r="V195" s="100"/>
      <c r="W195" s="100"/>
      <c r="X195" s="101"/>
      <c r="AT195" s="98" t="s">
        <v>169</v>
      </c>
      <c r="AU195" s="98" t="s">
        <v>82</v>
      </c>
      <c r="AV195" s="13" t="s">
        <v>82</v>
      </c>
      <c r="AW195" s="13" t="s">
        <v>4</v>
      </c>
      <c r="AX195" s="13" t="s">
        <v>72</v>
      </c>
      <c r="AY195" s="98" t="s">
        <v>161</v>
      </c>
    </row>
    <row r="196" spans="1:65" s="14" customFormat="1">
      <c r="B196" s="225"/>
      <c r="C196" s="226"/>
      <c r="D196" s="221" t="s">
        <v>169</v>
      </c>
      <c r="E196" s="227" t="s">
        <v>1</v>
      </c>
      <c r="F196" s="228" t="s">
        <v>171</v>
      </c>
      <c r="G196" s="226"/>
      <c r="H196" s="229">
        <v>5.9259999999999993</v>
      </c>
      <c r="I196" s="226"/>
      <c r="J196" s="226"/>
      <c r="K196" s="226"/>
      <c r="M196" s="102"/>
      <c r="N196" s="104"/>
      <c r="O196" s="105"/>
      <c r="P196" s="105"/>
      <c r="Q196" s="105"/>
      <c r="R196" s="105"/>
      <c r="S196" s="105"/>
      <c r="T196" s="105"/>
      <c r="U196" s="105"/>
      <c r="V196" s="105"/>
      <c r="W196" s="105"/>
      <c r="X196" s="106"/>
      <c r="AT196" s="103" t="s">
        <v>169</v>
      </c>
      <c r="AU196" s="103" t="s">
        <v>82</v>
      </c>
      <c r="AV196" s="14" t="s">
        <v>168</v>
      </c>
      <c r="AW196" s="14" t="s">
        <v>4</v>
      </c>
      <c r="AX196" s="14" t="s">
        <v>80</v>
      </c>
      <c r="AY196" s="103" t="s">
        <v>161</v>
      </c>
    </row>
    <row r="197" spans="1:65" s="2" customFormat="1" ht="24.2" customHeight="1">
      <c r="A197" s="21"/>
      <c r="B197" s="137"/>
      <c r="C197" s="213" t="s">
        <v>287</v>
      </c>
      <c r="D197" s="213" t="s">
        <v>164</v>
      </c>
      <c r="E197" s="214" t="s">
        <v>562</v>
      </c>
      <c r="F197" s="215" t="s">
        <v>563</v>
      </c>
      <c r="G197" s="216" t="s">
        <v>167</v>
      </c>
      <c r="H197" s="217">
        <v>105.8</v>
      </c>
      <c r="I197" s="123"/>
      <c r="J197" s="123"/>
      <c r="K197" s="218">
        <f>ROUND(P197*H197,2)</f>
        <v>0</v>
      </c>
      <c r="L197" s="89"/>
      <c r="M197" s="22"/>
      <c r="N197" s="90" t="s">
        <v>1</v>
      </c>
      <c r="O197" s="91" t="s">
        <v>35</v>
      </c>
      <c r="P197" s="92">
        <f>I197+J197</f>
        <v>0</v>
      </c>
      <c r="Q197" s="92">
        <f>ROUND(I197*H197,2)</f>
        <v>0</v>
      </c>
      <c r="R197" s="92">
        <f>ROUND(J197*H197,2)</f>
        <v>0</v>
      </c>
      <c r="S197" s="93">
        <v>0</v>
      </c>
      <c r="T197" s="93">
        <f>S197*H197</f>
        <v>0</v>
      </c>
      <c r="U197" s="93">
        <v>0</v>
      </c>
      <c r="V197" s="93">
        <f>U197*H197</f>
        <v>0</v>
      </c>
      <c r="W197" s="93">
        <v>0</v>
      </c>
      <c r="X197" s="94">
        <f>W197*H197</f>
        <v>0</v>
      </c>
      <c r="Y197" s="21"/>
      <c r="Z197" s="21"/>
      <c r="AA197" s="21"/>
      <c r="AB197" s="21"/>
      <c r="AC197" s="21"/>
      <c r="AD197" s="21"/>
      <c r="AE197" s="21"/>
      <c r="AR197" s="95" t="s">
        <v>168</v>
      </c>
      <c r="AT197" s="95" t="s">
        <v>164</v>
      </c>
      <c r="AU197" s="95" t="s">
        <v>82</v>
      </c>
      <c r="AY197" s="17" t="s">
        <v>161</v>
      </c>
      <c r="BE197" s="96">
        <f>IF(O197="základní",K197,0)</f>
        <v>0</v>
      </c>
      <c r="BF197" s="96">
        <f>IF(O197="snížená",K197,0)</f>
        <v>0</v>
      </c>
      <c r="BG197" s="96">
        <f>IF(O197="zákl. přenesená",K197,0)</f>
        <v>0</v>
      </c>
      <c r="BH197" s="96">
        <f>IF(O197="sníž. přenesená",K197,0)</f>
        <v>0</v>
      </c>
      <c r="BI197" s="96">
        <f>IF(O197="nulová",K197,0)</f>
        <v>0</v>
      </c>
      <c r="BJ197" s="17" t="s">
        <v>80</v>
      </c>
      <c r="BK197" s="96">
        <f>ROUND(P197*H197,2)</f>
        <v>0</v>
      </c>
      <c r="BL197" s="17" t="s">
        <v>168</v>
      </c>
      <c r="BM197" s="95" t="s">
        <v>290</v>
      </c>
    </row>
    <row r="198" spans="1:65" s="15" customFormat="1">
      <c r="B198" s="230"/>
      <c r="C198" s="231"/>
      <c r="D198" s="221" t="s">
        <v>169</v>
      </c>
      <c r="E198" s="232" t="s">
        <v>1</v>
      </c>
      <c r="F198" s="233" t="s">
        <v>564</v>
      </c>
      <c r="G198" s="231"/>
      <c r="H198" s="232" t="s">
        <v>1</v>
      </c>
      <c r="I198" s="231"/>
      <c r="J198" s="231"/>
      <c r="K198" s="231"/>
      <c r="M198" s="107"/>
      <c r="N198" s="109"/>
      <c r="O198" s="110"/>
      <c r="P198" s="110"/>
      <c r="Q198" s="110"/>
      <c r="R198" s="110"/>
      <c r="S198" s="110"/>
      <c r="T198" s="110"/>
      <c r="U198" s="110"/>
      <c r="V198" s="110"/>
      <c r="W198" s="110"/>
      <c r="X198" s="111"/>
      <c r="AT198" s="108" t="s">
        <v>169</v>
      </c>
      <c r="AU198" s="108" t="s">
        <v>82</v>
      </c>
      <c r="AV198" s="15" t="s">
        <v>80</v>
      </c>
      <c r="AW198" s="15" t="s">
        <v>4</v>
      </c>
      <c r="AX198" s="15" t="s">
        <v>72</v>
      </c>
      <c r="AY198" s="108" t="s">
        <v>161</v>
      </c>
    </row>
    <row r="199" spans="1:65" s="13" customFormat="1">
      <c r="B199" s="219"/>
      <c r="C199" s="220"/>
      <c r="D199" s="221" t="s">
        <v>169</v>
      </c>
      <c r="E199" s="222" t="s">
        <v>1</v>
      </c>
      <c r="F199" s="223" t="s">
        <v>565</v>
      </c>
      <c r="G199" s="220"/>
      <c r="H199" s="224">
        <v>18.399999999999999</v>
      </c>
      <c r="I199" s="220"/>
      <c r="J199" s="220"/>
      <c r="K199" s="220"/>
      <c r="M199" s="97"/>
      <c r="N199" s="99"/>
      <c r="O199" s="100"/>
      <c r="P199" s="100"/>
      <c r="Q199" s="100"/>
      <c r="R199" s="100"/>
      <c r="S199" s="100"/>
      <c r="T199" s="100"/>
      <c r="U199" s="100"/>
      <c r="V199" s="100"/>
      <c r="W199" s="100"/>
      <c r="X199" s="101"/>
      <c r="AT199" s="98" t="s">
        <v>169</v>
      </c>
      <c r="AU199" s="98" t="s">
        <v>82</v>
      </c>
      <c r="AV199" s="13" t="s">
        <v>82</v>
      </c>
      <c r="AW199" s="13" t="s">
        <v>4</v>
      </c>
      <c r="AX199" s="13" t="s">
        <v>72</v>
      </c>
      <c r="AY199" s="98" t="s">
        <v>161</v>
      </c>
    </row>
    <row r="200" spans="1:65" s="13" customFormat="1">
      <c r="B200" s="219"/>
      <c r="C200" s="220"/>
      <c r="D200" s="221" t="s">
        <v>169</v>
      </c>
      <c r="E200" s="222" t="s">
        <v>1</v>
      </c>
      <c r="F200" s="223" t="s">
        <v>566</v>
      </c>
      <c r="G200" s="220"/>
      <c r="H200" s="224">
        <v>43.92</v>
      </c>
      <c r="I200" s="220"/>
      <c r="J200" s="220"/>
      <c r="K200" s="220"/>
      <c r="M200" s="97"/>
      <c r="N200" s="99"/>
      <c r="O200" s="100"/>
      <c r="P200" s="100"/>
      <c r="Q200" s="100"/>
      <c r="R200" s="100"/>
      <c r="S200" s="100"/>
      <c r="T200" s="100"/>
      <c r="U200" s="100"/>
      <c r="V200" s="100"/>
      <c r="W200" s="100"/>
      <c r="X200" s="101"/>
      <c r="AT200" s="98" t="s">
        <v>169</v>
      </c>
      <c r="AU200" s="98" t="s">
        <v>82</v>
      </c>
      <c r="AV200" s="13" t="s">
        <v>82</v>
      </c>
      <c r="AW200" s="13" t="s">
        <v>4</v>
      </c>
      <c r="AX200" s="13" t="s">
        <v>72</v>
      </c>
      <c r="AY200" s="98" t="s">
        <v>161</v>
      </c>
    </row>
    <row r="201" spans="1:65" s="13" customFormat="1">
      <c r="B201" s="219"/>
      <c r="C201" s="220"/>
      <c r="D201" s="221" t="s">
        <v>169</v>
      </c>
      <c r="E201" s="222" t="s">
        <v>1</v>
      </c>
      <c r="F201" s="223" t="s">
        <v>567</v>
      </c>
      <c r="G201" s="220"/>
      <c r="H201" s="224">
        <v>8.56</v>
      </c>
      <c r="I201" s="220"/>
      <c r="J201" s="220"/>
      <c r="K201" s="220"/>
      <c r="M201" s="97"/>
      <c r="N201" s="99"/>
      <c r="O201" s="100"/>
      <c r="P201" s="100"/>
      <c r="Q201" s="100"/>
      <c r="R201" s="100"/>
      <c r="S201" s="100"/>
      <c r="T201" s="100"/>
      <c r="U201" s="100"/>
      <c r="V201" s="100"/>
      <c r="W201" s="100"/>
      <c r="X201" s="101"/>
      <c r="AT201" s="98" t="s">
        <v>169</v>
      </c>
      <c r="AU201" s="98" t="s">
        <v>82</v>
      </c>
      <c r="AV201" s="13" t="s">
        <v>82</v>
      </c>
      <c r="AW201" s="13" t="s">
        <v>4</v>
      </c>
      <c r="AX201" s="13" t="s">
        <v>72</v>
      </c>
      <c r="AY201" s="98" t="s">
        <v>161</v>
      </c>
    </row>
    <row r="202" spans="1:65" s="13" customFormat="1">
      <c r="B202" s="219"/>
      <c r="C202" s="220"/>
      <c r="D202" s="221" t="s">
        <v>169</v>
      </c>
      <c r="E202" s="222" t="s">
        <v>1</v>
      </c>
      <c r="F202" s="223" t="s">
        <v>568</v>
      </c>
      <c r="G202" s="220"/>
      <c r="H202" s="224">
        <v>1.2</v>
      </c>
      <c r="I202" s="220"/>
      <c r="J202" s="220"/>
      <c r="K202" s="220"/>
      <c r="M202" s="97"/>
      <c r="N202" s="99"/>
      <c r="O202" s="100"/>
      <c r="P202" s="100"/>
      <c r="Q202" s="100"/>
      <c r="R202" s="100"/>
      <c r="S202" s="100"/>
      <c r="T202" s="100"/>
      <c r="U202" s="100"/>
      <c r="V202" s="100"/>
      <c r="W202" s="100"/>
      <c r="X202" s="101"/>
      <c r="AT202" s="98" t="s">
        <v>169</v>
      </c>
      <c r="AU202" s="98" t="s">
        <v>82</v>
      </c>
      <c r="AV202" s="13" t="s">
        <v>82</v>
      </c>
      <c r="AW202" s="13" t="s">
        <v>4</v>
      </c>
      <c r="AX202" s="13" t="s">
        <v>72</v>
      </c>
      <c r="AY202" s="98" t="s">
        <v>161</v>
      </c>
    </row>
    <row r="203" spans="1:65" s="13" customFormat="1">
      <c r="B203" s="219"/>
      <c r="C203" s="220"/>
      <c r="D203" s="221" t="s">
        <v>169</v>
      </c>
      <c r="E203" s="222" t="s">
        <v>1</v>
      </c>
      <c r="F203" s="223" t="s">
        <v>569</v>
      </c>
      <c r="G203" s="220"/>
      <c r="H203" s="224">
        <v>0.48</v>
      </c>
      <c r="I203" s="220"/>
      <c r="J203" s="220"/>
      <c r="K203" s="220"/>
      <c r="M203" s="97"/>
      <c r="N203" s="99"/>
      <c r="O203" s="100"/>
      <c r="P203" s="100"/>
      <c r="Q203" s="100"/>
      <c r="R203" s="100"/>
      <c r="S203" s="100"/>
      <c r="T203" s="100"/>
      <c r="U203" s="100"/>
      <c r="V203" s="100"/>
      <c r="W203" s="100"/>
      <c r="X203" s="101"/>
      <c r="AT203" s="98" t="s">
        <v>169</v>
      </c>
      <c r="AU203" s="98" t="s">
        <v>82</v>
      </c>
      <c r="AV203" s="13" t="s">
        <v>82</v>
      </c>
      <c r="AW203" s="13" t="s">
        <v>4</v>
      </c>
      <c r="AX203" s="13" t="s">
        <v>72</v>
      </c>
      <c r="AY203" s="98" t="s">
        <v>161</v>
      </c>
    </row>
    <row r="204" spans="1:65" s="13" customFormat="1">
      <c r="B204" s="219"/>
      <c r="C204" s="220"/>
      <c r="D204" s="221" t="s">
        <v>169</v>
      </c>
      <c r="E204" s="222" t="s">
        <v>1</v>
      </c>
      <c r="F204" s="223" t="s">
        <v>570</v>
      </c>
      <c r="G204" s="220"/>
      <c r="H204" s="224">
        <v>3.44</v>
      </c>
      <c r="I204" s="220"/>
      <c r="J204" s="220"/>
      <c r="K204" s="220"/>
      <c r="M204" s="97"/>
      <c r="N204" s="99"/>
      <c r="O204" s="100"/>
      <c r="P204" s="100"/>
      <c r="Q204" s="100"/>
      <c r="R204" s="100"/>
      <c r="S204" s="100"/>
      <c r="T204" s="100"/>
      <c r="U204" s="100"/>
      <c r="V204" s="100"/>
      <c r="W204" s="100"/>
      <c r="X204" s="101"/>
      <c r="AT204" s="98" t="s">
        <v>169</v>
      </c>
      <c r="AU204" s="98" t="s">
        <v>82</v>
      </c>
      <c r="AV204" s="13" t="s">
        <v>82</v>
      </c>
      <c r="AW204" s="13" t="s">
        <v>4</v>
      </c>
      <c r="AX204" s="13" t="s">
        <v>72</v>
      </c>
      <c r="AY204" s="98" t="s">
        <v>161</v>
      </c>
    </row>
    <row r="205" spans="1:65" s="15" customFormat="1">
      <c r="B205" s="230"/>
      <c r="C205" s="231"/>
      <c r="D205" s="221" t="s">
        <v>169</v>
      </c>
      <c r="E205" s="232" t="s">
        <v>1</v>
      </c>
      <c r="F205" s="233" t="s">
        <v>571</v>
      </c>
      <c r="G205" s="231"/>
      <c r="H205" s="232" t="s">
        <v>1</v>
      </c>
      <c r="I205" s="231"/>
      <c r="J205" s="231"/>
      <c r="K205" s="231"/>
      <c r="M205" s="107"/>
      <c r="N205" s="109"/>
      <c r="O205" s="110"/>
      <c r="P205" s="110"/>
      <c r="Q205" s="110"/>
      <c r="R205" s="110"/>
      <c r="S205" s="110"/>
      <c r="T205" s="110"/>
      <c r="U205" s="110"/>
      <c r="V205" s="110"/>
      <c r="W205" s="110"/>
      <c r="X205" s="111"/>
      <c r="AT205" s="108" t="s">
        <v>169</v>
      </c>
      <c r="AU205" s="108" t="s">
        <v>82</v>
      </c>
      <c r="AV205" s="15" t="s">
        <v>80</v>
      </c>
      <c r="AW205" s="15" t="s">
        <v>4</v>
      </c>
      <c r="AX205" s="15" t="s">
        <v>72</v>
      </c>
      <c r="AY205" s="108" t="s">
        <v>161</v>
      </c>
    </row>
    <row r="206" spans="1:65" s="13" customFormat="1">
      <c r="B206" s="219"/>
      <c r="C206" s="220"/>
      <c r="D206" s="221" t="s">
        <v>169</v>
      </c>
      <c r="E206" s="222" t="s">
        <v>1</v>
      </c>
      <c r="F206" s="223" t="s">
        <v>572</v>
      </c>
      <c r="G206" s="220"/>
      <c r="H206" s="224">
        <v>11.5</v>
      </c>
      <c r="I206" s="220"/>
      <c r="J206" s="220"/>
      <c r="K206" s="220"/>
      <c r="M206" s="97"/>
      <c r="N206" s="99"/>
      <c r="O206" s="100"/>
      <c r="P206" s="100"/>
      <c r="Q206" s="100"/>
      <c r="R206" s="100"/>
      <c r="S206" s="100"/>
      <c r="T206" s="100"/>
      <c r="U206" s="100"/>
      <c r="V206" s="100"/>
      <c r="W206" s="100"/>
      <c r="X206" s="101"/>
      <c r="AT206" s="98" t="s">
        <v>169</v>
      </c>
      <c r="AU206" s="98" t="s">
        <v>82</v>
      </c>
      <c r="AV206" s="13" t="s">
        <v>82</v>
      </c>
      <c r="AW206" s="13" t="s">
        <v>4</v>
      </c>
      <c r="AX206" s="13" t="s">
        <v>72</v>
      </c>
      <c r="AY206" s="98" t="s">
        <v>161</v>
      </c>
    </row>
    <row r="207" spans="1:65" s="13" customFormat="1">
      <c r="B207" s="219"/>
      <c r="C207" s="220"/>
      <c r="D207" s="221" t="s">
        <v>169</v>
      </c>
      <c r="E207" s="222" t="s">
        <v>1</v>
      </c>
      <c r="F207" s="223" t="s">
        <v>573</v>
      </c>
      <c r="G207" s="220"/>
      <c r="H207" s="224">
        <v>18.3</v>
      </c>
      <c r="I207" s="220"/>
      <c r="J207" s="220"/>
      <c r="K207" s="220"/>
      <c r="M207" s="97"/>
      <c r="N207" s="99"/>
      <c r="O207" s="100"/>
      <c r="P207" s="100"/>
      <c r="Q207" s="100"/>
      <c r="R207" s="100"/>
      <c r="S207" s="100"/>
      <c r="T207" s="100"/>
      <c r="U207" s="100"/>
      <c r="V207" s="100"/>
      <c r="W207" s="100"/>
      <c r="X207" s="101"/>
      <c r="AT207" s="98" t="s">
        <v>169</v>
      </c>
      <c r="AU207" s="98" t="s">
        <v>82</v>
      </c>
      <c r="AV207" s="13" t="s">
        <v>82</v>
      </c>
      <c r="AW207" s="13" t="s">
        <v>4</v>
      </c>
      <c r="AX207" s="13" t="s">
        <v>72</v>
      </c>
      <c r="AY207" s="98" t="s">
        <v>161</v>
      </c>
    </row>
    <row r="208" spans="1:65" s="14" customFormat="1">
      <c r="B208" s="225"/>
      <c r="C208" s="226"/>
      <c r="D208" s="221" t="s">
        <v>169</v>
      </c>
      <c r="E208" s="227" t="s">
        <v>1</v>
      </c>
      <c r="F208" s="228" t="s">
        <v>171</v>
      </c>
      <c r="G208" s="226"/>
      <c r="H208" s="229">
        <v>105.8</v>
      </c>
      <c r="I208" s="226"/>
      <c r="J208" s="226"/>
      <c r="K208" s="226"/>
      <c r="M208" s="102"/>
      <c r="N208" s="104"/>
      <c r="O208" s="105"/>
      <c r="P208" s="105"/>
      <c r="Q208" s="105"/>
      <c r="R208" s="105"/>
      <c r="S208" s="105"/>
      <c r="T208" s="105"/>
      <c r="U208" s="105"/>
      <c r="V208" s="105"/>
      <c r="W208" s="105"/>
      <c r="X208" s="106"/>
      <c r="AT208" s="103" t="s">
        <v>169</v>
      </c>
      <c r="AU208" s="103" t="s">
        <v>82</v>
      </c>
      <c r="AV208" s="14" t="s">
        <v>168</v>
      </c>
      <c r="AW208" s="14" t="s">
        <v>4</v>
      </c>
      <c r="AX208" s="14" t="s">
        <v>80</v>
      </c>
      <c r="AY208" s="103" t="s">
        <v>161</v>
      </c>
    </row>
    <row r="209" spans="1:65" s="2" customFormat="1" ht="24.2" customHeight="1">
      <c r="A209" s="21"/>
      <c r="B209" s="137"/>
      <c r="C209" s="213" t="s">
        <v>245</v>
      </c>
      <c r="D209" s="213" t="s">
        <v>164</v>
      </c>
      <c r="E209" s="214" t="s">
        <v>574</v>
      </c>
      <c r="F209" s="215" t="s">
        <v>575</v>
      </c>
      <c r="G209" s="216" t="s">
        <v>167</v>
      </c>
      <c r="H209" s="217">
        <v>105.8</v>
      </c>
      <c r="I209" s="218">
        <v>0</v>
      </c>
      <c r="J209" s="123"/>
      <c r="K209" s="218">
        <f>ROUND(P209*H209,2)</f>
        <v>0</v>
      </c>
      <c r="L209" s="89"/>
      <c r="M209" s="22"/>
      <c r="N209" s="90" t="s">
        <v>1</v>
      </c>
      <c r="O209" s="91" t="s">
        <v>35</v>
      </c>
      <c r="P209" s="92">
        <f>I209+J209</f>
        <v>0</v>
      </c>
      <c r="Q209" s="92">
        <f>ROUND(I209*H209,2)</f>
        <v>0</v>
      </c>
      <c r="R209" s="92">
        <f>ROUND(J209*H209,2)</f>
        <v>0</v>
      </c>
      <c r="S209" s="93">
        <v>0</v>
      </c>
      <c r="T209" s="93">
        <f>S209*H209</f>
        <v>0</v>
      </c>
      <c r="U209" s="93">
        <v>0</v>
      </c>
      <c r="V209" s="93">
        <f>U209*H209</f>
        <v>0</v>
      </c>
      <c r="W209" s="93">
        <v>0</v>
      </c>
      <c r="X209" s="94">
        <f>W209*H209</f>
        <v>0</v>
      </c>
      <c r="Y209" s="21"/>
      <c r="Z209" s="21"/>
      <c r="AA209" s="21"/>
      <c r="AB209" s="21"/>
      <c r="AC209" s="21"/>
      <c r="AD209" s="21"/>
      <c r="AE209" s="21"/>
      <c r="AR209" s="95" t="s">
        <v>168</v>
      </c>
      <c r="AT209" s="95" t="s">
        <v>164</v>
      </c>
      <c r="AU209" s="95" t="s">
        <v>82</v>
      </c>
      <c r="AY209" s="17" t="s">
        <v>161</v>
      </c>
      <c r="BE209" s="96">
        <f>IF(O209="základní",K209,0)</f>
        <v>0</v>
      </c>
      <c r="BF209" s="96">
        <f>IF(O209="snížená",K209,0)</f>
        <v>0</v>
      </c>
      <c r="BG209" s="96">
        <f>IF(O209="zákl. přenesená",K209,0)</f>
        <v>0</v>
      </c>
      <c r="BH209" s="96">
        <f>IF(O209="sníž. přenesená",K209,0)</f>
        <v>0</v>
      </c>
      <c r="BI209" s="96">
        <f>IF(O209="nulová",K209,0)</f>
        <v>0</v>
      </c>
      <c r="BJ209" s="17" t="s">
        <v>80</v>
      </c>
      <c r="BK209" s="96">
        <f>ROUND(P209*H209,2)</f>
        <v>0</v>
      </c>
      <c r="BL209" s="17" t="s">
        <v>168</v>
      </c>
      <c r="BM209" s="95" t="s">
        <v>293</v>
      </c>
    </row>
    <row r="210" spans="1:65" s="2" customFormat="1" ht="24.2" customHeight="1">
      <c r="A210" s="21"/>
      <c r="B210" s="137"/>
      <c r="C210" s="213" t="s">
        <v>295</v>
      </c>
      <c r="D210" s="213" t="s">
        <v>164</v>
      </c>
      <c r="E210" s="214" t="s">
        <v>576</v>
      </c>
      <c r="F210" s="215" t="s">
        <v>577</v>
      </c>
      <c r="G210" s="216" t="s">
        <v>282</v>
      </c>
      <c r="H210" s="217">
        <v>0.77</v>
      </c>
      <c r="I210" s="123"/>
      <c r="J210" s="123"/>
      <c r="K210" s="218">
        <f>ROUND(P210*H210,2)</f>
        <v>0</v>
      </c>
      <c r="L210" s="89"/>
      <c r="M210" s="22"/>
      <c r="N210" s="90" t="s">
        <v>1</v>
      </c>
      <c r="O210" s="91" t="s">
        <v>35</v>
      </c>
      <c r="P210" s="92">
        <f>I210+J210</f>
        <v>0</v>
      </c>
      <c r="Q210" s="92">
        <f>ROUND(I210*H210,2)</f>
        <v>0</v>
      </c>
      <c r="R210" s="92">
        <f>ROUND(J210*H210,2)</f>
        <v>0</v>
      </c>
      <c r="S210" s="93">
        <v>0</v>
      </c>
      <c r="T210" s="93">
        <f>S210*H210</f>
        <v>0</v>
      </c>
      <c r="U210" s="93">
        <v>0</v>
      </c>
      <c r="V210" s="93">
        <f>U210*H210</f>
        <v>0</v>
      </c>
      <c r="W210" s="93">
        <v>0</v>
      </c>
      <c r="X210" s="94">
        <f>W210*H210</f>
        <v>0</v>
      </c>
      <c r="Y210" s="21"/>
      <c r="Z210" s="21"/>
      <c r="AA210" s="21"/>
      <c r="AB210" s="21"/>
      <c r="AC210" s="21"/>
      <c r="AD210" s="21"/>
      <c r="AE210" s="21"/>
      <c r="AR210" s="95" t="s">
        <v>168</v>
      </c>
      <c r="AT210" s="95" t="s">
        <v>164</v>
      </c>
      <c r="AU210" s="95" t="s">
        <v>82</v>
      </c>
      <c r="AY210" s="17" t="s">
        <v>161</v>
      </c>
      <c r="BE210" s="96">
        <f>IF(O210="základní",K210,0)</f>
        <v>0</v>
      </c>
      <c r="BF210" s="96">
        <f>IF(O210="snížená",K210,0)</f>
        <v>0</v>
      </c>
      <c r="BG210" s="96">
        <f>IF(O210="zákl. přenesená",K210,0)</f>
        <v>0</v>
      </c>
      <c r="BH210" s="96">
        <f>IF(O210="sníž. přenesená",K210,0)</f>
        <v>0</v>
      </c>
      <c r="BI210" s="96">
        <f>IF(O210="nulová",K210,0)</f>
        <v>0</v>
      </c>
      <c r="BJ210" s="17" t="s">
        <v>80</v>
      </c>
      <c r="BK210" s="96">
        <f>ROUND(P210*H210,2)</f>
        <v>0</v>
      </c>
      <c r="BL210" s="17" t="s">
        <v>168</v>
      </c>
      <c r="BM210" s="95" t="s">
        <v>298</v>
      </c>
    </row>
    <row r="211" spans="1:65" s="15" customFormat="1">
      <c r="B211" s="230"/>
      <c r="C211" s="231"/>
      <c r="D211" s="221" t="s">
        <v>169</v>
      </c>
      <c r="E211" s="232" t="s">
        <v>1</v>
      </c>
      <c r="F211" s="233" t="s">
        <v>578</v>
      </c>
      <c r="G211" s="231"/>
      <c r="H211" s="232" t="s">
        <v>1</v>
      </c>
      <c r="I211" s="231"/>
      <c r="J211" s="231"/>
      <c r="K211" s="231"/>
      <c r="M211" s="107"/>
      <c r="N211" s="109"/>
      <c r="O211" s="110"/>
      <c r="P211" s="110"/>
      <c r="Q211" s="110"/>
      <c r="R211" s="110"/>
      <c r="S211" s="110"/>
      <c r="T211" s="110"/>
      <c r="U211" s="110"/>
      <c r="V211" s="110"/>
      <c r="W211" s="110"/>
      <c r="X211" s="111"/>
      <c r="AT211" s="108" t="s">
        <v>169</v>
      </c>
      <c r="AU211" s="108" t="s">
        <v>82</v>
      </c>
      <c r="AV211" s="15" t="s">
        <v>80</v>
      </c>
      <c r="AW211" s="15" t="s">
        <v>4</v>
      </c>
      <c r="AX211" s="15" t="s">
        <v>72</v>
      </c>
      <c r="AY211" s="108" t="s">
        <v>161</v>
      </c>
    </row>
    <row r="212" spans="1:65" s="13" customFormat="1">
      <c r="B212" s="219"/>
      <c r="C212" s="220"/>
      <c r="D212" s="221" t="s">
        <v>169</v>
      </c>
      <c r="E212" s="222" t="s">
        <v>1</v>
      </c>
      <c r="F212" s="223" t="s">
        <v>579</v>
      </c>
      <c r="G212" s="220"/>
      <c r="H212" s="224">
        <v>0.77</v>
      </c>
      <c r="I212" s="220"/>
      <c r="J212" s="220"/>
      <c r="K212" s="220"/>
      <c r="M212" s="97"/>
      <c r="N212" s="99"/>
      <c r="O212" s="100"/>
      <c r="P212" s="100"/>
      <c r="Q212" s="100"/>
      <c r="R212" s="100"/>
      <c r="S212" s="100"/>
      <c r="T212" s="100"/>
      <c r="U212" s="100"/>
      <c r="V212" s="100"/>
      <c r="W212" s="100"/>
      <c r="X212" s="101"/>
      <c r="AT212" s="98" t="s">
        <v>169</v>
      </c>
      <c r="AU212" s="98" t="s">
        <v>82</v>
      </c>
      <c r="AV212" s="13" t="s">
        <v>82</v>
      </c>
      <c r="AW212" s="13" t="s">
        <v>4</v>
      </c>
      <c r="AX212" s="13" t="s">
        <v>72</v>
      </c>
      <c r="AY212" s="98" t="s">
        <v>161</v>
      </c>
    </row>
    <row r="213" spans="1:65" s="14" customFormat="1">
      <c r="B213" s="225"/>
      <c r="C213" s="226"/>
      <c r="D213" s="221" t="s">
        <v>169</v>
      </c>
      <c r="E213" s="227" t="s">
        <v>1</v>
      </c>
      <c r="F213" s="228" t="s">
        <v>171</v>
      </c>
      <c r="G213" s="226"/>
      <c r="H213" s="229">
        <v>0.77</v>
      </c>
      <c r="I213" s="226"/>
      <c r="J213" s="226"/>
      <c r="K213" s="226"/>
      <c r="M213" s="102"/>
      <c r="N213" s="104"/>
      <c r="O213" s="105"/>
      <c r="P213" s="105"/>
      <c r="Q213" s="105"/>
      <c r="R213" s="105"/>
      <c r="S213" s="105"/>
      <c r="T213" s="105"/>
      <c r="U213" s="105"/>
      <c r="V213" s="105"/>
      <c r="W213" s="105"/>
      <c r="X213" s="106"/>
      <c r="AT213" s="103" t="s">
        <v>169</v>
      </c>
      <c r="AU213" s="103" t="s">
        <v>82</v>
      </c>
      <c r="AV213" s="14" t="s">
        <v>168</v>
      </c>
      <c r="AW213" s="14" t="s">
        <v>4</v>
      </c>
      <c r="AX213" s="14" t="s">
        <v>80</v>
      </c>
      <c r="AY213" s="103" t="s">
        <v>161</v>
      </c>
    </row>
    <row r="214" spans="1:65" s="12" customFormat="1" ht="22.9" customHeight="1">
      <c r="B214" s="206"/>
      <c r="C214" s="207"/>
      <c r="D214" s="208" t="s">
        <v>71</v>
      </c>
      <c r="E214" s="211" t="s">
        <v>180</v>
      </c>
      <c r="F214" s="211" t="s">
        <v>580</v>
      </c>
      <c r="G214" s="207"/>
      <c r="H214" s="207"/>
      <c r="I214" s="207"/>
      <c r="J214" s="207"/>
      <c r="K214" s="212">
        <f>BK214</f>
        <v>0</v>
      </c>
      <c r="M214" s="80"/>
      <c r="N214" s="82"/>
      <c r="O214" s="83"/>
      <c r="P214" s="83"/>
      <c r="Q214" s="84">
        <f>SUM(Q215:Q395)</f>
        <v>0</v>
      </c>
      <c r="R214" s="84">
        <f>SUM(R215:R395)</f>
        <v>0</v>
      </c>
      <c r="S214" s="83"/>
      <c r="T214" s="85">
        <f>SUM(T215:T395)</f>
        <v>0</v>
      </c>
      <c r="U214" s="83"/>
      <c r="V214" s="85">
        <f>SUM(V215:V395)</f>
        <v>0</v>
      </c>
      <c r="W214" s="83"/>
      <c r="X214" s="86">
        <f>SUM(X215:X395)</f>
        <v>0</v>
      </c>
      <c r="AR214" s="81" t="s">
        <v>80</v>
      </c>
      <c r="AT214" s="87" t="s">
        <v>71</v>
      </c>
      <c r="AU214" s="87" t="s">
        <v>80</v>
      </c>
      <c r="AY214" s="81" t="s">
        <v>161</v>
      </c>
      <c r="BK214" s="88">
        <f>SUM(BK215:BK395)</f>
        <v>0</v>
      </c>
    </row>
    <row r="215" spans="1:65" s="2" customFormat="1" ht="24.2" customHeight="1">
      <c r="A215" s="21"/>
      <c r="B215" s="137"/>
      <c r="C215" s="213" t="s">
        <v>248</v>
      </c>
      <c r="D215" s="213" t="s">
        <v>164</v>
      </c>
      <c r="E215" s="214" t="s">
        <v>581</v>
      </c>
      <c r="F215" s="215" t="s">
        <v>582</v>
      </c>
      <c r="G215" s="216" t="s">
        <v>167</v>
      </c>
      <c r="H215" s="217">
        <v>182.696</v>
      </c>
      <c r="I215" s="123"/>
      <c r="J215" s="123"/>
      <c r="K215" s="218">
        <f>ROUND(P215*H215,2)</f>
        <v>0</v>
      </c>
      <c r="L215" s="89"/>
      <c r="M215" s="22"/>
      <c r="N215" s="90" t="s">
        <v>1</v>
      </c>
      <c r="O215" s="91" t="s">
        <v>35</v>
      </c>
      <c r="P215" s="92">
        <f>I215+J215</f>
        <v>0</v>
      </c>
      <c r="Q215" s="92">
        <f>ROUND(I215*H215,2)</f>
        <v>0</v>
      </c>
      <c r="R215" s="92">
        <f>ROUND(J215*H215,2)</f>
        <v>0</v>
      </c>
      <c r="S215" s="93">
        <v>0</v>
      </c>
      <c r="T215" s="93">
        <f>S215*H215</f>
        <v>0</v>
      </c>
      <c r="U215" s="93">
        <v>0</v>
      </c>
      <c r="V215" s="93">
        <f>U215*H215</f>
        <v>0</v>
      </c>
      <c r="W215" s="93">
        <v>0</v>
      </c>
      <c r="X215" s="94">
        <f>W215*H215</f>
        <v>0</v>
      </c>
      <c r="Y215" s="21"/>
      <c r="Z215" s="21"/>
      <c r="AA215" s="21"/>
      <c r="AB215" s="21"/>
      <c r="AC215" s="21"/>
      <c r="AD215" s="21"/>
      <c r="AE215" s="21"/>
      <c r="AR215" s="95" t="s">
        <v>168</v>
      </c>
      <c r="AT215" s="95" t="s">
        <v>164</v>
      </c>
      <c r="AU215" s="95" t="s">
        <v>82</v>
      </c>
      <c r="AY215" s="17" t="s">
        <v>161</v>
      </c>
      <c r="BE215" s="96">
        <f>IF(O215="základní",K215,0)</f>
        <v>0</v>
      </c>
      <c r="BF215" s="96">
        <f>IF(O215="snížená",K215,0)</f>
        <v>0</v>
      </c>
      <c r="BG215" s="96">
        <f>IF(O215="zákl. přenesená",K215,0)</f>
        <v>0</v>
      </c>
      <c r="BH215" s="96">
        <f>IF(O215="sníž. přenesená",K215,0)</f>
        <v>0</v>
      </c>
      <c r="BI215" s="96">
        <f>IF(O215="nulová",K215,0)</f>
        <v>0</v>
      </c>
      <c r="BJ215" s="17" t="s">
        <v>80</v>
      </c>
      <c r="BK215" s="96">
        <f>ROUND(P215*H215,2)</f>
        <v>0</v>
      </c>
      <c r="BL215" s="17" t="s">
        <v>168</v>
      </c>
      <c r="BM215" s="95" t="s">
        <v>301</v>
      </c>
    </row>
    <row r="216" spans="1:65" s="15" customFormat="1">
      <c r="B216" s="230"/>
      <c r="C216" s="231"/>
      <c r="D216" s="221" t="s">
        <v>169</v>
      </c>
      <c r="E216" s="232" t="s">
        <v>1</v>
      </c>
      <c r="F216" s="233" t="s">
        <v>583</v>
      </c>
      <c r="G216" s="231"/>
      <c r="H216" s="232" t="s">
        <v>1</v>
      </c>
      <c r="I216" s="231"/>
      <c r="J216" s="231"/>
      <c r="K216" s="231"/>
      <c r="M216" s="107"/>
      <c r="N216" s="109"/>
      <c r="O216" s="110"/>
      <c r="P216" s="110"/>
      <c r="Q216" s="110"/>
      <c r="R216" s="110"/>
      <c r="S216" s="110"/>
      <c r="T216" s="110"/>
      <c r="U216" s="110"/>
      <c r="V216" s="110"/>
      <c r="W216" s="110"/>
      <c r="X216" s="111"/>
      <c r="AT216" s="108" t="s">
        <v>169</v>
      </c>
      <c r="AU216" s="108" t="s">
        <v>82</v>
      </c>
      <c r="AV216" s="15" t="s">
        <v>80</v>
      </c>
      <c r="AW216" s="15" t="s">
        <v>4</v>
      </c>
      <c r="AX216" s="15" t="s">
        <v>72</v>
      </c>
      <c r="AY216" s="108" t="s">
        <v>161</v>
      </c>
    </row>
    <row r="217" spans="1:65" s="13" customFormat="1">
      <c r="B217" s="219"/>
      <c r="C217" s="220"/>
      <c r="D217" s="221" t="s">
        <v>169</v>
      </c>
      <c r="E217" s="222" t="s">
        <v>1</v>
      </c>
      <c r="F217" s="223" t="s">
        <v>584</v>
      </c>
      <c r="G217" s="220"/>
      <c r="H217" s="224">
        <v>89.67</v>
      </c>
      <c r="I217" s="220"/>
      <c r="J217" s="220"/>
      <c r="K217" s="220"/>
      <c r="M217" s="97"/>
      <c r="N217" s="99"/>
      <c r="O217" s="100"/>
      <c r="P217" s="100"/>
      <c r="Q217" s="100"/>
      <c r="R217" s="100"/>
      <c r="S217" s="100"/>
      <c r="T217" s="100"/>
      <c r="U217" s="100"/>
      <c r="V217" s="100"/>
      <c r="W217" s="100"/>
      <c r="X217" s="101"/>
      <c r="AT217" s="98" t="s">
        <v>169</v>
      </c>
      <c r="AU217" s="98" t="s">
        <v>82</v>
      </c>
      <c r="AV217" s="13" t="s">
        <v>82</v>
      </c>
      <c r="AW217" s="13" t="s">
        <v>4</v>
      </c>
      <c r="AX217" s="13" t="s">
        <v>72</v>
      </c>
      <c r="AY217" s="98" t="s">
        <v>161</v>
      </c>
    </row>
    <row r="218" spans="1:65" s="13" customFormat="1">
      <c r="B218" s="219"/>
      <c r="C218" s="220"/>
      <c r="D218" s="221" t="s">
        <v>169</v>
      </c>
      <c r="E218" s="222" t="s">
        <v>1</v>
      </c>
      <c r="F218" s="223" t="s">
        <v>585</v>
      </c>
      <c r="G218" s="220"/>
      <c r="H218" s="224">
        <v>93.025999999999996</v>
      </c>
      <c r="I218" s="220"/>
      <c r="J218" s="220"/>
      <c r="K218" s="220"/>
      <c r="M218" s="97"/>
      <c r="N218" s="99"/>
      <c r="O218" s="100"/>
      <c r="P218" s="100"/>
      <c r="Q218" s="100"/>
      <c r="R218" s="100"/>
      <c r="S218" s="100"/>
      <c r="T218" s="100"/>
      <c r="U218" s="100"/>
      <c r="V218" s="100"/>
      <c r="W218" s="100"/>
      <c r="X218" s="101"/>
      <c r="AT218" s="98" t="s">
        <v>169</v>
      </c>
      <c r="AU218" s="98" t="s">
        <v>82</v>
      </c>
      <c r="AV218" s="13" t="s">
        <v>82</v>
      </c>
      <c r="AW218" s="13" t="s">
        <v>4</v>
      </c>
      <c r="AX218" s="13" t="s">
        <v>72</v>
      </c>
      <c r="AY218" s="98" t="s">
        <v>161</v>
      </c>
    </row>
    <row r="219" spans="1:65" s="14" customFormat="1">
      <c r="B219" s="225"/>
      <c r="C219" s="226"/>
      <c r="D219" s="221" t="s">
        <v>169</v>
      </c>
      <c r="E219" s="227" t="s">
        <v>1</v>
      </c>
      <c r="F219" s="228" t="s">
        <v>171</v>
      </c>
      <c r="G219" s="226"/>
      <c r="H219" s="229">
        <v>182.696</v>
      </c>
      <c r="I219" s="226"/>
      <c r="J219" s="226"/>
      <c r="K219" s="226"/>
      <c r="M219" s="102"/>
      <c r="N219" s="104"/>
      <c r="O219" s="105"/>
      <c r="P219" s="105"/>
      <c r="Q219" s="105"/>
      <c r="R219" s="105"/>
      <c r="S219" s="105"/>
      <c r="T219" s="105"/>
      <c r="U219" s="105"/>
      <c r="V219" s="105"/>
      <c r="W219" s="105"/>
      <c r="X219" s="106"/>
      <c r="AT219" s="103" t="s">
        <v>169</v>
      </c>
      <c r="AU219" s="103" t="s">
        <v>82</v>
      </c>
      <c r="AV219" s="14" t="s">
        <v>168</v>
      </c>
      <c r="AW219" s="14" t="s">
        <v>4</v>
      </c>
      <c r="AX219" s="14" t="s">
        <v>80</v>
      </c>
      <c r="AY219" s="103" t="s">
        <v>161</v>
      </c>
    </row>
    <row r="220" spans="1:65" s="2" customFormat="1" ht="37.9" customHeight="1">
      <c r="A220" s="21"/>
      <c r="B220" s="137"/>
      <c r="C220" s="213" t="s">
        <v>8</v>
      </c>
      <c r="D220" s="213" t="s">
        <v>164</v>
      </c>
      <c r="E220" s="214" t="s">
        <v>586</v>
      </c>
      <c r="F220" s="215" t="s">
        <v>587</v>
      </c>
      <c r="G220" s="216" t="s">
        <v>167</v>
      </c>
      <c r="H220" s="217">
        <v>349.55</v>
      </c>
      <c r="I220" s="123"/>
      <c r="J220" s="123"/>
      <c r="K220" s="218">
        <f>ROUND(P220*H220,2)</f>
        <v>0</v>
      </c>
      <c r="L220" s="89"/>
      <c r="M220" s="22"/>
      <c r="N220" s="90" t="s">
        <v>1</v>
      </c>
      <c r="O220" s="91" t="s">
        <v>35</v>
      </c>
      <c r="P220" s="92">
        <f>I220+J220</f>
        <v>0</v>
      </c>
      <c r="Q220" s="92">
        <f>ROUND(I220*H220,2)</f>
        <v>0</v>
      </c>
      <c r="R220" s="92">
        <f>ROUND(J220*H220,2)</f>
        <v>0</v>
      </c>
      <c r="S220" s="93">
        <v>0</v>
      </c>
      <c r="T220" s="93">
        <f>S220*H220</f>
        <v>0</v>
      </c>
      <c r="U220" s="93">
        <v>0</v>
      </c>
      <c r="V220" s="93">
        <f>U220*H220</f>
        <v>0</v>
      </c>
      <c r="W220" s="93">
        <v>0</v>
      </c>
      <c r="X220" s="94">
        <f>W220*H220</f>
        <v>0</v>
      </c>
      <c r="Y220" s="21"/>
      <c r="Z220" s="21"/>
      <c r="AA220" s="21"/>
      <c r="AB220" s="21"/>
      <c r="AC220" s="21"/>
      <c r="AD220" s="21"/>
      <c r="AE220" s="21"/>
      <c r="AR220" s="95" t="s">
        <v>168</v>
      </c>
      <c r="AT220" s="95" t="s">
        <v>164</v>
      </c>
      <c r="AU220" s="95" t="s">
        <v>82</v>
      </c>
      <c r="AY220" s="17" t="s">
        <v>161</v>
      </c>
      <c r="BE220" s="96">
        <f>IF(O220="základní",K220,0)</f>
        <v>0</v>
      </c>
      <c r="BF220" s="96">
        <f>IF(O220="snížená",K220,0)</f>
        <v>0</v>
      </c>
      <c r="BG220" s="96">
        <f>IF(O220="zákl. přenesená",K220,0)</f>
        <v>0</v>
      </c>
      <c r="BH220" s="96">
        <f>IF(O220="sníž. přenesená",K220,0)</f>
        <v>0</v>
      </c>
      <c r="BI220" s="96">
        <f>IF(O220="nulová",K220,0)</f>
        <v>0</v>
      </c>
      <c r="BJ220" s="17" t="s">
        <v>80</v>
      </c>
      <c r="BK220" s="96">
        <f>ROUND(P220*H220,2)</f>
        <v>0</v>
      </c>
      <c r="BL220" s="17" t="s">
        <v>168</v>
      </c>
      <c r="BM220" s="95" t="s">
        <v>305</v>
      </c>
    </row>
    <row r="221" spans="1:65" s="15" customFormat="1">
      <c r="B221" s="230"/>
      <c r="C221" s="231"/>
      <c r="D221" s="221" t="s">
        <v>169</v>
      </c>
      <c r="E221" s="232" t="s">
        <v>1</v>
      </c>
      <c r="F221" s="233" t="s">
        <v>235</v>
      </c>
      <c r="G221" s="231"/>
      <c r="H221" s="232" t="s">
        <v>1</v>
      </c>
      <c r="I221" s="231"/>
      <c r="J221" s="231"/>
      <c r="K221" s="231"/>
      <c r="M221" s="107"/>
      <c r="N221" s="109"/>
      <c r="O221" s="110"/>
      <c r="P221" s="110"/>
      <c r="Q221" s="110"/>
      <c r="R221" s="110"/>
      <c r="S221" s="110"/>
      <c r="T221" s="110"/>
      <c r="U221" s="110"/>
      <c r="V221" s="110"/>
      <c r="W221" s="110"/>
      <c r="X221" s="111"/>
      <c r="AT221" s="108" t="s">
        <v>169</v>
      </c>
      <c r="AU221" s="108" t="s">
        <v>82</v>
      </c>
      <c r="AV221" s="15" t="s">
        <v>80</v>
      </c>
      <c r="AW221" s="15" t="s">
        <v>4</v>
      </c>
      <c r="AX221" s="15" t="s">
        <v>72</v>
      </c>
      <c r="AY221" s="108" t="s">
        <v>161</v>
      </c>
    </row>
    <row r="222" spans="1:65" s="13" customFormat="1">
      <c r="B222" s="219"/>
      <c r="C222" s="220"/>
      <c r="D222" s="221" t="s">
        <v>169</v>
      </c>
      <c r="E222" s="222" t="s">
        <v>1</v>
      </c>
      <c r="F222" s="223" t="s">
        <v>236</v>
      </c>
      <c r="G222" s="220"/>
      <c r="H222" s="224">
        <v>349.55</v>
      </c>
      <c r="I222" s="220"/>
      <c r="J222" s="220"/>
      <c r="K222" s="220"/>
      <c r="M222" s="97"/>
      <c r="N222" s="99"/>
      <c r="O222" s="100"/>
      <c r="P222" s="100"/>
      <c r="Q222" s="100"/>
      <c r="R222" s="100"/>
      <c r="S222" s="100"/>
      <c r="T222" s="100"/>
      <c r="U222" s="100"/>
      <c r="V222" s="100"/>
      <c r="W222" s="100"/>
      <c r="X222" s="101"/>
      <c r="AT222" s="98" t="s">
        <v>169</v>
      </c>
      <c r="AU222" s="98" t="s">
        <v>82</v>
      </c>
      <c r="AV222" s="13" t="s">
        <v>82</v>
      </c>
      <c r="AW222" s="13" t="s">
        <v>4</v>
      </c>
      <c r="AX222" s="13" t="s">
        <v>72</v>
      </c>
      <c r="AY222" s="98" t="s">
        <v>161</v>
      </c>
    </row>
    <row r="223" spans="1:65" s="14" customFormat="1">
      <c r="B223" s="225"/>
      <c r="C223" s="226"/>
      <c r="D223" s="221" t="s">
        <v>169</v>
      </c>
      <c r="E223" s="227" t="s">
        <v>1</v>
      </c>
      <c r="F223" s="228" t="s">
        <v>171</v>
      </c>
      <c r="G223" s="226"/>
      <c r="H223" s="229">
        <v>349.55</v>
      </c>
      <c r="I223" s="226"/>
      <c r="J223" s="226"/>
      <c r="K223" s="226"/>
      <c r="M223" s="102"/>
      <c r="N223" s="104"/>
      <c r="O223" s="105"/>
      <c r="P223" s="105"/>
      <c r="Q223" s="105"/>
      <c r="R223" s="105"/>
      <c r="S223" s="105"/>
      <c r="T223" s="105"/>
      <c r="U223" s="105"/>
      <c r="V223" s="105"/>
      <c r="W223" s="105"/>
      <c r="X223" s="106"/>
      <c r="AT223" s="103" t="s">
        <v>169</v>
      </c>
      <c r="AU223" s="103" t="s">
        <v>82</v>
      </c>
      <c r="AV223" s="14" t="s">
        <v>168</v>
      </c>
      <c r="AW223" s="14" t="s">
        <v>4</v>
      </c>
      <c r="AX223" s="14" t="s">
        <v>80</v>
      </c>
      <c r="AY223" s="103" t="s">
        <v>161</v>
      </c>
    </row>
    <row r="224" spans="1:65" s="2" customFormat="1" ht="37.9" customHeight="1">
      <c r="A224" s="21"/>
      <c r="B224" s="137"/>
      <c r="C224" s="213" t="s">
        <v>252</v>
      </c>
      <c r="D224" s="213" t="s">
        <v>164</v>
      </c>
      <c r="E224" s="214" t="s">
        <v>588</v>
      </c>
      <c r="F224" s="215" t="s">
        <v>589</v>
      </c>
      <c r="G224" s="216" t="s">
        <v>167</v>
      </c>
      <c r="H224" s="217">
        <v>349.55</v>
      </c>
      <c r="I224" s="123"/>
      <c r="J224" s="123"/>
      <c r="K224" s="218">
        <f>ROUND(P224*H224,2)</f>
        <v>0</v>
      </c>
      <c r="L224" s="89"/>
      <c r="M224" s="22"/>
      <c r="N224" s="90" t="s">
        <v>1</v>
      </c>
      <c r="O224" s="91" t="s">
        <v>35</v>
      </c>
      <c r="P224" s="92">
        <f>I224+J224</f>
        <v>0</v>
      </c>
      <c r="Q224" s="92">
        <f>ROUND(I224*H224,2)</f>
        <v>0</v>
      </c>
      <c r="R224" s="92">
        <f>ROUND(J224*H224,2)</f>
        <v>0</v>
      </c>
      <c r="S224" s="93">
        <v>0</v>
      </c>
      <c r="T224" s="93">
        <f>S224*H224</f>
        <v>0</v>
      </c>
      <c r="U224" s="93">
        <v>0</v>
      </c>
      <c r="V224" s="93">
        <f>U224*H224</f>
        <v>0</v>
      </c>
      <c r="W224" s="93">
        <v>0</v>
      </c>
      <c r="X224" s="94">
        <f>W224*H224</f>
        <v>0</v>
      </c>
      <c r="Y224" s="21"/>
      <c r="Z224" s="21"/>
      <c r="AA224" s="21"/>
      <c r="AB224" s="21"/>
      <c r="AC224" s="21"/>
      <c r="AD224" s="21"/>
      <c r="AE224" s="21"/>
      <c r="AR224" s="95" t="s">
        <v>168</v>
      </c>
      <c r="AT224" s="95" t="s">
        <v>164</v>
      </c>
      <c r="AU224" s="95" t="s">
        <v>82</v>
      </c>
      <c r="AY224" s="17" t="s">
        <v>161</v>
      </c>
      <c r="BE224" s="96">
        <f>IF(O224="základní",K224,0)</f>
        <v>0</v>
      </c>
      <c r="BF224" s="96">
        <f>IF(O224="snížená",K224,0)</f>
        <v>0</v>
      </c>
      <c r="BG224" s="96">
        <f>IF(O224="zákl. přenesená",K224,0)</f>
        <v>0</v>
      </c>
      <c r="BH224" s="96">
        <f>IF(O224="sníž. přenesená",K224,0)</f>
        <v>0</v>
      </c>
      <c r="BI224" s="96">
        <f>IF(O224="nulová",K224,0)</f>
        <v>0</v>
      </c>
      <c r="BJ224" s="17" t="s">
        <v>80</v>
      </c>
      <c r="BK224" s="96">
        <f>ROUND(P224*H224,2)</f>
        <v>0</v>
      </c>
      <c r="BL224" s="17" t="s">
        <v>168</v>
      </c>
      <c r="BM224" s="95" t="s">
        <v>310</v>
      </c>
    </row>
    <row r="225" spans="1:65" s="15" customFormat="1">
      <c r="B225" s="230"/>
      <c r="C225" s="231"/>
      <c r="D225" s="221" t="s">
        <v>169</v>
      </c>
      <c r="E225" s="232" t="s">
        <v>1</v>
      </c>
      <c r="F225" s="233" t="s">
        <v>235</v>
      </c>
      <c r="G225" s="231"/>
      <c r="H225" s="232" t="s">
        <v>1</v>
      </c>
      <c r="I225" s="231"/>
      <c r="J225" s="231"/>
      <c r="K225" s="231"/>
      <c r="M225" s="107"/>
      <c r="N225" s="109"/>
      <c r="O225" s="110"/>
      <c r="P225" s="110"/>
      <c r="Q225" s="110"/>
      <c r="R225" s="110"/>
      <c r="S225" s="110"/>
      <c r="T225" s="110"/>
      <c r="U225" s="110"/>
      <c r="V225" s="110"/>
      <c r="W225" s="110"/>
      <c r="X225" s="111"/>
      <c r="AT225" s="108" t="s">
        <v>169</v>
      </c>
      <c r="AU225" s="108" t="s">
        <v>82</v>
      </c>
      <c r="AV225" s="15" t="s">
        <v>80</v>
      </c>
      <c r="AW225" s="15" t="s">
        <v>4</v>
      </c>
      <c r="AX225" s="15" t="s">
        <v>72</v>
      </c>
      <c r="AY225" s="108" t="s">
        <v>161</v>
      </c>
    </row>
    <row r="226" spans="1:65" s="13" customFormat="1">
      <c r="B226" s="219"/>
      <c r="C226" s="220"/>
      <c r="D226" s="221" t="s">
        <v>169</v>
      </c>
      <c r="E226" s="222" t="s">
        <v>1</v>
      </c>
      <c r="F226" s="223" t="s">
        <v>236</v>
      </c>
      <c r="G226" s="220"/>
      <c r="H226" s="224">
        <v>349.55</v>
      </c>
      <c r="I226" s="220"/>
      <c r="J226" s="220"/>
      <c r="K226" s="220"/>
      <c r="M226" s="97"/>
      <c r="N226" s="99"/>
      <c r="O226" s="100"/>
      <c r="P226" s="100"/>
      <c r="Q226" s="100"/>
      <c r="R226" s="100"/>
      <c r="S226" s="100"/>
      <c r="T226" s="100"/>
      <c r="U226" s="100"/>
      <c r="V226" s="100"/>
      <c r="W226" s="100"/>
      <c r="X226" s="101"/>
      <c r="AT226" s="98" t="s">
        <v>169</v>
      </c>
      <c r="AU226" s="98" t="s">
        <v>82</v>
      </c>
      <c r="AV226" s="13" t="s">
        <v>82</v>
      </c>
      <c r="AW226" s="13" t="s">
        <v>4</v>
      </c>
      <c r="AX226" s="13" t="s">
        <v>72</v>
      </c>
      <c r="AY226" s="98" t="s">
        <v>161</v>
      </c>
    </row>
    <row r="227" spans="1:65" s="14" customFormat="1">
      <c r="B227" s="225"/>
      <c r="C227" s="226"/>
      <c r="D227" s="221" t="s">
        <v>169</v>
      </c>
      <c r="E227" s="227" t="s">
        <v>1</v>
      </c>
      <c r="F227" s="228" t="s">
        <v>171</v>
      </c>
      <c r="G227" s="226"/>
      <c r="H227" s="229">
        <v>349.55</v>
      </c>
      <c r="I227" s="226"/>
      <c r="J227" s="226"/>
      <c r="K227" s="226"/>
      <c r="M227" s="102"/>
      <c r="N227" s="104"/>
      <c r="O227" s="105"/>
      <c r="P227" s="105"/>
      <c r="Q227" s="105"/>
      <c r="R227" s="105"/>
      <c r="S227" s="105"/>
      <c r="T227" s="105"/>
      <c r="U227" s="105"/>
      <c r="V227" s="105"/>
      <c r="W227" s="105"/>
      <c r="X227" s="106"/>
      <c r="AT227" s="103" t="s">
        <v>169</v>
      </c>
      <c r="AU227" s="103" t="s">
        <v>82</v>
      </c>
      <c r="AV227" s="14" t="s">
        <v>168</v>
      </c>
      <c r="AW227" s="14" t="s">
        <v>4</v>
      </c>
      <c r="AX227" s="14" t="s">
        <v>80</v>
      </c>
      <c r="AY227" s="103" t="s">
        <v>161</v>
      </c>
    </row>
    <row r="228" spans="1:65" s="2" customFormat="1" ht="44.25" customHeight="1">
      <c r="A228" s="21"/>
      <c r="B228" s="137"/>
      <c r="C228" s="213" t="s">
        <v>311</v>
      </c>
      <c r="D228" s="213" t="s">
        <v>164</v>
      </c>
      <c r="E228" s="214" t="s">
        <v>590</v>
      </c>
      <c r="F228" s="215" t="s">
        <v>591</v>
      </c>
      <c r="G228" s="216" t="s">
        <v>167</v>
      </c>
      <c r="H228" s="217">
        <v>349.55</v>
      </c>
      <c r="I228" s="123"/>
      <c r="J228" s="123"/>
      <c r="K228" s="218">
        <f>ROUND(P228*H228,2)</f>
        <v>0</v>
      </c>
      <c r="L228" s="89"/>
      <c r="M228" s="22"/>
      <c r="N228" s="90" t="s">
        <v>1</v>
      </c>
      <c r="O228" s="91" t="s">
        <v>35</v>
      </c>
      <c r="P228" s="92">
        <f>I228+J228</f>
        <v>0</v>
      </c>
      <c r="Q228" s="92">
        <f>ROUND(I228*H228,2)</f>
        <v>0</v>
      </c>
      <c r="R228" s="92">
        <f>ROUND(J228*H228,2)</f>
        <v>0</v>
      </c>
      <c r="S228" s="93">
        <v>0</v>
      </c>
      <c r="T228" s="93">
        <f>S228*H228</f>
        <v>0</v>
      </c>
      <c r="U228" s="93">
        <v>0</v>
      </c>
      <c r="V228" s="93">
        <f>U228*H228</f>
        <v>0</v>
      </c>
      <c r="W228" s="93">
        <v>0</v>
      </c>
      <c r="X228" s="94">
        <f>W228*H228</f>
        <v>0</v>
      </c>
      <c r="Y228" s="21"/>
      <c r="Z228" s="21"/>
      <c r="AA228" s="21"/>
      <c r="AB228" s="21"/>
      <c r="AC228" s="21"/>
      <c r="AD228" s="21"/>
      <c r="AE228" s="21"/>
      <c r="AR228" s="95" t="s">
        <v>168</v>
      </c>
      <c r="AT228" s="95" t="s">
        <v>164</v>
      </c>
      <c r="AU228" s="95" t="s">
        <v>82</v>
      </c>
      <c r="AY228" s="17" t="s">
        <v>161</v>
      </c>
      <c r="BE228" s="96">
        <f>IF(O228="základní",K228,0)</f>
        <v>0</v>
      </c>
      <c r="BF228" s="96">
        <f>IF(O228="snížená",K228,0)</f>
        <v>0</v>
      </c>
      <c r="BG228" s="96">
        <f>IF(O228="zákl. přenesená",K228,0)</f>
        <v>0</v>
      </c>
      <c r="BH228" s="96">
        <f>IF(O228="sníž. přenesená",K228,0)</f>
        <v>0</v>
      </c>
      <c r="BI228" s="96">
        <f>IF(O228="nulová",K228,0)</f>
        <v>0</v>
      </c>
      <c r="BJ228" s="17" t="s">
        <v>80</v>
      </c>
      <c r="BK228" s="96">
        <f>ROUND(P228*H228,2)</f>
        <v>0</v>
      </c>
      <c r="BL228" s="17" t="s">
        <v>168</v>
      </c>
      <c r="BM228" s="95" t="s">
        <v>314</v>
      </c>
    </row>
    <row r="229" spans="1:65" s="15" customFormat="1">
      <c r="B229" s="230"/>
      <c r="C229" s="231"/>
      <c r="D229" s="221" t="s">
        <v>169</v>
      </c>
      <c r="E229" s="232" t="s">
        <v>1</v>
      </c>
      <c r="F229" s="233" t="s">
        <v>235</v>
      </c>
      <c r="G229" s="231"/>
      <c r="H229" s="232" t="s">
        <v>1</v>
      </c>
      <c r="I229" s="231"/>
      <c r="J229" s="231"/>
      <c r="K229" s="231"/>
      <c r="M229" s="107"/>
      <c r="N229" s="109"/>
      <c r="O229" s="110"/>
      <c r="P229" s="110"/>
      <c r="Q229" s="110"/>
      <c r="R229" s="110"/>
      <c r="S229" s="110"/>
      <c r="T229" s="110"/>
      <c r="U229" s="110"/>
      <c r="V229" s="110"/>
      <c r="W229" s="110"/>
      <c r="X229" s="111"/>
      <c r="AT229" s="108" t="s">
        <v>169</v>
      </c>
      <c r="AU229" s="108" t="s">
        <v>82</v>
      </c>
      <c r="AV229" s="15" t="s">
        <v>80</v>
      </c>
      <c r="AW229" s="15" t="s">
        <v>4</v>
      </c>
      <c r="AX229" s="15" t="s">
        <v>72</v>
      </c>
      <c r="AY229" s="108" t="s">
        <v>161</v>
      </c>
    </row>
    <row r="230" spans="1:65" s="13" customFormat="1">
      <c r="B230" s="219"/>
      <c r="C230" s="220"/>
      <c r="D230" s="221" t="s">
        <v>169</v>
      </c>
      <c r="E230" s="222" t="s">
        <v>1</v>
      </c>
      <c r="F230" s="223" t="s">
        <v>236</v>
      </c>
      <c r="G230" s="220"/>
      <c r="H230" s="224">
        <v>349.55</v>
      </c>
      <c r="I230" s="220"/>
      <c r="J230" s="220"/>
      <c r="K230" s="220"/>
      <c r="M230" s="97"/>
      <c r="N230" s="99"/>
      <c r="O230" s="100"/>
      <c r="P230" s="100"/>
      <c r="Q230" s="100"/>
      <c r="R230" s="100"/>
      <c r="S230" s="100"/>
      <c r="T230" s="100"/>
      <c r="U230" s="100"/>
      <c r="V230" s="100"/>
      <c r="W230" s="100"/>
      <c r="X230" s="101"/>
      <c r="AT230" s="98" t="s">
        <v>169</v>
      </c>
      <c r="AU230" s="98" t="s">
        <v>82</v>
      </c>
      <c r="AV230" s="13" t="s">
        <v>82</v>
      </c>
      <c r="AW230" s="13" t="s">
        <v>4</v>
      </c>
      <c r="AX230" s="13" t="s">
        <v>72</v>
      </c>
      <c r="AY230" s="98" t="s">
        <v>161</v>
      </c>
    </row>
    <row r="231" spans="1:65" s="14" customFormat="1">
      <c r="B231" s="225"/>
      <c r="C231" s="226"/>
      <c r="D231" s="221" t="s">
        <v>169</v>
      </c>
      <c r="E231" s="227" t="s">
        <v>1</v>
      </c>
      <c r="F231" s="228" t="s">
        <v>171</v>
      </c>
      <c r="G231" s="226"/>
      <c r="H231" s="229">
        <v>349.55</v>
      </c>
      <c r="I231" s="226"/>
      <c r="J231" s="226"/>
      <c r="K231" s="226"/>
      <c r="M231" s="102"/>
      <c r="N231" s="104"/>
      <c r="O231" s="105"/>
      <c r="P231" s="105"/>
      <c r="Q231" s="105"/>
      <c r="R231" s="105"/>
      <c r="S231" s="105"/>
      <c r="T231" s="105"/>
      <c r="U231" s="105"/>
      <c r="V231" s="105"/>
      <c r="W231" s="105"/>
      <c r="X231" s="106"/>
      <c r="AT231" s="103" t="s">
        <v>169</v>
      </c>
      <c r="AU231" s="103" t="s">
        <v>82</v>
      </c>
      <c r="AV231" s="14" t="s">
        <v>168</v>
      </c>
      <c r="AW231" s="14" t="s">
        <v>4</v>
      </c>
      <c r="AX231" s="14" t="s">
        <v>80</v>
      </c>
      <c r="AY231" s="103" t="s">
        <v>161</v>
      </c>
    </row>
    <row r="232" spans="1:65" s="2" customFormat="1" ht="24.2" customHeight="1">
      <c r="A232" s="21"/>
      <c r="B232" s="137"/>
      <c r="C232" s="213" t="s">
        <v>257</v>
      </c>
      <c r="D232" s="213" t="s">
        <v>164</v>
      </c>
      <c r="E232" s="214" t="s">
        <v>592</v>
      </c>
      <c r="F232" s="215" t="s">
        <v>593</v>
      </c>
      <c r="G232" s="216" t="s">
        <v>167</v>
      </c>
      <c r="H232" s="217">
        <v>167.12</v>
      </c>
      <c r="I232" s="123"/>
      <c r="J232" s="123"/>
      <c r="K232" s="218">
        <f>ROUND(P232*H232,2)</f>
        <v>0</v>
      </c>
      <c r="L232" s="89"/>
      <c r="M232" s="22"/>
      <c r="N232" s="90" t="s">
        <v>1</v>
      </c>
      <c r="O232" s="91" t="s">
        <v>35</v>
      </c>
      <c r="P232" s="92">
        <f>I232+J232</f>
        <v>0</v>
      </c>
      <c r="Q232" s="92">
        <f>ROUND(I232*H232,2)</f>
        <v>0</v>
      </c>
      <c r="R232" s="92">
        <f>ROUND(J232*H232,2)</f>
        <v>0</v>
      </c>
      <c r="S232" s="93">
        <v>0</v>
      </c>
      <c r="T232" s="93">
        <f>S232*H232</f>
        <v>0</v>
      </c>
      <c r="U232" s="93">
        <v>0</v>
      </c>
      <c r="V232" s="93">
        <f>U232*H232</f>
        <v>0</v>
      </c>
      <c r="W232" s="93">
        <v>0</v>
      </c>
      <c r="X232" s="94">
        <f>W232*H232</f>
        <v>0</v>
      </c>
      <c r="Y232" s="21"/>
      <c r="Z232" s="21"/>
      <c r="AA232" s="21"/>
      <c r="AB232" s="21"/>
      <c r="AC232" s="21"/>
      <c r="AD232" s="21"/>
      <c r="AE232" s="21"/>
      <c r="AR232" s="95" t="s">
        <v>168</v>
      </c>
      <c r="AT232" s="95" t="s">
        <v>164</v>
      </c>
      <c r="AU232" s="95" t="s">
        <v>82</v>
      </c>
      <c r="AY232" s="17" t="s">
        <v>161</v>
      </c>
      <c r="BE232" s="96">
        <f>IF(O232="základní",K232,0)</f>
        <v>0</v>
      </c>
      <c r="BF232" s="96">
        <f>IF(O232="snížená",K232,0)</f>
        <v>0</v>
      </c>
      <c r="BG232" s="96">
        <f>IF(O232="zákl. přenesená",K232,0)</f>
        <v>0</v>
      </c>
      <c r="BH232" s="96">
        <f>IF(O232="sníž. přenesená",K232,0)</f>
        <v>0</v>
      </c>
      <c r="BI232" s="96">
        <f>IF(O232="nulová",K232,0)</f>
        <v>0</v>
      </c>
      <c r="BJ232" s="17" t="s">
        <v>80</v>
      </c>
      <c r="BK232" s="96">
        <f>ROUND(P232*H232,2)</f>
        <v>0</v>
      </c>
      <c r="BL232" s="17" t="s">
        <v>168</v>
      </c>
      <c r="BM232" s="95" t="s">
        <v>318</v>
      </c>
    </row>
    <row r="233" spans="1:65" s="15" customFormat="1">
      <c r="B233" s="230"/>
      <c r="C233" s="231"/>
      <c r="D233" s="221" t="s">
        <v>169</v>
      </c>
      <c r="E233" s="232" t="s">
        <v>1</v>
      </c>
      <c r="F233" s="233" t="s">
        <v>583</v>
      </c>
      <c r="G233" s="231"/>
      <c r="H233" s="232" t="s">
        <v>1</v>
      </c>
      <c r="I233" s="231"/>
      <c r="J233" s="231"/>
      <c r="K233" s="231"/>
      <c r="M233" s="107"/>
      <c r="N233" s="109"/>
      <c r="O233" s="110"/>
      <c r="P233" s="110"/>
      <c r="Q233" s="110"/>
      <c r="R233" s="110"/>
      <c r="S233" s="110"/>
      <c r="T233" s="110"/>
      <c r="U233" s="110"/>
      <c r="V233" s="110"/>
      <c r="W233" s="110"/>
      <c r="X233" s="111"/>
      <c r="AT233" s="108" t="s">
        <v>169</v>
      </c>
      <c r="AU233" s="108" t="s">
        <v>82</v>
      </c>
      <c r="AV233" s="15" t="s">
        <v>80</v>
      </c>
      <c r="AW233" s="15" t="s">
        <v>4</v>
      </c>
      <c r="AX233" s="15" t="s">
        <v>72</v>
      </c>
      <c r="AY233" s="108" t="s">
        <v>161</v>
      </c>
    </row>
    <row r="234" spans="1:65" s="13" customFormat="1">
      <c r="B234" s="219"/>
      <c r="C234" s="220"/>
      <c r="D234" s="221" t="s">
        <v>169</v>
      </c>
      <c r="E234" s="222" t="s">
        <v>1</v>
      </c>
      <c r="F234" s="223" t="s">
        <v>241</v>
      </c>
      <c r="G234" s="220"/>
      <c r="H234" s="224">
        <v>124.88</v>
      </c>
      <c r="I234" s="220"/>
      <c r="J234" s="220"/>
      <c r="K234" s="220"/>
      <c r="M234" s="97"/>
      <c r="N234" s="99"/>
      <c r="O234" s="100"/>
      <c r="P234" s="100"/>
      <c r="Q234" s="100"/>
      <c r="R234" s="100"/>
      <c r="S234" s="100"/>
      <c r="T234" s="100"/>
      <c r="U234" s="100"/>
      <c r="V234" s="100"/>
      <c r="W234" s="100"/>
      <c r="X234" s="101"/>
      <c r="AT234" s="98" t="s">
        <v>169</v>
      </c>
      <c r="AU234" s="98" t="s">
        <v>82</v>
      </c>
      <c r="AV234" s="13" t="s">
        <v>82</v>
      </c>
      <c r="AW234" s="13" t="s">
        <v>4</v>
      </c>
      <c r="AX234" s="13" t="s">
        <v>72</v>
      </c>
      <c r="AY234" s="98" t="s">
        <v>161</v>
      </c>
    </row>
    <row r="235" spans="1:65" s="13" customFormat="1">
      <c r="B235" s="219"/>
      <c r="C235" s="220"/>
      <c r="D235" s="221" t="s">
        <v>169</v>
      </c>
      <c r="E235" s="222" t="s">
        <v>1</v>
      </c>
      <c r="F235" s="223" t="s">
        <v>242</v>
      </c>
      <c r="G235" s="220"/>
      <c r="H235" s="224">
        <v>42.24</v>
      </c>
      <c r="I235" s="220"/>
      <c r="J235" s="220"/>
      <c r="K235" s="220"/>
      <c r="M235" s="97"/>
      <c r="N235" s="99"/>
      <c r="O235" s="100"/>
      <c r="P235" s="100"/>
      <c r="Q235" s="100"/>
      <c r="R235" s="100"/>
      <c r="S235" s="100"/>
      <c r="T235" s="100"/>
      <c r="U235" s="100"/>
      <c r="V235" s="100"/>
      <c r="W235" s="100"/>
      <c r="X235" s="101"/>
      <c r="AT235" s="98" t="s">
        <v>169</v>
      </c>
      <c r="AU235" s="98" t="s">
        <v>82</v>
      </c>
      <c r="AV235" s="13" t="s">
        <v>82</v>
      </c>
      <c r="AW235" s="13" t="s">
        <v>4</v>
      </c>
      <c r="AX235" s="13" t="s">
        <v>72</v>
      </c>
      <c r="AY235" s="98" t="s">
        <v>161</v>
      </c>
    </row>
    <row r="236" spans="1:65" s="14" customFormat="1">
      <c r="B236" s="225"/>
      <c r="C236" s="226"/>
      <c r="D236" s="221" t="s">
        <v>169</v>
      </c>
      <c r="E236" s="227" t="s">
        <v>1</v>
      </c>
      <c r="F236" s="228" t="s">
        <v>171</v>
      </c>
      <c r="G236" s="226"/>
      <c r="H236" s="229">
        <v>167.12</v>
      </c>
      <c r="I236" s="226"/>
      <c r="J236" s="226"/>
      <c r="K236" s="226"/>
      <c r="M236" s="102"/>
      <c r="N236" s="104"/>
      <c r="O236" s="105"/>
      <c r="P236" s="105"/>
      <c r="Q236" s="105"/>
      <c r="R236" s="105"/>
      <c r="S236" s="105"/>
      <c r="T236" s="105"/>
      <c r="U236" s="105"/>
      <c r="V236" s="105"/>
      <c r="W236" s="105"/>
      <c r="X236" s="106"/>
      <c r="AT236" s="103" t="s">
        <v>169</v>
      </c>
      <c r="AU236" s="103" t="s">
        <v>82</v>
      </c>
      <c r="AV236" s="14" t="s">
        <v>168</v>
      </c>
      <c r="AW236" s="14" t="s">
        <v>4</v>
      </c>
      <c r="AX236" s="14" t="s">
        <v>80</v>
      </c>
      <c r="AY236" s="103" t="s">
        <v>161</v>
      </c>
    </row>
    <row r="237" spans="1:65" s="2" customFormat="1" ht="33" customHeight="1">
      <c r="A237" s="21"/>
      <c r="B237" s="137"/>
      <c r="C237" s="213" t="s">
        <v>321</v>
      </c>
      <c r="D237" s="213" t="s">
        <v>164</v>
      </c>
      <c r="E237" s="214" t="s">
        <v>594</v>
      </c>
      <c r="F237" s="215" t="s">
        <v>595</v>
      </c>
      <c r="G237" s="216" t="s">
        <v>167</v>
      </c>
      <c r="H237" s="217">
        <v>707.04100000000005</v>
      </c>
      <c r="I237" s="123"/>
      <c r="J237" s="123"/>
      <c r="K237" s="218">
        <f>ROUND(P237*H237,2)</f>
        <v>0</v>
      </c>
      <c r="L237" s="89"/>
      <c r="M237" s="22"/>
      <c r="N237" s="90" t="s">
        <v>1</v>
      </c>
      <c r="O237" s="91" t="s">
        <v>35</v>
      </c>
      <c r="P237" s="92">
        <f>I237+J237</f>
        <v>0</v>
      </c>
      <c r="Q237" s="92">
        <f>ROUND(I237*H237,2)</f>
        <v>0</v>
      </c>
      <c r="R237" s="92">
        <f>ROUND(J237*H237,2)</f>
        <v>0</v>
      </c>
      <c r="S237" s="93">
        <v>0</v>
      </c>
      <c r="T237" s="93">
        <f>S237*H237</f>
        <v>0</v>
      </c>
      <c r="U237" s="93">
        <v>0</v>
      </c>
      <c r="V237" s="93">
        <f>U237*H237</f>
        <v>0</v>
      </c>
      <c r="W237" s="93">
        <v>0</v>
      </c>
      <c r="X237" s="94">
        <f>W237*H237</f>
        <v>0</v>
      </c>
      <c r="Y237" s="21"/>
      <c r="Z237" s="21"/>
      <c r="AA237" s="21"/>
      <c r="AB237" s="21"/>
      <c r="AC237" s="21"/>
      <c r="AD237" s="21"/>
      <c r="AE237" s="21"/>
      <c r="AR237" s="95" t="s">
        <v>168</v>
      </c>
      <c r="AT237" s="95" t="s">
        <v>164</v>
      </c>
      <c r="AU237" s="95" t="s">
        <v>82</v>
      </c>
      <c r="AY237" s="17" t="s">
        <v>161</v>
      </c>
      <c r="BE237" s="96">
        <f>IF(O237="základní",K237,0)</f>
        <v>0</v>
      </c>
      <c r="BF237" s="96">
        <f>IF(O237="snížená",K237,0)</f>
        <v>0</v>
      </c>
      <c r="BG237" s="96">
        <f>IF(O237="zákl. přenesená",K237,0)</f>
        <v>0</v>
      </c>
      <c r="BH237" s="96">
        <f>IF(O237="sníž. přenesená",K237,0)</f>
        <v>0</v>
      </c>
      <c r="BI237" s="96">
        <f>IF(O237="nulová",K237,0)</f>
        <v>0</v>
      </c>
      <c r="BJ237" s="17" t="s">
        <v>80</v>
      </c>
      <c r="BK237" s="96">
        <f>ROUND(P237*H237,2)</f>
        <v>0</v>
      </c>
      <c r="BL237" s="17" t="s">
        <v>168</v>
      </c>
      <c r="BM237" s="95" t="s">
        <v>324</v>
      </c>
    </row>
    <row r="238" spans="1:65" s="15" customFormat="1">
      <c r="B238" s="230"/>
      <c r="C238" s="231"/>
      <c r="D238" s="221" t="s">
        <v>169</v>
      </c>
      <c r="E238" s="232" t="s">
        <v>1</v>
      </c>
      <c r="F238" s="233" t="s">
        <v>219</v>
      </c>
      <c r="G238" s="231"/>
      <c r="H238" s="232" t="s">
        <v>1</v>
      </c>
      <c r="I238" s="231"/>
      <c r="J238" s="231"/>
      <c r="K238" s="231"/>
      <c r="M238" s="107"/>
      <c r="N238" s="109"/>
      <c r="O238" s="110"/>
      <c r="P238" s="110"/>
      <c r="Q238" s="110"/>
      <c r="R238" s="110"/>
      <c r="S238" s="110"/>
      <c r="T238" s="110"/>
      <c r="U238" s="110"/>
      <c r="V238" s="110"/>
      <c r="W238" s="110"/>
      <c r="X238" s="111"/>
      <c r="AT238" s="108" t="s">
        <v>169</v>
      </c>
      <c r="AU238" s="108" t="s">
        <v>82</v>
      </c>
      <c r="AV238" s="15" t="s">
        <v>80</v>
      </c>
      <c r="AW238" s="15" t="s">
        <v>4</v>
      </c>
      <c r="AX238" s="15" t="s">
        <v>72</v>
      </c>
      <c r="AY238" s="108" t="s">
        <v>161</v>
      </c>
    </row>
    <row r="239" spans="1:65" s="15" customFormat="1">
      <c r="B239" s="230"/>
      <c r="C239" s="231"/>
      <c r="D239" s="221" t="s">
        <v>169</v>
      </c>
      <c r="E239" s="232" t="s">
        <v>1</v>
      </c>
      <c r="F239" s="233" t="s">
        <v>525</v>
      </c>
      <c r="G239" s="231"/>
      <c r="H239" s="232" t="s">
        <v>1</v>
      </c>
      <c r="I239" s="231"/>
      <c r="J239" s="231"/>
      <c r="K239" s="231"/>
      <c r="M239" s="107"/>
      <c r="N239" s="109"/>
      <c r="O239" s="110"/>
      <c r="P239" s="110"/>
      <c r="Q239" s="110"/>
      <c r="R239" s="110"/>
      <c r="S239" s="110"/>
      <c r="T239" s="110"/>
      <c r="U239" s="110"/>
      <c r="V239" s="110"/>
      <c r="W239" s="110"/>
      <c r="X239" s="111"/>
      <c r="AT239" s="108" t="s">
        <v>169</v>
      </c>
      <c r="AU239" s="108" t="s">
        <v>82</v>
      </c>
      <c r="AV239" s="15" t="s">
        <v>80</v>
      </c>
      <c r="AW239" s="15" t="s">
        <v>4</v>
      </c>
      <c r="AX239" s="15" t="s">
        <v>72</v>
      </c>
      <c r="AY239" s="108" t="s">
        <v>161</v>
      </c>
    </row>
    <row r="240" spans="1:65" s="15" customFormat="1">
      <c r="B240" s="230"/>
      <c r="C240" s="231"/>
      <c r="D240" s="221" t="s">
        <v>169</v>
      </c>
      <c r="E240" s="232" t="s">
        <v>1</v>
      </c>
      <c r="F240" s="233" t="s">
        <v>186</v>
      </c>
      <c r="G240" s="231"/>
      <c r="H240" s="232" t="s">
        <v>1</v>
      </c>
      <c r="I240" s="231"/>
      <c r="J240" s="231"/>
      <c r="K240" s="231"/>
      <c r="M240" s="107"/>
      <c r="N240" s="109"/>
      <c r="O240" s="110"/>
      <c r="P240" s="110"/>
      <c r="Q240" s="110"/>
      <c r="R240" s="110"/>
      <c r="S240" s="110"/>
      <c r="T240" s="110"/>
      <c r="U240" s="110"/>
      <c r="V240" s="110"/>
      <c r="W240" s="110"/>
      <c r="X240" s="111"/>
      <c r="AT240" s="108" t="s">
        <v>169</v>
      </c>
      <c r="AU240" s="108" t="s">
        <v>82</v>
      </c>
      <c r="AV240" s="15" t="s">
        <v>80</v>
      </c>
      <c r="AW240" s="15" t="s">
        <v>4</v>
      </c>
      <c r="AX240" s="15" t="s">
        <v>72</v>
      </c>
      <c r="AY240" s="108" t="s">
        <v>161</v>
      </c>
    </row>
    <row r="241" spans="2:51" s="13" customFormat="1">
      <c r="B241" s="219"/>
      <c r="C241" s="220"/>
      <c r="D241" s="221" t="s">
        <v>169</v>
      </c>
      <c r="E241" s="222" t="s">
        <v>1</v>
      </c>
      <c r="F241" s="223" t="s">
        <v>526</v>
      </c>
      <c r="G241" s="220"/>
      <c r="H241" s="224">
        <v>3.5</v>
      </c>
      <c r="I241" s="220"/>
      <c r="J241" s="220"/>
      <c r="K241" s="220"/>
      <c r="M241" s="97"/>
      <c r="N241" s="99"/>
      <c r="O241" s="100"/>
      <c r="P241" s="100"/>
      <c r="Q241" s="100"/>
      <c r="R241" s="100"/>
      <c r="S241" s="100"/>
      <c r="T241" s="100"/>
      <c r="U241" s="100"/>
      <c r="V241" s="100"/>
      <c r="W241" s="100"/>
      <c r="X241" s="101"/>
      <c r="AT241" s="98" t="s">
        <v>169</v>
      </c>
      <c r="AU241" s="98" t="s">
        <v>82</v>
      </c>
      <c r="AV241" s="13" t="s">
        <v>82</v>
      </c>
      <c r="AW241" s="13" t="s">
        <v>4</v>
      </c>
      <c r="AX241" s="13" t="s">
        <v>72</v>
      </c>
      <c r="AY241" s="98" t="s">
        <v>161</v>
      </c>
    </row>
    <row r="242" spans="2:51" s="15" customFormat="1">
      <c r="B242" s="230"/>
      <c r="C242" s="231"/>
      <c r="D242" s="221" t="s">
        <v>169</v>
      </c>
      <c r="E242" s="232" t="s">
        <v>1</v>
      </c>
      <c r="F242" s="233" t="s">
        <v>189</v>
      </c>
      <c r="G242" s="231"/>
      <c r="H242" s="232" t="s">
        <v>1</v>
      </c>
      <c r="I242" s="231"/>
      <c r="J242" s="231"/>
      <c r="K242" s="231"/>
      <c r="M242" s="107"/>
      <c r="N242" s="109"/>
      <c r="O242" s="110"/>
      <c r="P242" s="110"/>
      <c r="Q242" s="110"/>
      <c r="R242" s="110"/>
      <c r="S242" s="110"/>
      <c r="T242" s="110"/>
      <c r="U242" s="110"/>
      <c r="V242" s="110"/>
      <c r="W242" s="110"/>
      <c r="X242" s="111"/>
      <c r="AT242" s="108" t="s">
        <v>169</v>
      </c>
      <c r="AU242" s="108" t="s">
        <v>82</v>
      </c>
      <c r="AV242" s="15" t="s">
        <v>80</v>
      </c>
      <c r="AW242" s="15" t="s">
        <v>4</v>
      </c>
      <c r="AX242" s="15" t="s">
        <v>72</v>
      </c>
      <c r="AY242" s="108" t="s">
        <v>161</v>
      </c>
    </row>
    <row r="243" spans="2:51" s="13" customFormat="1">
      <c r="B243" s="219"/>
      <c r="C243" s="220"/>
      <c r="D243" s="221" t="s">
        <v>169</v>
      </c>
      <c r="E243" s="222" t="s">
        <v>1</v>
      </c>
      <c r="F243" s="223" t="s">
        <v>527</v>
      </c>
      <c r="G243" s="220"/>
      <c r="H243" s="224">
        <v>7</v>
      </c>
      <c r="I243" s="220"/>
      <c r="J243" s="220"/>
      <c r="K243" s="220"/>
      <c r="M243" s="97"/>
      <c r="N243" s="99"/>
      <c r="O243" s="100"/>
      <c r="P243" s="100"/>
      <c r="Q243" s="100"/>
      <c r="R243" s="100"/>
      <c r="S243" s="100"/>
      <c r="T243" s="100"/>
      <c r="U243" s="100"/>
      <c r="V243" s="100"/>
      <c r="W243" s="100"/>
      <c r="X243" s="101"/>
      <c r="AT243" s="98" t="s">
        <v>169</v>
      </c>
      <c r="AU243" s="98" t="s">
        <v>82</v>
      </c>
      <c r="AV243" s="13" t="s">
        <v>82</v>
      </c>
      <c r="AW243" s="13" t="s">
        <v>4</v>
      </c>
      <c r="AX243" s="13" t="s">
        <v>72</v>
      </c>
      <c r="AY243" s="98" t="s">
        <v>161</v>
      </c>
    </row>
    <row r="244" spans="2:51" s="15" customFormat="1">
      <c r="B244" s="230"/>
      <c r="C244" s="231"/>
      <c r="D244" s="221" t="s">
        <v>169</v>
      </c>
      <c r="E244" s="232" t="s">
        <v>1</v>
      </c>
      <c r="F244" s="233" t="s">
        <v>205</v>
      </c>
      <c r="G244" s="231"/>
      <c r="H244" s="232" t="s">
        <v>1</v>
      </c>
      <c r="I244" s="231"/>
      <c r="J244" s="231"/>
      <c r="K244" s="231"/>
      <c r="M244" s="107"/>
      <c r="N244" s="109"/>
      <c r="O244" s="110"/>
      <c r="P244" s="110"/>
      <c r="Q244" s="110"/>
      <c r="R244" s="110"/>
      <c r="S244" s="110"/>
      <c r="T244" s="110"/>
      <c r="U244" s="110"/>
      <c r="V244" s="110"/>
      <c r="W244" s="110"/>
      <c r="X244" s="111"/>
      <c r="AT244" s="108" t="s">
        <v>169</v>
      </c>
      <c r="AU244" s="108" t="s">
        <v>82</v>
      </c>
      <c r="AV244" s="15" t="s">
        <v>80</v>
      </c>
      <c r="AW244" s="15" t="s">
        <v>4</v>
      </c>
      <c r="AX244" s="15" t="s">
        <v>72</v>
      </c>
      <c r="AY244" s="108" t="s">
        <v>161</v>
      </c>
    </row>
    <row r="245" spans="2:51" s="15" customFormat="1">
      <c r="B245" s="230"/>
      <c r="C245" s="231"/>
      <c r="D245" s="221" t="s">
        <v>169</v>
      </c>
      <c r="E245" s="232" t="s">
        <v>1</v>
      </c>
      <c r="F245" s="233" t="s">
        <v>189</v>
      </c>
      <c r="G245" s="231"/>
      <c r="H245" s="232" t="s">
        <v>1</v>
      </c>
      <c r="I245" s="231"/>
      <c r="J245" s="231"/>
      <c r="K245" s="231"/>
      <c r="M245" s="107"/>
      <c r="N245" s="109"/>
      <c r="O245" s="110"/>
      <c r="P245" s="110"/>
      <c r="Q245" s="110"/>
      <c r="R245" s="110"/>
      <c r="S245" s="110"/>
      <c r="T245" s="110"/>
      <c r="U245" s="110"/>
      <c r="V245" s="110"/>
      <c r="W245" s="110"/>
      <c r="X245" s="111"/>
      <c r="AT245" s="108" t="s">
        <v>169</v>
      </c>
      <c r="AU245" s="108" t="s">
        <v>82</v>
      </c>
      <c r="AV245" s="15" t="s">
        <v>80</v>
      </c>
      <c r="AW245" s="15" t="s">
        <v>4</v>
      </c>
      <c r="AX245" s="15" t="s">
        <v>72</v>
      </c>
      <c r="AY245" s="108" t="s">
        <v>161</v>
      </c>
    </row>
    <row r="246" spans="2:51" s="13" customFormat="1">
      <c r="B246" s="219"/>
      <c r="C246" s="220"/>
      <c r="D246" s="221" t="s">
        <v>169</v>
      </c>
      <c r="E246" s="222" t="s">
        <v>1</v>
      </c>
      <c r="F246" s="223" t="s">
        <v>206</v>
      </c>
      <c r="G246" s="220"/>
      <c r="H246" s="224">
        <v>341.1</v>
      </c>
      <c r="I246" s="220"/>
      <c r="J246" s="220"/>
      <c r="K246" s="220"/>
      <c r="M246" s="97"/>
      <c r="N246" s="99"/>
      <c r="O246" s="100"/>
      <c r="P246" s="100"/>
      <c r="Q246" s="100"/>
      <c r="R246" s="100"/>
      <c r="S246" s="100"/>
      <c r="T246" s="100"/>
      <c r="U246" s="100"/>
      <c r="V246" s="100"/>
      <c r="W246" s="100"/>
      <c r="X246" s="101"/>
      <c r="AT246" s="98" t="s">
        <v>169</v>
      </c>
      <c r="AU246" s="98" t="s">
        <v>82</v>
      </c>
      <c r="AV246" s="13" t="s">
        <v>82</v>
      </c>
      <c r="AW246" s="13" t="s">
        <v>4</v>
      </c>
      <c r="AX246" s="13" t="s">
        <v>72</v>
      </c>
      <c r="AY246" s="98" t="s">
        <v>161</v>
      </c>
    </row>
    <row r="247" spans="2:51" s="13" customFormat="1">
      <c r="B247" s="219"/>
      <c r="C247" s="220"/>
      <c r="D247" s="221" t="s">
        <v>169</v>
      </c>
      <c r="E247" s="222" t="s">
        <v>1</v>
      </c>
      <c r="F247" s="223" t="s">
        <v>207</v>
      </c>
      <c r="G247" s="220"/>
      <c r="H247" s="224">
        <v>-4.05</v>
      </c>
      <c r="I247" s="220"/>
      <c r="J247" s="220"/>
      <c r="K247" s="220"/>
      <c r="M247" s="97"/>
      <c r="N247" s="99"/>
      <c r="O247" s="100"/>
      <c r="P247" s="100"/>
      <c r="Q247" s="100"/>
      <c r="R247" s="100"/>
      <c r="S247" s="100"/>
      <c r="T247" s="100"/>
      <c r="U247" s="100"/>
      <c r="V247" s="100"/>
      <c r="W247" s="100"/>
      <c r="X247" s="101"/>
      <c r="AT247" s="98" t="s">
        <v>169</v>
      </c>
      <c r="AU247" s="98" t="s">
        <v>82</v>
      </c>
      <c r="AV247" s="13" t="s">
        <v>82</v>
      </c>
      <c r="AW247" s="13" t="s">
        <v>4</v>
      </c>
      <c r="AX247" s="13" t="s">
        <v>72</v>
      </c>
      <c r="AY247" s="98" t="s">
        <v>161</v>
      </c>
    </row>
    <row r="248" spans="2:51" s="13" customFormat="1">
      <c r="B248" s="219"/>
      <c r="C248" s="220"/>
      <c r="D248" s="221" t="s">
        <v>169</v>
      </c>
      <c r="E248" s="222" t="s">
        <v>1</v>
      </c>
      <c r="F248" s="223" t="s">
        <v>208</v>
      </c>
      <c r="G248" s="220"/>
      <c r="H248" s="224">
        <v>-10.868</v>
      </c>
      <c r="I248" s="220"/>
      <c r="J248" s="220"/>
      <c r="K248" s="220"/>
      <c r="M248" s="97"/>
      <c r="N248" s="99"/>
      <c r="O248" s="100"/>
      <c r="P248" s="100"/>
      <c r="Q248" s="100"/>
      <c r="R248" s="100"/>
      <c r="S248" s="100"/>
      <c r="T248" s="100"/>
      <c r="U248" s="100"/>
      <c r="V248" s="100"/>
      <c r="W248" s="100"/>
      <c r="X248" s="101"/>
      <c r="AT248" s="98" t="s">
        <v>169</v>
      </c>
      <c r="AU248" s="98" t="s">
        <v>82</v>
      </c>
      <c r="AV248" s="13" t="s">
        <v>82</v>
      </c>
      <c r="AW248" s="13" t="s">
        <v>4</v>
      </c>
      <c r="AX248" s="13" t="s">
        <v>72</v>
      </c>
      <c r="AY248" s="98" t="s">
        <v>161</v>
      </c>
    </row>
    <row r="249" spans="2:51" s="13" customFormat="1">
      <c r="B249" s="219"/>
      <c r="C249" s="220"/>
      <c r="D249" s="221" t="s">
        <v>169</v>
      </c>
      <c r="E249" s="222" t="s">
        <v>1</v>
      </c>
      <c r="F249" s="223" t="s">
        <v>209</v>
      </c>
      <c r="G249" s="220"/>
      <c r="H249" s="224">
        <v>-3.84</v>
      </c>
      <c r="I249" s="220"/>
      <c r="J249" s="220"/>
      <c r="K249" s="220"/>
      <c r="M249" s="97"/>
      <c r="N249" s="99"/>
      <c r="O249" s="100"/>
      <c r="P249" s="100"/>
      <c r="Q249" s="100"/>
      <c r="R249" s="100"/>
      <c r="S249" s="100"/>
      <c r="T249" s="100"/>
      <c r="U249" s="100"/>
      <c r="V249" s="100"/>
      <c r="W249" s="100"/>
      <c r="X249" s="101"/>
      <c r="AT249" s="98" t="s">
        <v>169</v>
      </c>
      <c r="AU249" s="98" t="s">
        <v>82</v>
      </c>
      <c r="AV249" s="13" t="s">
        <v>82</v>
      </c>
      <c r="AW249" s="13" t="s">
        <v>4</v>
      </c>
      <c r="AX249" s="13" t="s">
        <v>72</v>
      </c>
      <c r="AY249" s="98" t="s">
        <v>161</v>
      </c>
    </row>
    <row r="250" spans="2:51" s="13" customFormat="1">
      <c r="B250" s="219"/>
      <c r="C250" s="220"/>
      <c r="D250" s="221" t="s">
        <v>169</v>
      </c>
      <c r="E250" s="222" t="s">
        <v>1</v>
      </c>
      <c r="F250" s="223" t="s">
        <v>210</v>
      </c>
      <c r="G250" s="220"/>
      <c r="H250" s="224">
        <v>-4.2009999999999996</v>
      </c>
      <c r="I250" s="220"/>
      <c r="J250" s="220"/>
      <c r="K250" s="220"/>
      <c r="M250" s="97"/>
      <c r="N250" s="99"/>
      <c r="O250" s="100"/>
      <c r="P250" s="100"/>
      <c r="Q250" s="100"/>
      <c r="R250" s="100"/>
      <c r="S250" s="100"/>
      <c r="T250" s="100"/>
      <c r="U250" s="100"/>
      <c r="V250" s="100"/>
      <c r="W250" s="100"/>
      <c r="X250" s="101"/>
      <c r="AT250" s="98" t="s">
        <v>169</v>
      </c>
      <c r="AU250" s="98" t="s">
        <v>82</v>
      </c>
      <c r="AV250" s="13" t="s">
        <v>82</v>
      </c>
      <c r="AW250" s="13" t="s">
        <v>4</v>
      </c>
      <c r="AX250" s="13" t="s">
        <v>72</v>
      </c>
      <c r="AY250" s="98" t="s">
        <v>161</v>
      </c>
    </row>
    <row r="251" spans="2:51" s="13" customFormat="1">
      <c r="B251" s="219"/>
      <c r="C251" s="220"/>
      <c r="D251" s="221" t="s">
        <v>169</v>
      </c>
      <c r="E251" s="222" t="s">
        <v>1</v>
      </c>
      <c r="F251" s="223" t="s">
        <v>211</v>
      </c>
      <c r="G251" s="220"/>
      <c r="H251" s="224">
        <v>-9.76</v>
      </c>
      <c r="I251" s="220"/>
      <c r="J251" s="220"/>
      <c r="K251" s="220"/>
      <c r="M251" s="97"/>
      <c r="N251" s="99"/>
      <c r="O251" s="100"/>
      <c r="P251" s="100"/>
      <c r="Q251" s="100"/>
      <c r="R251" s="100"/>
      <c r="S251" s="100"/>
      <c r="T251" s="100"/>
      <c r="U251" s="100"/>
      <c r="V251" s="100"/>
      <c r="W251" s="100"/>
      <c r="X251" s="101"/>
      <c r="AT251" s="98" t="s">
        <v>169</v>
      </c>
      <c r="AU251" s="98" t="s">
        <v>82</v>
      </c>
      <c r="AV251" s="13" t="s">
        <v>82</v>
      </c>
      <c r="AW251" s="13" t="s">
        <v>4</v>
      </c>
      <c r="AX251" s="13" t="s">
        <v>72</v>
      </c>
      <c r="AY251" s="98" t="s">
        <v>161</v>
      </c>
    </row>
    <row r="252" spans="2:51" s="13" customFormat="1">
      <c r="B252" s="219"/>
      <c r="C252" s="220"/>
      <c r="D252" s="221" t="s">
        <v>169</v>
      </c>
      <c r="E252" s="222" t="s">
        <v>1</v>
      </c>
      <c r="F252" s="223" t="s">
        <v>212</v>
      </c>
      <c r="G252" s="220"/>
      <c r="H252" s="224">
        <v>-5.5730000000000004</v>
      </c>
      <c r="I252" s="220"/>
      <c r="J252" s="220"/>
      <c r="K252" s="220"/>
      <c r="M252" s="97"/>
      <c r="N252" s="99"/>
      <c r="O252" s="100"/>
      <c r="P252" s="100"/>
      <c r="Q252" s="100"/>
      <c r="R252" s="100"/>
      <c r="S252" s="100"/>
      <c r="T252" s="100"/>
      <c r="U252" s="100"/>
      <c r="V252" s="100"/>
      <c r="W252" s="100"/>
      <c r="X252" s="101"/>
      <c r="AT252" s="98" t="s">
        <v>169</v>
      </c>
      <c r="AU252" s="98" t="s">
        <v>82</v>
      </c>
      <c r="AV252" s="13" t="s">
        <v>82</v>
      </c>
      <c r="AW252" s="13" t="s">
        <v>4</v>
      </c>
      <c r="AX252" s="13" t="s">
        <v>72</v>
      </c>
      <c r="AY252" s="98" t="s">
        <v>161</v>
      </c>
    </row>
    <row r="253" spans="2:51" s="13" customFormat="1">
      <c r="B253" s="219"/>
      <c r="C253" s="220"/>
      <c r="D253" s="221" t="s">
        <v>169</v>
      </c>
      <c r="E253" s="222" t="s">
        <v>1</v>
      </c>
      <c r="F253" s="223" t="s">
        <v>213</v>
      </c>
      <c r="G253" s="220"/>
      <c r="H253" s="224">
        <v>-7.843</v>
      </c>
      <c r="I253" s="220"/>
      <c r="J253" s="220"/>
      <c r="K253" s="220"/>
      <c r="M253" s="97"/>
      <c r="N253" s="99"/>
      <c r="O253" s="100"/>
      <c r="P253" s="100"/>
      <c r="Q253" s="100"/>
      <c r="R253" s="100"/>
      <c r="S253" s="100"/>
      <c r="T253" s="100"/>
      <c r="U253" s="100"/>
      <c r="V253" s="100"/>
      <c r="W253" s="100"/>
      <c r="X253" s="101"/>
      <c r="AT253" s="98" t="s">
        <v>169</v>
      </c>
      <c r="AU253" s="98" t="s">
        <v>82</v>
      </c>
      <c r="AV253" s="13" t="s">
        <v>82</v>
      </c>
      <c r="AW253" s="13" t="s">
        <v>4</v>
      </c>
      <c r="AX253" s="13" t="s">
        <v>72</v>
      </c>
      <c r="AY253" s="98" t="s">
        <v>161</v>
      </c>
    </row>
    <row r="254" spans="2:51" s="13" customFormat="1">
      <c r="B254" s="219"/>
      <c r="C254" s="220"/>
      <c r="D254" s="221" t="s">
        <v>169</v>
      </c>
      <c r="E254" s="222" t="s">
        <v>1</v>
      </c>
      <c r="F254" s="223" t="s">
        <v>214</v>
      </c>
      <c r="G254" s="220"/>
      <c r="H254" s="224">
        <v>-3.1150000000000002</v>
      </c>
      <c r="I254" s="220"/>
      <c r="J254" s="220"/>
      <c r="K254" s="220"/>
      <c r="M254" s="97"/>
      <c r="N254" s="99"/>
      <c r="O254" s="100"/>
      <c r="P254" s="100"/>
      <c r="Q254" s="100"/>
      <c r="R254" s="100"/>
      <c r="S254" s="100"/>
      <c r="T254" s="100"/>
      <c r="U254" s="100"/>
      <c r="V254" s="100"/>
      <c r="W254" s="100"/>
      <c r="X254" s="101"/>
      <c r="AT254" s="98" t="s">
        <v>169</v>
      </c>
      <c r="AU254" s="98" t="s">
        <v>82</v>
      </c>
      <c r="AV254" s="13" t="s">
        <v>82</v>
      </c>
      <c r="AW254" s="13" t="s">
        <v>4</v>
      </c>
      <c r="AX254" s="13" t="s">
        <v>72</v>
      </c>
      <c r="AY254" s="98" t="s">
        <v>161</v>
      </c>
    </row>
    <row r="255" spans="2:51" s="15" customFormat="1">
      <c r="B255" s="230"/>
      <c r="C255" s="231"/>
      <c r="D255" s="221" t="s">
        <v>169</v>
      </c>
      <c r="E255" s="232" t="s">
        <v>1</v>
      </c>
      <c r="F255" s="233" t="s">
        <v>215</v>
      </c>
      <c r="G255" s="231"/>
      <c r="H255" s="232" t="s">
        <v>1</v>
      </c>
      <c r="I255" s="231"/>
      <c r="J255" s="231"/>
      <c r="K255" s="231"/>
      <c r="M255" s="107"/>
      <c r="N255" s="109"/>
      <c r="O255" s="110"/>
      <c r="P255" s="110"/>
      <c r="Q255" s="110"/>
      <c r="R255" s="110"/>
      <c r="S255" s="110"/>
      <c r="T255" s="110"/>
      <c r="U255" s="110"/>
      <c r="V255" s="110"/>
      <c r="W255" s="110"/>
      <c r="X255" s="111"/>
      <c r="AT255" s="108" t="s">
        <v>169</v>
      </c>
      <c r="AU255" s="108" t="s">
        <v>82</v>
      </c>
      <c r="AV255" s="15" t="s">
        <v>80</v>
      </c>
      <c r="AW255" s="15" t="s">
        <v>4</v>
      </c>
      <c r="AX255" s="15" t="s">
        <v>72</v>
      </c>
      <c r="AY255" s="108" t="s">
        <v>161</v>
      </c>
    </row>
    <row r="256" spans="2:51" s="13" customFormat="1">
      <c r="B256" s="219"/>
      <c r="C256" s="220"/>
      <c r="D256" s="221" t="s">
        <v>169</v>
      </c>
      <c r="E256" s="222" t="s">
        <v>1</v>
      </c>
      <c r="F256" s="223" t="s">
        <v>216</v>
      </c>
      <c r="G256" s="220"/>
      <c r="H256" s="224">
        <v>205.05600000000001</v>
      </c>
      <c r="I256" s="220"/>
      <c r="J256" s="220"/>
      <c r="K256" s="220"/>
      <c r="M256" s="97"/>
      <c r="N256" s="99"/>
      <c r="O256" s="100"/>
      <c r="P256" s="100"/>
      <c r="Q256" s="100"/>
      <c r="R256" s="100"/>
      <c r="S256" s="100"/>
      <c r="T256" s="100"/>
      <c r="U256" s="100"/>
      <c r="V256" s="100"/>
      <c r="W256" s="100"/>
      <c r="X256" s="101"/>
      <c r="AT256" s="98" t="s">
        <v>169</v>
      </c>
      <c r="AU256" s="98" t="s">
        <v>82</v>
      </c>
      <c r="AV256" s="13" t="s">
        <v>82</v>
      </c>
      <c r="AW256" s="13" t="s">
        <v>4</v>
      </c>
      <c r="AX256" s="13" t="s">
        <v>72</v>
      </c>
      <c r="AY256" s="98" t="s">
        <v>161</v>
      </c>
    </row>
    <row r="257" spans="1:65" s="13" customFormat="1">
      <c r="B257" s="219"/>
      <c r="C257" s="220"/>
      <c r="D257" s="221" t="s">
        <v>169</v>
      </c>
      <c r="E257" s="222" t="s">
        <v>1</v>
      </c>
      <c r="F257" s="223" t="s">
        <v>217</v>
      </c>
      <c r="G257" s="220"/>
      <c r="H257" s="224">
        <v>-10.54</v>
      </c>
      <c r="I257" s="220"/>
      <c r="J257" s="220"/>
      <c r="K257" s="220"/>
      <c r="M257" s="97"/>
      <c r="N257" s="99"/>
      <c r="O257" s="100"/>
      <c r="P257" s="100"/>
      <c r="Q257" s="100"/>
      <c r="R257" s="100"/>
      <c r="S257" s="100"/>
      <c r="T257" s="100"/>
      <c r="U257" s="100"/>
      <c r="V257" s="100"/>
      <c r="W257" s="100"/>
      <c r="X257" s="101"/>
      <c r="AT257" s="98" t="s">
        <v>169</v>
      </c>
      <c r="AU257" s="98" t="s">
        <v>82</v>
      </c>
      <c r="AV257" s="13" t="s">
        <v>82</v>
      </c>
      <c r="AW257" s="13" t="s">
        <v>4</v>
      </c>
      <c r="AX257" s="13" t="s">
        <v>72</v>
      </c>
      <c r="AY257" s="98" t="s">
        <v>161</v>
      </c>
    </row>
    <row r="258" spans="1:65" s="13" customFormat="1">
      <c r="B258" s="219"/>
      <c r="C258" s="220"/>
      <c r="D258" s="221" t="s">
        <v>169</v>
      </c>
      <c r="E258" s="222" t="s">
        <v>1</v>
      </c>
      <c r="F258" s="223" t="s">
        <v>218</v>
      </c>
      <c r="G258" s="220"/>
      <c r="H258" s="224">
        <v>-20.46</v>
      </c>
      <c r="I258" s="220"/>
      <c r="J258" s="220"/>
      <c r="K258" s="220"/>
      <c r="M258" s="97"/>
      <c r="N258" s="99"/>
      <c r="O258" s="100"/>
      <c r="P258" s="100"/>
      <c r="Q258" s="100"/>
      <c r="R258" s="100"/>
      <c r="S258" s="100"/>
      <c r="T258" s="100"/>
      <c r="U258" s="100"/>
      <c r="V258" s="100"/>
      <c r="W258" s="100"/>
      <c r="X258" s="101"/>
      <c r="AT258" s="98" t="s">
        <v>169</v>
      </c>
      <c r="AU258" s="98" t="s">
        <v>82</v>
      </c>
      <c r="AV258" s="13" t="s">
        <v>82</v>
      </c>
      <c r="AW258" s="13" t="s">
        <v>4</v>
      </c>
      <c r="AX258" s="13" t="s">
        <v>72</v>
      </c>
      <c r="AY258" s="98" t="s">
        <v>161</v>
      </c>
    </row>
    <row r="259" spans="1:65" s="15" customFormat="1">
      <c r="B259" s="230"/>
      <c r="C259" s="231"/>
      <c r="D259" s="221" t="s">
        <v>169</v>
      </c>
      <c r="E259" s="232" t="s">
        <v>1</v>
      </c>
      <c r="F259" s="233" t="s">
        <v>222</v>
      </c>
      <c r="G259" s="231"/>
      <c r="H259" s="232" t="s">
        <v>1</v>
      </c>
      <c r="I259" s="231"/>
      <c r="J259" s="231"/>
      <c r="K259" s="231"/>
      <c r="M259" s="107"/>
      <c r="N259" s="109"/>
      <c r="O259" s="110"/>
      <c r="P259" s="110"/>
      <c r="Q259" s="110"/>
      <c r="R259" s="110"/>
      <c r="S259" s="110"/>
      <c r="T259" s="110"/>
      <c r="U259" s="110"/>
      <c r="V259" s="110"/>
      <c r="W259" s="110"/>
      <c r="X259" s="111"/>
      <c r="AT259" s="108" t="s">
        <v>169</v>
      </c>
      <c r="AU259" s="108" t="s">
        <v>82</v>
      </c>
      <c r="AV259" s="15" t="s">
        <v>80</v>
      </c>
      <c r="AW259" s="15" t="s">
        <v>4</v>
      </c>
      <c r="AX259" s="15" t="s">
        <v>72</v>
      </c>
      <c r="AY259" s="108" t="s">
        <v>161</v>
      </c>
    </row>
    <row r="260" spans="1:65" s="13" customFormat="1">
      <c r="B260" s="219"/>
      <c r="C260" s="220"/>
      <c r="D260" s="221" t="s">
        <v>169</v>
      </c>
      <c r="E260" s="222" t="s">
        <v>1</v>
      </c>
      <c r="F260" s="223" t="s">
        <v>223</v>
      </c>
      <c r="G260" s="220"/>
      <c r="H260" s="224">
        <v>126</v>
      </c>
      <c r="I260" s="220"/>
      <c r="J260" s="220"/>
      <c r="K260" s="220"/>
      <c r="M260" s="97"/>
      <c r="N260" s="99"/>
      <c r="O260" s="100"/>
      <c r="P260" s="100"/>
      <c r="Q260" s="100"/>
      <c r="R260" s="100"/>
      <c r="S260" s="100"/>
      <c r="T260" s="100"/>
      <c r="U260" s="100"/>
      <c r="V260" s="100"/>
      <c r="W260" s="100"/>
      <c r="X260" s="101"/>
      <c r="AT260" s="98" t="s">
        <v>169</v>
      </c>
      <c r="AU260" s="98" t="s">
        <v>82</v>
      </c>
      <c r="AV260" s="13" t="s">
        <v>82</v>
      </c>
      <c r="AW260" s="13" t="s">
        <v>4</v>
      </c>
      <c r="AX260" s="13" t="s">
        <v>72</v>
      </c>
      <c r="AY260" s="98" t="s">
        <v>161</v>
      </c>
    </row>
    <row r="261" spans="1:65" s="15" customFormat="1">
      <c r="B261" s="230"/>
      <c r="C261" s="231"/>
      <c r="D261" s="221" t="s">
        <v>169</v>
      </c>
      <c r="E261" s="232" t="s">
        <v>1</v>
      </c>
      <c r="F261" s="233" t="s">
        <v>224</v>
      </c>
      <c r="G261" s="231"/>
      <c r="H261" s="232" t="s">
        <v>1</v>
      </c>
      <c r="I261" s="231"/>
      <c r="J261" s="231"/>
      <c r="K261" s="231"/>
      <c r="M261" s="107"/>
      <c r="N261" s="109"/>
      <c r="O261" s="110"/>
      <c r="P261" s="110"/>
      <c r="Q261" s="110"/>
      <c r="R261" s="110"/>
      <c r="S261" s="110"/>
      <c r="T261" s="110"/>
      <c r="U261" s="110"/>
      <c r="V261" s="110"/>
      <c r="W261" s="110"/>
      <c r="X261" s="111"/>
      <c r="AT261" s="108" t="s">
        <v>169</v>
      </c>
      <c r="AU261" s="108" t="s">
        <v>82</v>
      </c>
      <c r="AV261" s="15" t="s">
        <v>80</v>
      </c>
      <c r="AW261" s="15" t="s">
        <v>4</v>
      </c>
      <c r="AX261" s="15" t="s">
        <v>72</v>
      </c>
      <c r="AY261" s="108" t="s">
        <v>161</v>
      </c>
    </row>
    <row r="262" spans="1:65" s="13" customFormat="1">
      <c r="B262" s="219"/>
      <c r="C262" s="220"/>
      <c r="D262" s="221" t="s">
        <v>169</v>
      </c>
      <c r="E262" s="222" t="s">
        <v>1</v>
      </c>
      <c r="F262" s="223" t="s">
        <v>225</v>
      </c>
      <c r="G262" s="220"/>
      <c r="H262" s="224">
        <v>21.9</v>
      </c>
      <c r="I262" s="220"/>
      <c r="J262" s="220"/>
      <c r="K262" s="220"/>
      <c r="M262" s="97"/>
      <c r="N262" s="99"/>
      <c r="O262" s="100"/>
      <c r="P262" s="100"/>
      <c r="Q262" s="100"/>
      <c r="R262" s="100"/>
      <c r="S262" s="100"/>
      <c r="T262" s="100"/>
      <c r="U262" s="100"/>
      <c r="V262" s="100"/>
      <c r="W262" s="100"/>
      <c r="X262" s="101"/>
      <c r="AT262" s="98" t="s">
        <v>169</v>
      </c>
      <c r="AU262" s="98" t="s">
        <v>82</v>
      </c>
      <c r="AV262" s="13" t="s">
        <v>82</v>
      </c>
      <c r="AW262" s="13" t="s">
        <v>4</v>
      </c>
      <c r="AX262" s="13" t="s">
        <v>72</v>
      </c>
      <c r="AY262" s="98" t="s">
        <v>161</v>
      </c>
    </row>
    <row r="263" spans="1:65" s="13" customFormat="1">
      <c r="B263" s="219"/>
      <c r="C263" s="220"/>
      <c r="D263" s="221" t="s">
        <v>169</v>
      </c>
      <c r="E263" s="222" t="s">
        <v>1</v>
      </c>
      <c r="F263" s="223" t="s">
        <v>226</v>
      </c>
      <c r="G263" s="220"/>
      <c r="H263" s="224">
        <v>28.8</v>
      </c>
      <c r="I263" s="220"/>
      <c r="J263" s="220"/>
      <c r="K263" s="220"/>
      <c r="M263" s="97"/>
      <c r="N263" s="99"/>
      <c r="O263" s="100"/>
      <c r="P263" s="100"/>
      <c r="Q263" s="100"/>
      <c r="R263" s="100"/>
      <c r="S263" s="100"/>
      <c r="T263" s="100"/>
      <c r="U263" s="100"/>
      <c r="V263" s="100"/>
      <c r="W263" s="100"/>
      <c r="X263" s="101"/>
      <c r="AT263" s="98" t="s">
        <v>169</v>
      </c>
      <c r="AU263" s="98" t="s">
        <v>82</v>
      </c>
      <c r="AV263" s="13" t="s">
        <v>82</v>
      </c>
      <c r="AW263" s="13" t="s">
        <v>4</v>
      </c>
      <c r="AX263" s="13" t="s">
        <v>72</v>
      </c>
      <c r="AY263" s="98" t="s">
        <v>161</v>
      </c>
    </row>
    <row r="264" spans="1:65" s="13" customFormat="1">
      <c r="B264" s="219"/>
      <c r="C264" s="220"/>
      <c r="D264" s="221" t="s">
        <v>169</v>
      </c>
      <c r="E264" s="222" t="s">
        <v>1</v>
      </c>
      <c r="F264" s="223" t="s">
        <v>227</v>
      </c>
      <c r="G264" s="220"/>
      <c r="H264" s="224">
        <v>6.3</v>
      </c>
      <c r="I264" s="220"/>
      <c r="J264" s="220"/>
      <c r="K264" s="220"/>
      <c r="M264" s="97"/>
      <c r="N264" s="99"/>
      <c r="O264" s="100"/>
      <c r="P264" s="100"/>
      <c r="Q264" s="100"/>
      <c r="R264" s="100"/>
      <c r="S264" s="100"/>
      <c r="T264" s="100"/>
      <c r="U264" s="100"/>
      <c r="V264" s="100"/>
      <c r="W264" s="100"/>
      <c r="X264" s="101"/>
      <c r="AT264" s="98" t="s">
        <v>169</v>
      </c>
      <c r="AU264" s="98" t="s">
        <v>82</v>
      </c>
      <c r="AV264" s="13" t="s">
        <v>82</v>
      </c>
      <c r="AW264" s="13" t="s">
        <v>4</v>
      </c>
      <c r="AX264" s="13" t="s">
        <v>72</v>
      </c>
      <c r="AY264" s="98" t="s">
        <v>161</v>
      </c>
    </row>
    <row r="265" spans="1:65" s="13" customFormat="1">
      <c r="B265" s="219"/>
      <c r="C265" s="220"/>
      <c r="D265" s="221" t="s">
        <v>169</v>
      </c>
      <c r="E265" s="222" t="s">
        <v>1</v>
      </c>
      <c r="F265" s="223" t="s">
        <v>228</v>
      </c>
      <c r="G265" s="220"/>
      <c r="H265" s="224">
        <v>3.01</v>
      </c>
      <c r="I265" s="220"/>
      <c r="J265" s="220"/>
      <c r="K265" s="220"/>
      <c r="M265" s="97"/>
      <c r="N265" s="99"/>
      <c r="O265" s="100"/>
      <c r="P265" s="100"/>
      <c r="Q265" s="100"/>
      <c r="R265" s="100"/>
      <c r="S265" s="100"/>
      <c r="T265" s="100"/>
      <c r="U265" s="100"/>
      <c r="V265" s="100"/>
      <c r="W265" s="100"/>
      <c r="X265" s="101"/>
      <c r="AT265" s="98" t="s">
        <v>169</v>
      </c>
      <c r="AU265" s="98" t="s">
        <v>82</v>
      </c>
      <c r="AV265" s="13" t="s">
        <v>82</v>
      </c>
      <c r="AW265" s="13" t="s">
        <v>4</v>
      </c>
      <c r="AX265" s="13" t="s">
        <v>72</v>
      </c>
      <c r="AY265" s="98" t="s">
        <v>161</v>
      </c>
    </row>
    <row r="266" spans="1:65" s="13" customFormat="1">
      <c r="B266" s="219"/>
      <c r="C266" s="220"/>
      <c r="D266" s="221" t="s">
        <v>169</v>
      </c>
      <c r="E266" s="222" t="s">
        <v>1</v>
      </c>
      <c r="F266" s="223" t="s">
        <v>229</v>
      </c>
      <c r="G266" s="220"/>
      <c r="H266" s="224">
        <v>6.8250000000000002</v>
      </c>
      <c r="I266" s="220"/>
      <c r="J266" s="220"/>
      <c r="K266" s="220"/>
      <c r="M266" s="97"/>
      <c r="N266" s="99"/>
      <c r="O266" s="100"/>
      <c r="P266" s="100"/>
      <c r="Q266" s="100"/>
      <c r="R266" s="100"/>
      <c r="S266" s="100"/>
      <c r="T266" s="100"/>
      <c r="U266" s="100"/>
      <c r="V266" s="100"/>
      <c r="W266" s="100"/>
      <c r="X266" s="101"/>
      <c r="AT266" s="98" t="s">
        <v>169</v>
      </c>
      <c r="AU266" s="98" t="s">
        <v>82</v>
      </c>
      <c r="AV266" s="13" t="s">
        <v>82</v>
      </c>
      <c r="AW266" s="13" t="s">
        <v>4</v>
      </c>
      <c r="AX266" s="13" t="s">
        <v>72</v>
      </c>
      <c r="AY266" s="98" t="s">
        <v>161</v>
      </c>
    </row>
    <row r="267" spans="1:65" s="13" customFormat="1">
      <c r="B267" s="219"/>
      <c r="C267" s="220"/>
      <c r="D267" s="221" t="s">
        <v>169</v>
      </c>
      <c r="E267" s="222" t="s">
        <v>1</v>
      </c>
      <c r="F267" s="223" t="s">
        <v>230</v>
      </c>
      <c r="G267" s="220"/>
      <c r="H267" s="224">
        <v>10.8</v>
      </c>
      <c r="I267" s="220"/>
      <c r="J267" s="220"/>
      <c r="K267" s="220"/>
      <c r="M267" s="97"/>
      <c r="N267" s="99"/>
      <c r="O267" s="100"/>
      <c r="P267" s="100"/>
      <c r="Q267" s="100"/>
      <c r="R267" s="100"/>
      <c r="S267" s="100"/>
      <c r="T267" s="100"/>
      <c r="U267" s="100"/>
      <c r="V267" s="100"/>
      <c r="W267" s="100"/>
      <c r="X267" s="101"/>
      <c r="AT267" s="98" t="s">
        <v>169</v>
      </c>
      <c r="AU267" s="98" t="s">
        <v>82</v>
      </c>
      <c r="AV267" s="13" t="s">
        <v>82</v>
      </c>
      <c r="AW267" s="13" t="s">
        <v>4</v>
      </c>
      <c r="AX267" s="13" t="s">
        <v>72</v>
      </c>
      <c r="AY267" s="98" t="s">
        <v>161</v>
      </c>
    </row>
    <row r="268" spans="1:65" s="13" customFormat="1">
      <c r="B268" s="219"/>
      <c r="C268" s="220"/>
      <c r="D268" s="221" t="s">
        <v>169</v>
      </c>
      <c r="E268" s="222" t="s">
        <v>1</v>
      </c>
      <c r="F268" s="223" t="s">
        <v>231</v>
      </c>
      <c r="G268" s="220"/>
      <c r="H268" s="224">
        <v>27</v>
      </c>
      <c r="I268" s="220"/>
      <c r="J268" s="220"/>
      <c r="K268" s="220"/>
      <c r="M268" s="97"/>
      <c r="N268" s="99"/>
      <c r="O268" s="100"/>
      <c r="P268" s="100"/>
      <c r="Q268" s="100"/>
      <c r="R268" s="100"/>
      <c r="S268" s="100"/>
      <c r="T268" s="100"/>
      <c r="U268" s="100"/>
      <c r="V268" s="100"/>
      <c r="W268" s="100"/>
      <c r="X268" s="101"/>
      <c r="AT268" s="98" t="s">
        <v>169</v>
      </c>
      <c r="AU268" s="98" t="s">
        <v>82</v>
      </c>
      <c r="AV268" s="13" t="s">
        <v>82</v>
      </c>
      <c r="AW268" s="13" t="s">
        <v>4</v>
      </c>
      <c r="AX268" s="13" t="s">
        <v>72</v>
      </c>
      <c r="AY268" s="98" t="s">
        <v>161</v>
      </c>
    </row>
    <row r="269" spans="1:65" s="14" customFormat="1">
      <c r="B269" s="225"/>
      <c r="C269" s="226"/>
      <c r="D269" s="221" t="s">
        <v>169</v>
      </c>
      <c r="E269" s="227" t="s">
        <v>1</v>
      </c>
      <c r="F269" s="228" t="s">
        <v>171</v>
      </c>
      <c r="G269" s="226"/>
      <c r="H269" s="229">
        <v>707.04099999999994</v>
      </c>
      <c r="I269" s="226"/>
      <c r="J269" s="226"/>
      <c r="K269" s="226"/>
      <c r="M269" s="102"/>
      <c r="N269" s="104"/>
      <c r="O269" s="105"/>
      <c r="P269" s="105"/>
      <c r="Q269" s="105"/>
      <c r="R269" s="105"/>
      <c r="S269" s="105"/>
      <c r="T269" s="105"/>
      <c r="U269" s="105"/>
      <c r="V269" s="105"/>
      <c r="W269" s="105"/>
      <c r="X269" s="106"/>
      <c r="AT269" s="103" t="s">
        <v>169</v>
      </c>
      <c r="AU269" s="103" t="s">
        <v>82</v>
      </c>
      <c r="AV269" s="14" t="s">
        <v>168</v>
      </c>
      <c r="AW269" s="14" t="s">
        <v>4</v>
      </c>
      <c r="AX269" s="14" t="s">
        <v>80</v>
      </c>
      <c r="AY269" s="103" t="s">
        <v>161</v>
      </c>
    </row>
    <row r="270" spans="1:65" s="2" customFormat="1" ht="44.25" customHeight="1">
      <c r="A270" s="21"/>
      <c r="B270" s="137"/>
      <c r="C270" s="213" t="s">
        <v>270</v>
      </c>
      <c r="D270" s="213" t="s">
        <v>164</v>
      </c>
      <c r="E270" s="214" t="s">
        <v>596</v>
      </c>
      <c r="F270" s="215" t="s">
        <v>597</v>
      </c>
      <c r="G270" s="216" t="s">
        <v>167</v>
      </c>
      <c r="H270" s="217">
        <v>10.5</v>
      </c>
      <c r="I270" s="123"/>
      <c r="J270" s="123"/>
      <c r="K270" s="218">
        <f>ROUND(P270*H270,2)</f>
        <v>0</v>
      </c>
      <c r="L270" s="89"/>
      <c r="M270" s="22"/>
      <c r="N270" s="90" t="s">
        <v>1</v>
      </c>
      <c r="O270" s="91" t="s">
        <v>35</v>
      </c>
      <c r="P270" s="92">
        <f>I270+J270</f>
        <v>0</v>
      </c>
      <c r="Q270" s="92">
        <f>ROUND(I270*H270,2)</f>
        <v>0</v>
      </c>
      <c r="R270" s="92">
        <f>ROUND(J270*H270,2)</f>
        <v>0</v>
      </c>
      <c r="S270" s="93">
        <v>0</v>
      </c>
      <c r="T270" s="93">
        <f>S270*H270</f>
        <v>0</v>
      </c>
      <c r="U270" s="93">
        <v>0</v>
      </c>
      <c r="V270" s="93">
        <f>U270*H270</f>
        <v>0</v>
      </c>
      <c r="W270" s="93">
        <v>0</v>
      </c>
      <c r="X270" s="94">
        <f>W270*H270</f>
        <v>0</v>
      </c>
      <c r="Y270" s="21"/>
      <c r="Z270" s="21"/>
      <c r="AA270" s="21"/>
      <c r="AB270" s="21"/>
      <c r="AC270" s="21"/>
      <c r="AD270" s="21"/>
      <c r="AE270" s="21"/>
      <c r="AR270" s="95" t="s">
        <v>168</v>
      </c>
      <c r="AT270" s="95" t="s">
        <v>164</v>
      </c>
      <c r="AU270" s="95" t="s">
        <v>82</v>
      </c>
      <c r="AY270" s="17" t="s">
        <v>161</v>
      </c>
      <c r="BE270" s="96">
        <f>IF(O270="základní",K270,0)</f>
        <v>0</v>
      </c>
      <c r="BF270" s="96">
        <f>IF(O270="snížená",K270,0)</f>
        <v>0</v>
      </c>
      <c r="BG270" s="96">
        <f>IF(O270="zákl. přenesená",K270,0)</f>
        <v>0</v>
      </c>
      <c r="BH270" s="96">
        <f>IF(O270="sníž. přenesená",K270,0)</f>
        <v>0</v>
      </c>
      <c r="BI270" s="96">
        <f>IF(O270="nulová",K270,0)</f>
        <v>0</v>
      </c>
      <c r="BJ270" s="17" t="s">
        <v>80</v>
      </c>
      <c r="BK270" s="96">
        <f>ROUND(P270*H270,2)</f>
        <v>0</v>
      </c>
      <c r="BL270" s="17" t="s">
        <v>168</v>
      </c>
      <c r="BM270" s="95" t="s">
        <v>338</v>
      </c>
    </row>
    <row r="271" spans="1:65" s="15" customFormat="1">
      <c r="B271" s="230"/>
      <c r="C271" s="231"/>
      <c r="D271" s="221" t="s">
        <v>169</v>
      </c>
      <c r="E271" s="232" t="s">
        <v>1</v>
      </c>
      <c r="F271" s="233" t="s">
        <v>219</v>
      </c>
      <c r="G271" s="231"/>
      <c r="H271" s="232" t="s">
        <v>1</v>
      </c>
      <c r="I271" s="231"/>
      <c r="J271" s="231"/>
      <c r="K271" s="231"/>
      <c r="M271" s="107"/>
      <c r="N271" s="109"/>
      <c r="O271" s="110"/>
      <c r="P271" s="110"/>
      <c r="Q271" s="110"/>
      <c r="R271" s="110"/>
      <c r="S271" s="110"/>
      <c r="T271" s="110"/>
      <c r="U271" s="110"/>
      <c r="V271" s="110"/>
      <c r="W271" s="110"/>
      <c r="X271" s="111"/>
      <c r="AT271" s="108" t="s">
        <v>169</v>
      </c>
      <c r="AU271" s="108" t="s">
        <v>82</v>
      </c>
      <c r="AV271" s="15" t="s">
        <v>80</v>
      </c>
      <c r="AW271" s="15" t="s">
        <v>4</v>
      </c>
      <c r="AX271" s="15" t="s">
        <v>72</v>
      </c>
      <c r="AY271" s="108" t="s">
        <v>161</v>
      </c>
    </row>
    <row r="272" spans="1:65" s="15" customFormat="1">
      <c r="B272" s="230"/>
      <c r="C272" s="231"/>
      <c r="D272" s="221" t="s">
        <v>169</v>
      </c>
      <c r="E272" s="232" t="s">
        <v>1</v>
      </c>
      <c r="F272" s="233" t="s">
        <v>525</v>
      </c>
      <c r="G272" s="231"/>
      <c r="H272" s="232" t="s">
        <v>1</v>
      </c>
      <c r="I272" s="231"/>
      <c r="J272" s="231"/>
      <c r="K272" s="231"/>
      <c r="M272" s="107"/>
      <c r="N272" s="109"/>
      <c r="O272" s="110"/>
      <c r="P272" s="110"/>
      <c r="Q272" s="110"/>
      <c r="R272" s="110"/>
      <c r="S272" s="110"/>
      <c r="T272" s="110"/>
      <c r="U272" s="110"/>
      <c r="V272" s="110"/>
      <c r="W272" s="110"/>
      <c r="X272" s="111"/>
      <c r="AT272" s="108" t="s">
        <v>169</v>
      </c>
      <c r="AU272" s="108" t="s">
        <v>82</v>
      </c>
      <c r="AV272" s="15" t="s">
        <v>80</v>
      </c>
      <c r="AW272" s="15" t="s">
        <v>4</v>
      </c>
      <c r="AX272" s="15" t="s">
        <v>72</v>
      </c>
      <c r="AY272" s="108" t="s">
        <v>161</v>
      </c>
    </row>
    <row r="273" spans="1:65" s="15" customFormat="1">
      <c r="B273" s="230"/>
      <c r="C273" s="231"/>
      <c r="D273" s="221" t="s">
        <v>169</v>
      </c>
      <c r="E273" s="232" t="s">
        <v>1</v>
      </c>
      <c r="F273" s="233" t="s">
        <v>186</v>
      </c>
      <c r="G273" s="231"/>
      <c r="H273" s="232" t="s">
        <v>1</v>
      </c>
      <c r="I273" s="231"/>
      <c r="J273" s="231"/>
      <c r="K273" s="231"/>
      <c r="M273" s="107"/>
      <c r="N273" s="109"/>
      <c r="O273" s="110"/>
      <c r="P273" s="110"/>
      <c r="Q273" s="110"/>
      <c r="R273" s="110"/>
      <c r="S273" s="110"/>
      <c r="T273" s="110"/>
      <c r="U273" s="110"/>
      <c r="V273" s="110"/>
      <c r="W273" s="110"/>
      <c r="X273" s="111"/>
      <c r="AT273" s="108" t="s">
        <v>169</v>
      </c>
      <c r="AU273" s="108" t="s">
        <v>82</v>
      </c>
      <c r="AV273" s="15" t="s">
        <v>80</v>
      </c>
      <c r="AW273" s="15" t="s">
        <v>4</v>
      </c>
      <c r="AX273" s="15" t="s">
        <v>72</v>
      </c>
      <c r="AY273" s="108" t="s">
        <v>161</v>
      </c>
    </row>
    <row r="274" spans="1:65" s="13" customFormat="1">
      <c r="B274" s="219"/>
      <c r="C274" s="220"/>
      <c r="D274" s="221" t="s">
        <v>169</v>
      </c>
      <c r="E274" s="222" t="s">
        <v>1</v>
      </c>
      <c r="F274" s="223" t="s">
        <v>526</v>
      </c>
      <c r="G274" s="220"/>
      <c r="H274" s="224">
        <v>3.5</v>
      </c>
      <c r="I274" s="220"/>
      <c r="J274" s="220"/>
      <c r="K274" s="220"/>
      <c r="M274" s="97"/>
      <c r="N274" s="99"/>
      <c r="O274" s="100"/>
      <c r="P274" s="100"/>
      <c r="Q274" s="100"/>
      <c r="R274" s="100"/>
      <c r="S274" s="100"/>
      <c r="T274" s="100"/>
      <c r="U274" s="100"/>
      <c r="V274" s="100"/>
      <c r="W274" s="100"/>
      <c r="X274" s="101"/>
      <c r="AT274" s="98" t="s">
        <v>169</v>
      </c>
      <c r="AU274" s="98" t="s">
        <v>82</v>
      </c>
      <c r="AV274" s="13" t="s">
        <v>82</v>
      </c>
      <c r="AW274" s="13" t="s">
        <v>4</v>
      </c>
      <c r="AX274" s="13" t="s">
        <v>72</v>
      </c>
      <c r="AY274" s="98" t="s">
        <v>161</v>
      </c>
    </row>
    <row r="275" spans="1:65" s="15" customFormat="1">
      <c r="B275" s="230"/>
      <c r="C275" s="231"/>
      <c r="D275" s="221" t="s">
        <v>169</v>
      </c>
      <c r="E275" s="232" t="s">
        <v>1</v>
      </c>
      <c r="F275" s="233" t="s">
        <v>189</v>
      </c>
      <c r="G275" s="231"/>
      <c r="H275" s="232" t="s">
        <v>1</v>
      </c>
      <c r="I275" s="231"/>
      <c r="J275" s="231"/>
      <c r="K275" s="231"/>
      <c r="M275" s="107"/>
      <c r="N275" s="109"/>
      <c r="O275" s="110"/>
      <c r="P275" s="110"/>
      <c r="Q275" s="110"/>
      <c r="R275" s="110"/>
      <c r="S275" s="110"/>
      <c r="T275" s="110"/>
      <c r="U275" s="110"/>
      <c r="V275" s="110"/>
      <c r="W275" s="110"/>
      <c r="X275" s="111"/>
      <c r="AT275" s="108" t="s">
        <v>169</v>
      </c>
      <c r="AU275" s="108" t="s">
        <v>82</v>
      </c>
      <c r="AV275" s="15" t="s">
        <v>80</v>
      </c>
      <c r="AW275" s="15" t="s">
        <v>4</v>
      </c>
      <c r="AX275" s="15" t="s">
        <v>72</v>
      </c>
      <c r="AY275" s="108" t="s">
        <v>161</v>
      </c>
    </row>
    <row r="276" spans="1:65" s="13" customFormat="1">
      <c r="B276" s="219"/>
      <c r="C276" s="220"/>
      <c r="D276" s="221" t="s">
        <v>169</v>
      </c>
      <c r="E276" s="222" t="s">
        <v>1</v>
      </c>
      <c r="F276" s="223" t="s">
        <v>527</v>
      </c>
      <c r="G276" s="220"/>
      <c r="H276" s="224">
        <v>7</v>
      </c>
      <c r="I276" s="220"/>
      <c r="J276" s="220"/>
      <c r="K276" s="220"/>
      <c r="M276" s="97"/>
      <c r="N276" s="99"/>
      <c r="O276" s="100"/>
      <c r="P276" s="100"/>
      <c r="Q276" s="100"/>
      <c r="R276" s="100"/>
      <c r="S276" s="100"/>
      <c r="T276" s="100"/>
      <c r="U276" s="100"/>
      <c r="V276" s="100"/>
      <c r="W276" s="100"/>
      <c r="X276" s="101"/>
      <c r="AT276" s="98" t="s">
        <v>169</v>
      </c>
      <c r="AU276" s="98" t="s">
        <v>82</v>
      </c>
      <c r="AV276" s="13" t="s">
        <v>82</v>
      </c>
      <c r="AW276" s="13" t="s">
        <v>4</v>
      </c>
      <c r="AX276" s="13" t="s">
        <v>72</v>
      </c>
      <c r="AY276" s="98" t="s">
        <v>161</v>
      </c>
    </row>
    <row r="277" spans="1:65" s="14" customFormat="1">
      <c r="B277" s="225"/>
      <c r="C277" s="226"/>
      <c r="D277" s="221" t="s">
        <v>169</v>
      </c>
      <c r="E277" s="227" t="s">
        <v>1</v>
      </c>
      <c r="F277" s="228" t="s">
        <v>171</v>
      </c>
      <c r="G277" s="226"/>
      <c r="H277" s="229">
        <v>10.5</v>
      </c>
      <c r="I277" s="226"/>
      <c r="J277" s="226"/>
      <c r="K277" s="226"/>
      <c r="M277" s="102"/>
      <c r="N277" s="104"/>
      <c r="O277" s="105"/>
      <c r="P277" s="105"/>
      <c r="Q277" s="105"/>
      <c r="R277" s="105"/>
      <c r="S277" s="105"/>
      <c r="T277" s="105"/>
      <c r="U277" s="105"/>
      <c r="V277" s="105"/>
      <c r="W277" s="105"/>
      <c r="X277" s="106"/>
      <c r="AT277" s="103" t="s">
        <v>169</v>
      </c>
      <c r="AU277" s="103" t="s">
        <v>82</v>
      </c>
      <c r="AV277" s="14" t="s">
        <v>168</v>
      </c>
      <c r="AW277" s="14" t="s">
        <v>4</v>
      </c>
      <c r="AX277" s="14" t="s">
        <v>80</v>
      </c>
      <c r="AY277" s="103" t="s">
        <v>161</v>
      </c>
    </row>
    <row r="278" spans="1:65" s="2" customFormat="1" ht="44.25" customHeight="1">
      <c r="A278" s="21"/>
      <c r="B278" s="137"/>
      <c r="C278" s="213" t="s">
        <v>343</v>
      </c>
      <c r="D278" s="213" t="s">
        <v>164</v>
      </c>
      <c r="E278" s="214" t="s">
        <v>598</v>
      </c>
      <c r="F278" s="215" t="s">
        <v>599</v>
      </c>
      <c r="G278" s="216" t="s">
        <v>167</v>
      </c>
      <c r="H278" s="217">
        <v>10.5</v>
      </c>
      <c r="I278" s="123"/>
      <c r="J278" s="123"/>
      <c r="K278" s="218">
        <f>ROUND(P278*H278,2)</f>
        <v>0</v>
      </c>
      <c r="L278" s="89"/>
      <c r="M278" s="22"/>
      <c r="N278" s="90" t="s">
        <v>1</v>
      </c>
      <c r="O278" s="91" t="s">
        <v>35</v>
      </c>
      <c r="P278" s="92">
        <f>I278+J278</f>
        <v>0</v>
      </c>
      <c r="Q278" s="92">
        <f>ROUND(I278*H278,2)</f>
        <v>0</v>
      </c>
      <c r="R278" s="92">
        <f>ROUND(J278*H278,2)</f>
        <v>0</v>
      </c>
      <c r="S278" s="93">
        <v>0</v>
      </c>
      <c r="T278" s="93">
        <f>S278*H278</f>
        <v>0</v>
      </c>
      <c r="U278" s="93">
        <v>0</v>
      </c>
      <c r="V278" s="93">
        <f>U278*H278</f>
        <v>0</v>
      </c>
      <c r="W278" s="93">
        <v>0</v>
      </c>
      <c r="X278" s="94">
        <f>W278*H278</f>
        <v>0</v>
      </c>
      <c r="Y278" s="21"/>
      <c r="Z278" s="21"/>
      <c r="AA278" s="21"/>
      <c r="AB278" s="21"/>
      <c r="AC278" s="21"/>
      <c r="AD278" s="21"/>
      <c r="AE278" s="21"/>
      <c r="AR278" s="95" t="s">
        <v>168</v>
      </c>
      <c r="AT278" s="95" t="s">
        <v>164</v>
      </c>
      <c r="AU278" s="95" t="s">
        <v>82</v>
      </c>
      <c r="AY278" s="17" t="s">
        <v>161</v>
      </c>
      <c r="BE278" s="96">
        <f>IF(O278="základní",K278,0)</f>
        <v>0</v>
      </c>
      <c r="BF278" s="96">
        <f>IF(O278="snížená",K278,0)</f>
        <v>0</v>
      </c>
      <c r="BG278" s="96">
        <f>IF(O278="zákl. přenesená",K278,0)</f>
        <v>0</v>
      </c>
      <c r="BH278" s="96">
        <f>IF(O278="sníž. přenesená",K278,0)</f>
        <v>0</v>
      </c>
      <c r="BI278" s="96">
        <f>IF(O278="nulová",K278,0)</f>
        <v>0</v>
      </c>
      <c r="BJ278" s="17" t="s">
        <v>80</v>
      </c>
      <c r="BK278" s="96">
        <f>ROUND(P278*H278,2)</f>
        <v>0</v>
      </c>
      <c r="BL278" s="17" t="s">
        <v>168</v>
      </c>
      <c r="BM278" s="95" t="s">
        <v>347</v>
      </c>
    </row>
    <row r="279" spans="1:65" s="15" customFormat="1">
      <c r="B279" s="230"/>
      <c r="C279" s="231"/>
      <c r="D279" s="221" t="s">
        <v>169</v>
      </c>
      <c r="E279" s="232" t="s">
        <v>1</v>
      </c>
      <c r="F279" s="233" t="s">
        <v>219</v>
      </c>
      <c r="G279" s="231"/>
      <c r="H279" s="232" t="s">
        <v>1</v>
      </c>
      <c r="I279" s="231"/>
      <c r="J279" s="231"/>
      <c r="K279" s="231"/>
      <c r="M279" s="107"/>
      <c r="N279" s="109"/>
      <c r="O279" s="110"/>
      <c r="P279" s="110"/>
      <c r="Q279" s="110"/>
      <c r="R279" s="110"/>
      <c r="S279" s="110"/>
      <c r="T279" s="110"/>
      <c r="U279" s="110"/>
      <c r="V279" s="110"/>
      <c r="W279" s="110"/>
      <c r="X279" s="111"/>
      <c r="AT279" s="108" t="s">
        <v>169</v>
      </c>
      <c r="AU279" s="108" t="s">
        <v>82</v>
      </c>
      <c r="AV279" s="15" t="s">
        <v>80</v>
      </c>
      <c r="AW279" s="15" t="s">
        <v>4</v>
      </c>
      <c r="AX279" s="15" t="s">
        <v>72</v>
      </c>
      <c r="AY279" s="108" t="s">
        <v>161</v>
      </c>
    </row>
    <row r="280" spans="1:65" s="15" customFormat="1">
      <c r="B280" s="230"/>
      <c r="C280" s="231"/>
      <c r="D280" s="221" t="s">
        <v>169</v>
      </c>
      <c r="E280" s="232" t="s">
        <v>1</v>
      </c>
      <c r="F280" s="233" t="s">
        <v>525</v>
      </c>
      <c r="G280" s="231"/>
      <c r="H280" s="232" t="s">
        <v>1</v>
      </c>
      <c r="I280" s="231"/>
      <c r="J280" s="231"/>
      <c r="K280" s="231"/>
      <c r="M280" s="107"/>
      <c r="N280" s="109"/>
      <c r="O280" s="110"/>
      <c r="P280" s="110"/>
      <c r="Q280" s="110"/>
      <c r="R280" s="110"/>
      <c r="S280" s="110"/>
      <c r="T280" s="110"/>
      <c r="U280" s="110"/>
      <c r="V280" s="110"/>
      <c r="W280" s="110"/>
      <c r="X280" s="111"/>
      <c r="AT280" s="108" t="s">
        <v>169</v>
      </c>
      <c r="AU280" s="108" t="s">
        <v>82</v>
      </c>
      <c r="AV280" s="15" t="s">
        <v>80</v>
      </c>
      <c r="AW280" s="15" t="s">
        <v>4</v>
      </c>
      <c r="AX280" s="15" t="s">
        <v>72</v>
      </c>
      <c r="AY280" s="108" t="s">
        <v>161</v>
      </c>
    </row>
    <row r="281" spans="1:65" s="15" customFormat="1">
      <c r="B281" s="230"/>
      <c r="C281" s="231"/>
      <c r="D281" s="221" t="s">
        <v>169</v>
      </c>
      <c r="E281" s="232" t="s">
        <v>1</v>
      </c>
      <c r="F281" s="233" t="s">
        <v>186</v>
      </c>
      <c r="G281" s="231"/>
      <c r="H281" s="232" t="s">
        <v>1</v>
      </c>
      <c r="I281" s="231"/>
      <c r="J281" s="231"/>
      <c r="K281" s="231"/>
      <c r="M281" s="107"/>
      <c r="N281" s="109"/>
      <c r="O281" s="110"/>
      <c r="P281" s="110"/>
      <c r="Q281" s="110"/>
      <c r="R281" s="110"/>
      <c r="S281" s="110"/>
      <c r="T281" s="110"/>
      <c r="U281" s="110"/>
      <c r="V281" s="110"/>
      <c r="W281" s="110"/>
      <c r="X281" s="111"/>
      <c r="AT281" s="108" t="s">
        <v>169</v>
      </c>
      <c r="AU281" s="108" t="s">
        <v>82</v>
      </c>
      <c r="AV281" s="15" t="s">
        <v>80</v>
      </c>
      <c r="AW281" s="15" t="s">
        <v>4</v>
      </c>
      <c r="AX281" s="15" t="s">
        <v>72</v>
      </c>
      <c r="AY281" s="108" t="s">
        <v>161</v>
      </c>
    </row>
    <row r="282" spans="1:65" s="13" customFormat="1">
      <c r="B282" s="219"/>
      <c r="C282" s="220"/>
      <c r="D282" s="221" t="s">
        <v>169</v>
      </c>
      <c r="E282" s="222" t="s">
        <v>1</v>
      </c>
      <c r="F282" s="223" t="s">
        <v>526</v>
      </c>
      <c r="G282" s="220"/>
      <c r="H282" s="224">
        <v>3.5</v>
      </c>
      <c r="I282" s="220"/>
      <c r="J282" s="220"/>
      <c r="K282" s="220"/>
      <c r="M282" s="97"/>
      <c r="N282" s="99"/>
      <c r="O282" s="100"/>
      <c r="P282" s="100"/>
      <c r="Q282" s="100"/>
      <c r="R282" s="100"/>
      <c r="S282" s="100"/>
      <c r="T282" s="100"/>
      <c r="U282" s="100"/>
      <c r="V282" s="100"/>
      <c r="W282" s="100"/>
      <c r="X282" s="101"/>
      <c r="AT282" s="98" t="s">
        <v>169</v>
      </c>
      <c r="AU282" s="98" t="s">
        <v>82</v>
      </c>
      <c r="AV282" s="13" t="s">
        <v>82</v>
      </c>
      <c r="AW282" s="13" t="s">
        <v>4</v>
      </c>
      <c r="AX282" s="13" t="s">
        <v>72</v>
      </c>
      <c r="AY282" s="98" t="s">
        <v>161</v>
      </c>
    </row>
    <row r="283" spans="1:65" s="15" customFormat="1">
      <c r="B283" s="230"/>
      <c r="C283" s="231"/>
      <c r="D283" s="221" t="s">
        <v>169</v>
      </c>
      <c r="E283" s="232" t="s">
        <v>1</v>
      </c>
      <c r="F283" s="233" t="s">
        <v>189</v>
      </c>
      <c r="G283" s="231"/>
      <c r="H283" s="232" t="s">
        <v>1</v>
      </c>
      <c r="I283" s="231"/>
      <c r="J283" s="231"/>
      <c r="K283" s="231"/>
      <c r="M283" s="107"/>
      <c r="N283" s="109"/>
      <c r="O283" s="110"/>
      <c r="P283" s="110"/>
      <c r="Q283" s="110"/>
      <c r="R283" s="110"/>
      <c r="S283" s="110"/>
      <c r="T283" s="110"/>
      <c r="U283" s="110"/>
      <c r="V283" s="110"/>
      <c r="W283" s="110"/>
      <c r="X283" s="111"/>
      <c r="AT283" s="108" t="s">
        <v>169</v>
      </c>
      <c r="AU283" s="108" t="s">
        <v>82</v>
      </c>
      <c r="AV283" s="15" t="s">
        <v>80</v>
      </c>
      <c r="AW283" s="15" t="s">
        <v>4</v>
      </c>
      <c r="AX283" s="15" t="s">
        <v>72</v>
      </c>
      <c r="AY283" s="108" t="s">
        <v>161</v>
      </c>
    </row>
    <row r="284" spans="1:65" s="13" customFormat="1">
      <c r="B284" s="219"/>
      <c r="C284" s="220"/>
      <c r="D284" s="221" t="s">
        <v>169</v>
      </c>
      <c r="E284" s="222" t="s">
        <v>1</v>
      </c>
      <c r="F284" s="223" t="s">
        <v>527</v>
      </c>
      <c r="G284" s="220"/>
      <c r="H284" s="224">
        <v>7</v>
      </c>
      <c r="I284" s="220"/>
      <c r="J284" s="220"/>
      <c r="K284" s="220"/>
      <c r="M284" s="97"/>
      <c r="N284" s="99"/>
      <c r="O284" s="100"/>
      <c r="P284" s="100"/>
      <c r="Q284" s="100"/>
      <c r="R284" s="100"/>
      <c r="S284" s="100"/>
      <c r="T284" s="100"/>
      <c r="U284" s="100"/>
      <c r="V284" s="100"/>
      <c r="W284" s="100"/>
      <c r="X284" s="101"/>
      <c r="AT284" s="98" t="s">
        <v>169</v>
      </c>
      <c r="AU284" s="98" t="s">
        <v>82</v>
      </c>
      <c r="AV284" s="13" t="s">
        <v>82</v>
      </c>
      <c r="AW284" s="13" t="s">
        <v>4</v>
      </c>
      <c r="AX284" s="13" t="s">
        <v>72</v>
      </c>
      <c r="AY284" s="98" t="s">
        <v>161</v>
      </c>
    </row>
    <row r="285" spans="1:65" s="14" customFormat="1">
      <c r="B285" s="225"/>
      <c r="C285" s="226"/>
      <c r="D285" s="221" t="s">
        <v>169</v>
      </c>
      <c r="E285" s="227" t="s">
        <v>1</v>
      </c>
      <c r="F285" s="228" t="s">
        <v>171</v>
      </c>
      <c r="G285" s="226"/>
      <c r="H285" s="229">
        <v>10.5</v>
      </c>
      <c r="I285" s="226"/>
      <c r="J285" s="226"/>
      <c r="K285" s="226"/>
      <c r="M285" s="102"/>
      <c r="N285" s="104"/>
      <c r="O285" s="105"/>
      <c r="P285" s="105"/>
      <c r="Q285" s="105"/>
      <c r="R285" s="105"/>
      <c r="S285" s="105"/>
      <c r="T285" s="105"/>
      <c r="U285" s="105"/>
      <c r="V285" s="105"/>
      <c r="W285" s="105"/>
      <c r="X285" s="106"/>
      <c r="AT285" s="103" t="s">
        <v>169</v>
      </c>
      <c r="AU285" s="103" t="s">
        <v>82</v>
      </c>
      <c r="AV285" s="14" t="s">
        <v>168</v>
      </c>
      <c r="AW285" s="14" t="s">
        <v>4</v>
      </c>
      <c r="AX285" s="14" t="s">
        <v>80</v>
      </c>
      <c r="AY285" s="103" t="s">
        <v>161</v>
      </c>
    </row>
    <row r="286" spans="1:65" s="2" customFormat="1" ht="24.2" customHeight="1">
      <c r="A286" s="21"/>
      <c r="B286" s="137"/>
      <c r="C286" s="213" t="s">
        <v>276</v>
      </c>
      <c r="D286" s="213" t="s">
        <v>164</v>
      </c>
      <c r="E286" s="214" t="s">
        <v>600</v>
      </c>
      <c r="F286" s="215" t="s">
        <v>601</v>
      </c>
      <c r="G286" s="216" t="s">
        <v>167</v>
      </c>
      <c r="H286" s="217">
        <v>167.12</v>
      </c>
      <c r="I286" s="123"/>
      <c r="J286" s="123"/>
      <c r="K286" s="218">
        <f>ROUND(P286*H286,2)</f>
        <v>0</v>
      </c>
      <c r="L286" s="89"/>
      <c r="M286" s="22"/>
      <c r="N286" s="90" t="s">
        <v>1</v>
      </c>
      <c r="O286" s="91" t="s">
        <v>35</v>
      </c>
      <c r="P286" s="92">
        <f>I286+J286</f>
        <v>0</v>
      </c>
      <c r="Q286" s="92">
        <f>ROUND(I286*H286,2)</f>
        <v>0</v>
      </c>
      <c r="R286" s="92">
        <f>ROUND(J286*H286,2)</f>
        <v>0</v>
      </c>
      <c r="S286" s="93">
        <v>0</v>
      </c>
      <c r="T286" s="93">
        <f>S286*H286</f>
        <v>0</v>
      </c>
      <c r="U286" s="93">
        <v>0</v>
      </c>
      <c r="V286" s="93">
        <f>U286*H286</f>
        <v>0</v>
      </c>
      <c r="W286" s="93">
        <v>0</v>
      </c>
      <c r="X286" s="94">
        <f>W286*H286</f>
        <v>0</v>
      </c>
      <c r="Y286" s="21"/>
      <c r="Z286" s="21"/>
      <c r="AA286" s="21"/>
      <c r="AB286" s="21"/>
      <c r="AC286" s="21"/>
      <c r="AD286" s="21"/>
      <c r="AE286" s="21"/>
      <c r="AR286" s="95" t="s">
        <v>168</v>
      </c>
      <c r="AT286" s="95" t="s">
        <v>164</v>
      </c>
      <c r="AU286" s="95" t="s">
        <v>82</v>
      </c>
      <c r="AY286" s="17" t="s">
        <v>161</v>
      </c>
      <c r="BE286" s="96">
        <f>IF(O286="základní",K286,0)</f>
        <v>0</v>
      </c>
      <c r="BF286" s="96">
        <f>IF(O286="snížená",K286,0)</f>
        <v>0</v>
      </c>
      <c r="BG286" s="96">
        <f>IF(O286="zákl. přenesená",K286,0)</f>
        <v>0</v>
      </c>
      <c r="BH286" s="96">
        <f>IF(O286="sníž. přenesená",K286,0)</f>
        <v>0</v>
      </c>
      <c r="BI286" s="96">
        <f>IF(O286="nulová",K286,0)</f>
        <v>0</v>
      </c>
      <c r="BJ286" s="17" t="s">
        <v>80</v>
      </c>
      <c r="BK286" s="96">
        <f>ROUND(P286*H286,2)</f>
        <v>0</v>
      </c>
      <c r="BL286" s="17" t="s">
        <v>168</v>
      </c>
      <c r="BM286" s="95" t="s">
        <v>351</v>
      </c>
    </row>
    <row r="287" spans="1:65" s="15" customFormat="1">
      <c r="B287" s="230"/>
      <c r="C287" s="231"/>
      <c r="D287" s="221" t="s">
        <v>169</v>
      </c>
      <c r="E287" s="232" t="s">
        <v>1</v>
      </c>
      <c r="F287" s="233" t="s">
        <v>240</v>
      </c>
      <c r="G287" s="231"/>
      <c r="H287" s="232" t="s">
        <v>1</v>
      </c>
      <c r="I287" s="231"/>
      <c r="J287" s="231"/>
      <c r="K287" s="231"/>
      <c r="M287" s="107"/>
      <c r="N287" s="109"/>
      <c r="O287" s="110"/>
      <c r="P287" s="110"/>
      <c r="Q287" s="110"/>
      <c r="R287" s="110"/>
      <c r="S287" s="110"/>
      <c r="T287" s="110"/>
      <c r="U287" s="110"/>
      <c r="V287" s="110"/>
      <c r="W287" s="110"/>
      <c r="X287" s="111"/>
      <c r="AT287" s="108" t="s">
        <v>169</v>
      </c>
      <c r="AU287" s="108" t="s">
        <v>82</v>
      </c>
      <c r="AV287" s="15" t="s">
        <v>80</v>
      </c>
      <c r="AW287" s="15" t="s">
        <v>4</v>
      </c>
      <c r="AX287" s="15" t="s">
        <v>72</v>
      </c>
      <c r="AY287" s="108" t="s">
        <v>161</v>
      </c>
    </row>
    <row r="288" spans="1:65" s="13" customFormat="1">
      <c r="B288" s="219"/>
      <c r="C288" s="220"/>
      <c r="D288" s="221" t="s">
        <v>169</v>
      </c>
      <c r="E288" s="222" t="s">
        <v>1</v>
      </c>
      <c r="F288" s="223" t="s">
        <v>241</v>
      </c>
      <c r="G288" s="220"/>
      <c r="H288" s="224">
        <v>124.88</v>
      </c>
      <c r="I288" s="220"/>
      <c r="J288" s="220"/>
      <c r="K288" s="220"/>
      <c r="M288" s="97"/>
      <c r="N288" s="99"/>
      <c r="O288" s="100"/>
      <c r="P288" s="100"/>
      <c r="Q288" s="100"/>
      <c r="R288" s="100"/>
      <c r="S288" s="100"/>
      <c r="T288" s="100"/>
      <c r="U288" s="100"/>
      <c r="V288" s="100"/>
      <c r="W288" s="100"/>
      <c r="X288" s="101"/>
      <c r="AT288" s="98" t="s">
        <v>169</v>
      </c>
      <c r="AU288" s="98" t="s">
        <v>82</v>
      </c>
      <c r="AV288" s="13" t="s">
        <v>82</v>
      </c>
      <c r="AW288" s="13" t="s">
        <v>4</v>
      </c>
      <c r="AX288" s="13" t="s">
        <v>72</v>
      </c>
      <c r="AY288" s="98" t="s">
        <v>161</v>
      </c>
    </row>
    <row r="289" spans="1:65" s="13" customFormat="1">
      <c r="B289" s="219"/>
      <c r="C289" s="220"/>
      <c r="D289" s="221" t="s">
        <v>169</v>
      </c>
      <c r="E289" s="222" t="s">
        <v>1</v>
      </c>
      <c r="F289" s="223" t="s">
        <v>242</v>
      </c>
      <c r="G289" s="220"/>
      <c r="H289" s="224">
        <v>42.24</v>
      </c>
      <c r="I289" s="220"/>
      <c r="J289" s="220"/>
      <c r="K289" s="220"/>
      <c r="M289" s="97"/>
      <c r="N289" s="99"/>
      <c r="O289" s="100"/>
      <c r="P289" s="100"/>
      <c r="Q289" s="100"/>
      <c r="R289" s="100"/>
      <c r="S289" s="100"/>
      <c r="T289" s="100"/>
      <c r="U289" s="100"/>
      <c r="V289" s="100"/>
      <c r="W289" s="100"/>
      <c r="X289" s="101"/>
      <c r="AT289" s="98" t="s">
        <v>169</v>
      </c>
      <c r="AU289" s="98" t="s">
        <v>82</v>
      </c>
      <c r="AV289" s="13" t="s">
        <v>82</v>
      </c>
      <c r="AW289" s="13" t="s">
        <v>4</v>
      </c>
      <c r="AX289" s="13" t="s">
        <v>72</v>
      </c>
      <c r="AY289" s="98" t="s">
        <v>161</v>
      </c>
    </row>
    <row r="290" spans="1:65" s="14" customFormat="1">
      <c r="B290" s="225"/>
      <c r="C290" s="226"/>
      <c r="D290" s="221" t="s">
        <v>169</v>
      </c>
      <c r="E290" s="227" t="s">
        <v>1</v>
      </c>
      <c r="F290" s="228" t="s">
        <v>171</v>
      </c>
      <c r="G290" s="226"/>
      <c r="H290" s="229">
        <v>167.12</v>
      </c>
      <c r="I290" s="226"/>
      <c r="J290" s="226"/>
      <c r="K290" s="226"/>
      <c r="M290" s="102"/>
      <c r="N290" s="104"/>
      <c r="O290" s="105"/>
      <c r="P290" s="105"/>
      <c r="Q290" s="105"/>
      <c r="R290" s="105"/>
      <c r="S290" s="105"/>
      <c r="T290" s="105"/>
      <c r="U290" s="105"/>
      <c r="V290" s="105"/>
      <c r="W290" s="105"/>
      <c r="X290" s="106"/>
      <c r="AT290" s="103" t="s">
        <v>169</v>
      </c>
      <c r="AU290" s="103" t="s">
        <v>82</v>
      </c>
      <c r="AV290" s="14" t="s">
        <v>168</v>
      </c>
      <c r="AW290" s="14" t="s">
        <v>4</v>
      </c>
      <c r="AX290" s="14" t="s">
        <v>80</v>
      </c>
      <c r="AY290" s="103" t="s">
        <v>161</v>
      </c>
    </row>
    <row r="291" spans="1:65" s="2" customFormat="1" ht="37.9" customHeight="1">
      <c r="A291" s="21"/>
      <c r="B291" s="137"/>
      <c r="C291" s="213" t="s">
        <v>353</v>
      </c>
      <c r="D291" s="213" t="s">
        <v>164</v>
      </c>
      <c r="E291" s="214" t="s">
        <v>602</v>
      </c>
      <c r="F291" s="215" t="s">
        <v>603</v>
      </c>
      <c r="G291" s="216" t="s">
        <v>167</v>
      </c>
      <c r="H291" s="217">
        <v>322.05</v>
      </c>
      <c r="I291" s="123"/>
      <c r="J291" s="123"/>
      <c r="K291" s="218">
        <f>ROUND(P291*H291,2)</f>
        <v>0</v>
      </c>
      <c r="L291" s="89"/>
      <c r="M291" s="22"/>
      <c r="N291" s="90" t="s">
        <v>1</v>
      </c>
      <c r="O291" s="91" t="s">
        <v>35</v>
      </c>
      <c r="P291" s="92">
        <f>I291+J291</f>
        <v>0</v>
      </c>
      <c r="Q291" s="92">
        <f>ROUND(I291*H291,2)</f>
        <v>0</v>
      </c>
      <c r="R291" s="92">
        <f>ROUND(J291*H291,2)</f>
        <v>0</v>
      </c>
      <c r="S291" s="93">
        <v>0</v>
      </c>
      <c r="T291" s="93">
        <f>S291*H291</f>
        <v>0</v>
      </c>
      <c r="U291" s="93">
        <v>0</v>
      </c>
      <c r="V291" s="93">
        <f>U291*H291</f>
        <v>0</v>
      </c>
      <c r="W291" s="93">
        <v>0</v>
      </c>
      <c r="X291" s="94">
        <f>W291*H291</f>
        <v>0</v>
      </c>
      <c r="Y291" s="21"/>
      <c r="Z291" s="21"/>
      <c r="AA291" s="21"/>
      <c r="AB291" s="21"/>
      <c r="AC291" s="21"/>
      <c r="AD291" s="21"/>
      <c r="AE291" s="21"/>
      <c r="AR291" s="95" t="s">
        <v>168</v>
      </c>
      <c r="AT291" s="95" t="s">
        <v>164</v>
      </c>
      <c r="AU291" s="95" t="s">
        <v>82</v>
      </c>
      <c r="AY291" s="17" t="s">
        <v>161</v>
      </c>
      <c r="BE291" s="96">
        <f>IF(O291="základní",K291,0)</f>
        <v>0</v>
      </c>
      <c r="BF291" s="96">
        <f>IF(O291="snížená",K291,0)</f>
        <v>0</v>
      </c>
      <c r="BG291" s="96">
        <f>IF(O291="zákl. přenesená",K291,0)</f>
        <v>0</v>
      </c>
      <c r="BH291" s="96">
        <f>IF(O291="sníž. přenesená",K291,0)</f>
        <v>0</v>
      </c>
      <c r="BI291" s="96">
        <f>IF(O291="nulová",K291,0)</f>
        <v>0</v>
      </c>
      <c r="BJ291" s="17" t="s">
        <v>80</v>
      </c>
      <c r="BK291" s="96">
        <f>ROUND(P291*H291,2)</f>
        <v>0</v>
      </c>
      <c r="BL291" s="17" t="s">
        <v>168</v>
      </c>
      <c r="BM291" s="95" t="s">
        <v>356</v>
      </c>
    </row>
    <row r="292" spans="1:65" s="15" customFormat="1">
      <c r="B292" s="230"/>
      <c r="C292" s="231"/>
      <c r="D292" s="221" t="s">
        <v>169</v>
      </c>
      <c r="E292" s="232" t="s">
        <v>1</v>
      </c>
      <c r="F292" s="233" t="s">
        <v>219</v>
      </c>
      <c r="G292" s="231"/>
      <c r="H292" s="232" t="s">
        <v>1</v>
      </c>
      <c r="I292" s="231"/>
      <c r="J292" s="231"/>
      <c r="K292" s="231"/>
      <c r="M292" s="107"/>
      <c r="N292" s="109"/>
      <c r="O292" s="110"/>
      <c r="P292" s="110"/>
      <c r="Q292" s="110"/>
      <c r="R292" s="110"/>
      <c r="S292" s="110"/>
      <c r="T292" s="110"/>
      <c r="U292" s="110"/>
      <c r="V292" s="110"/>
      <c r="W292" s="110"/>
      <c r="X292" s="111"/>
      <c r="AT292" s="108" t="s">
        <v>169</v>
      </c>
      <c r="AU292" s="108" t="s">
        <v>82</v>
      </c>
      <c r="AV292" s="15" t="s">
        <v>80</v>
      </c>
      <c r="AW292" s="15" t="s">
        <v>4</v>
      </c>
      <c r="AX292" s="15" t="s">
        <v>72</v>
      </c>
      <c r="AY292" s="108" t="s">
        <v>161</v>
      </c>
    </row>
    <row r="293" spans="1:65" s="13" customFormat="1">
      <c r="B293" s="219"/>
      <c r="C293" s="220"/>
      <c r="D293" s="221" t="s">
        <v>169</v>
      </c>
      <c r="E293" s="222" t="s">
        <v>1</v>
      </c>
      <c r="F293" s="223" t="s">
        <v>604</v>
      </c>
      <c r="G293" s="220"/>
      <c r="H293" s="224">
        <v>351.09</v>
      </c>
      <c r="I293" s="220"/>
      <c r="J293" s="220"/>
      <c r="K293" s="220"/>
      <c r="M293" s="97"/>
      <c r="N293" s="99"/>
      <c r="O293" s="100"/>
      <c r="P293" s="100"/>
      <c r="Q293" s="100"/>
      <c r="R293" s="100"/>
      <c r="S293" s="100"/>
      <c r="T293" s="100"/>
      <c r="U293" s="100"/>
      <c r="V293" s="100"/>
      <c r="W293" s="100"/>
      <c r="X293" s="101"/>
      <c r="AT293" s="98" t="s">
        <v>169</v>
      </c>
      <c r="AU293" s="98" t="s">
        <v>82</v>
      </c>
      <c r="AV293" s="13" t="s">
        <v>82</v>
      </c>
      <c r="AW293" s="13" t="s">
        <v>4</v>
      </c>
      <c r="AX293" s="13" t="s">
        <v>72</v>
      </c>
      <c r="AY293" s="98" t="s">
        <v>161</v>
      </c>
    </row>
    <row r="294" spans="1:65" s="13" customFormat="1">
      <c r="B294" s="219"/>
      <c r="C294" s="220"/>
      <c r="D294" s="221" t="s">
        <v>169</v>
      </c>
      <c r="E294" s="222" t="s">
        <v>1</v>
      </c>
      <c r="F294" s="223" t="s">
        <v>221</v>
      </c>
      <c r="G294" s="220"/>
      <c r="H294" s="224">
        <v>-29.04</v>
      </c>
      <c r="I294" s="220"/>
      <c r="J294" s="220"/>
      <c r="K294" s="220"/>
      <c r="M294" s="97"/>
      <c r="N294" s="99"/>
      <c r="O294" s="100"/>
      <c r="P294" s="100"/>
      <c r="Q294" s="100"/>
      <c r="R294" s="100"/>
      <c r="S294" s="100"/>
      <c r="T294" s="100"/>
      <c r="U294" s="100"/>
      <c r="V294" s="100"/>
      <c r="W294" s="100"/>
      <c r="X294" s="101"/>
      <c r="AT294" s="98" t="s">
        <v>169</v>
      </c>
      <c r="AU294" s="98" t="s">
        <v>82</v>
      </c>
      <c r="AV294" s="13" t="s">
        <v>82</v>
      </c>
      <c r="AW294" s="13" t="s">
        <v>4</v>
      </c>
      <c r="AX294" s="13" t="s">
        <v>72</v>
      </c>
      <c r="AY294" s="98" t="s">
        <v>161</v>
      </c>
    </row>
    <row r="295" spans="1:65" s="14" customFormat="1">
      <c r="B295" s="225"/>
      <c r="C295" s="226"/>
      <c r="D295" s="221" t="s">
        <v>169</v>
      </c>
      <c r="E295" s="227" t="s">
        <v>1</v>
      </c>
      <c r="F295" s="228" t="s">
        <v>171</v>
      </c>
      <c r="G295" s="226"/>
      <c r="H295" s="229">
        <v>322.04999999999995</v>
      </c>
      <c r="I295" s="226"/>
      <c r="J295" s="226"/>
      <c r="K295" s="226"/>
      <c r="M295" s="102"/>
      <c r="N295" s="104"/>
      <c r="O295" s="105"/>
      <c r="P295" s="105"/>
      <c r="Q295" s="105"/>
      <c r="R295" s="105"/>
      <c r="S295" s="105"/>
      <c r="T295" s="105"/>
      <c r="U295" s="105"/>
      <c r="V295" s="105"/>
      <c r="W295" s="105"/>
      <c r="X295" s="106"/>
      <c r="AT295" s="103" t="s">
        <v>169</v>
      </c>
      <c r="AU295" s="103" t="s">
        <v>82</v>
      </c>
      <c r="AV295" s="14" t="s">
        <v>168</v>
      </c>
      <c r="AW295" s="14" t="s">
        <v>4</v>
      </c>
      <c r="AX295" s="14" t="s">
        <v>80</v>
      </c>
      <c r="AY295" s="103" t="s">
        <v>161</v>
      </c>
    </row>
    <row r="296" spans="1:65" s="2" customFormat="1" ht="21.75" customHeight="1">
      <c r="A296" s="21"/>
      <c r="B296" s="137"/>
      <c r="C296" s="213" t="s">
        <v>283</v>
      </c>
      <c r="D296" s="213" t="s">
        <v>164</v>
      </c>
      <c r="E296" s="214" t="s">
        <v>605</v>
      </c>
      <c r="F296" s="215" t="s">
        <v>606</v>
      </c>
      <c r="G296" s="216" t="s">
        <v>167</v>
      </c>
      <c r="H296" s="217">
        <v>167.12</v>
      </c>
      <c r="I296" s="123"/>
      <c r="J296" s="123"/>
      <c r="K296" s="218">
        <f>ROUND(P296*H296,2)</f>
        <v>0</v>
      </c>
      <c r="L296" s="89"/>
      <c r="M296" s="22"/>
      <c r="N296" s="90" t="s">
        <v>1</v>
      </c>
      <c r="O296" s="91" t="s">
        <v>35</v>
      </c>
      <c r="P296" s="92">
        <f>I296+J296</f>
        <v>0</v>
      </c>
      <c r="Q296" s="92">
        <f>ROUND(I296*H296,2)</f>
        <v>0</v>
      </c>
      <c r="R296" s="92">
        <f>ROUND(J296*H296,2)</f>
        <v>0</v>
      </c>
      <c r="S296" s="93">
        <v>0</v>
      </c>
      <c r="T296" s="93">
        <f>S296*H296</f>
        <v>0</v>
      </c>
      <c r="U296" s="93">
        <v>0</v>
      </c>
      <c r="V296" s="93">
        <f>U296*H296</f>
        <v>0</v>
      </c>
      <c r="W296" s="93">
        <v>0</v>
      </c>
      <c r="X296" s="94">
        <f>W296*H296</f>
        <v>0</v>
      </c>
      <c r="Y296" s="21"/>
      <c r="Z296" s="21"/>
      <c r="AA296" s="21"/>
      <c r="AB296" s="21"/>
      <c r="AC296" s="21"/>
      <c r="AD296" s="21"/>
      <c r="AE296" s="21"/>
      <c r="AR296" s="95" t="s">
        <v>168</v>
      </c>
      <c r="AT296" s="95" t="s">
        <v>164</v>
      </c>
      <c r="AU296" s="95" t="s">
        <v>82</v>
      </c>
      <c r="AY296" s="17" t="s">
        <v>161</v>
      </c>
      <c r="BE296" s="96">
        <f>IF(O296="základní",K296,0)</f>
        <v>0</v>
      </c>
      <c r="BF296" s="96">
        <f>IF(O296="snížená",K296,0)</f>
        <v>0</v>
      </c>
      <c r="BG296" s="96">
        <f>IF(O296="zákl. přenesená",K296,0)</f>
        <v>0</v>
      </c>
      <c r="BH296" s="96">
        <f>IF(O296="sníž. přenesená",K296,0)</f>
        <v>0</v>
      </c>
      <c r="BI296" s="96">
        <f>IF(O296="nulová",K296,0)</f>
        <v>0</v>
      </c>
      <c r="BJ296" s="17" t="s">
        <v>80</v>
      </c>
      <c r="BK296" s="96">
        <f>ROUND(P296*H296,2)</f>
        <v>0</v>
      </c>
      <c r="BL296" s="17" t="s">
        <v>168</v>
      </c>
      <c r="BM296" s="95" t="s">
        <v>360</v>
      </c>
    </row>
    <row r="297" spans="1:65" s="15" customFormat="1">
      <c r="B297" s="230"/>
      <c r="C297" s="231"/>
      <c r="D297" s="221" t="s">
        <v>169</v>
      </c>
      <c r="E297" s="232" t="s">
        <v>1</v>
      </c>
      <c r="F297" s="233" t="s">
        <v>240</v>
      </c>
      <c r="G297" s="231"/>
      <c r="H297" s="232" t="s">
        <v>1</v>
      </c>
      <c r="I297" s="231"/>
      <c r="J297" s="231"/>
      <c r="K297" s="231"/>
      <c r="M297" s="107"/>
      <c r="N297" s="109"/>
      <c r="O297" s="110"/>
      <c r="P297" s="110"/>
      <c r="Q297" s="110"/>
      <c r="R297" s="110"/>
      <c r="S297" s="110"/>
      <c r="T297" s="110"/>
      <c r="U297" s="110"/>
      <c r="V297" s="110"/>
      <c r="W297" s="110"/>
      <c r="X297" s="111"/>
      <c r="AT297" s="108" t="s">
        <v>169</v>
      </c>
      <c r="AU297" s="108" t="s">
        <v>82</v>
      </c>
      <c r="AV297" s="15" t="s">
        <v>80</v>
      </c>
      <c r="AW297" s="15" t="s">
        <v>4</v>
      </c>
      <c r="AX297" s="15" t="s">
        <v>72</v>
      </c>
      <c r="AY297" s="108" t="s">
        <v>161</v>
      </c>
    </row>
    <row r="298" spans="1:65" s="13" customFormat="1">
      <c r="B298" s="219"/>
      <c r="C298" s="220"/>
      <c r="D298" s="221" t="s">
        <v>169</v>
      </c>
      <c r="E298" s="222" t="s">
        <v>1</v>
      </c>
      <c r="F298" s="223" t="s">
        <v>241</v>
      </c>
      <c r="G298" s="220"/>
      <c r="H298" s="224">
        <v>124.88</v>
      </c>
      <c r="I298" s="220"/>
      <c r="J298" s="220"/>
      <c r="K298" s="220"/>
      <c r="M298" s="97"/>
      <c r="N298" s="99"/>
      <c r="O298" s="100"/>
      <c r="P298" s="100"/>
      <c r="Q298" s="100"/>
      <c r="R298" s="100"/>
      <c r="S298" s="100"/>
      <c r="T298" s="100"/>
      <c r="U298" s="100"/>
      <c r="V298" s="100"/>
      <c r="W298" s="100"/>
      <c r="X298" s="101"/>
      <c r="AT298" s="98" t="s">
        <v>169</v>
      </c>
      <c r="AU298" s="98" t="s">
        <v>82</v>
      </c>
      <c r="AV298" s="13" t="s">
        <v>82</v>
      </c>
      <c r="AW298" s="13" t="s">
        <v>4</v>
      </c>
      <c r="AX298" s="13" t="s">
        <v>72</v>
      </c>
      <c r="AY298" s="98" t="s">
        <v>161</v>
      </c>
    </row>
    <row r="299" spans="1:65" s="13" customFormat="1">
      <c r="B299" s="219"/>
      <c r="C299" s="220"/>
      <c r="D299" s="221" t="s">
        <v>169</v>
      </c>
      <c r="E299" s="222" t="s">
        <v>1</v>
      </c>
      <c r="F299" s="223" t="s">
        <v>242</v>
      </c>
      <c r="G299" s="220"/>
      <c r="H299" s="224">
        <v>42.24</v>
      </c>
      <c r="I299" s="220"/>
      <c r="J299" s="220"/>
      <c r="K299" s="220"/>
      <c r="M299" s="97"/>
      <c r="N299" s="99"/>
      <c r="O299" s="100"/>
      <c r="P299" s="100"/>
      <c r="Q299" s="100"/>
      <c r="R299" s="100"/>
      <c r="S299" s="100"/>
      <c r="T299" s="100"/>
      <c r="U299" s="100"/>
      <c r="V299" s="100"/>
      <c r="W299" s="100"/>
      <c r="X299" s="101"/>
      <c r="AT299" s="98" t="s">
        <v>169</v>
      </c>
      <c r="AU299" s="98" t="s">
        <v>82</v>
      </c>
      <c r="AV299" s="13" t="s">
        <v>82</v>
      </c>
      <c r="AW299" s="13" t="s">
        <v>4</v>
      </c>
      <c r="AX299" s="13" t="s">
        <v>72</v>
      </c>
      <c r="AY299" s="98" t="s">
        <v>161</v>
      </c>
    </row>
    <row r="300" spans="1:65" s="14" customFormat="1">
      <c r="B300" s="225"/>
      <c r="C300" s="226"/>
      <c r="D300" s="221" t="s">
        <v>169</v>
      </c>
      <c r="E300" s="227" t="s">
        <v>1</v>
      </c>
      <c r="F300" s="228" t="s">
        <v>171</v>
      </c>
      <c r="G300" s="226"/>
      <c r="H300" s="229">
        <v>167.12</v>
      </c>
      <c r="I300" s="226"/>
      <c r="J300" s="226"/>
      <c r="K300" s="226"/>
      <c r="M300" s="102"/>
      <c r="N300" s="104"/>
      <c r="O300" s="105"/>
      <c r="P300" s="105"/>
      <c r="Q300" s="105"/>
      <c r="R300" s="105"/>
      <c r="S300" s="105"/>
      <c r="T300" s="105"/>
      <c r="U300" s="105"/>
      <c r="V300" s="105"/>
      <c r="W300" s="105"/>
      <c r="X300" s="106"/>
      <c r="AT300" s="103" t="s">
        <v>169</v>
      </c>
      <c r="AU300" s="103" t="s">
        <v>82</v>
      </c>
      <c r="AV300" s="14" t="s">
        <v>168</v>
      </c>
      <c r="AW300" s="14" t="s">
        <v>4</v>
      </c>
      <c r="AX300" s="14" t="s">
        <v>80</v>
      </c>
      <c r="AY300" s="103" t="s">
        <v>161</v>
      </c>
    </row>
    <row r="301" spans="1:65" s="2" customFormat="1" ht="55.5" customHeight="1">
      <c r="A301" s="21"/>
      <c r="B301" s="137"/>
      <c r="C301" s="213" t="s">
        <v>361</v>
      </c>
      <c r="D301" s="213" t="s">
        <v>164</v>
      </c>
      <c r="E301" s="214" t="s">
        <v>607</v>
      </c>
      <c r="F301" s="215" t="s">
        <v>608</v>
      </c>
      <c r="G301" s="216" t="s">
        <v>167</v>
      </c>
      <c r="H301" s="217">
        <v>696.54100000000005</v>
      </c>
      <c r="I301" s="218">
        <v>0</v>
      </c>
      <c r="J301" s="123"/>
      <c r="K301" s="218">
        <f>ROUND(P301*H301,2)</f>
        <v>0</v>
      </c>
      <c r="L301" s="89"/>
      <c r="M301" s="22"/>
      <c r="N301" s="90" t="s">
        <v>1</v>
      </c>
      <c r="O301" s="91" t="s">
        <v>35</v>
      </c>
      <c r="P301" s="92">
        <f>I301+J301</f>
        <v>0</v>
      </c>
      <c r="Q301" s="92">
        <f>ROUND(I301*H301,2)</f>
        <v>0</v>
      </c>
      <c r="R301" s="92">
        <f>ROUND(J301*H301,2)</f>
        <v>0</v>
      </c>
      <c r="S301" s="93">
        <v>0</v>
      </c>
      <c r="T301" s="93">
        <f>S301*H301</f>
        <v>0</v>
      </c>
      <c r="U301" s="93">
        <v>0</v>
      </c>
      <c r="V301" s="93">
        <f>U301*H301</f>
        <v>0</v>
      </c>
      <c r="W301" s="93">
        <v>0</v>
      </c>
      <c r="X301" s="94">
        <f>W301*H301</f>
        <v>0</v>
      </c>
      <c r="Y301" s="21"/>
      <c r="Z301" s="21"/>
      <c r="AA301" s="21"/>
      <c r="AB301" s="21"/>
      <c r="AC301" s="21"/>
      <c r="AD301" s="21"/>
      <c r="AE301" s="21"/>
      <c r="AR301" s="95" t="s">
        <v>168</v>
      </c>
      <c r="AT301" s="95" t="s">
        <v>164</v>
      </c>
      <c r="AU301" s="95" t="s">
        <v>82</v>
      </c>
      <c r="AY301" s="17" t="s">
        <v>161</v>
      </c>
      <c r="BE301" s="96">
        <f>IF(O301="základní",K301,0)</f>
        <v>0</v>
      </c>
      <c r="BF301" s="96">
        <f>IF(O301="snížená",K301,0)</f>
        <v>0</v>
      </c>
      <c r="BG301" s="96">
        <f>IF(O301="zákl. přenesená",K301,0)</f>
        <v>0</v>
      </c>
      <c r="BH301" s="96">
        <f>IF(O301="sníž. přenesená",K301,0)</f>
        <v>0</v>
      </c>
      <c r="BI301" s="96">
        <f>IF(O301="nulová",K301,0)</f>
        <v>0</v>
      </c>
      <c r="BJ301" s="17" t="s">
        <v>80</v>
      </c>
      <c r="BK301" s="96">
        <f>ROUND(P301*H301,2)</f>
        <v>0</v>
      </c>
      <c r="BL301" s="17" t="s">
        <v>168</v>
      </c>
      <c r="BM301" s="95" t="s">
        <v>364</v>
      </c>
    </row>
    <row r="302" spans="1:65" s="15" customFormat="1">
      <c r="B302" s="230"/>
      <c r="C302" s="231"/>
      <c r="D302" s="221" t="s">
        <v>169</v>
      </c>
      <c r="E302" s="232" t="s">
        <v>1</v>
      </c>
      <c r="F302" s="233" t="s">
        <v>205</v>
      </c>
      <c r="G302" s="231"/>
      <c r="H302" s="232" t="s">
        <v>1</v>
      </c>
      <c r="I302" s="231"/>
      <c r="J302" s="231"/>
      <c r="K302" s="231"/>
      <c r="M302" s="107"/>
      <c r="N302" s="109"/>
      <c r="O302" s="110"/>
      <c r="P302" s="110"/>
      <c r="Q302" s="110"/>
      <c r="R302" s="110"/>
      <c r="S302" s="110"/>
      <c r="T302" s="110"/>
      <c r="U302" s="110"/>
      <c r="V302" s="110"/>
      <c r="W302" s="110"/>
      <c r="X302" s="111"/>
      <c r="AT302" s="108" t="s">
        <v>169</v>
      </c>
      <c r="AU302" s="108" t="s">
        <v>82</v>
      </c>
      <c r="AV302" s="15" t="s">
        <v>80</v>
      </c>
      <c r="AW302" s="15" t="s">
        <v>4</v>
      </c>
      <c r="AX302" s="15" t="s">
        <v>72</v>
      </c>
      <c r="AY302" s="108" t="s">
        <v>161</v>
      </c>
    </row>
    <row r="303" spans="1:65" s="15" customFormat="1">
      <c r="B303" s="230"/>
      <c r="C303" s="231"/>
      <c r="D303" s="221" t="s">
        <v>169</v>
      </c>
      <c r="E303" s="232" t="s">
        <v>1</v>
      </c>
      <c r="F303" s="233" t="s">
        <v>189</v>
      </c>
      <c r="G303" s="231"/>
      <c r="H303" s="232" t="s">
        <v>1</v>
      </c>
      <c r="I303" s="231"/>
      <c r="J303" s="231"/>
      <c r="K303" s="231"/>
      <c r="M303" s="107"/>
      <c r="N303" s="109"/>
      <c r="O303" s="110"/>
      <c r="P303" s="110"/>
      <c r="Q303" s="110"/>
      <c r="R303" s="110"/>
      <c r="S303" s="110"/>
      <c r="T303" s="110"/>
      <c r="U303" s="110"/>
      <c r="V303" s="110"/>
      <c r="W303" s="110"/>
      <c r="X303" s="111"/>
      <c r="AT303" s="108" t="s">
        <v>169</v>
      </c>
      <c r="AU303" s="108" t="s">
        <v>82</v>
      </c>
      <c r="AV303" s="15" t="s">
        <v>80</v>
      </c>
      <c r="AW303" s="15" t="s">
        <v>4</v>
      </c>
      <c r="AX303" s="15" t="s">
        <v>72</v>
      </c>
      <c r="AY303" s="108" t="s">
        <v>161</v>
      </c>
    </row>
    <row r="304" spans="1:65" s="13" customFormat="1">
      <c r="B304" s="219"/>
      <c r="C304" s="220"/>
      <c r="D304" s="221" t="s">
        <v>169</v>
      </c>
      <c r="E304" s="222" t="s">
        <v>1</v>
      </c>
      <c r="F304" s="223" t="s">
        <v>206</v>
      </c>
      <c r="G304" s="220"/>
      <c r="H304" s="224">
        <v>341.1</v>
      </c>
      <c r="I304" s="220"/>
      <c r="J304" s="220"/>
      <c r="K304" s="220"/>
      <c r="M304" s="97"/>
      <c r="N304" s="99"/>
      <c r="O304" s="100"/>
      <c r="P304" s="100"/>
      <c r="Q304" s="100"/>
      <c r="R304" s="100"/>
      <c r="S304" s="100"/>
      <c r="T304" s="100"/>
      <c r="U304" s="100"/>
      <c r="V304" s="100"/>
      <c r="W304" s="100"/>
      <c r="X304" s="101"/>
      <c r="AT304" s="98" t="s">
        <v>169</v>
      </c>
      <c r="AU304" s="98" t="s">
        <v>82</v>
      </c>
      <c r="AV304" s="13" t="s">
        <v>82</v>
      </c>
      <c r="AW304" s="13" t="s">
        <v>4</v>
      </c>
      <c r="AX304" s="13" t="s">
        <v>72</v>
      </c>
      <c r="AY304" s="98" t="s">
        <v>161</v>
      </c>
    </row>
    <row r="305" spans="2:51" s="13" customFormat="1">
      <c r="B305" s="219"/>
      <c r="C305" s="220"/>
      <c r="D305" s="221" t="s">
        <v>169</v>
      </c>
      <c r="E305" s="222" t="s">
        <v>1</v>
      </c>
      <c r="F305" s="223" t="s">
        <v>207</v>
      </c>
      <c r="G305" s="220"/>
      <c r="H305" s="224">
        <v>-4.05</v>
      </c>
      <c r="I305" s="220"/>
      <c r="J305" s="220"/>
      <c r="K305" s="220"/>
      <c r="M305" s="97"/>
      <c r="N305" s="99"/>
      <c r="O305" s="100"/>
      <c r="P305" s="100"/>
      <c r="Q305" s="100"/>
      <c r="R305" s="100"/>
      <c r="S305" s="100"/>
      <c r="T305" s="100"/>
      <c r="U305" s="100"/>
      <c r="V305" s="100"/>
      <c r="W305" s="100"/>
      <c r="X305" s="101"/>
      <c r="AT305" s="98" t="s">
        <v>169</v>
      </c>
      <c r="AU305" s="98" t="s">
        <v>82</v>
      </c>
      <c r="AV305" s="13" t="s">
        <v>82</v>
      </c>
      <c r="AW305" s="13" t="s">
        <v>4</v>
      </c>
      <c r="AX305" s="13" t="s">
        <v>72</v>
      </c>
      <c r="AY305" s="98" t="s">
        <v>161</v>
      </c>
    </row>
    <row r="306" spans="2:51" s="13" customFormat="1">
      <c r="B306" s="219"/>
      <c r="C306" s="220"/>
      <c r="D306" s="221" t="s">
        <v>169</v>
      </c>
      <c r="E306" s="222" t="s">
        <v>1</v>
      </c>
      <c r="F306" s="223" t="s">
        <v>208</v>
      </c>
      <c r="G306" s="220"/>
      <c r="H306" s="224">
        <v>-10.868</v>
      </c>
      <c r="I306" s="220"/>
      <c r="J306" s="220"/>
      <c r="K306" s="220"/>
      <c r="M306" s="97"/>
      <c r="N306" s="99"/>
      <c r="O306" s="100"/>
      <c r="P306" s="100"/>
      <c r="Q306" s="100"/>
      <c r="R306" s="100"/>
      <c r="S306" s="100"/>
      <c r="T306" s="100"/>
      <c r="U306" s="100"/>
      <c r="V306" s="100"/>
      <c r="W306" s="100"/>
      <c r="X306" s="101"/>
      <c r="AT306" s="98" t="s">
        <v>169</v>
      </c>
      <c r="AU306" s="98" t="s">
        <v>82</v>
      </c>
      <c r="AV306" s="13" t="s">
        <v>82</v>
      </c>
      <c r="AW306" s="13" t="s">
        <v>4</v>
      </c>
      <c r="AX306" s="13" t="s">
        <v>72</v>
      </c>
      <c r="AY306" s="98" t="s">
        <v>161</v>
      </c>
    </row>
    <row r="307" spans="2:51" s="13" customFormat="1">
      <c r="B307" s="219"/>
      <c r="C307" s="220"/>
      <c r="D307" s="221" t="s">
        <v>169</v>
      </c>
      <c r="E307" s="222" t="s">
        <v>1</v>
      </c>
      <c r="F307" s="223" t="s">
        <v>209</v>
      </c>
      <c r="G307" s="220"/>
      <c r="H307" s="224">
        <v>-3.84</v>
      </c>
      <c r="I307" s="220"/>
      <c r="J307" s="220"/>
      <c r="K307" s="220"/>
      <c r="M307" s="97"/>
      <c r="N307" s="99"/>
      <c r="O307" s="100"/>
      <c r="P307" s="100"/>
      <c r="Q307" s="100"/>
      <c r="R307" s="100"/>
      <c r="S307" s="100"/>
      <c r="T307" s="100"/>
      <c r="U307" s="100"/>
      <c r="V307" s="100"/>
      <c r="W307" s="100"/>
      <c r="X307" s="101"/>
      <c r="AT307" s="98" t="s">
        <v>169</v>
      </c>
      <c r="AU307" s="98" t="s">
        <v>82</v>
      </c>
      <c r="AV307" s="13" t="s">
        <v>82</v>
      </c>
      <c r="AW307" s="13" t="s">
        <v>4</v>
      </c>
      <c r="AX307" s="13" t="s">
        <v>72</v>
      </c>
      <c r="AY307" s="98" t="s">
        <v>161</v>
      </c>
    </row>
    <row r="308" spans="2:51" s="13" customFormat="1">
      <c r="B308" s="219"/>
      <c r="C308" s="220"/>
      <c r="D308" s="221" t="s">
        <v>169</v>
      </c>
      <c r="E308" s="222" t="s">
        <v>1</v>
      </c>
      <c r="F308" s="223" t="s">
        <v>210</v>
      </c>
      <c r="G308" s="220"/>
      <c r="H308" s="224">
        <v>-4.2009999999999996</v>
      </c>
      <c r="I308" s="220"/>
      <c r="J308" s="220"/>
      <c r="K308" s="220"/>
      <c r="M308" s="97"/>
      <c r="N308" s="99"/>
      <c r="O308" s="100"/>
      <c r="P308" s="100"/>
      <c r="Q308" s="100"/>
      <c r="R308" s="100"/>
      <c r="S308" s="100"/>
      <c r="T308" s="100"/>
      <c r="U308" s="100"/>
      <c r="V308" s="100"/>
      <c r="W308" s="100"/>
      <c r="X308" s="101"/>
      <c r="AT308" s="98" t="s">
        <v>169</v>
      </c>
      <c r="AU308" s="98" t="s">
        <v>82</v>
      </c>
      <c r="AV308" s="13" t="s">
        <v>82</v>
      </c>
      <c r="AW308" s="13" t="s">
        <v>4</v>
      </c>
      <c r="AX308" s="13" t="s">
        <v>72</v>
      </c>
      <c r="AY308" s="98" t="s">
        <v>161</v>
      </c>
    </row>
    <row r="309" spans="2:51" s="13" customFormat="1">
      <c r="B309" s="219"/>
      <c r="C309" s="220"/>
      <c r="D309" s="221" t="s">
        <v>169</v>
      </c>
      <c r="E309" s="222" t="s">
        <v>1</v>
      </c>
      <c r="F309" s="223" t="s">
        <v>211</v>
      </c>
      <c r="G309" s="220"/>
      <c r="H309" s="224">
        <v>-9.76</v>
      </c>
      <c r="I309" s="220"/>
      <c r="J309" s="220"/>
      <c r="K309" s="220"/>
      <c r="M309" s="97"/>
      <c r="N309" s="99"/>
      <c r="O309" s="100"/>
      <c r="P309" s="100"/>
      <c r="Q309" s="100"/>
      <c r="R309" s="100"/>
      <c r="S309" s="100"/>
      <c r="T309" s="100"/>
      <c r="U309" s="100"/>
      <c r="V309" s="100"/>
      <c r="W309" s="100"/>
      <c r="X309" s="101"/>
      <c r="AT309" s="98" t="s">
        <v>169</v>
      </c>
      <c r="AU309" s="98" t="s">
        <v>82</v>
      </c>
      <c r="AV309" s="13" t="s">
        <v>82</v>
      </c>
      <c r="AW309" s="13" t="s">
        <v>4</v>
      </c>
      <c r="AX309" s="13" t="s">
        <v>72</v>
      </c>
      <c r="AY309" s="98" t="s">
        <v>161</v>
      </c>
    </row>
    <row r="310" spans="2:51" s="13" customFormat="1">
      <c r="B310" s="219"/>
      <c r="C310" s="220"/>
      <c r="D310" s="221" t="s">
        <v>169</v>
      </c>
      <c r="E310" s="222" t="s">
        <v>1</v>
      </c>
      <c r="F310" s="223" t="s">
        <v>212</v>
      </c>
      <c r="G310" s="220"/>
      <c r="H310" s="224">
        <v>-5.5730000000000004</v>
      </c>
      <c r="I310" s="220"/>
      <c r="J310" s="220"/>
      <c r="K310" s="220"/>
      <c r="M310" s="97"/>
      <c r="N310" s="99"/>
      <c r="O310" s="100"/>
      <c r="P310" s="100"/>
      <c r="Q310" s="100"/>
      <c r="R310" s="100"/>
      <c r="S310" s="100"/>
      <c r="T310" s="100"/>
      <c r="U310" s="100"/>
      <c r="V310" s="100"/>
      <c r="W310" s="100"/>
      <c r="X310" s="101"/>
      <c r="AT310" s="98" t="s">
        <v>169</v>
      </c>
      <c r="AU310" s="98" t="s">
        <v>82</v>
      </c>
      <c r="AV310" s="13" t="s">
        <v>82</v>
      </c>
      <c r="AW310" s="13" t="s">
        <v>4</v>
      </c>
      <c r="AX310" s="13" t="s">
        <v>72</v>
      </c>
      <c r="AY310" s="98" t="s">
        <v>161</v>
      </c>
    </row>
    <row r="311" spans="2:51" s="13" customFormat="1">
      <c r="B311" s="219"/>
      <c r="C311" s="220"/>
      <c r="D311" s="221" t="s">
        <v>169</v>
      </c>
      <c r="E311" s="222" t="s">
        <v>1</v>
      </c>
      <c r="F311" s="223" t="s">
        <v>213</v>
      </c>
      <c r="G311" s="220"/>
      <c r="H311" s="224">
        <v>-7.843</v>
      </c>
      <c r="I311" s="220"/>
      <c r="J311" s="220"/>
      <c r="K311" s="220"/>
      <c r="M311" s="97"/>
      <c r="N311" s="99"/>
      <c r="O311" s="100"/>
      <c r="P311" s="100"/>
      <c r="Q311" s="100"/>
      <c r="R311" s="100"/>
      <c r="S311" s="100"/>
      <c r="T311" s="100"/>
      <c r="U311" s="100"/>
      <c r="V311" s="100"/>
      <c r="W311" s="100"/>
      <c r="X311" s="101"/>
      <c r="AT311" s="98" t="s">
        <v>169</v>
      </c>
      <c r="AU311" s="98" t="s">
        <v>82</v>
      </c>
      <c r="AV311" s="13" t="s">
        <v>82</v>
      </c>
      <c r="AW311" s="13" t="s">
        <v>4</v>
      </c>
      <c r="AX311" s="13" t="s">
        <v>72</v>
      </c>
      <c r="AY311" s="98" t="s">
        <v>161</v>
      </c>
    </row>
    <row r="312" spans="2:51" s="13" customFormat="1">
      <c r="B312" s="219"/>
      <c r="C312" s="220"/>
      <c r="D312" s="221" t="s">
        <v>169</v>
      </c>
      <c r="E312" s="222" t="s">
        <v>1</v>
      </c>
      <c r="F312" s="223" t="s">
        <v>214</v>
      </c>
      <c r="G312" s="220"/>
      <c r="H312" s="224">
        <v>-3.1150000000000002</v>
      </c>
      <c r="I312" s="220"/>
      <c r="J312" s="220"/>
      <c r="K312" s="220"/>
      <c r="M312" s="97"/>
      <c r="N312" s="99"/>
      <c r="O312" s="100"/>
      <c r="P312" s="100"/>
      <c r="Q312" s="100"/>
      <c r="R312" s="100"/>
      <c r="S312" s="100"/>
      <c r="T312" s="100"/>
      <c r="U312" s="100"/>
      <c r="V312" s="100"/>
      <c r="W312" s="100"/>
      <c r="X312" s="101"/>
      <c r="AT312" s="98" t="s">
        <v>169</v>
      </c>
      <c r="AU312" s="98" t="s">
        <v>82</v>
      </c>
      <c r="AV312" s="13" t="s">
        <v>82</v>
      </c>
      <c r="AW312" s="13" t="s">
        <v>4</v>
      </c>
      <c r="AX312" s="13" t="s">
        <v>72</v>
      </c>
      <c r="AY312" s="98" t="s">
        <v>161</v>
      </c>
    </row>
    <row r="313" spans="2:51" s="15" customFormat="1">
      <c r="B313" s="230"/>
      <c r="C313" s="231"/>
      <c r="D313" s="221" t="s">
        <v>169</v>
      </c>
      <c r="E313" s="232" t="s">
        <v>1</v>
      </c>
      <c r="F313" s="233" t="s">
        <v>215</v>
      </c>
      <c r="G313" s="231"/>
      <c r="H313" s="232" t="s">
        <v>1</v>
      </c>
      <c r="I313" s="231"/>
      <c r="J313" s="231"/>
      <c r="K313" s="231"/>
      <c r="M313" s="107"/>
      <c r="N313" s="109"/>
      <c r="O313" s="110"/>
      <c r="P313" s="110"/>
      <c r="Q313" s="110"/>
      <c r="R313" s="110"/>
      <c r="S313" s="110"/>
      <c r="T313" s="110"/>
      <c r="U313" s="110"/>
      <c r="V313" s="110"/>
      <c r="W313" s="110"/>
      <c r="X313" s="111"/>
      <c r="AT313" s="108" t="s">
        <v>169</v>
      </c>
      <c r="AU313" s="108" t="s">
        <v>82</v>
      </c>
      <c r="AV313" s="15" t="s">
        <v>80</v>
      </c>
      <c r="AW313" s="15" t="s">
        <v>4</v>
      </c>
      <c r="AX313" s="15" t="s">
        <v>72</v>
      </c>
      <c r="AY313" s="108" t="s">
        <v>161</v>
      </c>
    </row>
    <row r="314" spans="2:51" s="13" customFormat="1">
      <c r="B314" s="219"/>
      <c r="C314" s="220"/>
      <c r="D314" s="221" t="s">
        <v>169</v>
      </c>
      <c r="E314" s="222" t="s">
        <v>1</v>
      </c>
      <c r="F314" s="223" t="s">
        <v>216</v>
      </c>
      <c r="G314" s="220"/>
      <c r="H314" s="224">
        <v>205.05600000000001</v>
      </c>
      <c r="I314" s="220"/>
      <c r="J314" s="220"/>
      <c r="K314" s="220"/>
      <c r="M314" s="97"/>
      <c r="N314" s="99"/>
      <c r="O314" s="100"/>
      <c r="P314" s="100"/>
      <c r="Q314" s="100"/>
      <c r="R314" s="100"/>
      <c r="S314" s="100"/>
      <c r="T314" s="100"/>
      <c r="U314" s="100"/>
      <c r="V314" s="100"/>
      <c r="W314" s="100"/>
      <c r="X314" s="101"/>
      <c r="AT314" s="98" t="s">
        <v>169</v>
      </c>
      <c r="AU314" s="98" t="s">
        <v>82</v>
      </c>
      <c r="AV314" s="13" t="s">
        <v>82</v>
      </c>
      <c r="AW314" s="13" t="s">
        <v>4</v>
      </c>
      <c r="AX314" s="13" t="s">
        <v>72</v>
      </c>
      <c r="AY314" s="98" t="s">
        <v>161</v>
      </c>
    </row>
    <row r="315" spans="2:51" s="13" customFormat="1">
      <c r="B315" s="219"/>
      <c r="C315" s="220"/>
      <c r="D315" s="221" t="s">
        <v>169</v>
      </c>
      <c r="E315" s="222" t="s">
        <v>1</v>
      </c>
      <c r="F315" s="223" t="s">
        <v>217</v>
      </c>
      <c r="G315" s="220"/>
      <c r="H315" s="224">
        <v>-10.54</v>
      </c>
      <c r="I315" s="220"/>
      <c r="J315" s="220"/>
      <c r="K315" s="220"/>
      <c r="M315" s="97"/>
      <c r="N315" s="99"/>
      <c r="O315" s="100"/>
      <c r="P315" s="100"/>
      <c r="Q315" s="100"/>
      <c r="R315" s="100"/>
      <c r="S315" s="100"/>
      <c r="T315" s="100"/>
      <c r="U315" s="100"/>
      <c r="V315" s="100"/>
      <c r="W315" s="100"/>
      <c r="X315" s="101"/>
      <c r="AT315" s="98" t="s">
        <v>169</v>
      </c>
      <c r="AU315" s="98" t="s">
        <v>82</v>
      </c>
      <c r="AV315" s="13" t="s">
        <v>82</v>
      </c>
      <c r="AW315" s="13" t="s">
        <v>4</v>
      </c>
      <c r="AX315" s="13" t="s">
        <v>72</v>
      </c>
      <c r="AY315" s="98" t="s">
        <v>161</v>
      </c>
    </row>
    <row r="316" spans="2:51" s="13" customFormat="1">
      <c r="B316" s="219"/>
      <c r="C316" s="220"/>
      <c r="D316" s="221" t="s">
        <v>169</v>
      </c>
      <c r="E316" s="222" t="s">
        <v>1</v>
      </c>
      <c r="F316" s="223" t="s">
        <v>218</v>
      </c>
      <c r="G316" s="220"/>
      <c r="H316" s="224">
        <v>-20.46</v>
      </c>
      <c r="I316" s="220"/>
      <c r="J316" s="220"/>
      <c r="K316" s="220"/>
      <c r="M316" s="97"/>
      <c r="N316" s="99"/>
      <c r="O316" s="100"/>
      <c r="P316" s="100"/>
      <c r="Q316" s="100"/>
      <c r="R316" s="100"/>
      <c r="S316" s="100"/>
      <c r="T316" s="100"/>
      <c r="U316" s="100"/>
      <c r="V316" s="100"/>
      <c r="W316" s="100"/>
      <c r="X316" s="101"/>
      <c r="AT316" s="98" t="s">
        <v>169</v>
      </c>
      <c r="AU316" s="98" t="s">
        <v>82</v>
      </c>
      <c r="AV316" s="13" t="s">
        <v>82</v>
      </c>
      <c r="AW316" s="13" t="s">
        <v>4</v>
      </c>
      <c r="AX316" s="13" t="s">
        <v>72</v>
      </c>
      <c r="AY316" s="98" t="s">
        <v>161</v>
      </c>
    </row>
    <row r="317" spans="2:51" s="15" customFormat="1">
      <c r="B317" s="230"/>
      <c r="C317" s="231"/>
      <c r="D317" s="221" t="s">
        <v>169</v>
      </c>
      <c r="E317" s="232" t="s">
        <v>1</v>
      </c>
      <c r="F317" s="233" t="s">
        <v>222</v>
      </c>
      <c r="G317" s="231"/>
      <c r="H317" s="232" t="s">
        <v>1</v>
      </c>
      <c r="I317" s="231"/>
      <c r="J317" s="231"/>
      <c r="K317" s="231"/>
      <c r="M317" s="107"/>
      <c r="N317" s="109"/>
      <c r="O317" s="110"/>
      <c r="P317" s="110"/>
      <c r="Q317" s="110"/>
      <c r="R317" s="110"/>
      <c r="S317" s="110"/>
      <c r="T317" s="110"/>
      <c r="U317" s="110"/>
      <c r="V317" s="110"/>
      <c r="W317" s="110"/>
      <c r="X317" s="111"/>
      <c r="AT317" s="108" t="s">
        <v>169</v>
      </c>
      <c r="AU317" s="108" t="s">
        <v>82</v>
      </c>
      <c r="AV317" s="15" t="s">
        <v>80</v>
      </c>
      <c r="AW317" s="15" t="s">
        <v>4</v>
      </c>
      <c r="AX317" s="15" t="s">
        <v>72</v>
      </c>
      <c r="AY317" s="108" t="s">
        <v>161</v>
      </c>
    </row>
    <row r="318" spans="2:51" s="13" customFormat="1">
      <c r="B318" s="219"/>
      <c r="C318" s="220"/>
      <c r="D318" s="221" t="s">
        <v>169</v>
      </c>
      <c r="E318" s="222" t="s">
        <v>1</v>
      </c>
      <c r="F318" s="223" t="s">
        <v>223</v>
      </c>
      <c r="G318" s="220"/>
      <c r="H318" s="224">
        <v>126</v>
      </c>
      <c r="I318" s="220"/>
      <c r="J318" s="220"/>
      <c r="K318" s="220"/>
      <c r="M318" s="97"/>
      <c r="N318" s="99"/>
      <c r="O318" s="100"/>
      <c r="P318" s="100"/>
      <c r="Q318" s="100"/>
      <c r="R318" s="100"/>
      <c r="S318" s="100"/>
      <c r="T318" s="100"/>
      <c r="U318" s="100"/>
      <c r="V318" s="100"/>
      <c r="W318" s="100"/>
      <c r="X318" s="101"/>
      <c r="AT318" s="98" t="s">
        <v>169</v>
      </c>
      <c r="AU318" s="98" t="s">
        <v>82</v>
      </c>
      <c r="AV318" s="13" t="s">
        <v>82</v>
      </c>
      <c r="AW318" s="13" t="s">
        <v>4</v>
      </c>
      <c r="AX318" s="13" t="s">
        <v>72</v>
      </c>
      <c r="AY318" s="98" t="s">
        <v>161</v>
      </c>
    </row>
    <row r="319" spans="2:51" s="15" customFormat="1">
      <c r="B319" s="230"/>
      <c r="C319" s="231"/>
      <c r="D319" s="221" t="s">
        <v>169</v>
      </c>
      <c r="E319" s="232" t="s">
        <v>1</v>
      </c>
      <c r="F319" s="233" t="s">
        <v>224</v>
      </c>
      <c r="G319" s="231"/>
      <c r="H319" s="232" t="s">
        <v>1</v>
      </c>
      <c r="I319" s="231"/>
      <c r="J319" s="231"/>
      <c r="K319" s="231"/>
      <c r="M319" s="107"/>
      <c r="N319" s="109"/>
      <c r="O319" s="110"/>
      <c r="P319" s="110"/>
      <c r="Q319" s="110"/>
      <c r="R319" s="110"/>
      <c r="S319" s="110"/>
      <c r="T319" s="110"/>
      <c r="U319" s="110"/>
      <c r="V319" s="110"/>
      <c r="W319" s="110"/>
      <c r="X319" s="111"/>
      <c r="AT319" s="108" t="s">
        <v>169</v>
      </c>
      <c r="AU319" s="108" t="s">
        <v>82</v>
      </c>
      <c r="AV319" s="15" t="s">
        <v>80</v>
      </c>
      <c r="AW319" s="15" t="s">
        <v>4</v>
      </c>
      <c r="AX319" s="15" t="s">
        <v>72</v>
      </c>
      <c r="AY319" s="108" t="s">
        <v>161</v>
      </c>
    </row>
    <row r="320" spans="2:51" s="13" customFormat="1">
      <c r="B320" s="219"/>
      <c r="C320" s="220"/>
      <c r="D320" s="221" t="s">
        <v>169</v>
      </c>
      <c r="E320" s="222" t="s">
        <v>1</v>
      </c>
      <c r="F320" s="223" t="s">
        <v>225</v>
      </c>
      <c r="G320" s="220"/>
      <c r="H320" s="224">
        <v>21.9</v>
      </c>
      <c r="I320" s="220"/>
      <c r="J320" s="220"/>
      <c r="K320" s="220"/>
      <c r="M320" s="97"/>
      <c r="N320" s="99"/>
      <c r="O320" s="100"/>
      <c r="P320" s="100"/>
      <c r="Q320" s="100"/>
      <c r="R320" s="100"/>
      <c r="S320" s="100"/>
      <c r="T320" s="100"/>
      <c r="U320" s="100"/>
      <c r="V320" s="100"/>
      <c r="W320" s="100"/>
      <c r="X320" s="101"/>
      <c r="AT320" s="98" t="s">
        <v>169</v>
      </c>
      <c r="AU320" s="98" t="s">
        <v>82</v>
      </c>
      <c r="AV320" s="13" t="s">
        <v>82</v>
      </c>
      <c r="AW320" s="13" t="s">
        <v>4</v>
      </c>
      <c r="AX320" s="13" t="s">
        <v>72</v>
      </c>
      <c r="AY320" s="98" t="s">
        <v>161</v>
      </c>
    </row>
    <row r="321" spans="1:65" s="13" customFormat="1">
      <c r="B321" s="219"/>
      <c r="C321" s="220"/>
      <c r="D321" s="221" t="s">
        <v>169</v>
      </c>
      <c r="E321" s="222" t="s">
        <v>1</v>
      </c>
      <c r="F321" s="223" t="s">
        <v>226</v>
      </c>
      <c r="G321" s="220"/>
      <c r="H321" s="224">
        <v>28.8</v>
      </c>
      <c r="I321" s="220"/>
      <c r="J321" s="220"/>
      <c r="K321" s="220"/>
      <c r="M321" s="97"/>
      <c r="N321" s="99"/>
      <c r="O321" s="100"/>
      <c r="P321" s="100"/>
      <c r="Q321" s="100"/>
      <c r="R321" s="100"/>
      <c r="S321" s="100"/>
      <c r="T321" s="100"/>
      <c r="U321" s="100"/>
      <c r="V321" s="100"/>
      <c r="W321" s="100"/>
      <c r="X321" s="101"/>
      <c r="AT321" s="98" t="s">
        <v>169</v>
      </c>
      <c r="AU321" s="98" t="s">
        <v>82</v>
      </c>
      <c r="AV321" s="13" t="s">
        <v>82</v>
      </c>
      <c r="AW321" s="13" t="s">
        <v>4</v>
      </c>
      <c r="AX321" s="13" t="s">
        <v>72</v>
      </c>
      <c r="AY321" s="98" t="s">
        <v>161</v>
      </c>
    </row>
    <row r="322" spans="1:65" s="13" customFormat="1">
      <c r="B322" s="219"/>
      <c r="C322" s="220"/>
      <c r="D322" s="221" t="s">
        <v>169</v>
      </c>
      <c r="E322" s="222" t="s">
        <v>1</v>
      </c>
      <c r="F322" s="223" t="s">
        <v>227</v>
      </c>
      <c r="G322" s="220"/>
      <c r="H322" s="224">
        <v>6.3</v>
      </c>
      <c r="I322" s="220"/>
      <c r="J322" s="220"/>
      <c r="K322" s="220"/>
      <c r="M322" s="97"/>
      <c r="N322" s="99"/>
      <c r="O322" s="100"/>
      <c r="P322" s="100"/>
      <c r="Q322" s="100"/>
      <c r="R322" s="100"/>
      <c r="S322" s="100"/>
      <c r="T322" s="100"/>
      <c r="U322" s="100"/>
      <c r="V322" s="100"/>
      <c r="W322" s="100"/>
      <c r="X322" s="101"/>
      <c r="AT322" s="98" t="s">
        <v>169</v>
      </c>
      <c r="AU322" s="98" t="s">
        <v>82</v>
      </c>
      <c r="AV322" s="13" t="s">
        <v>82</v>
      </c>
      <c r="AW322" s="13" t="s">
        <v>4</v>
      </c>
      <c r="AX322" s="13" t="s">
        <v>72</v>
      </c>
      <c r="AY322" s="98" t="s">
        <v>161</v>
      </c>
    </row>
    <row r="323" spans="1:65" s="13" customFormat="1">
      <c r="B323" s="219"/>
      <c r="C323" s="220"/>
      <c r="D323" s="221" t="s">
        <v>169</v>
      </c>
      <c r="E323" s="222" t="s">
        <v>1</v>
      </c>
      <c r="F323" s="223" t="s">
        <v>228</v>
      </c>
      <c r="G323" s="220"/>
      <c r="H323" s="224">
        <v>3.01</v>
      </c>
      <c r="I323" s="220"/>
      <c r="J323" s="220"/>
      <c r="K323" s="220"/>
      <c r="M323" s="97"/>
      <c r="N323" s="99"/>
      <c r="O323" s="100"/>
      <c r="P323" s="100"/>
      <c r="Q323" s="100"/>
      <c r="R323" s="100"/>
      <c r="S323" s="100"/>
      <c r="T323" s="100"/>
      <c r="U323" s="100"/>
      <c r="V323" s="100"/>
      <c r="W323" s="100"/>
      <c r="X323" s="101"/>
      <c r="AT323" s="98" t="s">
        <v>169</v>
      </c>
      <c r="AU323" s="98" t="s">
        <v>82</v>
      </c>
      <c r="AV323" s="13" t="s">
        <v>82</v>
      </c>
      <c r="AW323" s="13" t="s">
        <v>4</v>
      </c>
      <c r="AX323" s="13" t="s">
        <v>72</v>
      </c>
      <c r="AY323" s="98" t="s">
        <v>161</v>
      </c>
    </row>
    <row r="324" spans="1:65" s="13" customFormat="1">
      <c r="B324" s="219"/>
      <c r="C324" s="220"/>
      <c r="D324" s="221" t="s">
        <v>169</v>
      </c>
      <c r="E324" s="222" t="s">
        <v>1</v>
      </c>
      <c r="F324" s="223" t="s">
        <v>229</v>
      </c>
      <c r="G324" s="220"/>
      <c r="H324" s="224">
        <v>6.8250000000000002</v>
      </c>
      <c r="I324" s="220"/>
      <c r="J324" s="220"/>
      <c r="K324" s="220"/>
      <c r="M324" s="97"/>
      <c r="N324" s="99"/>
      <c r="O324" s="100"/>
      <c r="P324" s="100"/>
      <c r="Q324" s="100"/>
      <c r="R324" s="100"/>
      <c r="S324" s="100"/>
      <c r="T324" s="100"/>
      <c r="U324" s="100"/>
      <c r="V324" s="100"/>
      <c r="W324" s="100"/>
      <c r="X324" s="101"/>
      <c r="AT324" s="98" t="s">
        <v>169</v>
      </c>
      <c r="AU324" s="98" t="s">
        <v>82</v>
      </c>
      <c r="AV324" s="13" t="s">
        <v>82</v>
      </c>
      <c r="AW324" s="13" t="s">
        <v>4</v>
      </c>
      <c r="AX324" s="13" t="s">
        <v>72</v>
      </c>
      <c r="AY324" s="98" t="s">
        <v>161</v>
      </c>
    </row>
    <row r="325" spans="1:65" s="13" customFormat="1">
      <c r="B325" s="219"/>
      <c r="C325" s="220"/>
      <c r="D325" s="221" t="s">
        <v>169</v>
      </c>
      <c r="E325" s="222" t="s">
        <v>1</v>
      </c>
      <c r="F325" s="223" t="s">
        <v>230</v>
      </c>
      <c r="G325" s="220"/>
      <c r="H325" s="224">
        <v>10.8</v>
      </c>
      <c r="I325" s="220"/>
      <c r="J325" s="220"/>
      <c r="K325" s="220"/>
      <c r="M325" s="97"/>
      <c r="N325" s="99"/>
      <c r="O325" s="100"/>
      <c r="P325" s="100"/>
      <c r="Q325" s="100"/>
      <c r="R325" s="100"/>
      <c r="S325" s="100"/>
      <c r="T325" s="100"/>
      <c r="U325" s="100"/>
      <c r="V325" s="100"/>
      <c r="W325" s="100"/>
      <c r="X325" s="101"/>
      <c r="AT325" s="98" t="s">
        <v>169</v>
      </c>
      <c r="AU325" s="98" t="s">
        <v>82</v>
      </c>
      <c r="AV325" s="13" t="s">
        <v>82</v>
      </c>
      <c r="AW325" s="13" t="s">
        <v>4</v>
      </c>
      <c r="AX325" s="13" t="s">
        <v>72</v>
      </c>
      <c r="AY325" s="98" t="s">
        <v>161</v>
      </c>
    </row>
    <row r="326" spans="1:65" s="13" customFormat="1">
      <c r="B326" s="219"/>
      <c r="C326" s="220"/>
      <c r="D326" s="221" t="s">
        <v>169</v>
      </c>
      <c r="E326" s="222" t="s">
        <v>1</v>
      </c>
      <c r="F326" s="223" t="s">
        <v>231</v>
      </c>
      <c r="G326" s="220"/>
      <c r="H326" s="224">
        <v>27</v>
      </c>
      <c r="I326" s="220"/>
      <c r="J326" s="220"/>
      <c r="K326" s="220"/>
      <c r="M326" s="97"/>
      <c r="N326" s="99"/>
      <c r="O326" s="100"/>
      <c r="P326" s="100"/>
      <c r="Q326" s="100"/>
      <c r="R326" s="100"/>
      <c r="S326" s="100"/>
      <c r="T326" s="100"/>
      <c r="U326" s="100"/>
      <c r="V326" s="100"/>
      <c r="W326" s="100"/>
      <c r="X326" s="101"/>
      <c r="AT326" s="98" t="s">
        <v>169</v>
      </c>
      <c r="AU326" s="98" t="s">
        <v>82</v>
      </c>
      <c r="AV326" s="13" t="s">
        <v>82</v>
      </c>
      <c r="AW326" s="13" t="s">
        <v>4</v>
      </c>
      <c r="AX326" s="13" t="s">
        <v>72</v>
      </c>
      <c r="AY326" s="98" t="s">
        <v>161</v>
      </c>
    </row>
    <row r="327" spans="1:65" s="14" customFormat="1">
      <c r="B327" s="225"/>
      <c r="C327" s="226"/>
      <c r="D327" s="221" t="s">
        <v>169</v>
      </c>
      <c r="E327" s="227" t="s">
        <v>1</v>
      </c>
      <c r="F327" s="228" t="s">
        <v>171</v>
      </c>
      <c r="G327" s="226"/>
      <c r="H327" s="229">
        <v>696.54099999999994</v>
      </c>
      <c r="I327" s="226"/>
      <c r="J327" s="226"/>
      <c r="K327" s="226"/>
      <c r="M327" s="102"/>
      <c r="N327" s="104"/>
      <c r="O327" s="105"/>
      <c r="P327" s="105"/>
      <c r="Q327" s="105"/>
      <c r="R327" s="105"/>
      <c r="S327" s="105"/>
      <c r="T327" s="105"/>
      <c r="U327" s="105"/>
      <c r="V327" s="105"/>
      <c r="W327" s="105"/>
      <c r="X327" s="106"/>
      <c r="AT327" s="103" t="s">
        <v>169</v>
      </c>
      <c r="AU327" s="103" t="s">
        <v>82</v>
      </c>
      <c r="AV327" s="14" t="s">
        <v>168</v>
      </c>
      <c r="AW327" s="14" t="s">
        <v>4</v>
      </c>
      <c r="AX327" s="14" t="s">
        <v>80</v>
      </c>
      <c r="AY327" s="103" t="s">
        <v>161</v>
      </c>
    </row>
    <row r="328" spans="1:65" s="2" customFormat="1" ht="44.25" customHeight="1">
      <c r="A328" s="21"/>
      <c r="B328" s="137"/>
      <c r="C328" s="213" t="s">
        <v>286</v>
      </c>
      <c r="D328" s="213" t="s">
        <v>164</v>
      </c>
      <c r="E328" s="214" t="s">
        <v>609</v>
      </c>
      <c r="F328" s="215" t="s">
        <v>610</v>
      </c>
      <c r="G328" s="216" t="s">
        <v>167</v>
      </c>
      <c r="H328" s="217">
        <v>696.54100000000005</v>
      </c>
      <c r="I328" s="123"/>
      <c r="J328" s="123"/>
      <c r="K328" s="218">
        <f>ROUND(P328*H328,2)</f>
        <v>0</v>
      </c>
      <c r="L328" s="89"/>
      <c r="M328" s="22"/>
      <c r="N328" s="90" t="s">
        <v>1</v>
      </c>
      <c r="O328" s="91" t="s">
        <v>35</v>
      </c>
      <c r="P328" s="92">
        <f>I328+J328</f>
        <v>0</v>
      </c>
      <c r="Q328" s="92">
        <f>ROUND(I328*H328,2)</f>
        <v>0</v>
      </c>
      <c r="R328" s="92">
        <f>ROUND(J328*H328,2)</f>
        <v>0</v>
      </c>
      <c r="S328" s="93">
        <v>0</v>
      </c>
      <c r="T328" s="93">
        <f>S328*H328</f>
        <v>0</v>
      </c>
      <c r="U328" s="93">
        <v>0</v>
      </c>
      <c r="V328" s="93">
        <f>U328*H328</f>
        <v>0</v>
      </c>
      <c r="W328" s="93">
        <v>0</v>
      </c>
      <c r="X328" s="94">
        <f>W328*H328</f>
        <v>0</v>
      </c>
      <c r="Y328" s="21"/>
      <c r="Z328" s="21"/>
      <c r="AA328" s="21"/>
      <c r="AB328" s="21"/>
      <c r="AC328" s="21"/>
      <c r="AD328" s="21"/>
      <c r="AE328" s="21"/>
      <c r="AR328" s="95" t="s">
        <v>168</v>
      </c>
      <c r="AT328" s="95" t="s">
        <v>164</v>
      </c>
      <c r="AU328" s="95" t="s">
        <v>82</v>
      </c>
      <c r="AY328" s="17" t="s">
        <v>161</v>
      </c>
      <c r="BE328" s="96">
        <f>IF(O328="základní",K328,0)</f>
        <v>0</v>
      </c>
      <c r="BF328" s="96">
        <f>IF(O328="snížená",K328,0)</f>
        <v>0</v>
      </c>
      <c r="BG328" s="96">
        <f>IF(O328="zákl. přenesená",K328,0)</f>
        <v>0</v>
      </c>
      <c r="BH328" s="96">
        <f>IF(O328="sníž. přenesená",K328,0)</f>
        <v>0</v>
      </c>
      <c r="BI328" s="96">
        <f>IF(O328="nulová",K328,0)</f>
        <v>0</v>
      </c>
      <c r="BJ328" s="17" t="s">
        <v>80</v>
      </c>
      <c r="BK328" s="96">
        <f>ROUND(P328*H328,2)</f>
        <v>0</v>
      </c>
      <c r="BL328" s="17" t="s">
        <v>168</v>
      </c>
      <c r="BM328" s="95" t="s">
        <v>369</v>
      </c>
    </row>
    <row r="329" spans="1:65" s="15" customFormat="1">
      <c r="B329" s="230"/>
      <c r="C329" s="231"/>
      <c r="D329" s="221" t="s">
        <v>169</v>
      </c>
      <c r="E329" s="232" t="s">
        <v>1</v>
      </c>
      <c r="F329" s="233" t="s">
        <v>205</v>
      </c>
      <c r="G329" s="231"/>
      <c r="H329" s="232" t="s">
        <v>1</v>
      </c>
      <c r="I329" s="231"/>
      <c r="J329" s="231"/>
      <c r="K329" s="231"/>
      <c r="M329" s="107"/>
      <c r="N329" s="109"/>
      <c r="O329" s="110"/>
      <c r="P329" s="110"/>
      <c r="Q329" s="110"/>
      <c r="R329" s="110"/>
      <c r="S329" s="110"/>
      <c r="T329" s="110"/>
      <c r="U329" s="110"/>
      <c r="V329" s="110"/>
      <c r="W329" s="110"/>
      <c r="X329" s="111"/>
      <c r="AT329" s="108" t="s">
        <v>169</v>
      </c>
      <c r="AU329" s="108" t="s">
        <v>82</v>
      </c>
      <c r="AV329" s="15" t="s">
        <v>80</v>
      </c>
      <c r="AW329" s="15" t="s">
        <v>4</v>
      </c>
      <c r="AX329" s="15" t="s">
        <v>72</v>
      </c>
      <c r="AY329" s="108" t="s">
        <v>161</v>
      </c>
    </row>
    <row r="330" spans="1:65" s="15" customFormat="1">
      <c r="B330" s="230"/>
      <c r="C330" s="231"/>
      <c r="D330" s="221" t="s">
        <v>169</v>
      </c>
      <c r="E330" s="232" t="s">
        <v>1</v>
      </c>
      <c r="F330" s="233" t="s">
        <v>189</v>
      </c>
      <c r="G330" s="231"/>
      <c r="H330" s="232" t="s">
        <v>1</v>
      </c>
      <c r="I330" s="231"/>
      <c r="J330" s="231"/>
      <c r="K330" s="231"/>
      <c r="M330" s="107"/>
      <c r="N330" s="109"/>
      <c r="O330" s="110"/>
      <c r="P330" s="110"/>
      <c r="Q330" s="110"/>
      <c r="R330" s="110"/>
      <c r="S330" s="110"/>
      <c r="T330" s="110"/>
      <c r="U330" s="110"/>
      <c r="V330" s="110"/>
      <c r="W330" s="110"/>
      <c r="X330" s="111"/>
      <c r="AT330" s="108" t="s">
        <v>169</v>
      </c>
      <c r="AU330" s="108" t="s">
        <v>82</v>
      </c>
      <c r="AV330" s="15" t="s">
        <v>80</v>
      </c>
      <c r="AW330" s="15" t="s">
        <v>4</v>
      </c>
      <c r="AX330" s="15" t="s">
        <v>72</v>
      </c>
      <c r="AY330" s="108" t="s">
        <v>161</v>
      </c>
    </row>
    <row r="331" spans="1:65" s="13" customFormat="1">
      <c r="B331" s="219"/>
      <c r="C331" s="220"/>
      <c r="D331" s="221" t="s">
        <v>169</v>
      </c>
      <c r="E331" s="222" t="s">
        <v>1</v>
      </c>
      <c r="F331" s="223" t="s">
        <v>206</v>
      </c>
      <c r="G331" s="220"/>
      <c r="H331" s="224">
        <v>341.1</v>
      </c>
      <c r="I331" s="220"/>
      <c r="J331" s="220"/>
      <c r="K331" s="220"/>
      <c r="M331" s="97"/>
      <c r="N331" s="99"/>
      <c r="O331" s="100"/>
      <c r="P331" s="100"/>
      <c r="Q331" s="100"/>
      <c r="R331" s="100"/>
      <c r="S331" s="100"/>
      <c r="T331" s="100"/>
      <c r="U331" s="100"/>
      <c r="V331" s="100"/>
      <c r="W331" s="100"/>
      <c r="X331" s="101"/>
      <c r="AT331" s="98" t="s">
        <v>169</v>
      </c>
      <c r="AU331" s="98" t="s">
        <v>82</v>
      </c>
      <c r="AV331" s="13" t="s">
        <v>82</v>
      </c>
      <c r="AW331" s="13" t="s">
        <v>4</v>
      </c>
      <c r="AX331" s="13" t="s">
        <v>72</v>
      </c>
      <c r="AY331" s="98" t="s">
        <v>161</v>
      </c>
    </row>
    <row r="332" spans="1:65" s="13" customFormat="1">
      <c r="B332" s="219"/>
      <c r="C332" s="220"/>
      <c r="D332" s="221" t="s">
        <v>169</v>
      </c>
      <c r="E332" s="222" t="s">
        <v>1</v>
      </c>
      <c r="F332" s="223" t="s">
        <v>207</v>
      </c>
      <c r="G332" s="220"/>
      <c r="H332" s="224">
        <v>-4.05</v>
      </c>
      <c r="I332" s="220"/>
      <c r="J332" s="220"/>
      <c r="K332" s="220"/>
      <c r="M332" s="97"/>
      <c r="N332" s="99"/>
      <c r="O332" s="100"/>
      <c r="P332" s="100"/>
      <c r="Q332" s="100"/>
      <c r="R332" s="100"/>
      <c r="S332" s="100"/>
      <c r="T332" s="100"/>
      <c r="U332" s="100"/>
      <c r="V332" s="100"/>
      <c r="W332" s="100"/>
      <c r="X332" s="101"/>
      <c r="AT332" s="98" t="s">
        <v>169</v>
      </c>
      <c r="AU332" s="98" t="s">
        <v>82</v>
      </c>
      <c r="AV332" s="13" t="s">
        <v>82</v>
      </c>
      <c r="AW332" s="13" t="s">
        <v>4</v>
      </c>
      <c r="AX332" s="13" t="s">
        <v>72</v>
      </c>
      <c r="AY332" s="98" t="s">
        <v>161</v>
      </c>
    </row>
    <row r="333" spans="1:65" s="13" customFormat="1">
      <c r="B333" s="219"/>
      <c r="C333" s="220"/>
      <c r="D333" s="221" t="s">
        <v>169</v>
      </c>
      <c r="E333" s="222" t="s">
        <v>1</v>
      </c>
      <c r="F333" s="223" t="s">
        <v>208</v>
      </c>
      <c r="G333" s="220"/>
      <c r="H333" s="224">
        <v>-10.868</v>
      </c>
      <c r="I333" s="220"/>
      <c r="J333" s="220"/>
      <c r="K333" s="220"/>
      <c r="M333" s="97"/>
      <c r="N333" s="99"/>
      <c r="O333" s="100"/>
      <c r="P333" s="100"/>
      <c r="Q333" s="100"/>
      <c r="R333" s="100"/>
      <c r="S333" s="100"/>
      <c r="T333" s="100"/>
      <c r="U333" s="100"/>
      <c r="V333" s="100"/>
      <c r="W333" s="100"/>
      <c r="X333" s="101"/>
      <c r="AT333" s="98" t="s">
        <v>169</v>
      </c>
      <c r="AU333" s="98" t="s">
        <v>82</v>
      </c>
      <c r="AV333" s="13" t="s">
        <v>82</v>
      </c>
      <c r="AW333" s="13" t="s">
        <v>4</v>
      </c>
      <c r="AX333" s="13" t="s">
        <v>72</v>
      </c>
      <c r="AY333" s="98" t="s">
        <v>161</v>
      </c>
    </row>
    <row r="334" spans="1:65" s="13" customFormat="1">
      <c r="B334" s="219"/>
      <c r="C334" s="220"/>
      <c r="D334" s="221" t="s">
        <v>169</v>
      </c>
      <c r="E334" s="222" t="s">
        <v>1</v>
      </c>
      <c r="F334" s="223" t="s">
        <v>209</v>
      </c>
      <c r="G334" s="220"/>
      <c r="H334" s="224">
        <v>-3.84</v>
      </c>
      <c r="I334" s="220"/>
      <c r="J334" s="220"/>
      <c r="K334" s="220"/>
      <c r="M334" s="97"/>
      <c r="N334" s="99"/>
      <c r="O334" s="100"/>
      <c r="P334" s="100"/>
      <c r="Q334" s="100"/>
      <c r="R334" s="100"/>
      <c r="S334" s="100"/>
      <c r="T334" s="100"/>
      <c r="U334" s="100"/>
      <c r="V334" s="100"/>
      <c r="W334" s="100"/>
      <c r="X334" s="101"/>
      <c r="AT334" s="98" t="s">
        <v>169</v>
      </c>
      <c r="AU334" s="98" t="s">
        <v>82</v>
      </c>
      <c r="AV334" s="13" t="s">
        <v>82</v>
      </c>
      <c r="AW334" s="13" t="s">
        <v>4</v>
      </c>
      <c r="AX334" s="13" t="s">
        <v>72</v>
      </c>
      <c r="AY334" s="98" t="s">
        <v>161</v>
      </c>
    </row>
    <row r="335" spans="1:65" s="13" customFormat="1">
      <c r="B335" s="219"/>
      <c r="C335" s="220"/>
      <c r="D335" s="221" t="s">
        <v>169</v>
      </c>
      <c r="E335" s="222" t="s">
        <v>1</v>
      </c>
      <c r="F335" s="223" t="s">
        <v>210</v>
      </c>
      <c r="G335" s="220"/>
      <c r="H335" s="224">
        <v>-4.2009999999999996</v>
      </c>
      <c r="I335" s="220"/>
      <c r="J335" s="220"/>
      <c r="K335" s="220"/>
      <c r="M335" s="97"/>
      <c r="N335" s="99"/>
      <c r="O335" s="100"/>
      <c r="P335" s="100"/>
      <c r="Q335" s="100"/>
      <c r="R335" s="100"/>
      <c r="S335" s="100"/>
      <c r="T335" s="100"/>
      <c r="U335" s="100"/>
      <c r="V335" s="100"/>
      <c r="W335" s="100"/>
      <c r="X335" s="101"/>
      <c r="AT335" s="98" t="s">
        <v>169</v>
      </c>
      <c r="AU335" s="98" t="s">
        <v>82</v>
      </c>
      <c r="AV335" s="13" t="s">
        <v>82</v>
      </c>
      <c r="AW335" s="13" t="s">
        <v>4</v>
      </c>
      <c r="AX335" s="13" t="s">
        <v>72</v>
      </c>
      <c r="AY335" s="98" t="s">
        <v>161</v>
      </c>
    </row>
    <row r="336" spans="1:65" s="13" customFormat="1">
      <c r="B336" s="219"/>
      <c r="C336" s="220"/>
      <c r="D336" s="221" t="s">
        <v>169</v>
      </c>
      <c r="E336" s="222" t="s">
        <v>1</v>
      </c>
      <c r="F336" s="223" t="s">
        <v>211</v>
      </c>
      <c r="G336" s="220"/>
      <c r="H336" s="224">
        <v>-9.76</v>
      </c>
      <c r="I336" s="220"/>
      <c r="J336" s="220"/>
      <c r="K336" s="220"/>
      <c r="M336" s="97"/>
      <c r="N336" s="99"/>
      <c r="O336" s="100"/>
      <c r="P336" s="100"/>
      <c r="Q336" s="100"/>
      <c r="R336" s="100"/>
      <c r="S336" s="100"/>
      <c r="T336" s="100"/>
      <c r="U336" s="100"/>
      <c r="V336" s="100"/>
      <c r="W336" s="100"/>
      <c r="X336" s="101"/>
      <c r="AT336" s="98" t="s">
        <v>169</v>
      </c>
      <c r="AU336" s="98" t="s">
        <v>82</v>
      </c>
      <c r="AV336" s="13" t="s">
        <v>82</v>
      </c>
      <c r="AW336" s="13" t="s">
        <v>4</v>
      </c>
      <c r="AX336" s="13" t="s">
        <v>72</v>
      </c>
      <c r="AY336" s="98" t="s">
        <v>161</v>
      </c>
    </row>
    <row r="337" spans="2:51" s="13" customFormat="1">
      <c r="B337" s="219"/>
      <c r="C337" s="220"/>
      <c r="D337" s="221" t="s">
        <v>169</v>
      </c>
      <c r="E337" s="222" t="s">
        <v>1</v>
      </c>
      <c r="F337" s="223" t="s">
        <v>212</v>
      </c>
      <c r="G337" s="220"/>
      <c r="H337" s="224">
        <v>-5.5730000000000004</v>
      </c>
      <c r="I337" s="220"/>
      <c r="J337" s="220"/>
      <c r="K337" s="220"/>
      <c r="M337" s="97"/>
      <c r="N337" s="99"/>
      <c r="O337" s="100"/>
      <c r="P337" s="100"/>
      <c r="Q337" s="100"/>
      <c r="R337" s="100"/>
      <c r="S337" s="100"/>
      <c r="T337" s="100"/>
      <c r="U337" s="100"/>
      <c r="V337" s="100"/>
      <c r="W337" s="100"/>
      <c r="X337" s="101"/>
      <c r="AT337" s="98" t="s">
        <v>169</v>
      </c>
      <c r="AU337" s="98" t="s">
        <v>82</v>
      </c>
      <c r="AV337" s="13" t="s">
        <v>82</v>
      </c>
      <c r="AW337" s="13" t="s">
        <v>4</v>
      </c>
      <c r="AX337" s="13" t="s">
        <v>72</v>
      </c>
      <c r="AY337" s="98" t="s">
        <v>161</v>
      </c>
    </row>
    <row r="338" spans="2:51" s="13" customFormat="1">
      <c r="B338" s="219"/>
      <c r="C338" s="220"/>
      <c r="D338" s="221" t="s">
        <v>169</v>
      </c>
      <c r="E338" s="222" t="s">
        <v>1</v>
      </c>
      <c r="F338" s="223" t="s">
        <v>213</v>
      </c>
      <c r="G338" s="220"/>
      <c r="H338" s="224">
        <v>-7.843</v>
      </c>
      <c r="I338" s="220"/>
      <c r="J338" s="220"/>
      <c r="K338" s="220"/>
      <c r="M338" s="97"/>
      <c r="N338" s="99"/>
      <c r="O338" s="100"/>
      <c r="P338" s="100"/>
      <c r="Q338" s="100"/>
      <c r="R338" s="100"/>
      <c r="S338" s="100"/>
      <c r="T338" s="100"/>
      <c r="U338" s="100"/>
      <c r="V338" s="100"/>
      <c r="W338" s="100"/>
      <c r="X338" s="101"/>
      <c r="AT338" s="98" t="s">
        <v>169</v>
      </c>
      <c r="AU338" s="98" t="s">
        <v>82</v>
      </c>
      <c r="AV338" s="13" t="s">
        <v>82</v>
      </c>
      <c r="AW338" s="13" t="s">
        <v>4</v>
      </c>
      <c r="AX338" s="13" t="s">
        <v>72</v>
      </c>
      <c r="AY338" s="98" t="s">
        <v>161</v>
      </c>
    </row>
    <row r="339" spans="2:51" s="13" customFormat="1">
      <c r="B339" s="219"/>
      <c r="C339" s="220"/>
      <c r="D339" s="221" t="s">
        <v>169</v>
      </c>
      <c r="E339" s="222" t="s">
        <v>1</v>
      </c>
      <c r="F339" s="223" t="s">
        <v>214</v>
      </c>
      <c r="G339" s="220"/>
      <c r="H339" s="224">
        <v>-3.1150000000000002</v>
      </c>
      <c r="I339" s="220"/>
      <c r="J339" s="220"/>
      <c r="K339" s="220"/>
      <c r="M339" s="97"/>
      <c r="N339" s="99"/>
      <c r="O339" s="100"/>
      <c r="P339" s="100"/>
      <c r="Q339" s="100"/>
      <c r="R339" s="100"/>
      <c r="S339" s="100"/>
      <c r="T339" s="100"/>
      <c r="U339" s="100"/>
      <c r="V339" s="100"/>
      <c r="W339" s="100"/>
      <c r="X339" s="101"/>
      <c r="AT339" s="98" t="s">
        <v>169</v>
      </c>
      <c r="AU339" s="98" t="s">
        <v>82</v>
      </c>
      <c r="AV339" s="13" t="s">
        <v>82</v>
      </c>
      <c r="AW339" s="13" t="s">
        <v>4</v>
      </c>
      <c r="AX339" s="13" t="s">
        <v>72</v>
      </c>
      <c r="AY339" s="98" t="s">
        <v>161</v>
      </c>
    </row>
    <row r="340" spans="2:51" s="15" customFormat="1">
      <c r="B340" s="230"/>
      <c r="C340" s="231"/>
      <c r="D340" s="221" t="s">
        <v>169</v>
      </c>
      <c r="E340" s="232" t="s">
        <v>1</v>
      </c>
      <c r="F340" s="233" t="s">
        <v>215</v>
      </c>
      <c r="G340" s="231"/>
      <c r="H340" s="232" t="s">
        <v>1</v>
      </c>
      <c r="I340" s="231"/>
      <c r="J340" s="231"/>
      <c r="K340" s="231"/>
      <c r="M340" s="107"/>
      <c r="N340" s="109"/>
      <c r="O340" s="110"/>
      <c r="P340" s="110"/>
      <c r="Q340" s="110"/>
      <c r="R340" s="110"/>
      <c r="S340" s="110"/>
      <c r="T340" s="110"/>
      <c r="U340" s="110"/>
      <c r="V340" s="110"/>
      <c r="W340" s="110"/>
      <c r="X340" s="111"/>
      <c r="AT340" s="108" t="s">
        <v>169</v>
      </c>
      <c r="AU340" s="108" t="s">
        <v>82</v>
      </c>
      <c r="AV340" s="15" t="s">
        <v>80</v>
      </c>
      <c r="AW340" s="15" t="s">
        <v>4</v>
      </c>
      <c r="AX340" s="15" t="s">
        <v>72</v>
      </c>
      <c r="AY340" s="108" t="s">
        <v>161</v>
      </c>
    </row>
    <row r="341" spans="2:51" s="13" customFormat="1">
      <c r="B341" s="219"/>
      <c r="C341" s="220"/>
      <c r="D341" s="221" t="s">
        <v>169</v>
      </c>
      <c r="E341" s="222" t="s">
        <v>1</v>
      </c>
      <c r="F341" s="223" t="s">
        <v>216</v>
      </c>
      <c r="G341" s="220"/>
      <c r="H341" s="224">
        <v>205.05600000000001</v>
      </c>
      <c r="I341" s="220"/>
      <c r="J341" s="220"/>
      <c r="K341" s="220"/>
      <c r="M341" s="97"/>
      <c r="N341" s="99"/>
      <c r="O341" s="100"/>
      <c r="P341" s="100"/>
      <c r="Q341" s="100"/>
      <c r="R341" s="100"/>
      <c r="S341" s="100"/>
      <c r="T341" s="100"/>
      <c r="U341" s="100"/>
      <c r="V341" s="100"/>
      <c r="W341" s="100"/>
      <c r="X341" s="101"/>
      <c r="AT341" s="98" t="s">
        <v>169</v>
      </c>
      <c r="AU341" s="98" t="s">
        <v>82</v>
      </c>
      <c r="AV341" s="13" t="s">
        <v>82</v>
      </c>
      <c r="AW341" s="13" t="s">
        <v>4</v>
      </c>
      <c r="AX341" s="13" t="s">
        <v>72</v>
      </c>
      <c r="AY341" s="98" t="s">
        <v>161</v>
      </c>
    </row>
    <row r="342" spans="2:51" s="13" customFormat="1">
      <c r="B342" s="219"/>
      <c r="C342" s="220"/>
      <c r="D342" s="221" t="s">
        <v>169</v>
      </c>
      <c r="E342" s="222" t="s">
        <v>1</v>
      </c>
      <c r="F342" s="223" t="s">
        <v>217</v>
      </c>
      <c r="G342" s="220"/>
      <c r="H342" s="224">
        <v>-10.54</v>
      </c>
      <c r="I342" s="220"/>
      <c r="J342" s="220"/>
      <c r="K342" s="220"/>
      <c r="M342" s="97"/>
      <c r="N342" s="99"/>
      <c r="O342" s="100"/>
      <c r="P342" s="100"/>
      <c r="Q342" s="100"/>
      <c r="R342" s="100"/>
      <c r="S342" s="100"/>
      <c r="T342" s="100"/>
      <c r="U342" s="100"/>
      <c r="V342" s="100"/>
      <c r="W342" s="100"/>
      <c r="X342" s="101"/>
      <c r="AT342" s="98" t="s">
        <v>169</v>
      </c>
      <c r="AU342" s="98" t="s">
        <v>82</v>
      </c>
      <c r="AV342" s="13" t="s">
        <v>82</v>
      </c>
      <c r="AW342" s="13" t="s">
        <v>4</v>
      </c>
      <c r="AX342" s="13" t="s">
        <v>72</v>
      </c>
      <c r="AY342" s="98" t="s">
        <v>161</v>
      </c>
    </row>
    <row r="343" spans="2:51" s="13" customFormat="1">
      <c r="B343" s="219"/>
      <c r="C343" s="220"/>
      <c r="D343" s="221" t="s">
        <v>169</v>
      </c>
      <c r="E343" s="222" t="s">
        <v>1</v>
      </c>
      <c r="F343" s="223" t="s">
        <v>218</v>
      </c>
      <c r="G343" s="220"/>
      <c r="H343" s="224">
        <v>-20.46</v>
      </c>
      <c r="I343" s="220"/>
      <c r="J343" s="220"/>
      <c r="K343" s="220"/>
      <c r="M343" s="97"/>
      <c r="N343" s="99"/>
      <c r="O343" s="100"/>
      <c r="P343" s="100"/>
      <c r="Q343" s="100"/>
      <c r="R343" s="100"/>
      <c r="S343" s="100"/>
      <c r="T343" s="100"/>
      <c r="U343" s="100"/>
      <c r="V343" s="100"/>
      <c r="W343" s="100"/>
      <c r="X343" s="101"/>
      <c r="AT343" s="98" t="s">
        <v>169</v>
      </c>
      <c r="AU343" s="98" t="s">
        <v>82</v>
      </c>
      <c r="AV343" s="13" t="s">
        <v>82</v>
      </c>
      <c r="AW343" s="13" t="s">
        <v>4</v>
      </c>
      <c r="AX343" s="13" t="s">
        <v>72</v>
      </c>
      <c r="AY343" s="98" t="s">
        <v>161</v>
      </c>
    </row>
    <row r="344" spans="2:51" s="15" customFormat="1">
      <c r="B344" s="230"/>
      <c r="C344" s="231"/>
      <c r="D344" s="221" t="s">
        <v>169</v>
      </c>
      <c r="E344" s="232" t="s">
        <v>1</v>
      </c>
      <c r="F344" s="233" t="s">
        <v>222</v>
      </c>
      <c r="G344" s="231"/>
      <c r="H344" s="232" t="s">
        <v>1</v>
      </c>
      <c r="I344" s="231"/>
      <c r="J344" s="231"/>
      <c r="K344" s="231"/>
      <c r="M344" s="107"/>
      <c r="N344" s="109"/>
      <c r="O344" s="110"/>
      <c r="P344" s="110"/>
      <c r="Q344" s="110"/>
      <c r="R344" s="110"/>
      <c r="S344" s="110"/>
      <c r="T344" s="110"/>
      <c r="U344" s="110"/>
      <c r="V344" s="110"/>
      <c r="W344" s="110"/>
      <c r="X344" s="111"/>
      <c r="AT344" s="108" t="s">
        <v>169</v>
      </c>
      <c r="AU344" s="108" t="s">
        <v>82</v>
      </c>
      <c r="AV344" s="15" t="s">
        <v>80</v>
      </c>
      <c r="AW344" s="15" t="s">
        <v>4</v>
      </c>
      <c r="AX344" s="15" t="s">
        <v>72</v>
      </c>
      <c r="AY344" s="108" t="s">
        <v>161</v>
      </c>
    </row>
    <row r="345" spans="2:51" s="13" customFormat="1">
      <c r="B345" s="219"/>
      <c r="C345" s="220"/>
      <c r="D345" s="221" t="s">
        <v>169</v>
      </c>
      <c r="E345" s="222" t="s">
        <v>1</v>
      </c>
      <c r="F345" s="223" t="s">
        <v>223</v>
      </c>
      <c r="G345" s="220"/>
      <c r="H345" s="224">
        <v>126</v>
      </c>
      <c r="I345" s="220"/>
      <c r="J345" s="220"/>
      <c r="K345" s="220"/>
      <c r="M345" s="97"/>
      <c r="N345" s="99"/>
      <c r="O345" s="100"/>
      <c r="P345" s="100"/>
      <c r="Q345" s="100"/>
      <c r="R345" s="100"/>
      <c r="S345" s="100"/>
      <c r="T345" s="100"/>
      <c r="U345" s="100"/>
      <c r="V345" s="100"/>
      <c r="W345" s="100"/>
      <c r="X345" s="101"/>
      <c r="AT345" s="98" t="s">
        <v>169</v>
      </c>
      <c r="AU345" s="98" t="s">
        <v>82</v>
      </c>
      <c r="AV345" s="13" t="s">
        <v>82</v>
      </c>
      <c r="AW345" s="13" t="s">
        <v>4</v>
      </c>
      <c r="AX345" s="13" t="s">
        <v>72</v>
      </c>
      <c r="AY345" s="98" t="s">
        <v>161</v>
      </c>
    </row>
    <row r="346" spans="2:51" s="15" customFormat="1">
      <c r="B346" s="230"/>
      <c r="C346" s="231"/>
      <c r="D346" s="221" t="s">
        <v>169</v>
      </c>
      <c r="E346" s="232" t="s">
        <v>1</v>
      </c>
      <c r="F346" s="233" t="s">
        <v>224</v>
      </c>
      <c r="G346" s="231"/>
      <c r="H346" s="232" t="s">
        <v>1</v>
      </c>
      <c r="I346" s="231"/>
      <c r="J346" s="231"/>
      <c r="K346" s="231"/>
      <c r="M346" s="107"/>
      <c r="N346" s="109"/>
      <c r="O346" s="110"/>
      <c r="P346" s="110"/>
      <c r="Q346" s="110"/>
      <c r="R346" s="110"/>
      <c r="S346" s="110"/>
      <c r="T346" s="110"/>
      <c r="U346" s="110"/>
      <c r="V346" s="110"/>
      <c r="W346" s="110"/>
      <c r="X346" s="111"/>
      <c r="AT346" s="108" t="s">
        <v>169</v>
      </c>
      <c r="AU346" s="108" t="s">
        <v>82</v>
      </c>
      <c r="AV346" s="15" t="s">
        <v>80</v>
      </c>
      <c r="AW346" s="15" t="s">
        <v>4</v>
      </c>
      <c r="AX346" s="15" t="s">
        <v>72</v>
      </c>
      <c r="AY346" s="108" t="s">
        <v>161</v>
      </c>
    </row>
    <row r="347" spans="2:51" s="13" customFormat="1">
      <c r="B347" s="219"/>
      <c r="C347" s="220"/>
      <c r="D347" s="221" t="s">
        <v>169</v>
      </c>
      <c r="E347" s="222" t="s">
        <v>1</v>
      </c>
      <c r="F347" s="223" t="s">
        <v>225</v>
      </c>
      <c r="G347" s="220"/>
      <c r="H347" s="224">
        <v>21.9</v>
      </c>
      <c r="I347" s="220"/>
      <c r="J347" s="220"/>
      <c r="K347" s="220"/>
      <c r="M347" s="97"/>
      <c r="N347" s="99"/>
      <c r="O347" s="100"/>
      <c r="P347" s="100"/>
      <c r="Q347" s="100"/>
      <c r="R347" s="100"/>
      <c r="S347" s="100"/>
      <c r="T347" s="100"/>
      <c r="U347" s="100"/>
      <c r="V347" s="100"/>
      <c r="W347" s="100"/>
      <c r="X347" s="101"/>
      <c r="AT347" s="98" t="s">
        <v>169</v>
      </c>
      <c r="AU347" s="98" t="s">
        <v>82</v>
      </c>
      <c r="AV347" s="13" t="s">
        <v>82</v>
      </c>
      <c r="AW347" s="13" t="s">
        <v>4</v>
      </c>
      <c r="AX347" s="13" t="s">
        <v>72</v>
      </c>
      <c r="AY347" s="98" t="s">
        <v>161</v>
      </c>
    </row>
    <row r="348" spans="2:51" s="13" customFormat="1">
      <c r="B348" s="219"/>
      <c r="C348" s="220"/>
      <c r="D348" s="221" t="s">
        <v>169</v>
      </c>
      <c r="E348" s="222" t="s">
        <v>1</v>
      </c>
      <c r="F348" s="223" t="s">
        <v>226</v>
      </c>
      <c r="G348" s="220"/>
      <c r="H348" s="224">
        <v>28.8</v>
      </c>
      <c r="I348" s="220"/>
      <c r="J348" s="220"/>
      <c r="K348" s="220"/>
      <c r="M348" s="97"/>
      <c r="N348" s="99"/>
      <c r="O348" s="100"/>
      <c r="P348" s="100"/>
      <c r="Q348" s="100"/>
      <c r="R348" s="100"/>
      <c r="S348" s="100"/>
      <c r="T348" s="100"/>
      <c r="U348" s="100"/>
      <c r="V348" s="100"/>
      <c r="W348" s="100"/>
      <c r="X348" s="101"/>
      <c r="AT348" s="98" t="s">
        <v>169</v>
      </c>
      <c r="AU348" s="98" t="s">
        <v>82</v>
      </c>
      <c r="AV348" s="13" t="s">
        <v>82</v>
      </c>
      <c r="AW348" s="13" t="s">
        <v>4</v>
      </c>
      <c r="AX348" s="13" t="s">
        <v>72</v>
      </c>
      <c r="AY348" s="98" t="s">
        <v>161</v>
      </c>
    </row>
    <row r="349" spans="2:51" s="13" customFormat="1">
      <c r="B349" s="219"/>
      <c r="C349" s="220"/>
      <c r="D349" s="221" t="s">
        <v>169</v>
      </c>
      <c r="E349" s="222" t="s">
        <v>1</v>
      </c>
      <c r="F349" s="223" t="s">
        <v>227</v>
      </c>
      <c r="G349" s="220"/>
      <c r="H349" s="224">
        <v>6.3</v>
      </c>
      <c r="I349" s="220"/>
      <c r="J349" s="220"/>
      <c r="K349" s="220"/>
      <c r="M349" s="97"/>
      <c r="N349" s="99"/>
      <c r="O349" s="100"/>
      <c r="P349" s="100"/>
      <c r="Q349" s="100"/>
      <c r="R349" s="100"/>
      <c r="S349" s="100"/>
      <c r="T349" s="100"/>
      <c r="U349" s="100"/>
      <c r="V349" s="100"/>
      <c r="W349" s="100"/>
      <c r="X349" s="101"/>
      <c r="AT349" s="98" t="s">
        <v>169</v>
      </c>
      <c r="AU349" s="98" t="s">
        <v>82</v>
      </c>
      <c r="AV349" s="13" t="s">
        <v>82</v>
      </c>
      <c r="AW349" s="13" t="s">
        <v>4</v>
      </c>
      <c r="AX349" s="13" t="s">
        <v>72</v>
      </c>
      <c r="AY349" s="98" t="s">
        <v>161</v>
      </c>
    </row>
    <row r="350" spans="2:51" s="13" customFormat="1">
      <c r="B350" s="219"/>
      <c r="C350" s="220"/>
      <c r="D350" s="221" t="s">
        <v>169</v>
      </c>
      <c r="E350" s="222" t="s">
        <v>1</v>
      </c>
      <c r="F350" s="223" t="s">
        <v>228</v>
      </c>
      <c r="G350" s="220"/>
      <c r="H350" s="224">
        <v>3.01</v>
      </c>
      <c r="I350" s="220"/>
      <c r="J350" s="220"/>
      <c r="K350" s="220"/>
      <c r="M350" s="97"/>
      <c r="N350" s="99"/>
      <c r="O350" s="100"/>
      <c r="P350" s="100"/>
      <c r="Q350" s="100"/>
      <c r="R350" s="100"/>
      <c r="S350" s="100"/>
      <c r="T350" s="100"/>
      <c r="U350" s="100"/>
      <c r="V350" s="100"/>
      <c r="W350" s="100"/>
      <c r="X350" s="101"/>
      <c r="AT350" s="98" t="s">
        <v>169</v>
      </c>
      <c r="AU350" s="98" t="s">
        <v>82</v>
      </c>
      <c r="AV350" s="13" t="s">
        <v>82</v>
      </c>
      <c r="AW350" s="13" t="s">
        <v>4</v>
      </c>
      <c r="AX350" s="13" t="s">
        <v>72</v>
      </c>
      <c r="AY350" s="98" t="s">
        <v>161</v>
      </c>
    </row>
    <row r="351" spans="2:51" s="13" customFormat="1">
      <c r="B351" s="219"/>
      <c r="C351" s="220"/>
      <c r="D351" s="221" t="s">
        <v>169</v>
      </c>
      <c r="E351" s="222" t="s">
        <v>1</v>
      </c>
      <c r="F351" s="223" t="s">
        <v>229</v>
      </c>
      <c r="G351" s="220"/>
      <c r="H351" s="224">
        <v>6.8250000000000002</v>
      </c>
      <c r="I351" s="220"/>
      <c r="J351" s="220"/>
      <c r="K351" s="220"/>
      <c r="M351" s="97"/>
      <c r="N351" s="99"/>
      <c r="O351" s="100"/>
      <c r="P351" s="100"/>
      <c r="Q351" s="100"/>
      <c r="R351" s="100"/>
      <c r="S351" s="100"/>
      <c r="T351" s="100"/>
      <c r="U351" s="100"/>
      <c r="V351" s="100"/>
      <c r="W351" s="100"/>
      <c r="X351" s="101"/>
      <c r="AT351" s="98" t="s">
        <v>169</v>
      </c>
      <c r="AU351" s="98" t="s">
        <v>82</v>
      </c>
      <c r="AV351" s="13" t="s">
        <v>82</v>
      </c>
      <c r="AW351" s="13" t="s">
        <v>4</v>
      </c>
      <c r="AX351" s="13" t="s">
        <v>72</v>
      </c>
      <c r="AY351" s="98" t="s">
        <v>161</v>
      </c>
    </row>
    <row r="352" spans="2:51" s="13" customFormat="1">
      <c r="B352" s="219"/>
      <c r="C352" s="220"/>
      <c r="D352" s="221" t="s">
        <v>169</v>
      </c>
      <c r="E352" s="222" t="s">
        <v>1</v>
      </c>
      <c r="F352" s="223" t="s">
        <v>230</v>
      </c>
      <c r="G352" s="220"/>
      <c r="H352" s="224">
        <v>10.8</v>
      </c>
      <c r="I352" s="220"/>
      <c r="J352" s="220"/>
      <c r="K352" s="220"/>
      <c r="M352" s="97"/>
      <c r="N352" s="99"/>
      <c r="O352" s="100"/>
      <c r="P352" s="100"/>
      <c r="Q352" s="100"/>
      <c r="R352" s="100"/>
      <c r="S352" s="100"/>
      <c r="T352" s="100"/>
      <c r="U352" s="100"/>
      <c r="V352" s="100"/>
      <c r="W352" s="100"/>
      <c r="X352" s="101"/>
      <c r="AT352" s="98" t="s">
        <v>169</v>
      </c>
      <c r="AU352" s="98" t="s">
        <v>82</v>
      </c>
      <c r="AV352" s="13" t="s">
        <v>82</v>
      </c>
      <c r="AW352" s="13" t="s">
        <v>4</v>
      </c>
      <c r="AX352" s="13" t="s">
        <v>72</v>
      </c>
      <c r="AY352" s="98" t="s">
        <v>161</v>
      </c>
    </row>
    <row r="353" spans="1:65" s="13" customFormat="1">
      <c r="B353" s="219"/>
      <c r="C353" s="220"/>
      <c r="D353" s="221" t="s">
        <v>169</v>
      </c>
      <c r="E353" s="222" t="s">
        <v>1</v>
      </c>
      <c r="F353" s="223" t="s">
        <v>231</v>
      </c>
      <c r="G353" s="220"/>
      <c r="H353" s="224">
        <v>27</v>
      </c>
      <c r="I353" s="220"/>
      <c r="J353" s="220"/>
      <c r="K353" s="220"/>
      <c r="M353" s="97"/>
      <c r="N353" s="99"/>
      <c r="O353" s="100"/>
      <c r="P353" s="100"/>
      <c r="Q353" s="100"/>
      <c r="R353" s="100"/>
      <c r="S353" s="100"/>
      <c r="T353" s="100"/>
      <c r="U353" s="100"/>
      <c r="V353" s="100"/>
      <c r="W353" s="100"/>
      <c r="X353" s="101"/>
      <c r="AT353" s="98" t="s">
        <v>169</v>
      </c>
      <c r="AU353" s="98" t="s">
        <v>82</v>
      </c>
      <c r="AV353" s="13" t="s">
        <v>82</v>
      </c>
      <c r="AW353" s="13" t="s">
        <v>4</v>
      </c>
      <c r="AX353" s="13" t="s">
        <v>72</v>
      </c>
      <c r="AY353" s="98" t="s">
        <v>161</v>
      </c>
    </row>
    <row r="354" spans="1:65" s="14" customFormat="1">
      <c r="B354" s="225"/>
      <c r="C354" s="226"/>
      <c r="D354" s="221" t="s">
        <v>169</v>
      </c>
      <c r="E354" s="227" t="s">
        <v>1</v>
      </c>
      <c r="F354" s="228" t="s">
        <v>171</v>
      </c>
      <c r="G354" s="226"/>
      <c r="H354" s="229">
        <v>696.54099999999994</v>
      </c>
      <c r="I354" s="226"/>
      <c r="J354" s="226"/>
      <c r="K354" s="226"/>
      <c r="M354" s="102"/>
      <c r="N354" s="104"/>
      <c r="O354" s="105"/>
      <c r="P354" s="105"/>
      <c r="Q354" s="105"/>
      <c r="R354" s="105"/>
      <c r="S354" s="105"/>
      <c r="T354" s="105"/>
      <c r="U354" s="105"/>
      <c r="V354" s="105"/>
      <c r="W354" s="105"/>
      <c r="X354" s="106"/>
      <c r="AT354" s="103" t="s">
        <v>169</v>
      </c>
      <c r="AU354" s="103" t="s">
        <v>82</v>
      </c>
      <c r="AV354" s="14" t="s">
        <v>168</v>
      </c>
      <c r="AW354" s="14" t="s">
        <v>4</v>
      </c>
      <c r="AX354" s="14" t="s">
        <v>80</v>
      </c>
      <c r="AY354" s="103" t="s">
        <v>161</v>
      </c>
    </row>
    <row r="355" spans="1:65" s="2" customFormat="1" ht="37.9" customHeight="1">
      <c r="A355" s="21"/>
      <c r="B355" s="137"/>
      <c r="C355" s="213" t="s">
        <v>371</v>
      </c>
      <c r="D355" s="213" t="s">
        <v>164</v>
      </c>
      <c r="E355" s="214" t="s">
        <v>611</v>
      </c>
      <c r="F355" s="215" t="s">
        <v>612</v>
      </c>
      <c r="G355" s="216" t="s">
        <v>167</v>
      </c>
      <c r="H355" s="217">
        <v>165</v>
      </c>
      <c r="I355" s="123"/>
      <c r="J355" s="123"/>
      <c r="K355" s="218">
        <f>ROUND(P355*H355,2)</f>
        <v>0</v>
      </c>
      <c r="L355" s="89"/>
      <c r="M355" s="22"/>
      <c r="N355" s="90" t="s">
        <v>1</v>
      </c>
      <c r="O355" s="91" t="s">
        <v>35</v>
      </c>
      <c r="P355" s="92">
        <f>I355+J355</f>
        <v>0</v>
      </c>
      <c r="Q355" s="92">
        <f>ROUND(I355*H355,2)</f>
        <v>0</v>
      </c>
      <c r="R355" s="92">
        <f>ROUND(J355*H355,2)</f>
        <v>0</v>
      </c>
      <c r="S355" s="93">
        <v>0</v>
      </c>
      <c r="T355" s="93">
        <f>S355*H355</f>
        <v>0</v>
      </c>
      <c r="U355" s="93">
        <v>0</v>
      </c>
      <c r="V355" s="93">
        <f>U355*H355</f>
        <v>0</v>
      </c>
      <c r="W355" s="93">
        <v>0</v>
      </c>
      <c r="X355" s="94">
        <f>W355*H355</f>
        <v>0</v>
      </c>
      <c r="Y355" s="21"/>
      <c r="Z355" s="21"/>
      <c r="AA355" s="21"/>
      <c r="AB355" s="21"/>
      <c r="AC355" s="21"/>
      <c r="AD355" s="21"/>
      <c r="AE355" s="21"/>
      <c r="AR355" s="95" t="s">
        <v>168</v>
      </c>
      <c r="AT355" s="95" t="s">
        <v>164</v>
      </c>
      <c r="AU355" s="95" t="s">
        <v>82</v>
      </c>
      <c r="AY355" s="17" t="s">
        <v>161</v>
      </c>
      <c r="BE355" s="96">
        <f>IF(O355="základní",K355,0)</f>
        <v>0</v>
      </c>
      <c r="BF355" s="96">
        <f>IF(O355="snížená",K355,0)</f>
        <v>0</v>
      </c>
      <c r="BG355" s="96">
        <f>IF(O355="zákl. přenesená",K355,0)</f>
        <v>0</v>
      </c>
      <c r="BH355" s="96">
        <f>IF(O355="sníž. přenesená",K355,0)</f>
        <v>0</v>
      </c>
      <c r="BI355" s="96">
        <f>IF(O355="nulová",K355,0)</f>
        <v>0</v>
      </c>
      <c r="BJ355" s="17" t="s">
        <v>80</v>
      </c>
      <c r="BK355" s="96">
        <f>ROUND(P355*H355,2)</f>
        <v>0</v>
      </c>
      <c r="BL355" s="17" t="s">
        <v>168</v>
      </c>
      <c r="BM355" s="95" t="s">
        <v>374</v>
      </c>
    </row>
    <row r="356" spans="1:65" s="15" customFormat="1">
      <c r="B356" s="230"/>
      <c r="C356" s="231"/>
      <c r="D356" s="221" t="s">
        <v>169</v>
      </c>
      <c r="E356" s="232" t="s">
        <v>1</v>
      </c>
      <c r="F356" s="233" t="s">
        <v>232</v>
      </c>
      <c r="G356" s="231"/>
      <c r="H356" s="232" t="s">
        <v>1</v>
      </c>
      <c r="I356" s="231"/>
      <c r="J356" s="231"/>
      <c r="K356" s="231"/>
      <c r="M356" s="107"/>
      <c r="N356" s="109"/>
      <c r="O356" s="110"/>
      <c r="P356" s="110"/>
      <c r="Q356" s="110"/>
      <c r="R356" s="110"/>
      <c r="S356" s="110"/>
      <c r="T356" s="110"/>
      <c r="U356" s="110"/>
      <c r="V356" s="110"/>
      <c r="W356" s="110"/>
      <c r="X356" s="111"/>
      <c r="AT356" s="108" t="s">
        <v>169</v>
      </c>
      <c r="AU356" s="108" t="s">
        <v>82</v>
      </c>
      <c r="AV356" s="15" t="s">
        <v>80</v>
      </c>
      <c r="AW356" s="15" t="s">
        <v>4</v>
      </c>
      <c r="AX356" s="15" t="s">
        <v>72</v>
      </c>
      <c r="AY356" s="108" t="s">
        <v>161</v>
      </c>
    </row>
    <row r="357" spans="1:65" s="13" customFormat="1">
      <c r="B357" s="219"/>
      <c r="C357" s="220"/>
      <c r="D357" s="221" t="s">
        <v>169</v>
      </c>
      <c r="E357" s="222" t="s">
        <v>1</v>
      </c>
      <c r="F357" s="223" t="s">
        <v>233</v>
      </c>
      <c r="G357" s="220"/>
      <c r="H357" s="224">
        <v>123.2</v>
      </c>
      <c r="I357" s="220"/>
      <c r="J357" s="220"/>
      <c r="K357" s="220"/>
      <c r="M357" s="97"/>
      <c r="N357" s="99"/>
      <c r="O357" s="100"/>
      <c r="P357" s="100"/>
      <c r="Q357" s="100"/>
      <c r="R357" s="100"/>
      <c r="S357" s="100"/>
      <c r="T357" s="100"/>
      <c r="U357" s="100"/>
      <c r="V357" s="100"/>
      <c r="W357" s="100"/>
      <c r="X357" s="101"/>
      <c r="AT357" s="98" t="s">
        <v>169</v>
      </c>
      <c r="AU357" s="98" t="s">
        <v>82</v>
      </c>
      <c r="AV357" s="13" t="s">
        <v>82</v>
      </c>
      <c r="AW357" s="13" t="s">
        <v>4</v>
      </c>
      <c r="AX357" s="13" t="s">
        <v>72</v>
      </c>
      <c r="AY357" s="98" t="s">
        <v>161</v>
      </c>
    </row>
    <row r="358" spans="1:65" s="13" customFormat="1">
      <c r="B358" s="219"/>
      <c r="C358" s="220"/>
      <c r="D358" s="221" t="s">
        <v>169</v>
      </c>
      <c r="E358" s="222" t="s">
        <v>1</v>
      </c>
      <c r="F358" s="223" t="s">
        <v>234</v>
      </c>
      <c r="G358" s="220"/>
      <c r="H358" s="224">
        <v>41.8</v>
      </c>
      <c r="I358" s="220"/>
      <c r="J358" s="220"/>
      <c r="K358" s="220"/>
      <c r="M358" s="97"/>
      <c r="N358" s="99"/>
      <c r="O358" s="100"/>
      <c r="P358" s="100"/>
      <c r="Q358" s="100"/>
      <c r="R358" s="100"/>
      <c r="S358" s="100"/>
      <c r="T358" s="100"/>
      <c r="U358" s="100"/>
      <c r="V358" s="100"/>
      <c r="W358" s="100"/>
      <c r="X358" s="101"/>
      <c r="AT358" s="98" t="s">
        <v>169</v>
      </c>
      <c r="AU358" s="98" t="s">
        <v>82</v>
      </c>
      <c r="AV358" s="13" t="s">
        <v>82</v>
      </c>
      <c r="AW358" s="13" t="s">
        <v>4</v>
      </c>
      <c r="AX358" s="13" t="s">
        <v>72</v>
      </c>
      <c r="AY358" s="98" t="s">
        <v>161</v>
      </c>
    </row>
    <row r="359" spans="1:65" s="14" customFormat="1">
      <c r="B359" s="225"/>
      <c r="C359" s="226"/>
      <c r="D359" s="221" t="s">
        <v>169</v>
      </c>
      <c r="E359" s="227" t="s">
        <v>1</v>
      </c>
      <c r="F359" s="228" t="s">
        <v>171</v>
      </c>
      <c r="G359" s="226"/>
      <c r="H359" s="229">
        <v>165</v>
      </c>
      <c r="I359" s="226"/>
      <c r="J359" s="226"/>
      <c r="K359" s="226"/>
      <c r="M359" s="102"/>
      <c r="N359" s="104"/>
      <c r="O359" s="105"/>
      <c r="P359" s="105"/>
      <c r="Q359" s="105"/>
      <c r="R359" s="105"/>
      <c r="S359" s="105"/>
      <c r="T359" s="105"/>
      <c r="U359" s="105"/>
      <c r="V359" s="105"/>
      <c r="W359" s="105"/>
      <c r="X359" s="106"/>
      <c r="AT359" s="103" t="s">
        <v>169</v>
      </c>
      <c r="AU359" s="103" t="s">
        <v>82</v>
      </c>
      <c r="AV359" s="14" t="s">
        <v>168</v>
      </c>
      <c r="AW359" s="14" t="s">
        <v>4</v>
      </c>
      <c r="AX359" s="14" t="s">
        <v>80</v>
      </c>
      <c r="AY359" s="103" t="s">
        <v>161</v>
      </c>
    </row>
    <row r="360" spans="1:65" s="2" customFormat="1" ht="37.9" customHeight="1">
      <c r="A360" s="21"/>
      <c r="B360" s="137"/>
      <c r="C360" s="213" t="s">
        <v>290</v>
      </c>
      <c r="D360" s="213" t="s">
        <v>164</v>
      </c>
      <c r="E360" s="214" t="s">
        <v>613</v>
      </c>
      <c r="F360" s="215" t="s">
        <v>614</v>
      </c>
      <c r="G360" s="216" t="s">
        <v>167</v>
      </c>
      <c r="H360" s="217">
        <v>165</v>
      </c>
      <c r="I360" s="123"/>
      <c r="J360" s="123"/>
      <c r="K360" s="218">
        <f>ROUND(P360*H360,2)</f>
        <v>0</v>
      </c>
      <c r="L360" s="89"/>
      <c r="M360" s="22"/>
      <c r="N360" s="90" t="s">
        <v>1</v>
      </c>
      <c r="O360" s="91" t="s">
        <v>35</v>
      </c>
      <c r="P360" s="92">
        <f>I360+J360</f>
        <v>0</v>
      </c>
      <c r="Q360" s="92">
        <f>ROUND(I360*H360,2)</f>
        <v>0</v>
      </c>
      <c r="R360" s="92">
        <f>ROUND(J360*H360,2)</f>
        <v>0</v>
      </c>
      <c r="S360" s="93">
        <v>0</v>
      </c>
      <c r="T360" s="93">
        <f>S360*H360</f>
        <v>0</v>
      </c>
      <c r="U360" s="93">
        <v>0</v>
      </c>
      <c r="V360" s="93">
        <f>U360*H360</f>
        <v>0</v>
      </c>
      <c r="W360" s="93">
        <v>0</v>
      </c>
      <c r="X360" s="94">
        <f>W360*H360</f>
        <v>0</v>
      </c>
      <c r="Y360" s="21"/>
      <c r="Z360" s="21"/>
      <c r="AA360" s="21"/>
      <c r="AB360" s="21"/>
      <c r="AC360" s="21"/>
      <c r="AD360" s="21"/>
      <c r="AE360" s="21"/>
      <c r="AR360" s="95" t="s">
        <v>168</v>
      </c>
      <c r="AT360" s="95" t="s">
        <v>164</v>
      </c>
      <c r="AU360" s="95" t="s">
        <v>82</v>
      </c>
      <c r="AY360" s="17" t="s">
        <v>161</v>
      </c>
      <c r="BE360" s="96">
        <f>IF(O360="základní",K360,0)</f>
        <v>0</v>
      </c>
      <c r="BF360" s="96">
        <f>IF(O360="snížená",K360,0)</f>
        <v>0</v>
      </c>
      <c r="BG360" s="96">
        <f>IF(O360="zákl. přenesená",K360,0)</f>
        <v>0</v>
      </c>
      <c r="BH360" s="96">
        <f>IF(O360="sníž. přenesená",K360,0)</f>
        <v>0</v>
      </c>
      <c r="BI360" s="96">
        <f>IF(O360="nulová",K360,0)</f>
        <v>0</v>
      </c>
      <c r="BJ360" s="17" t="s">
        <v>80</v>
      </c>
      <c r="BK360" s="96">
        <f>ROUND(P360*H360,2)</f>
        <v>0</v>
      </c>
      <c r="BL360" s="17" t="s">
        <v>168</v>
      </c>
      <c r="BM360" s="95" t="s">
        <v>379</v>
      </c>
    </row>
    <row r="361" spans="1:65" s="15" customFormat="1">
      <c r="B361" s="230"/>
      <c r="C361" s="231"/>
      <c r="D361" s="221" t="s">
        <v>169</v>
      </c>
      <c r="E361" s="232" t="s">
        <v>1</v>
      </c>
      <c r="F361" s="233" t="s">
        <v>232</v>
      </c>
      <c r="G361" s="231"/>
      <c r="H361" s="232" t="s">
        <v>1</v>
      </c>
      <c r="I361" s="231"/>
      <c r="J361" s="231"/>
      <c r="K361" s="231"/>
      <c r="M361" s="107"/>
      <c r="N361" s="109"/>
      <c r="O361" s="110"/>
      <c r="P361" s="110"/>
      <c r="Q361" s="110"/>
      <c r="R361" s="110"/>
      <c r="S361" s="110"/>
      <c r="T361" s="110"/>
      <c r="U361" s="110"/>
      <c r="V361" s="110"/>
      <c r="W361" s="110"/>
      <c r="X361" s="111"/>
      <c r="AT361" s="108" t="s">
        <v>169</v>
      </c>
      <c r="AU361" s="108" t="s">
        <v>82</v>
      </c>
      <c r="AV361" s="15" t="s">
        <v>80</v>
      </c>
      <c r="AW361" s="15" t="s">
        <v>4</v>
      </c>
      <c r="AX361" s="15" t="s">
        <v>72</v>
      </c>
      <c r="AY361" s="108" t="s">
        <v>161</v>
      </c>
    </row>
    <row r="362" spans="1:65" s="13" customFormat="1">
      <c r="B362" s="219"/>
      <c r="C362" s="220"/>
      <c r="D362" s="221" t="s">
        <v>169</v>
      </c>
      <c r="E362" s="222" t="s">
        <v>1</v>
      </c>
      <c r="F362" s="223" t="s">
        <v>233</v>
      </c>
      <c r="G362" s="220"/>
      <c r="H362" s="224">
        <v>123.2</v>
      </c>
      <c r="I362" s="220"/>
      <c r="J362" s="220"/>
      <c r="K362" s="220"/>
      <c r="M362" s="97"/>
      <c r="N362" s="99"/>
      <c r="O362" s="100"/>
      <c r="P362" s="100"/>
      <c r="Q362" s="100"/>
      <c r="R362" s="100"/>
      <c r="S362" s="100"/>
      <c r="T362" s="100"/>
      <c r="U362" s="100"/>
      <c r="V362" s="100"/>
      <c r="W362" s="100"/>
      <c r="X362" s="101"/>
      <c r="AT362" s="98" t="s">
        <v>169</v>
      </c>
      <c r="AU362" s="98" t="s">
        <v>82</v>
      </c>
      <c r="AV362" s="13" t="s">
        <v>82</v>
      </c>
      <c r="AW362" s="13" t="s">
        <v>4</v>
      </c>
      <c r="AX362" s="13" t="s">
        <v>72</v>
      </c>
      <c r="AY362" s="98" t="s">
        <v>161</v>
      </c>
    </row>
    <row r="363" spans="1:65" s="13" customFormat="1">
      <c r="B363" s="219"/>
      <c r="C363" s="220"/>
      <c r="D363" s="221" t="s">
        <v>169</v>
      </c>
      <c r="E363" s="222" t="s">
        <v>1</v>
      </c>
      <c r="F363" s="223" t="s">
        <v>234</v>
      </c>
      <c r="G363" s="220"/>
      <c r="H363" s="224">
        <v>41.8</v>
      </c>
      <c r="I363" s="220"/>
      <c r="J363" s="220"/>
      <c r="K363" s="220"/>
      <c r="M363" s="97"/>
      <c r="N363" s="99"/>
      <c r="O363" s="100"/>
      <c r="P363" s="100"/>
      <c r="Q363" s="100"/>
      <c r="R363" s="100"/>
      <c r="S363" s="100"/>
      <c r="T363" s="100"/>
      <c r="U363" s="100"/>
      <c r="V363" s="100"/>
      <c r="W363" s="100"/>
      <c r="X363" s="101"/>
      <c r="AT363" s="98" t="s">
        <v>169</v>
      </c>
      <c r="AU363" s="98" t="s">
        <v>82</v>
      </c>
      <c r="AV363" s="13" t="s">
        <v>82</v>
      </c>
      <c r="AW363" s="13" t="s">
        <v>4</v>
      </c>
      <c r="AX363" s="13" t="s">
        <v>72</v>
      </c>
      <c r="AY363" s="98" t="s">
        <v>161</v>
      </c>
    </row>
    <row r="364" spans="1:65" s="14" customFormat="1">
      <c r="B364" s="225"/>
      <c r="C364" s="226"/>
      <c r="D364" s="221" t="s">
        <v>169</v>
      </c>
      <c r="E364" s="227" t="s">
        <v>1</v>
      </c>
      <c r="F364" s="228" t="s">
        <v>171</v>
      </c>
      <c r="G364" s="226"/>
      <c r="H364" s="229">
        <v>165</v>
      </c>
      <c r="I364" s="226"/>
      <c r="J364" s="226"/>
      <c r="K364" s="226"/>
      <c r="M364" s="102"/>
      <c r="N364" s="104"/>
      <c r="O364" s="105"/>
      <c r="P364" s="105"/>
      <c r="Q364" s="105"/>
      <c r="R364" s="105"/>
      <c r="S364" s="105"/>
      <c r="T364" s="105"/>
      <c r="U364" s="105"/>
      <c r="V364" s="105"/>
      <c r="W364" s="105"/>
      <c r="X364" s="106"/>
      <c r="AT364" s="103" t="s">
        <v>169</v>
      </c>
      <c r="AU364" s="103" t="s">
        <v>82</v>
      </c>
      <c r="AV364" s="14" t="s">
        <v>168</v>
      </c>
      <c r="AW364" s="14" t="s">
        <v>4</v>
      </c>
      <c r="AX364" s="14" t="s">
        <v>80</v>
      </c>
      <c r="AY364" s="103" t="s">
        <v>161</v>
      </c>
    </row>
    <row r="365" spans="1:65" s="2" customFormat="1" ht="44.25" customHeight="1">
      <c r="A365" s="21"/>
      <c r="B365" s="137"/>
      <c r="C365" s="213" t="s">
        <v>381</v>
      </c>
      <c r="D365" s="213" t="s">
        <v>164</v>
      </c>
      <c r="E365" s="214" t="s">
        <v>615</v>
      </c>
      <c r="F365" s="215" t="s">
        <v>616</v>
      </c>
      <c r="G365" s="216" t="s">
        <v>167</v>
      </c>
      <c r="H365" s="217">
        <v>165</v>
      </c>
      <c r="I365" s="123"/>
      <c r="J365" s="123"/>
      <c r="K365" s="218">
        <f>ROUND(P365*H365,2)</f>
        <v>0</v>
      </c>
      <c r="L365" s="89"/>
      <c r="M365" s="22"/>
      <c r="N365" s="90" t="s">
        <v>1</v>
      </c>
      <c r="O365" s="91" t="s">
        <v>35</v>
      </c>
      <c r="P365" s="92">
        <f>I365+J365</f>
        <v>0</v>
      </c>
      <c r="Q365" s="92">
        <f>ROUND(I365*H365,2)</f>
        <v>0</v>
      </c>
      <c r="R365" s="92">
        <f>ROUND(J365*H365,2)</f>
        <v>0</v>
      </c>
      <c r="S365" s="93">
        <v>0</v>
      </c>
      <c r="T365" s="93">
        <f>S365*H365</f>
        <v>0</v>
      </c>
      <c r="U365" s="93">
        <v>0</v>
      </c>
      <c r="V365" s="93">
        <f>U365*H365</f>
        <v>0</v>
      </c>
      <c r="W365" s="93">
        <v>0</v>
      </c>
      <c r="X365" s="94">
        <f>W365*H365</f>
        <v>0</v>
      </c>
      <c r="Y365" s="21"/>
      <c r="Z365" s="21"/>
      <c r="AA365" s="21"/>
      <c r="AB365" s="21"/>
      <c r="AC365" s="21"/>
      <c r="AD365" s="21"/>
      <c r="AE365" s="21"/>
      <c r="AR365" s="95" t="s">
        <v>168</v>
      </c>
      <c r="AT365" s="95" t="s">
        <v>164</v>
      </c>
      <c r="AU365" s="95" t="s">
        <v>82</v>
      </c>
      <c r="AY365" s="17" t="s">
        <v>161</v>
      </c>
      <c r="BE365" s="96">
        <f>IF(O365="základní",K365,0)</f>
        <v>0</v>
      </c>
      <c r="BF365" s="96">
        <f>IF(O365="snížená",K365,0)</f>
        <v>0</v>
      </c>
      <c r="BG365" s="96">
        <f>IF(O365="zákl. přenesená",K365,0)</f>
        <v>0</v>
      </c>
      <c r="BH365" s="96">
        <f>IF(O365="sníž. přenesená",K365,0)</f>
        <v>0</v>
      </c>
      <c r="BI365" s="96">
        <f>IF(O365="nulová",K365,0)</f>
        <v>0</v>
      </c>
      <c r="BJ365" s="17" t="s">
        <v>80</v>
      </c>
      <c r="BK365" s="96">
        <f>ROUND(P365*H365,2)</f>
        <v>0</v>
      </c>
      <c r="BL365" s="17" t="s">
        <v>168</v>
      </c>
      <c r="BM365" s="95" t="s">
        <v>384</v>
      </c>
    </row>
    <row r="366" spans="1:65" s="15" customFormat="1">
      <c r="B366" s="230"/>
      <c r="C366" s="231"/>
      <c r="D366" s="221" t="s">
        <v>169</v>
      </c>
      <c r="E366" s="232" t="s">
        <v>1</v>
      </c>
      <c r="F366" s="233" t="s">
        <v>232</v>
      </c>
      <c r="G366" s="231"/>
      <c r="H366" s="232" t="s">
        <v>1</v>
      </c>
      <c r="I366" s="231"/>
      <c r="J366" s="231"/>
      <c r="K366" s="231"/>
      <c r="M366" s="107"/>
      <c r="N366" s="109"/>
      <c r="O366" s="110"/>
      <c r="P366" s="110"/>
      <c r="Q366" s="110"/>
      <c r="R366" s="110"/>
      <c r="S366" s="110"/>
      <c r="T366" s="110"/>
      <c r="U366" s="110"/>
      <c r="V366" s="110"/>
      <c r="W366" s="110"/>
      <c r="X366" s="111"/>
      <c r="AT366" s="108" t="s">
        <v>169</v>
      </c>
      <c r="AU366" s="108" t="s">
        <v>82</v>
      </c>
      <c r="AV366" s="15" t="s">
        <v>80</v>
      </c>
      <c r="AW366" s="15" t="s">
        <v>4</v>
      </c>
      <c r="AX366" s="15" t="s">
        <v>72</v>
      </c>
      <c r="AY366" s="108" t="s">
        <v>161</v>
      </c>
    </row>
    <row r="367" spans="1:65" s="13" customFormat="1">
      <c r="B367" s="219"/>
      <c r="C367" s="220"/>
      <c r="D367" s="221" t="s">
        <v>169</v>
      </c>
      <c r="E367" s="222" t="s">
        <v>1</v>
      </c>
      <c r="F367" s="223" t="s">
        <v>233</v>
      </c>
      <c r="G367" s="220"/>
      <c r="H367" s="224">
        <v>123.2</v>
      </c>
      <c r="I367" s="220"/>
      <c r="J367" s="220"/>
      <c r="K367" s="220"/>
      <c r="M367" s="97"/>
      <c r="N367" s="99"/>
      <c r="O367" s="100"/>
      <c r="P367" s="100"/>
      <c r="Q367" s="100"/>
      <c r="R367" s="100"/>
      <c r="S367" s="100"/>
      <c r="T367" s="100"/>
      <c r="U367" s="100"/>
      <c r="V367" s="100"/>
      <c r="W367" s="100"/>
      <c r="X367" s="101"/>
      <c r="AT367" s="98" t="s">
        <v>169</v>
      </c>
      <c r="AU367" s="98" t="s">
        <v>82</v>
      </c>
      <c r="AV367" s="13" t="s">
        <v>82</v>
      </c>
      <c r="AW367" s="13" t="s">
        <v>4</v>
      </c>
      <c r="AX367" s="13" t="s">
        <v>72</v>
      </c>
      <c r="AY367" s="98" t="s">
        <v>161</v>
      </c>
    </row>
    <row r="368" spans="1:65" s="13" customFormat="1">
      <c r="B368" s="219"/>
      <c r="C368" s="220"/>
      <c r="D368" s="221" t="s">
        <v>169</v>
      </c>
      <c r="E368" s="222" t="s">
        <v>1</v>
      </c>
      <c r="F368" s="223" t="s">
        <v>234</v>
      </c>
      <c r="G368" s="220"/>
      <c r="H368" s="224">
        <v>41.8</v>
      </c>
      <c r="I368" s="220"/>
      <c r="J368" s="220"/>
      <c r="K368" s="220"/>
      <c r="M368" s="97"/>
      <c r="N368" s="99"/>
      <c r="O368" s="100"/>
      <c r="P368" s="100"/>
      <c r="Q368" s="100"/>
      <c r="R368" s="100"/>
      <c r="S368" s="100"/>
      <c r="T368" s="100"/>
      <c r="U368" s="100"/>
      <c r="V368" s="100"/>
      <c r="W368" s="100"/>
      <c r="X368" s="101"/>
      <c r="AT368" s="98" t="s">
        <v>169</v>
      </c>
      <c r="AU368" s="98" t="s">
        <v>82</v>
      </c>
      <c r="AV368" s="13" t="s">
        <v>82</v>
      </c>
      <c r="AW368" s="13" t="s">
        <v>4</v>
      </c>
      <c r="AX368" s="13" t="s">
        <v>72</v>
      </c>
      <c r="AY368" s="98" t="s">
        <v>161</v>
      </c>
    </row>
    <row r="369" spans="1:65" s="14" customFormat="1">
      <c r="B369" s="225"/>
      <c r="C369" s="226"/>
      <c r="D369" s="221" t="s">
        <v>169</v>
      </c>
      <c r="E369" s="227" t="s">
        <v>1</v>
      </c>
      <c r="F369" s="228" t="s">
        <v>171</v>
      </c>
      <c r="G369" s="226"/>
      <c r="H369" s="229">
        <v>165</v>
      </c>
      <c r="I369" s="226"/>
      <c r="J369" s="226"/>
      <c r="K369" s="226"/>
      <c r="M369" s="102"/>
      <c r="N369" s="104"/>
      <c r="O369" s="105"/>
      <c r="P369" s="105"/>
      <c r="Q369" s="105"/>
      <c r="R369" s="105"/>
      <c r="S369" s="105"/>
      <c r="T369" s="105"/>
      <c r="U369" s="105"/>
      <c r="V369" s="105"/>
      <c r="W369" s="105"/>
      <c r="X369" s="106"/>
      <c r="AT369" s="103" t="s">
        <v>169</v>
      </c>
      <c r="AU369" s="103" t="s">
        <v>82</v>
      </c>
      <c r="AV369" s="14" t="s">
        <v>168</v>
      </c>
      <c r="AW369" s="14" t="s">
        <v>4</v>
      </c>
      <c r="AX369" s="14" t="s">
        <v>80</v>
      </c>
      <c r="AY369" s="103" t="s">
        <v>161</v>
      </c>
    </row>
    <row r="370" spans="1:65" s="2" customFormat="1" ht="37.9" customHeight="1">
      <c r="A370" s="21"/>
      <c r="B370" s="137"/>
      <c r="C370" s="213" t="s">
        <v>293</v>
      </c>
      <c r="D370" s="213" t="s">
        <v>164</v>
      </c>
      <c r="E370" s="214" t="s">
        <v>617</v>
      </c>
      <c r="F370" s="215" t="s">
        <v>618</v>
      </c>
      <c r="G370" s="216" t="s">
        <v>167</v>
      </c>
      <c r="H370" s="217">
        <v>968</v>
      </c>
      <c r="I370" s="123"/>
      <c r="J370" s="123"/>
      <c r="K370" s="218">
        <f>ROUND(P370*H370,2)</f>
        <v>0</v>
      </c>
      <c r="L370" s="89"/>
      <c r="M370" s="22"/>
      <c r="N370" s="90" t="s">
        <v>1</v>
      </c>
      <c r="O370" s="91" t="s">
        <v>35</v>
      </c>
      <c r="P370" s="92">
        <f>I370+J370</f>
        <v>0</v>
      </c>
      <c r="Q370" s="92">
        <f>ROUND(I370*H370,2)</f>
        <v>0</v>
      </c>
      <c r="R370" s="92">
        <f>ROUND(J370*H370,2)</f>
        <v>0</v>
      </c>
      <c r="S370" s="93">
        <v>0</v>
      </c>
      <c r="T370" s="93">
        <f>S370*H370</f>
        <v>0</v>
      </c>
      <c r="U370" s="93">
        <v>0</v>
      </c>
      <c r="V370" s="93">
        <f>U370*H370</f>
        <v>0</v>
      </c>
      <c r="W370" s="93">
        <v>0</v>
      </c>
      <c r="X370" s="94">
        <f>W370*H370</f>
        <v>0</v>
      </c>
      <c r="Y370" s="21"/>
      <c r="Z370" s="21"/>
      <c r="AA370" s="21"/>
      <c r="AB370" s="21"/>
      <c r="AC370" s="21"/>
      <c r="AD370" s="21"/>
      <c r="AE370" s="21"/>
      <c r="AR370" s="95" t="s">
        <v>168</v>
      </c>
      <c r="AT370" s="95" t="s">
        <v>164</v>
      </c>
      <c r="AU370" s="95" t="s">
        <v>82</v>
      </c>
      <c r="AY370" s="17" t="s">
        <v>161</v>
      </c>
      <c r="BE370" s="96">
        <f>IF(O370="základní",K370,0)</f>
        <v>0</v>
      </c>
      <c r="BF370" s="96">
        <f>IF(O370="snížená",K370,0)</f>
        <v>0</v>
      </c>
      <c r="BG370" s="96">
        <f>IF(O370="zákl. přenesená",K370,0)</f>
        <v>0</v>
      </c>
      <c r="BH370" s="96">
        <f>IF(O370="sníž. přenesená",K370,0)</f>
        <v>0</v>
      </c>
      <c r="BI370" s="96">
        <f>IF(O370="nulová",K370,0)</f>
        <v>0</v>
      </c>
      <c r="BJ370" s="17" t="s">
        <v>80</v>
      </c>
      <c r="BK370" s="96">
        <f>ROUND(P370*H370,2)</f>
        <v>0</v>
      </c>
      <c r="BL370" s="17" t="s">
        <v>168</v>
      </c>
      <c r="BM370" s="95" t="s">
        <v>389</v>
      </c>
    </row>
    <row r="371" spans="1:65" s="13" customFormat="1">
      <c r="B371" s="219"/>
      <c r="C371" s="220"/>
      <c r="D371" s="221" t="s">
        <v>169</v>
      </c>
      <c r="E371" s="222" t="s">
        <v>1</v>
      </c>
      <c r="F371" s="223" t="s">
        <v>619</v>
      </c>
      <c r="G371" s="220"/>
      <c r="H371" s="224">
        <v>968</v>
      </c>
      <c r="I371" s="220"/>
      <c r="J371" s="220"/>
      <c r="K371" s="220"/>
      <c r="M371" s="97"/>
      <c r="N371" s="99"/>
      <c r="O371" s="100"/>
      <c r="P371" s="100"/>
      <c r="Q371" s="100"/>
      <c r="R371" s="100"/>
      <c r="S371" s="100"/>
      <c r="T371" s="100"/>
      <c r="U371" s="100"/>
      <c r="V371" s="100"/>
      <c r="W371" s="100"/>
      <c r="X371" s="101"/>
      <c r="AT371" s="98" t="s">
        <v>169</v>
      </c>
      <c r="AU371" s="98" t="s">
        <v>82</v>
      </c>
      <c r="AV371" s="13" t="s">
        <v>82</v>
      </c>
      <c r="AW371" s="13" t="s">
        <v>4</v>
      </c>
      <c r="AX371" s="13" t="s">
        <v>72</v>
      </c>
      <c r="AY371" s="98" t="s">
        <v>161</v>
      </c>
    </row>
    <row r="372" spans="1:65" s="14" customFormat="1">
      <c r="B372" s="225"/>
      <c r="C372" s="226"/>
      <c r="D372" s="221" t="s">
        <v>169</v>
      </c>
      <c r="E372" s="227" t="s">
        <v>1</v>
      </c>
      <c r="F372" s="228" t="s">
        <v>171</v>
      </c>
      <c r="G372" s="226"/>
      <c r="H372" s="229">
        <v>968</v>
      </c>
      <c r="I372" s="226"/>
      <c r="J372" s="226"/>
      <c r="K372" s="226"/>
      <c r="M372" s="102"/>
      <c r="N372" s="104"/>
      <c r="O372" s="105"/>
      <c r="P372" s="105"/>
      <c r="Q372" s="105"/>
      <c r="R372" s="105"/>
      <c r="S372" s="105"/>
      <c r="T372" s="105"/>
      <c r="U372" s="105"/>
      <c r="V372" s="105"/>
      <c r="W372" s="105"/>
      <c r="X372" s="106"/>
      <c r="AT372" s="103" t="s">
        <v>169</v>
      </c>
      <c r="AU372" s="103" t="s">
        <v>82</v>
      </c>
      <c r="AV372" s="14" t="s">
        <v>168</v>
      </c>
      <c r="AW372" s="14" t="s">
        <v>4</v>
      </c>
      <c r="AX372" s="14" t="s">
        <v>80</v>
      </c>
      <c r="AY372" s="103" t="s">
        <v>161</v>
      </c>
    </row>
    <row r="373" spans="1:65" s="2" customFormat="1" ht="37.9" customHeight="1">
      <c r="A373" s="21"/>
      <c r="B373" s="137"/>
      <c r="C373" s="213" t="s">
        <v>396</v>
      </c>
      <c r="D373" s="213" t="s">
        <v>164</v>
      </c>
      <c r="E373" s="214" t="s">
        <v>620</v>
      </c>
      <c r="F373" s="215" t="s">
        <v>621</v>
      </c>
      <c r="G373" s="216" t="s">
        <v>167</v>
      </c>
      <c r="H373" s="217">
        <v>121.99299999999999</v>
      </c>
      <c r="I373" s="123"/>
      <c r="J373" s="123"/>
      <c r="K373" s="218">
        <f>ROUND(P373*H373,2)</f>
        <v>0</v>
      </c>
      <c r="L373" s="89"/>
      <c r="M373" s="22"/>
      <c r="N373" s="90" t="s">
        <v>1</v>
      </c>
      <c r="O373" s="91" t="s">
        <v>35</v>
      </c>
      <c r="P373" s="92">
        <f>I373+J373</f>
        <v>0</v>
      </c>
      <c r="Q373" s="92">
        <f>ROUND(I373*H373,2)</f>
        <v>0</v>
      </c>
      <c r="R373" s="92">
        <f>ROUND(J373*H373,2)</f>
        <v>0</v>
      </c>
      <c r="S373" s="93">
        <v>0</v>
      </c>
      <c r="T373" s="93">
        <f>S373*H373</f>
        <v>0</v>
      </c>
      <c r="U373" s="93">
        <v>0</v>
      </c>
      <c r="V373" s="93">
        <f>U373*H373</f>
        <v>0</v>
      </c>
      <c r="W373" s="93">
        <v>0</v>
      </c>
      <c r="X373" s="94">
        <f>W373*H373</f>
        <v>0</v>
      </c>
      <c r="Y373" s="21"/>
      <c r="Z373" s="21"/>
      <c r="AA373" s="21"/>
      <c r="AB373" s="21"/>
      <c r="AC373" s="21"/>
      <c r="AD373" s="21"/>
      <c r="AE373" s="21"/>
      <c r="AR373" s="95" t="s">
        <v>168</v>
      </c>
      <c r="AT373" s="95" t="s">
        <v>164</v>
      </c>
      <c r="AU373" s="95" t="s">
        <v>82</v>
      </c>
      <c r="AY373" s="17" t="s">
        <v>161</v>
      </c>
      <c r="BE373" s="96">
        <f>IF(O373="základní",K373,0)</f>
        <v>0</v>
      </c>
      <c r="BF373" s="96">
        <f>IF(O373="snížená",K373,0)</f>
        <v>0</v>
      </c>
      <c r="BG373" s="96">
        <f>IF(O373="zákl. přenesená",K373,0)</f>
        <v>0</v>
      </c>
      <c r="BH373" s="96">
        <f>IF(O373="sníž. přenesená",K373,0)</f>
        <v>0</v>
      </c>
      <c r="BI373" s="96">
        <f>IF(O373="nulová",K373,0)</f>
        <v>0</v>
      </c>
      <c r="BJ373" s="17" t="s">
        <v>80</v>
      </c>
      <c r="BK373" s="96">
        <f>ROUND(P373*H373,2)</f>
        <v>0</v>
      </c>
      <c r="BL373" s="17" t="s">
        <v>168</v>
      </c>
      <c r="BM373" s="95" t="s">
        <v>399</v>
      </c>
    </row>
    <row r="374" spans="1:65" s="15" customFormat="1">
      <c r="B374" s="230"/>
      <c r="C374" s="231"/>
      <c r="D374" s="221" t="s">
        <v>169</v>
      </c>
      <c r="E374" s="232" t="s">
        <v>1</v>
      </c>
      <c r="F374" s="233" t="s">
        <v>622</v>
      </c>
      <c r="G374" s="231"/>
      <c r="H374" s="232" t="s">
        <v>1</v>
      </c>
      <c r="I374" s="231"/>
      <c r="J374" s="231"/>
      <c r="K374" s="231"/>
      <c r="M374" s="107"/>
      <c r="N374" s="109"/>
      <c r="O374" s="110"/>
      <c r="P374" s="110"/>
      <c r="Q374" s="110"/>
      <c r="R374" s="110"/>
      <c r="S374" s="110"/>
      <c r="T374" s="110"/>
      <c r="U374" s="110"/>
      <c r="V374" s="110"/>
      <c r="W374" s="110"/>
      <c r="X374" s="111"/>
      <c r="AT374" s="108" t="s">
        <v>169</v>
      </c>
      <c r="AU374" s="108" t="s">
        <v>82</v>
      </c>
      <c r="AV374" s="15" t="s">
        <v>80</v>
      </c>
      <c r="AW374" s="15" t="s">
        <v>4</v>
      </c>
      <c r="AX374" s="15" t="s">
        <v>72</v>
      </c>
      <c r="AY374" s="108" t="s">
        <v>161</v>
      </c>
    </row>
    <row r="375" spans="1:65" s="13" customFormat="1">
      <c r="B375" s="219"/>
      <c r="C375" s="220"/>
      <c r="D375" s="221" t="s">
        <v>169</v>
      </c>
      <c r="E375" s="222" t="s">
        <v>1</v>
      </c>
      <c r="F375" s="223" t="s">
        <v>623</v>
      </c>
      <c r="G375" s="220"/>
      <c r="H375" s="224">
        <v>20.46</v>
      </c>
      <c r="I375" s="220"/>
      <c r="J375" s="220"/>
      <c r="K375" s="220"/>
      <c r="M375" s="97"/>
      <c r="N375" s="99"/>
      <c r="O375" s="100"/>
      <c r="P375" s="100"/>
      <c r="Q375" s="100"/>
      <c r="R375" s="100"/>
      <c r="S375" s="100"/>
      <c r="T375" s="100"/>
      <c r="U375" s="100"/>
      <c r="V375" s="100"/>
      <c r="W375" s="100"/>
      <c r="X375" s="101"/>
      <c r="AT375" s="98" t="s">
        <v>169</v>
      </c>
      <c r="AU375" s="98" t="s">
        <v>82</v>
      </c>
      <c r="AV375" s="13" t="s">
        <v>82</v>
      </c>
      <c r="AW375" s="13" t="s">
        <v>4</v>
      </c>
      <c r="AX375" s="13" t="s">
        <v>72</v>
      </c>
      <c r="AY375" s="98" t="s">
        <v>161</v>
      </c>
    </row>
    <row r="376" spans="1:65" s="13" customFormat="1">
      <c r="B376" s="219"/>
      <c r="C376" s="220"/>
      <c r="D376" s="221" t="s">
        <v>169</v>
      </c>
      <c r="E376" s="222" t="s">
        <v>1</v>
      </c>
      <c r="F376" s="223" t="s">
        <v>624</v>
      </c>
      <c r="G376" s="220"/>
      <c r="H376" s="224">
        <v>10.54</v>
      </c>
      <c r="I376" s="220"/>
      <c r="J376" s="220"/>
      <c r="K376" s="220"/>
      <c r="M376" s="97"/>
      <c r="N376" s="99"/>
      <c r="O376" s="100"/>
      <c r="P376" s="100"/>
      <c r="Q376" s="100"/>
      <c r="R376" s="100"/>
      <c r="S376" s="100"/>
      <c r="T376" s="100"/>
      <c r="U376" s="100"/>
      <c r="V376" s="100"/>
      <c r="W376" s="100"/>
      <c r="X376" s="101"/>
      <c r="AT376" s="98" t="s">
        <v>169</v>
      </c>
      <c r="AU376" s="98" t="s">
        <v>82</v>
      </c>
      <c r="AV376" s="13" t="s">
        <v>82</v>
      </c>
      <c r="AW376" s="13" t="s">
        <v>4</v>
      </c>
      <c r="AX376" s="13" t="s">
        <v>72</v>
      </c>
      <c r="AY376" s="98" t="s">
        <v>161</v>
      </c>
    </row>
    <row r="377" spans="1:65" s="13" customFormat="1">
      <c r="B377" s="219"/>
      <c r="C377" s="220"/>
      <c r="D377" s="221" t="s">
        <v>169</v>
      </c>
      <c r="E377" s="222" t="s">
        <v>1</v>
      </c>
      <c r="F377" s="223" t="s">
        <v>625</v>
      </c>
      <c r="G377" s="220"/>
      <c r="H377" s="224">
        <v>11.489000000000001</v>
      </c>
      <c r="I377" s="220"/>
      <c r="J377" s="220"/>
      <c r="K377" s="220"/>
      <c r="M377" s="97"/>
      <c r="N377" s="99"/>
      <c r="O377" s="100"/>
      <c r="P377" s="100"/>
      <c r="Q377" s="100"/>
      <c r="R377" s="100"/>
      <c r="S377" s="100"/>
      <c r="T377" s="100"/>
      <c r="U377" s="100"/>
      <c r="V377" s="100"/>
      <c r="W377" s="100"/>
      <c r="X377" s="101"/>
      <c r="AT377" s="98" t="s">
        <v>169</v>
      </c>
      <c r="AU377" s="98" t="s">
        <v>82</v>
      </c>
      <c r="AV377" s="13" t="s">
        <v>82</v>
      </c>
      <c r="AW377" s="13" t="s">
        <v>4</v>
      </c>
      <c r="AX377" s="13" t="s">
        <v>72</v>
      </c>
      <c r="AY377" s="98" t="s">
        <v>161</v>
      </c>
    </row>
    <row r="378" spans="1:65" s="13" customFormat="1">
      <c r="B378" s="219"/>
      <c r="C378" s="220"/>
      <c r="D378" s="221" t="s">
        <v>169</v>
      </c>
      <c r="E378" s="222" t="s">
        <v>1</v>
      </c>
      <c r="F378" s="223" t="s">
        <v>626</v>
      </c>
      <c r="G378" s="220"/>
      <c r="H378" s="224">
        <v>4.05</v>
      </c>
      <c r="I378" s="220"/>
      <c r="J378" s="220"/>
      <c r="K378" s="220"/>
      <c r="M378" s="97"/>
      <c r="N378" s="99"/>
      <c r="O378" s="100"/>
      <c r="P378" s="100"/>
      <c r="Q378" s="100"/>
      <c r="R378" s="100"/>
      <c r="S378" s="100"/>
      <c r="T378" s="100"/>
      <c r="U378" s="100"/>
      <c r="V378" s="100"/>
      <c r="W378" s="100"/>
      <c r="X378" s="101"/>
      <c r="AT378" s="98" t="s">
        <v>169</v>
      </c>
      <c r="AU378" s="98" t="s">
        <v>82</v>
      </c>
      <c r="AV378" s="13" t="s">
        <v>82</v>
      </c>
      <c r="AW378" s="13" t="s">
        <v>4</v>
      </c>
      <c r="AX378" s="13" t="s">
        <v>72</v>
      </c>
      <c r="AY378" s="98" t="s">
        <v>161</v>
      </c>
    </row>
    <row r="379" spans="1:65" s="13" customFormat="1">
      <c r="B379" s="219"/>
      <c r="C379" s="220"/>
      <c r="D379" s="221" t="s">
        <v>169</v>
      </c>
      <c r="E379" s="222" t="s">
        <v>1</v>
      </c>
      <c r="F379" s="223" t="s">
        <v>627</v>
      </c>
      <c r="G379" s="220"/>
      <c r="H379" s="224">
        <v>10.868</v>
      </c>
      <c r="I379" s="220"/>
      <c r="J379" s="220"/>
      <c r="K379" s="220"/>
      <c r="M379" s="97"/>
      <c r="N379" s="99"/>
      <c r="O379" s="100"/>
      <c r="P379" s="100"/>
      <c r="Q379" s="100"/>
      <c r="R379" s="100"/>
      <c r="S379" s="100"/>
      <c r="T379" s="100"/>
      <c r="U379" s="100"/>
      <c r="V379" s="100"/>
      <c r="W379" s="100"/>
      <c r="X379" s="101"/>
      <c r="AT379" s="98" t="s">
        <v>169</v>
      </c>
      <c r="AU379" s="98" t="s">
        <v>82</v>
      </c>
      <c r="AV379" s="13" t="s">
        <v>82</v>
      </c>
      <c r="AW379" s="13" t="s">
        <v>4</v>
      </c>
      <c r="AX379" s="13" t="s">
        <v>72</v>
      </c>
      <c r="AY379" s="98" t="s">
        <v>161</v>
      </c>
    </row>
    <row r="380" spans="1:65" s="13" customFormat="1">
      <c r="B380" s="219"/>
      <c r="C380" s="220"/>
      <c r="D380" s="221" t="s">
        <v>169</v>
      </c>
      <c r="E380" s="222" t="s">
        <v>1</v>
      </c>
      <c r="F380" s="223" t="s">
        <v>628</v>
      </c>
      <c r="G380" s="220"/>
      <c r="H380" s="224">
        <v>3.84</v>
      </c>
      <c r="I380" s="220"/>
      <c r="J380" s="220"/>
      <c r="K380" s="220"/>
      <c r="M380" s="97"/>
      <c r="N380" s="99"/>
      <c r="O380" s="100"/>
      <c r="P380" s="100"/>
      <c r="Q380" s="100"/>
      <c r="R380" s="100"/>
      <c r="S380" s="100"/>
      <c r="T380" s="100"/>
      <c r="U380" s="100"/>
      <c r="V380" s="100"/>
      <c r="W380" s="100"/>
      <c r="X380" s="101"/>
      <c r="AT380" s="98" t="s">
        <v>169</v>
      </c>
      <c r="AU380" s="98" t="s">
        <v>82</v>
      </c>
      <c r="AV380" s="13" t="s">
        <v>82</v>
      </c>
      <c r="AW380" s="13" t="s">
        <v>4</v>
      </c>
      <c r="AX380" s="13" t="s">
        <v>72</v>
      </c>
      <c r="AY380" s="98" t="s">
        <v>161</v>
      </c>
    </row>
    <row r="381" spans="1:65" s="13" customFormat="1">
      <c r="B381" s="219"/>
      <c r="C381" s="220"/>
      <c r="D381" s="221" t="s">
        <v>169</v>
      </c>
      <c r="E381" s="222" t="s">
        <v>1</v>
      </c>
      <c r="F381" s="223" t="s">
        <v>629</v>
      </c>
      <c r="G381" s="220"/>
      <c r="H381" s="224">
        <v>4.2009999999999996</v>
      </c>
      <c r="I381" s="220"/>
      <c r="J381" s="220"/>
      <c r="K381" s="220"/>
      <c r="M381" s="97"/>
      <c r="N381" s="99"/>
      <c r="O381" s="100"/>
      <c r="P381" s="100"/>
      <c r="Q381" s="100"/>
      <c r="R381" s="100"/>
      <c r="S381" s="100"/>
      <c r="T381" s="100"/>
      <c r="U381" s="100"/>
      <c r="V381" s="100"/>
      <c r="W381" s="100"/>
      <c r="X381" s="101"/>
      <c r="AT381" s="98" t="s">
        <v>169</v>
      </c>
      <c r="AU381" s="98" t="s">
        <v>82</v>
      </c>
      <c r="AV381" s="13" t="s">
        <v>82</v>
      </c>
      <c r="AW381" s="13" t="s">
        <v>4</v>
      </c>
      <c r="AX381" s="13" t="s">
        <v>72</v>
      </c>
      <c r="AY381" s="98" t="s">
        <v>161</v>
      </c>
    </row>
    <row r="382" spans="1:65" s="13" customFormat="1">
      <c r="B382" s="219"/>
      <c r="C382" s="220"/>
      <c r="D382" s="221" t="s">
        <v>169</v>
      </c>
      <c r="E382" s="222" t="s">
        <v>1</v>
      </c>
      <c r="F382" s="223" t="s">
        <v>630</v>
      </c>
      <c r="G382" s="220"/>
      <c r="H382" s="224">
        <v>4.88</v>
      </c>
      <c r="I382" s="220"/>
      <c r="J382" s="220"/>
      <c r="K382" s="220"/>
      <c r="M382" s="97"/>
      <c r="N382" s="99"/>
      <c r="O382" s="100"/>
      <c r="P382" s="100"/>
      <c r="Q382" s="100"/>
      <c r="R382" s="100"/>
      <c r="S382" s="100"/>
      <c r="T382" s="100"/>
      <c r="U382" s="100"/>
      <c r="V382" s="100"/>
      <c r="W382" s="100"/>
      <c r="X382" s="101"/>
      <c r="AT382" s="98" t="s">
        <v>169</v>
      </c>
      <c r="AU382" s="98" t="s">
        <v>82</v>
      </c>
      <c r="AV382" s="13" t="s">
        <v>82</v>
      </c>
      <c r="AW382" s="13" t="s">
        <v>4</v>
      </c>
      <c r="AX382" s="13" t="s">
        <v>72</v>
      </c>
      <c r="AY382" s="98" t="s">
        <v>161</v>
      </c>
    </row>
    <row r="383" spans="1:65" s="13" customFormat="1">
      <c r="B383" s="219"/>
      <c r="C383" s="220"/>
      <c r="D383" s="221" t="s">
        <v>169</v>
      </c>
      <c r="E383" s="222" t="s">
        <v>1</v>
      </c>
      <c r="F383" s="223" t="s">
        <v>631</v>
      </c>
      <c r="G383" s="220"/>
      <c r="H383" s="224">
        <v>29.04</v>
      </c>
      <c r="I383" s="220"/>
      <c r="J383" s="220"/>
      <c r="K383" s="220"/>
      <c r="M383" s="97"/>
      <c r="N383" s="99"/>
      <c r="O383" s="100"/>
      <c r="P383" s="100"/>
      <c r="Q383" s="100"/>
      <c r="R383" s="100"/>
      <c r="S383" s="100"/>
      <c r="T383" s="100"/>
      <c r="U383" s="100"/>
      <c r="V383" s="100"/>
      <c r="W383" s="100"/>
      <c r="X383" s="101"/>
      <c r="AT383" s="98" t="s">
        <v>169</v>
      </c>
      <c r="AU383" s="98" t="s">
        <v>82</v>
      </c>
      <c r="AV383" s="13" t="s">
        <v>82</v>
      </c>
      <c r="AW383" s="13" t="s">
        <v>4</v>
      </c>
      <c r="AX383" s="13" t="s">
        <v>72</v>
      </c>
      <c r="AY383" s="98" t="s">
        <v>161</v>
      </c>
    </row>
    <row r="384" spans="1:65" s="15" customFormat="1">
      <c r="B384" s="230"/>
      <c r="C384" s="231"/>
      <c r="D384" s="221" t="s">
        <v>169</v>
      </c>
      <c r="E384" s="232" t="s">
        <v>1</v>
      </c>
      <c r="F384" s="233" t="s">
        <v>632</v>
      </c>
      <c r="G384" s="231"/>
      <c r="H384" s="232" t="s">
        <v>1</v>
      </c>
      <c r="I384" s="231"/>
      <c r="J384" s="231"/>
      <c r="K384" s="231"/>
      <c r="M384" s="107"/>
      <c r="N384" s="109"/>
      <c r="O384" s="110"/>
      <c r="P384" s="110"/>
      <c r="Q384" s="110"/>
      <c r="R384" s="110"/>
      <c r="S384" s="110"/>
      <c r="T384" s="110"/>
      <c r="U384" s="110"/>
      <c r="V384" s="110"/>
      <c r="W384" s="110"/>
      <c r="X384" s="111"/>
      <c r="AT384" s="108" t="s">
        <v>169</v>
      </c>
      <c r="AU384" s="108" t="s">
        <v>82</v>
      </c>
      <c r="AV384" s="15" t="s">
        <v>80</v>
      </c>
      <c r="AW384" s="15" t="s">
        <v>4</v>
      </c>
      <c r="AX384" s="15" t="s">
        <v>72</v>
      </c>
      <c r="AY384" s="108" t="s">
        <v>161</v>
      </c>
    </row>
    <row r="385" spans="1:65" s="13" customFormat="1">
      <c r="B385" s="219"/>
      <c r="C385" s="220"/>
      <c r="D385" s="221" t="s">
        <v>169</v>
      </c>
      <c r="E385" s="222" t="s">
        <v>1</v>
      </c>
      <c r="F385" s="223" t="s">
        <v>633</v>
      </c>
      <c r="G385" s="220"/>
      <c r="H385" s="224">
        <v>5.5730000000000004</v>
      </c>
      <c r="I385" s="220"/>
      <c r="J385" s="220"/>
      <c r="K385" s="220"/>
      <c r="M385" s="97"/>
      <c r="N385" s="99"/>
      <c r="O385" s="100"/>
      <c r="P385" s="100"/>
      <c r="Q385" s="100"/>
      <c r="R385" s="100"/>
      <c r="S385" s="100"/>
      <c r="T385" s="100"/>
      <c r="U385" s="100"/>
      <c r="V385" s="100"/>
      <c r="W385" s="100"/>
      <c r="X385" s="101"/>
      <c r="AT385" s="98" t="s">
        <v>169</v>
      </c>
      <c r="AU385" s="98" t="s">
        <v>82</v>
      </c>
      <c r="AV385" s="13" t="s">
        <v>82</v>
      </c>
      <c r="AW385" s="13" t="s">
        <v>4</v>
      </c>
      <c r="AX385" s="13" t="s">
        <v>72</v>
      </c>
      <c r="AY385" s="98" t="s">
        <v>161</v>
      </c>
    </row>
    <row r="386" spans="1:65" s="13" customFormat="1">
      <c r="B386" s="219"/>
      <c r="C386" s="220"/>
      <c r="D386" s="221" t="s">
        <v>169</v>
      </c>
      <c r="E386" s="222" t="s">
        <v>1</v>
      </c>
      <c r="F386" s="223" t="s">
        <v>634</v>
      </c>
      <c r="G386" s="220"/>
      <c r="H386" s="224">
        <v>7.843</v>
      </c>
      <c r="I386" s="220"/>
      <c r="J386" s="220"/>
      <c r="K386" s="220"/>
      <c r="M386" s="97"/>
      <c r="N386" s="99"/>
      <c r="O386" s="100"/>
      <c r="P386" s="100"/>
      <c r="Q386" s="100"/>
      <c r="R386" s="100"/>
      <c r="S386" s="100"/>
      <c r="T386" s="100"/>
      <c r="U386" s="100"/>
      <c r="V386" s="100"/>
      <c r="W386" s="100"/>
      <c r="X386" s="101"/>
      <c r="AT386" s="98" t="s">
        <v>169</v>
      </c>
      <c r="AU386" s="98" t="s">
        <v>82</v>
      </c>
      <c r="AV386" s="13" t="s">
        <v>82</v>
      </c>
      <c r="AW386" s="13" t="s">
        <v>4</v>
      </c>
      <c r="AX386" s="13" t="s">
        <v>72</v>
      </c>
      <c r="AY386" s="98" t="s">
        <v>161</v>
      </c>
    </row>
    <row r="387" spans="1:65" s="13" customFormat="1">
      <c r="B387" s="219"/>
      <c r="C387" s="220"/>
      <c r="D387" s="221" t="s">
        <v>169</v>
      </c>
      <c r="E387" s="222" t="s">
        <v>1</v>
      </c>
      <c r="F387" s="223" t="s">
        <v>635</v>
      </c>
      <c r="G387" s="220"/>
      <c r="H387" s="224">
        <v>3.1150000000000002</v>
      </c>
      <c r="I387" s="220"/>
      <c r="J387" s="220"/>
      <c r="K387" s="220"/>
      <c r="M387" s="97"/>
      <c r="N387" s="99"/>
      <c r="O387" s="100"/>
      <c r="P387" s="100"/>
      <c r="Q387" s="100"/>
      <c r="R387" s="100"/>
      <c r="S387" s="100"/>
      <c r="T387" s="100"/>
      <c r="U387" s="100"/>
      <c r="V387" s="100"/>
      <c r="W387" s="100"/>
      <c r="X387" s="101"/>
      <c r="AT387" s="98" t="s">
        <v>169</v>
      </c>
      <c r="AU387" s="98" t="s">
        <v>82</v>
      </c>
      <c r="AV387" s="13" t="s">
        <v>82</v>
      </c>
      <c r="AW387" s="13" t="s">
        <v>4</v>
      </c>
      <c r="AX387" s="13" t="s">
        <v>72</v>
      </c>
      <c r="AY387" s="98" t="s">
        <v>161</v>
      </c>
    </row>
    <row r="388" spans="1:65" s="13" customFormat="1">
      <c r="B388" s="219"/>
      <c r="C388" s="220"/>
      <c r="D388" s="221" t="s">
        <v>169</v>
      </c>
      <c r="E388" s="222" t="s">
        <v>1</v>
      </c>
      <c r="F388" s="223" t="s">
        <v>636</v>
      </c>
      <c r="G388" s="220"/>
      <c r="H388" s="224">
        <v>6.0940000000000003</v>
      </c>
      <c r="I388" s="220"/>
      <c r="J388" s="220"/>
      <c r="K388" s="220"/>
      <c r="M388" s="97"/>
      <c r="N388" s="99"/>
      <c r="O388" s="100"/>
      <c r="P388" s="100"/>
      <c r="Q388" s="100"/>
      <c r="R388" s="100"/>
      <c r="S388" s="100"/>
      <c r="T388" s="100"/>
      <c r="U388" s="100"/>
      <c r="V388" s="100"/>
      <c r="W388" s="100"/>
      <c r="X388" s="101"/>
      <c r="AT388" s="98" t="s">
        <v>169</v>
      </c>
      <c r="AU388" s="98" t="s">
        <v>82</v>
      </c>
      <c r="AV388" s="13" t="s">
        <v>82</v>
      </c>
      <c r="AW388" s="13" t="s">
        <v>4</v>
      </c>
      <c r="AX388" s="13" t="s">
        <v>72</v>
      </c>
      <c r="AY388" s="98" t="s">
        <v>161</v>
      </c>
    </row>
    <row r="389" spans="1:65" s="14" customFormat="1">
      <c r="B389" s="225"/>
      <c r="C389" s="226"/>
      <c r="D389" s="221" t="s">
        <v>169</v>
      </c>
      <c r="E389" s="227" t="s">
        <v>1</v>
      </c>
      <c r="F389" s="228" t="s">
        <v>171</v>
      </c>
      <c r="G389" s="226"/>
      <c r="H389" s="229">
        <v>121.99299999999999</v>
      </c>
      <c r="I389" s="226"/>
      <c r="J389" s="226"/>
      <c r="K389" s="226"/>
      <c r="M389" s="102"/>
      <c r="N389" s="104"/>
      <c r="O389" s="105"/>
      <c r="P389" s="105"/>
      <c r="Q389" s="105"/>
      <c r="R389" s="105"/>
      <c r="S389" s="105"/>
      <c r="T389" s="105"/>
      <c r="U389" s="105"/>
      <c r="V389" s="105"/>
      <c r="W389" s="105"/>
      <c r="X389" s="106"/>
      <c r="AT389" s="103" t="s">
        <v>169</v>
      </c>
      <c r="AU389" s="103" t="s">
        <v>82</v>
      </c>
      <c r="AV389" s="14" t="s">
        <v>168</v>
      </c>
      <c r="AW389" s="14" t="s">
        <v>4</v>
      </c>
      <c r="AX389" s="14" t="s">
        <v>80</v>
      </c>
      <c r="AY389" s="103" t="s">
        <v>161</v>
      </c>
    </row>
    <row r="390" spans="1:65" s="2" customFormat="1" ht="24.2" customHeight="1">
      <c r="A390" s="21"/>
      <c r="B390" s="137"/>
      <c r="C390" s="213" t="s">
        <v>298</v>
      </c>
      <c r="D390" s="213" t="s">
        <v>164</v>
      </c>
      <c r="E390" s="214" t="s">
        <v>637</v>
      </c>
      <c r="F390" s="215" t="s">
        <v>638</v>
      </c>
      <c r="G390" s="216" t="s">
        <v>167</v>
      </c>
      <c r="H390" s="217">
        <v>1675.2809999999999</v>
      </c>
      <c r="I390" s="123"/>
      <c r="J390" s="123"/>
      <c r="K390" s="218">
        <f>ROUND(P390*H390,2)</f>
        <v>0</v>
      </c>
      <c r="L390" s="89"/>
      <c r="M390" s="22"/>
      <c r="N390" s="90" t="s">
        <v>1</v>
      </c>
      <c r="O390" s="91" t="s">
        <v>35</v>
      </c>
      <c r="P390" s="92">
        <f>I390+J390</f>
        <v>0</v>
      </c>
      <c r="Q390" s="92">
        <f>ROUND(I390*H390,2)</f>
        <v>0</v>
      </c>
      <c r="R390" s="92">
        <f>ROUND(J390*H390,2)</f>
        <v>0</v>
      </c>
      <c r="S390" s="93">
        <v>0</v>
      </c>
      <c r="T390" s="93">
        <f>S390*H390</f>
        <v>0</v>
      </c>
      <c r="U390" s="93">
        <v>0</v>
      </c>
      <c r="V390" s="93">
        <f>U390*H390</f>
        <v>0</v>
      </c>
      <c r="W390" s="93">
        <v>0</v>
      </c>
      <c r="X390" s="94">
        <f>W390*H390</f>
        <v>0</v>
      </c>
      <c r="Y390" s="21"/>
      <c r="Z390" s="21"/>
      <c r="AA390" s="21"/>
      <c r="AB390" s="21"/>
      <c r="AC390" s="21"/>
      <c r="AD390" s="21"/>
      <c r="AE390" s="21"/>
      <c r="AR390" s="95" t="s">
        <v>168</v>
      </c>
      <c r="AT390" s="95" t="s">
        <v>164</v>
      </c>
      <c r="AU390" s="95" t="s">
        <v>82</v>
      </c>
      <c r="AY390" s="17" t="s">
        <v>161</v>
      </c>
      <c r="BE390" s="96">
        <f>IF(O390="základní",K390,0)</f>
        <v>0</v>
      </c>
      <c r="BF390" s="96">
        <f>IF(O390="snížená",K390,0)</f>
        <v>0</v>
      </c>
      <c r="BG390" s="96">
        <f>IF(O390="zákl. přenesená",K390,0)</f>
        <v>0</v>
      </c>
      <c r="BH390" s="96">
        <f>IF(O390="sníž. přenesená",K390,0)</f>
        <v>0</v>
      </c>
      <c r="BI390" s="96">
        <f>IF(O390="nulová",K390,0)</f>
        <v>0</v>
      </c>
      <c r="BJ390" s="17" t="s">
        <v>80</v>
      </c>
      <c r="BK390" s="96">
        <f>ROUND(P390*H390,2)</f>
        <v>0</v>
      </c>
      <c r="BL390" s="17" t="s">
        <v>168</v>
      </c>
      <c r="BM390" s="95" t="s">
        <v>404</v>
      </c>
    </row>
    <row r="391" spans="1:65" s="15" customFormat="1">
      <c r="B391" s="230"/>
      <c r="C391" s="231"/>
      <c r="D391" s="221" t="s">
        <v>169</v>
      </c>
      <c r="E391" s="232" t="s">
        <v>1</v>
      </c>
      <c r="F391" s="233" t="s">
        <v>639</v>
      </c>
      <c r="G391" s="231"/>
      <c r="H391" s="232" t="s">
        <v>1</v>
      </c>
      <c r="I391" s="231"/>
      <c r="J391" s="231"/>
      <c r="K391" s="231"/>
      <c r="M391" s="107"/>
      <c r="N391" s="109"/>
      <c r="O391" s="110"/>
      <c r="P391" s="110"/>
      <c r="Q391" s="110"/>
      <c r="R391" s="110"/>
      <c r="S391" s="110"/>
      <c r="T391" s="110"/>
      <c r="U391" s="110"/>
      <c r="V391" s="110"/>
      <c r="W391" s="110"/>
      <c r="X391" s="111"/>
      <c r="AT391" s="108" t="s">
        <v>169</v>
      </c>
      <c r="AU391" s="108" t="s">
        <v>82</v>
      </c>
      <c r="AV391" s="15" t="s">
        <v>80</v>
      </c>
      <c r="AW391" s="15" t="s">
        <v>4</v>
      </c>
      <c r="AX391" s="15" t="s">
        <v>72</v>
      </c>
      <c r="AY391" s="108" t="s">
        <v>161</v>
      </c>
    </row>
    <row r="392" spans="1:65" s="13" customFormat="1">
      <c r="B392" s="219"/>
      <c r="C392" s="220"/>
      <c r="D392" s="221" t="s">
        <v>169</v>
      </c>
      <c r="E392" s="222" t="s">
        <v>1</v>
      </c>
      <c r="F392" s="223" t="s">
        <v>640</v>
      </c>
      <c r="G392" s="220"/>
      <c r="H392" s="224">
        <v>1515.2809999999999</v>
      </c>
      <c r="I392" s="220"/>
      <c r="J392" s="220"/>
      <c r="K392" s="220"/>
      <c r="M392" s="97"/>
      <c r="N392" s="99"/>
      <c r="O392" s="100"/>
      <c r="P392" s="100"/>
      <c r="Q392" s="100"/>
      <c r="R392" s="100"/>
      <c r="S392" s="100"/>
      <c r="T392" s="100"/>
      <c r="U392" s="100"/>
      <c r="V392" s="100"/>
      <c r="W392" s="100"/>
      <c r="X392" s="101"/>
      <c r="AT392" s="98" t="s">
        <v>169</v>
      </c>
      <c r="AU392" s="98" t="s">
        <v>82</v>
      </c>
      <c r="AV392" s="13" t="s">
        <v>82</v>
      </c>
      <c r="AW392" s="13" t="s">
        <v>4</v>
      </c>
      <c r="AX392" s="13" t="s">
        <v>72</v>
      </c>
      <c r="AY392" s="98" t="s">
        <v>161</v>
      </c>
    </row>
    <row r="393" spans="1:65" s="15" customFormat="1">
      <c r="B393" s="230"/>
      <c r="C393" s="231"/>
      <c r="D393" s="221" t="s">
        <v>169</v>
      </c>
      <c r="E393" s="232" t="s">
        <v>1</v>
      </c>
      <c r="F393" s="233" t="s">
        <v>641</v>
      </c>
      <c r="G393" s="231"/>
      <c r="H393" s="232" t="s">
        <v>1</v>
      </c>
      <c r="I393" s="231"/>
      <c r="J393" s="231"/>
      <c r="K393" s="231"/>
      <c r="M393" s="107"/>
      <c r="N393" s="109"/>
      <c r="O393" s="110"/>
      <c r="P393" s="110"/>
      <c r="Q393" s="110"/>
      <c r="R393" s="110"/>
      <c r="S393" s="110"/>
      <c r="T393" s="110"/>
      <c r="U393" s="110"/>
      <c r="V393" s="110"/>
      <c r="W393" s="110"/>
      <c r="X393" s="111"/>
      <c r="AT393" s="108" t="s">
        <v>169</v>
      </c>
      <c r="AU393" s="108" t="s">
        <v>82</v>
      </c>
      <c r="AV393" s="15" t="s">
        <v>80</v>
      </c>
      <c r="AW393" s="15" t="s">
        <v>4</v>
      </c>
      <c r="AX393" s="15" t="s">
        <v>72</v>
      </c>
      <c r="AY393" s="108" t="s">
        <v>161</v>
      </c>
    </row>
    <row r="394" spans="1:65" s="13" customFormat="1">
      <c r="B394" s="219"/>
      <c r="C394" s="220"/>
      <c r="D394" s="221" t="s">
        <v>169</v>
      </c>
      <c r="E394" s="222" t="s">
        <v>1</v>
      </c>
      <c r="F394" s="223" t="s">
        <v>642</v>
      </c>
      <c r="G394" s="220"/>
      <c r="H394" s="224">
        <v>160</v>
      </c>
      <c r="I394" s="220"/>
      <c r="J394" s="220"/>
      <c r="K394" s="220"/>
      <c r="M394" s="97"/>
      <c r="N394" s="99"/>
      <c r="O394" s="100"/>
      <c r="P394" s="100"/>
      <c r="Q394" s="100"/>
      <c r="R394" s="100"/>
      <c r="S394" s="100"/>
      <c r="T394" s="100"/>
      <c r="U394" s="100"/>
      <c r="V394" s="100"/>
      <c r="W394" s="100"/>
      <c r="X394" s="101"/>
      <c r="AT394" s="98" t="s">
        <v>169</v>
      </c>
      <c r="AU394" s="98" t="s">
        <v>82</v>
      </c>
      <c r="AV394" s="13" t="s">
        <v>82</v>
      </c>
      <c r="AW394" s="13" t="s">
        <v>4</v>
      </c>
      <c r="AX394" s="13" t="s">
        <v>72</v>
      </c>
      <c r="AY394" s="98" t="s">
        <v>161</v>
      </c>
    </row>
    <row r="395" spans="1:65" s="14" customFormat="1">
      <c r="B395" s="225"/>
      <c r="C395" s="226"/>
      <c r="D395" s="221" t="s">
        <v>169</v>
      </c>
      <c r="E395" s="227" t="s">
        <v>1</v>
      </c>
      <c r="F395" s="228" t="s">
        <v>171</v>
      </c>
      <c r="G395" s="226"/>
      <c r="H395" s="229">
        <v>1675.2809999999999</v>
      </c>
      <c r="I395" s="226"/>
      <c r="J395" s="226"/>
      <c r="K395" s="226"/>
      <c r="M395" s="102"/>
      <c r="N395" s="104"/>
      <c r="O395" s="105"/>
      <c r="P395" s="105"/>
      <c r="Q395" s="105"/>
      <c r="R395" s="105"/>
      <c r="S395" s="105"/>
      <c r="T395" s="105"/>
      <c r="U395" s="105"/>
      <c r="V395" s="105"/>
      <c r="W395" s="105"/>
      <c r="X395" s="106"/>
      <c r="AT395" s="103" t="s">
        <v>169</v>
      </c>
      <c r="AU395" s="103" t="s">
        <v>82</v>
      </c>
      <c r="AV395" s="14" t="s">
        <v>168</v>
      </c>
      <c r="AW395" s="14" t="s">
        <v>4</v>
      </c>
      <c r="AX395" s="14" t="s">
        <v>80</v>
      </c>
      <c r="AY395" s="103" t="s">
        <v>161</v>
      </c>
    </row>
    <row r="396" spans="1:65" s="12" customFormat="1" ht="22.9" customHeight="1">
      <c r="B396" s="206"/>
      <c r="C396" s="207"/>
      <c r="D396" s="208" t="s">
        <v>71</v>
      </c>
      <c r="E396" s="211" t="s">
        <v>162</v>
      </c>
      <c r="F396" s="211" t="s">
        <v>163</v>
      </c>
      <c r="G396" s="207"/>
      <c r="H396" s="207"/>
      <c r="I396" s="207"/>
      <c r="J396" s="207"/>
      <c r="K396" s="212">
        <f>BK396</f>
        <v>0</v>
      </c>
      <c r="M396" s="80"/>
      <c r="N396" s="82"/>
      <c r="O396" s="83"/>
      <c r="P396" s="83"/>
      <c r="Q396" s="84">
        <f>SUM(Q397:Q471)</f>
        <v>0</v>
      </c>
      <c r="R396" s="84">
        <f>SUM(R397:R471)</f>
        <v>0</v>
      </c>
      <c r="S396" s="83"/>
      <c r="T396" s="85">
        <f>SUM(T397:T471)</f>
        <v>0</v>
      </c>
      <c r="U396" s="83"/>
      <c r="V396" s="85">
        <f>SUM(V397:V471)</f>
        <v>0</v>
      </c>
      <c r="W396" s="83"/>
      <c r="X396" s="86">
        <f>SUM(X397:X471)</f>
        <v>0</v>
      </c>
      <c r="AR396" s="81" t="s">
        <v>80</v>
      </c>
      <c r="AT396" s="87" t="s">
        <v>71</v>
      </c>
      <c r="AU396" s="87" t="s">
        <v>80</v>
      </c>
      <c r="AY396" s="81" t="s">
        <v>161</v>
      </c>
      <c r="BK396" s="88">
        <f>SUM(BK397:BK471)</f>
        <v>0</v>
      </c>
    </row>
    <row r="397" spans="1:65" s="2" customFormat="1" ht="44.25" customHeight="1">
      <c r="A397" s="21"/>
      <c r="B397" s="137"/>
      <c r="C397" s="213" t="s">
        <v>408</v>
      </c>
      <c r="D397" s="213" t="s">
        <v>164</v>
      </c>
      <c r="E397" s="214" t="s">
        <v>643</v>
      </c>
      <c r="F397" s="215" t="s">
        <v>644</v>
      </c>
      <c r="G397" s="216" t="s">
        <v>167</v>
      </c>
      <c r="H397" s="217">
        <v>1552.5</v>
      </c>
      <c r="I397" s="218">
        <v>0</v>
      </c>
      <c r="J397" s="123"/>
      <c r="K397" s="218">
        <f>ROUND(P397*H397,2)</f>
        <v>0</v>
      </c>
      <c r="L397" s="89"/>
      <c r="M397" s="22"/>
      <c r="N397" s="90" t="s">
        <v>1</v>
      </c>
      <c r="O397" s="91" t="s">
        <v>35</v>
      </c>
      <c r="P397" s="92">
        <f>I397+J397</f>
        <v>0</v>
      </c>
      <c r="Q397" s="92">
        <f>ROUND(I397*H397,2)</f>
        <v>0</v>
      </c>
      <c r="R397" s="92">
        <f>ROUND(J397*H397,2)</f>
        <v>0</v>
      </c>
      <c r="S397" s="93">
        <v>0</v>
      </c>
      <c r="T397" s="93">
        <f>S397*H397</f>
        <v>0</v>
      </c>
      <c r="U397" s="93">
        <v>0</v>
      </c>
      <c r="V397" s="93">
        <f>U397*H397</f>
        <v>0</v>
      </c>
      <c r="W397" s="93">
        <v>0</v>
      </c>
      <c r="X397" s="94">
        <f>W397*H397</f>
        <v>0</v>
      </c>
      <c r="Y397" s="21"/>
      <c r="Z397" s="21"/>
      <c r="AA397" s="21"/>
      <c r="AB397" s="21"/>
      <c r="AC397" s="21"/>
      <c r="AD397" s="21"/>
      <c r="AE397" s="21"/>
      <c r="AR397" s="95" t="s">
        <v>168</v>
      </c>
      <c r="AT397" s="95" t="s">
        <v>164</v>
      </c>
      <c r="AU397" s="95" t="s">
        <v>82</v>
      </c>
      <c r="AY397" s="17" t="s">
        <v>161</v>
      </c>
      <c r="BE397" s="96">
        <f>IF(O397="základní",K397,0)</f>
        <v>0</v>
      </c>
      <c r="BF397" s="96">
        <f>IF(O397="snížená",K397,0)</f>
        <v>0</v>
      </c>
      <c r="BG397" s="96">
        <f>IF(O397="zákl. přenesená",K397,0)</f>
        <v>0</v>
      </c>
      <c r="BH397" s="96">
        <f>IF(O397="sníž. přenesená",K397,0)</f>
        <v>0</v>
      </c>
      <c r="BI397" s="96">
        <f>IF(O397="nulová",K397,0)</f>
        <v>0</v>
      </c>
      <c r="BJ397" s="17" t="s">
        <v>80</v>
      </c>
      <c r="BK397" s="96">
        <f>ROUND(P397*H397,2)</f>
        <v>0</v>
      </c>
      <c r="BL397" s="17" t="s">
        <v>168</v>
      </c>
      <c r="BM397" s="95" t="s">
        <v>411</v>
      </c>
    </row>
    <row r="398" spans="1:65" s="15" customFormat="1">
      <c r="B398" s="230"/>
      <c r="C398" s="231"/>
      <c r="D398" s="221" t="s">
        <v>169</v>
      </c>
      <c r="E398" s="232" t="s">
        <v>1</v>
      </c>
      <c r="F398" s="233" t="s">
        <v>645</v>
      </c>
      <c r="G398" s="231"/>
      <c r="H398" s="232" t="s">
        <v>1</v>
      </c>
      <c r="I398" s="231"/>
      <c r="J398" s="231"/>
      <c r="K398" s="231"/>
      <c r="M398" s="107"/>
      <c r="N398" s="109"/>
      <c r="O398" s="110"/>
      <c r="P398" s="110"/>
      <c r="Q398" s="110"/>
      <c r="R398" s="110"/>
      <c r="S398" s="110"/>
      <c r="T398" s="110"/>
      <c r="U398" s="110"/>
      <c r="V398" s="110"/>
      <c r="W398" s="110"/>
      <c r="X398" s="111"/>
      <c r="AT398" s="108" t="s">
        <v>169</v>
      </c>
      <c r="AU398" s="108" t="s">
        <v>82</v>
      </c>
      <c r="AV398" s="15" t="s">
        <v>80</v>
      </c>
      <c r="AW398" s="15" t="s">
        <v>4</v>
      </c>
      <c r="AX398" s="15" t="s">
        <v>72</v>
      </c>
      <c r="AY398" s="108" t="s">
        <v>161</v>
      </c>
    </row>
    <row r="399" spans="1:65" s="13" customFormat="1">
      <c r="B399" s="219"/>
      <c r="C399" s="220"/>
      <c r="D399" s="221" t="s">
        <v>169</v>
      </c>
      <c r="E399" s="222" t="s">
        <v>1</v>
      </c>
      <c r="F399" s="223" t="s">
        <v>646</v>
      </c>
      <c r="G399" s="220"/>
      <c r="H399" s="224">
        <v>720</v>
      </c>
      <c r="I399" s="220"/>
      <c r="J399" s="220"/>
      <c r="K399" s="220"/>
      <c r="M399" s="97"/>
      <c r="N399" s="99"/>
      <c r="O399" s="100"/>
      <c r="P399" s="100"/>
      <c r="Q399" s="100"/>
      <c r="R399" s="100"/>
      <c r="S399" s="100"/>
      <c r="T399" s="100"/>
      <c r="U399" s="100"/>
      <c r="V399" s="100"/>
      <c r="W399" s="100"/>
      <c r="X399" s="101"/>
      <c r="AT399" s="98" t="s">
        <v>169</v>
      </c>
      <c r="AU399" s="98" t="s">
        <v>82</v>
      </c>
      <c r="AV399" s="13" t="s">
        <v>82</v>
      </c>
      <c r="AW399" s="13" t="s">
        <v>4</v>
      </c>
      <c r="AX399" s="13" t="s">
        <v>72</v>
      </c>
      <c r="AY399" s="98" t="s">
        <v>161</v>
      </c>
    </row>
    <row r="400" spans="1:65" s="15" customFormat="1">
      <c r="B400" s="230"/>
      <c r="C400" s="231"/>
      <c r="D400" s="221" t="s">
        <v>169</v>
      </c>
      <c r="E400" s="232" t="s">
        <v>1</v>
      </c>
      <c r="F400" s="233" t="s">
        <v>647</v>
      </c>
      <c r="G400" s="231"/>
      <c r="H400" s="232" t="s">
        <v>1</v>
      </c>
      <c r="I400" s="231"/>
      <c r="J400" s="231"/>
      <c r="K400" s="231"/>
      <c r="M400" s="107"/>
      <c r="N400" s="109"/>
      <c r="O400" s="110"/>
      <c r="P400" s="110"/>
      <c r="Q400" s="110"/>
      <c r="R400" s="110"/>
      <c r="S400" s="110"/>
      <c r="T400" s="110"/>
      <c r="U400" s="110"/>
      <c r="V400" s="110"/>
      <c r="W400" s="110"/>
      <c r="X400" s="111"/>
      <c r="AT400" s="108" t="s">
        <v>169</v>
      </c>
      <c r="AU400" s="108" t="s">
        <v>82</v>
      </c>
      <c r="AV400" s="15" t="s">
        <v>80</v>
      </c>
      <c r="AW400" s="15" t="s">
        <v>4</v>
      </c>
      <c r="AX400" s="15" t="s">
        <v>72</v>
      </c>
      <c r="AY400" s="108" t="s">
        <v>161</v>
      </c>
    </row>
    <row r="401" spans="1:65" s="13" customFormat="1">
      <c r="B401" s="219"/>
      <c r="C401" s="220"/>
      <c r="D401" s="221" t="s">
        <v>169</v>
      </c>
      <c r="E401" s="222" t="s">
        <v>1</v>
      </c>
      <c r="F401" s="223" t="s">
        <v>648</v>
      </c>
      <c r="G401" s="220"/>
      <c r="H401" s="224">
        <v>292.5</v>
      </c>
      <c r="I401" s="220"/>
      <c r="J401" s="220"/>
      <c r="K401" s="220"/>
      <c r="M401" s="97"/>
      <c r="N401" s="99"/>
      <c r="O401" s="100"/>
      <c r="P401" s="100"/>
      <c r="Q401" s="100"/>
      <c r="R401" s="100"/>
      <c r="S401" s="100"/>
      <c r="T401" s="100"/>
      <c r="U401" s="100"/>
      <c r="V401" s="100"/>
      <c r="W401" s="100"/>
      <c r="X401" s="101"/>
      <c r="AT401" s="98" t="s">
        <v>169</v>
      </c>
      <c r="AU401" s="98" t="s">
        <v>82</v>
      </c>
      <c r="AV401" s="13" t="s">
        <v>82</v>
      </c>
      <c r="AW401" s="13" t="s">
        <v>4</v>
      </c>
      <c r="AX401" s="13" t="s">
        <v>72</v>
      </c>
      <c r="AY401" s="98" t="s">
        <v>161</v>
      </c>
    </row>
    <row r="402" spans="1:65" s="15" customFormat="1">
      <c r="B402" s="230"/>
      <c r="C402" s="231"/>
      <c r="D402" s="221" t="s">
        <v>169</v>
      </c>
      <c r="E402" s="232" t="s">
        <v>1</v>
      </c>
      <c r="F402" s="233" t="s">
        <v>649</v>
      </c>
      <c r="G402" s="231"/>
      <c r="H402" s="232" t="s">
        <v>1</v>
      </c>
      <c r="I402" s="231"/>
      <c r="J402" s="231"/>
      <c r="K402" s="231"/>
      <c r="M402" s="107"/>
      <c r="N402" s="109"/>
      <c r="O402" s="110"/>
      <c r="P402" s="110"/>
      <c r="Q402" s="110"/>
      <c r="R402" s="110"/>
      <c r="S402" s="110"/>
      <c r="T402" s="110"/>
      <c r="U402" s="110"/>
      <c r="V402" s="110"/>
      <c r="W402" s="110"/>
      <c r="X402" s="111"/>
      <c r="AT402" s="108" t="s">
        <v>169</v>
      </c>
      <c r="AU402" s="108" t="s">
        <v>82</v>
      </c>
      <c r="AV402" s="15" t="s">
        <v>80</v>
      </c>
      <c r="AW402" s="15" t="s">
        <v>4</v>
      </c>
      <c r="AX402" s="15" t="s">
        <v>72</v>
      </c>
      <c r="AY402" s="108" t="s">
        <v>161</v>
      </c>
    </row>
    <row r="403" spans="1:65" s="13" customFormat="1">
      <c r="B403" s="219"/>
      <c r="C403" s="220"/>
      <c r="D403" s="221" t="s">
        <v>169</v>
      </c>
      <c r="E403" s="222" t="s">
        <v>1</v>
      </c>
      <c r="F403" s="223" t="s">
        <v>650</v>
      </c>
      <c r="G403" s="220"/>
      <c r="H403" s="224">
        <v>440</v>
      </c>
      <c r="I403" s="220"/>
      <c r="J403" s="220"/>
      <c r="K403" s="220"/>
      <c r="M403" s="97"/>
      <c r="N403" s="99"/>
      <c r="O403" s="100"/>
      <c r="P403" s="100"/>
      <c r="Q403" s="100"/>
      <c r="R403" s="100"/>
      <c r="S403" s="100"/>
      <c r="T403" s="100"/>
      <c r="U403" s="100"/>
      <c r="V403" s="100"/>
      <c r="W403" s="100"/>
      <c r="X403" s="101"/>
      <c r="AT403" s="98" t="s">
        <v>169</v>
      </c>
      <c r="AU403" s="98" t="s">
        <v>82</v>
      </c>
      <c r="AV403" s="13" t="s">
        <v>82</v>
      </c>
      <c r="AW403" s="13" t="s">
        <v>4</v>
      </c>
      <c r="AX403" s="13" t="s">
        <v>72</v>
      </c>
      <c r="AY403" s="98" t="s">
        <v>161</v>
      </c>
    </row>
    <row r="404" spans="1:65" s="15" customFormat="1">
      <c r="B404" s="230"/>
      <c r="C404" s="231"/>
      <c r="D404" s="221" t="s">
        <v>169</v>
      </c>
      <c r="E404" s="232" t="s">
        <v>1</v>
      </c>
      <c r="F404" s="233" t="s">
        <v>222</v>
      </c>
      <c r="G404" s="231"/>
      <c r="H404" s="232" t="s">
        <v>1</v>
      </c>
      <c r="I404" s="231"/>
      <c r="J404" s="231"/>
      <c r="K404" s="231"/>
      <c r="M404" s="107"/>
      <c r="N404" s="109"/>
      <c r="O404" s="110"/>
      <c r="P404" s="110"/>
      <c r="Q404" s="110"/>
      <c r="R404" s="110"/>
      <c r="S404" s="110"/>
      <c r="T404" s="110"/>
      <c r="U404" s="110"/>
      <c r="V404" s="110"/>
      <c r="W404" s="110"/>
      <c r="X404" s="111"/>
      <c r="AT404" s="108" t="s">
        <v>169</v>
      </c>
      <c r="AU404" s="108" t="s">
        <v>82</v>
      </c>
      <c r="AV404" s="15" t="s">
        <v>80</v>
      </c>
      <c r="AW404" s="15" t="s">
        <v>4</v>
      </c>
      <c r="AX404" s="15" t="s">
        <v>72</v>
      </c>
      <c r="AY404" s="108" t="s">
        <v>161</v>
      </c>
    </row>
    <row r="405" spans="1:65" s="13" customFormat="1">
      <c r="B405" s="219"/>
      <c r="C405" s="220"/>
      <c r="D405" s="221" t="s">
        <v>169</v>
      </c>
      <c r="E405" s="222" t="s">
        <v>1</v>
      </c>
      <c r="F405" s="223" t="s">
        <v>651</v>
      </c>
      <c r="G405" s="220"/>
      <c r="H405" s="224">
        <v>100</v>
      </c>
      <c r="I405" s="220"/>
      <c r="J405" s="220"/>
      <c r="K405" s="220"/>
      <c r="M405" s="97"/>
      <c r="N405" s="99"/>
      <c r="O405" s="100"/>
      <c r="P405" s="100"/>
      <c r="Q405" s="100"/>
      <c r="R405" s="100"/>
      <c r="S405" s="100"/>
      <c r="T405" s="100"/>
      <c r="U405" s="100"/>
      <c r="V405" s="100"/>
      <c r="W405" s="100"/>
      <c r="X405" s="101"/>
      <c r="AT405" s="98" t="s">
        <v>169</v>
      </c>
      <c r="AU405" s="98" t="s">
        <v>82</v>
      </c>
      <c r="AV405" s="13" t="s">
        <v>82</v>
      </c>
      <c r="AW405" s="13" t="s">
        <v>4</v>
      </c>
      <c r="AX405" s="13" t="s">
        <v>72</v>
      </c>
      <c r="AY405" s="98" t="s">
        <v>161</v>
      </c>
    </row>
    <row r="406" spans="1:65" s="14" customFormat="1">
      <c r="B406" s="225"/>
      <c r="C406" s="226"/>
      <c r="D406" s="221" t="s">
        <v>169</v>
      </c>
      <c r="E406" s="227" t="s">
        <v>1</v>
      </c>
      <c r="F406" s="228" t="s">
        <v>171</v>
      </c>
      <c r="G406" s="226"/>
      <c r="H406" s="229">
        <v>1552.5</v>
      </c>
      <c r="I406" s="226"/>
      <c r="J406" s="226"/>
      <c r="K406" s="226"/>
      <c r="M406" s="102"/>
      <c r="N406" s="104"/>
      <c r="O406" s="105"/>
      <c r="P406" s="105"/>
      <c r="Q406" s="105"/>
      <c r="R406" s="105"/>
      <c r="S406" s="105"/>
      <c r="T406" s="105"/>
      <c r="U406" s="105"/>
      <c r="V406" s="105"/>
      <c r="W406" s="105"/>
      <c r="X406" s="106"/>
      <c r="AT406" s="103" t="s">
        <v>169</v>
      </c>
      <c r="AU406" s="103" t="s">
        <v>82</v>
      </c>
      <c r="AV406" s="14" t="s">
        <v>168</v>
      </c>
      <c r="AW406" s="14" t="s">
        <v>4</v>
      </c>
      <c r="AX406" s="14" t="s">
        <v>80</v>
      </c>
      <c r="AY406" s="103" t="s">
        <v>161</v>
      </c>
    </row>
    <row r="407" spans="1:65" s="2" customFormat="1" ht="49.15" customHeight="1">
      <c r="A407" s="21"/>
      <c r="B407" s="137"/>
      <c r="C407" s="213" t="s">
        <v>301</v>
      </c>
      <c r="D407" s="213" t="s">
        <v>164</v>
      </c>
      <c r="E407" s="214" t="s">
        <v>652</v>
      </c>
      <c r="F407" s="215" t="s">
        <v>653</v>
      </c>
      <c r="G407" s="216" t="s">
        <v>167</v>
      </c>
      <c r="H407" s="217">
        <v>232875</v>
      </c>
      <c r="I407" s="123"/>
      <c r="J407" s="218">
        <v>0</v>
      </c>
      <c r="K407" s="218">
        <f>ROUND(P407*H407,2)</f>
        <v>0</v>
      </c>
      <c r="L407" s="89"/>
      <c r="M407" s="22"/>
      <c r="N407" s="90" t="s">
        <v>1</v>
      </c>
      <c r="O407" s="91" t="s">
        <v>35</v>
      </c>
      <c r="P407" s="92">
        <f>I407+J407</f>
        <v>0</v>
      </c>
      <c r="Q407" s="92">
        <f>ROUND(I407*H407,2)</f>
        <v>0</v>
      </c>
      <c r="R407" s="92">
        <f>ROUND(J407*H407,2)</f>
        <v>0</v>
      </c>
      <c r="S407" s="93">
        <v>0</v>
      </c>
      <c r="T407" s="93">
        <f>S407*H407</f>
        <v>0</v>
      </c>
      <c r="U407" s="93">
        <v>0</v>
      </c>
      <c r="V407" s="93">
        <f>U407*H407</f>
        <v>0</v>
      </c>
      <c r="W407" s="93">
        <v>0</v>
      </c>
      <c r="X407" s="94">
        <f>W407*H407</f>
        <v>0</v>
      </c>
      <c r="Y407" s="21"/>
      <c r="Z407" s="21"/>
      <c r="AA407" s="21"/>
      <c r="AB407" s="21"/>
      <c r="AC407" s="21"/>
      <c r="AD407" s="21"/>
      <c r="AE407" s="21"/>
      <c r="AR407" s="95" t="s">
        <v>168</v>
      </c>
      <c r="AT407" s="95" t="s">
        <v>164</v>
      </c>
      <c r="AU407" s="95" t="s">
        <v>82</v>
      </c>
      <c r="AY407" s="17" t="s">
        <v>161</v>
      </c>
      <c r="BE407" s="96">
        <f>IF(O407="základní",K407,0)</f>
        <v>0</v>
      </c>
      <c r="BF407" s="96">
        <f>IF(O407="snížená",K407,0)</f>
        <v>0</v>
      </c>
      <c r="BG407" s="96">
        <f>IF(O407="zákl. přenesená",K407,0)</f>
        <v>0</v>
      </c>
      <c r="BH407" s="96">
        <f>IF(O407="sníž. přenesená",K407,0)</f>
        <v>0</v>
      </c>
      <c r="BI407" s="96">
        <f>IF(O407="nulová",K407,0)</f>
        <v>0</v>
      </c>
      <c r="BJ407" s="17" t="s">
        <v>80</v>
      </c>
      <c r="BK407" s="96">
        <f>ROUND(P407*H407,2)</f>
        <v>0</v>
      </c>
      <c r="BL407" s="17" t="s">
        <v>168</v>
      </c>
      <c r="BM407" s="95" t="s">
        <v>415</v>
      </c>
    </row>
    <row r="408" spans="1:65" s="13" customFormat="1">
      <c r="B408" s="219"/>
      <c r="C408" s="220"/>
      <c r="D408" s="221" t="s">
        <v>169</v>
      </c>
      <c r="E408" s="222" t="s">
        <v>1</v>
      </c>
      <c r="F408" s="223" t="s">
        <v>654</v>
      </c>
      <c r="G408" s="220"/>
      <c r="H408" s="224">
        <v>232875</v>
      </c>
      <c r="I408" s="220"/>
      <c r="J408" s="220"/>
      <c r="K408" s="220"/>
      <c r="M408" s="97"/>
      <c r="N408" s="99"/>
      <c r="O408" s="100"/>
      <c r="P408" s="100"/>
      <c r="Q408" s="100"/>
      <c r="R408" s="100"/>
      <c r="S408" s="100"/>
      <c r="T408" s="100"/>
      <c r="U408" s="100"/>
      <c r="V408" s="100"/>
      <c r="W408" s="100"/>
      <c r="X408" s="101"/>
      <c r="AT408" s="98" t="s">
        <v>169</v>
      </c>
      <c r="AU408" s="98" t="s">
        <v>82</v>
      </c>
      <c r="AV408" s="13" t="s">
        <v>82</v>
      </c>
      <c r="AW408" s="13" t="s">
        <v>4</v>
      </c>
      <c r="AX408" s="13" t="s">
        <v>72</v>
      </c>
      <c r="AY408" s="98" t="s">
        <v>161</v>
      </c>
    </row>
    <row r="409" spans="1:65" s="14" customFormat="1">
      <c r="B409" s="225"/>
      <c r="C409" s="226"/>
      <c r="D409" s="221" t="s">
        <v>169</v>
      </c>
      <c r="E409" s="227" t="s">
        <v>1</v>
      </c>
      <c r="F409" s="228" t="s">
        <v>171</v>
      </c>
      <c r="G409" s="226"/>
      <c r="H409" s="229">
        <v>232875</v>
      </c>
      <c r="I409" s="226"/>
      <c r="J409" s="226"/>
      <c r="K409" s="226"/>
      <c r="M409" s="102"/>
      <c r="N409" s="104"/>
      <c r="O409" s="105"/>
      <c r="P409" s="105"/>
      <c r="Q409" s="105"/>
      <c r="R409" s="105"/>
      <c r="S409" s="105"/>
      <c r="T409" s="105"/>
      <c r="U409" s="105"/>
      <c r="V409" s="105"/>
      <c r="W409" s="105"/>
      <c r="X409" s="106"/>
      <c r="AT409" s="103" t="s">
        <v>169</v>
      </c>
      <c r="AU409" s="103" t="s">
        <v>82</v>
      </c>
      <c r="AV409" s="14" t="s">
        <v>168</v>
      </c>
      <c r="AW409" s="14" t="s">
        <v>4</v>
      </c>
      <c r="AX409" s="14" t="s">
        <v>80</v>
      </c>
      <c r="AY409" s="103" t="s">
        <v>161</v>
      </c>
    </row>
    <row r="410" spans="1:65" s="2" customFormat="1" ht="44.25" customHeight="1">
      <c r="A410" s="21"/>
      <c r="B410" s="137"/>
      <c r="C410" s="213" t="s">
        <v>420</v>
      </c>
      <c r="D410" s="213" t="s">
        <v>164</v>
      </c>
      <c r="E410" s="214" t="s">
        <v>655</v>
      </c>
      <c r="F410" s="215" t="s">
        <v>656</v>
      </c>
      <c r="G410" s="216" t="s">
        <v>167</v>
      </c>
      <c r="H410" s="217">
        <v>1552.5</v>
      </c>
      <c r="I410" s="218">
        <v>0</v>
      </c>
      <c r="J410" s="123"/>
      <c r="K410" s="218">
        <f>ROUND(P410*H410,2)</f>
        <v>0</v>
      </c>
      <c r="L410" s="89"/>
      <c r="M410" s="22"/>
      <c r="N410" s="90" t="s">
        <v>1</v>
      </c>
      <c r="O410" s="91" t="s">
        <v>35</v>
      </c>
      <c r="P410" s="92">
        <f>I410+J410</f>
        <v>0</v>
      </c>
      <c r="Q410" s="92">
        <f>ROUND(I410*H410,2)</f>
        <v>0</v>
      </c>
      <c r="R410" s="92">
        <f>ROUND(J410*H410,2)</f>
        <v>0</v>
      </c>
      <c r="S410" s="93">
        <v>0</v>
      </c>
      <c r="T410" s="93">
        <f>S410*H410</f>
        <v>0</v>
      </c>
      <c r="U410" s="93">
        <v>0</v>
      </c>
      <c r="V410" s="93">
        <f>U410*H410</f>
        <v>0</v>
      </c>
      <c r="W410" s="93">
        <v>0</v>
      </c>
      <c r="X410" s="94">
        <f>W410*H410</f>
        <v>0</v>
      </c>
      <c r="Y410" s="21"/>
      <c r="Z410" s="21"/>
      <c r="AA410" s="21"/>
      <c r="AB410" s="21"/>
      <c r="AC410" s="21"/>
      <c r="AD410" s="21"/>
      <c r="AE410" s="21"/>
      <c r="AR410" s="95" t="s">
        <v>168</v>
      </c>
      <c r="AT410" s="95" t="s">
        <v>164</v>
      </c>
      <c r="AU410" s="95" t="s">
        <v>82</v>
      </c>
      <c r="AY410" s="17" t="s">
        <v>161</v>
      </c>
      <c r="BE410" s="96">
        <f>IF(O410="základní",K410,0)</f>
        <v>0</v>
      </c>
      <c r="BF410" s="96">
        <f>IF(O410="snížená",K410,0)</f>
        <v>0</v>
      </c>
      <c r="BG410" s="96">
        <f>IF(O410="zákl. přenesená",K410,0)</f>
        <v>0</v>
      </c>
      <c r="BH410" s="96">
        <f>IF(O410="sníž. přenesená",K410,0)</f>
        <v>0</v>
      </c>
      <c r="BI410" s="96">
        <f>IF(O410="nulová",K410,0)</f>
        <v>0</v>
      </c>
      <c r="BJ410" s="17" t="s">
        <v>80</v>
      </c>
      <c r="BK410" s="96">
        <f>ROUND(P410*H410,2)</f>
        <v>0</v>
      </c>
      <c r="BL410" s="17" t="s">
        <v>168</v>
      </c>
      <c r="BM410" s="95" t="s">
        <v>423</v>
      </c>
    </row>
    <row r="411" spans="1:65" s="2" customFormat="1" ht="24.2" customHeight="1">
      <c r="A411" s="21"/>
      <c r="B411" s="137"/>
      <c r="C411" s="213" t="s">
        <v>305</v>
      </c>
      <c r="D411" s="213" t="s">
        <v>164</v>
      </c>
      <c r="E411" s="214" t="s">
        <v>657</v>
      </c>
      <c r="F411" s="215" t="s">
        <v>658</v>
      </c>
      <c r="G411" s="216" t="s">
        <v>167</v>
      </c>
      <c r="H411" s="217">
        <v>1552.5</v>
      </c>
      <c r="I411" s="218">
        <v>0</v>
      </c>
      <c r="J411" s="123"/>
      <c r="K411" s="218">
        <f>ROUND(P411*H411,2)</f>
        <v>0</v>
      </c>
      <c r="L411" s="89"/>
      <c r="M411" s="22"/>
      <c r="N411" s="90" t="s">
        <v>1</v>
      </c>
      <c r="O411" s="91" t="s">
        <v>35</v>
      </c>
      <c r="P411" s="92">
        <f>I411+J411</f>
        <v>0</v>
      </c>
      <c r="Q411" s="92">
        <f>ROUND(I411*H411,2)</f>
        <v>0</v>
      </c>
      <c r="R411" s="92">
        <f>ROUND(J411*H411,2)</f>
        <v>0</v>
      </c>
      <c r="S411" s="93">
        <v>0</v>
      </c>
      <c r="T411" s="93">
        <f>S411*H411</f>
        <v>0</v>
      </c>
      <c r="U411" s="93">
        <v>0</v>
      </c>
      <c r="V411" s="93">
        <f>U411*H411</f>
        <v>0</v>
      </c>
      <c r="W411" s="93">
        <v>0</v>
      </c>
      <c r="X411" s="94">
        <f>W411*H411</f>
        <v>0</v>
      </c>
      <c r="Y411" s="21"/>
      <c r="Z411" s="21"/>
      <c r="AA411" s="21"/>
      <c r="AB411" s="21"/>
      <c r="AC411" s="21"/>
      <c r="AD411" s="21"/>
      <c r="AE411" s="21"/>
      <c r="AR411" s="95" t="s">
        <v>168</v>
      </c>
      <c r="AT411" s="95" t="s">
        <v>164</v>
      </c>
      <c r="AU411" s="95" t="s">
        <v>82</v>
      </c>
      <c r="AY411" s="17" t="s">
        <v>161</v>
      </c>
      <c r="BE411" s="96">
        <f>IF(O411="základní",K411,0)</f>
        <v>0</v>
      </c>
      <c r="BF411" s="96">
        <f>IF(O411="snížená",K411,0)</f>
        <v>0</v>
      </c>
      <c r="BG411" s="96">
        <f>IF(O411="zákl. přenesená",K411,0)</f>
        <v>0</v>
      </c>
      <c r="BH411" s="96">
        <f>IF(O411="sníž. přenesená",K411,0)</f>
        <v>0</v>
      </c>
      <c r="BI411" s="96">
        <f>IF(O411="nulová",K411,0)</f>
        <v>0</v>
      </c>
      <c r="BJ411" s="17" t="s">
        <v>80</v>
      </c>
      <c r="BK411" s="96">
        <f>ROUND(P411*H411,2)</f>
        <v>0</v>
      </c>
      <c r="BL411" s="17" t="s">
        <v>168</v>
      </c>
      <c r="BM411" s="95" t="s">
        <v>437</v>
      </c>
    </row>
    <row r="412" spans="1:65" s="2" customFormat="1" ht="33" customHeight="1">
      <c r="A412" s="21"/>
      <c r="B412" s="137"/>
      <c r="C412" s="213" t="s">
        <v>443</v>
      </c>
      <c r="D412" s="213" t="s">
        <v>164</v>
      </c>
      <c r="E412" s="214" t="s">
        <v>659</v>
      </c>
      <c r="F412" s="215" t="s">
        <v>660</v>
      </c>
      <c r="G412" s="216" t="s">
        <v>167</v>
      </c>
      <c r="H412" s="217">
        <v>232875</v>
      </c>
      <c r="I412" s="123"/>
      <c r="J412" s="218">
        <v>0</v>
      </c>
      <c r="K412" s="218">
        <f>ROUND(P412*H412,2)</f>
        <v>0</v>
      </c>
      <c r="L412" s="89"/>
      <c r="M412" s="22"/>
      <c r="N412" s="90" t="s">
        <v>1</v>
      </c>
      <c r="O412" s="91" t="s">
        <v>35</v>
      </c>
      <c r="P412" s="92">
        <f>I412+J412</f>
        <v>0</v>
      </c>
      <c r="Q412" s="92">
        <f>ROUND(I412*H412,2)</f>
        <v>0</v>
      </c>
      <c r="R412" s="92">
        <f>ROUND(J412*H412,2)</f>
        <v>0</v>
      </c>
      <c r="S412" s="93">
        <v>0</v>
      </c>
      <c r="T412" s="93">
        <f>S412*H412</f>
        <v>0</v>
      </c>
      <c r="U412" s="93">
        <v>0</v>
      </c>
      <c r="V412" s="93">
        <f>U412*H412</f>
        <v>0</v>
      </c>
      <c r="W412" s="93">
        <v>0</v>
      </c>
      <c r="X412" s="94">
        <f>W412*H412</f>
        <v>0</v>
      </c>
      <c r="Y412" s="21"/>
      <c r="Z412" s="21"/>
      <c r="AA412" s="21"/>
      <c r="AB412" s="21"/>
      <c r="AC412" s="21"/>
      <c r="AD412" s="21"/>
      <c r="AE412" s="21"/>
      <c r="AR412" s="95" t="s">
        <v>168</v>
      </c>
      <c r="AT412" s="95" t="s">
        <v>164</v>
      </c>
      <c r="AU412" s="95" t="s">
        <v>82</v>
      </c>
      <c r="AY412" s="17" t="s">
        <v>161</v>
      </c>
      <c r="BE412" s="96">
        <f>IF(O412="základní",K412,0)</f>
        <v>0</v>
      </c>
      <c r="BF412" s="96">
        <f>IF(O412="snížená",K412,0)</f>
        <v>0</v>
      </c>
      <c r="BG412" s="96">
        <f>IF(O412="zákl. přenesená",K412,0)</f>
        <v>0</v>
      </c>
      <c r="BH412" s="96">
        <f>IF(O412="sníž. přenesená",K412,0)</f>
        <v>0</v>
      </c>
      <c r="BI412" s="96">
        <f>IF(O412="nulová",K412,0)</f>
        <v>0</v>
      </c>
      <c r="BJ412" s="17" t="s">
        <v>80</v>
      </c>
      <c r="BK412" s="96">
        <f>ROUND(P412*H412,2)</f>
        <v>0</v>
      </c>
      <c r="BL412" s="17" t="s">
        <v>168</v>
      </c>
      <c r="BM412" s="95" t="s">
        <v>446</v>
      </c>
    </row>
    <row r="413" spans="1:65" s="2" customFormat="1" ht="24.2" customHeight="1">
      <c r="A413" s="21"/>
      <c r="B413" s="137"/>
      <c r="C413" s="213" t="s">
        <v>310</v>
      </c>
      <c r="D413" s="213" t="s">
        <v>164</v>
      </c>
      <c r="E413" s="214" t="s">
        <v>661</v>
      </c>
      <c r="F413" s="215" t="s">
        <v>662</v>
      </c>
      <c r="G413" s="216" t="s">
        <v>167</v>
      </c>
      <c r="H413" s="217">
        <v>1552.5</v>
      </c>
      <c r="I413" s="218">
        <v>0</v>
      </c>
      <c r="J413" s="123"/>
      <c r="K413" s="218">
        <f>ROUND(P413*H413,2)</f>
        <v>0</v>
      </c>
      <c r="L413" s="89"/>
      <c r="M413" s="22"/>
      <c r="N413" s="90" t="s">
        <v>1</v>
      </c>
      <c r="O413" s="91" t="s">
        <v>35</v>
      </c>
      <c r="P413" s="92">
        <f>I413+J413</f>
        <v>0</v>
      </c>
      <c r="Q413" s="92">
        <f>ROUND(I413*H413,2)</f>
        <v>0</v>
      </c>
      <c r="R413" s="92">
        <f>ROUND(J413*H413,2)</f>
        <v>0</v>
      </c>
      <c r="S413" s="93">
        <v>0</v>
      </c>
      <c r="T413" s="93">
        <f>S413*H413</f>
        <v>0</v>
      </c>
      <c r="U413" s="93">
        <v>0</v>
      </c>
      <c r="V413" s="93">
        <f>U413*H413</f>
        <v>0</v>
      </c>
      <c r="W413" s="93">
        <v>0</v>
      </c>
      <c r="X413" s="94">
        <f>W413*H413</f>
        <v>0</v>
      </c>
      <c r="Y413" s="21"/>
      <c r="Z413" s="21"/>
      <c r="AA413" s="21"/>
      <c r="AB413" s="21"/>
      <c r="AC413" s="21"/>
      <c r="AD413" s="21"/>
      <c r="AE413" s="21"/>
      <c r="AR413" s="95" t="s">
        <v>168</v>
      </c>
      <c r="AT413" s="95" t="s">
        <v>164</v>
      </c>
      <c r="AU413" s="95" t="s">
        <v>82</v>
      </c>
      <c r="AY413" s="17" t="s">
        <v>161</v>
      </c>
      <c r="BE413" s="96">
        <f>IF(O413="základní",K413,0)</f>
        <v>0</v>
      </c>
      <c r="BF413" s="96">
        <f>IF(O413="snížená",K413,0)</f>
        <v>0</v>
      </c>
      <c r="BG413" s="96">
        <f>IF(O413="zákl. přenesená",K413,0)</f>
        <v>0</v>
      </c>
      <c r="BH413" s="96">
        <f>IF(O413="sníž. přenesená",K413,0)</f>
        <v>0</v>
      </c>
      <c r="BI413" s="96">
        <f>IF(O413="nulová",K413,0)</f>
        <v>0</v>
      </c>
      <c r="BJ413" s="17" t="s">
        <v>80</v>
      </c>
      <c r="BK413" s="96">
        <f>ROUND(P413*H413,2)</f>
        <v>0</v>
      </c>
      <c r="BL413" s="17" t="s">
        <v>168</v>
      </c>
      <c r="BM413" s="95" t="s">
        <v>452</v>
      </c>
    </row>
    <row r="414" spans="1:65" s="2" customFormat="1" ht="37.9" customHeight="1">
      <c r="A414" s="21"/>
      <c r="B414" s="137"/>
      <c r="C414" s="213" t="s">
        <v>454</v>
      </c>
      <c r="D414" s="213" t="s">
        <v>164</v>
      </c>
      <c r="E414" s="214" t="s">
        <v>663</v>
      </c>
      <c r="F414" s="215" t="s">
        <v>664</v>
      </c>
      <c r="G414" s="216" t="s">
        <v>167</v>
      </c>
      <c r="H414" s="217">
        <v>1211.0909999999999</v>
      </c>
      <c r="I414" s="218">
        <v>0</v>
      </c>
      <c r="J414" s="123"/>
      <c r="K414" s="218">
        <f>ROUND(P414*H414,2)</f>
        <v>0</v>
      </c>
      <c r="L414" s="89"/>
      <c r="M414" s="22"/>
      <c r="N414" s="90" t="s">
        <v>1</v>
      </c>
      <c r="O414" s="91" t="s">
        <v>35</v>
      </c>
      <c r="P414" s="92">
        <f>I414+J414</f>
        <v>0</v>
      </c>
      <c r="Q414" s="92">
        <f>ROUND(I414*H414,2)</f>
        <v>0</v>
      </c>
      <c r="R414" s="92">
        <f>ROUND(J414*H414,2)</f>
        <v>0</v>
      </c>
      <c r="S414" s="93">
        <v>0</v>
      </c>
      <c r="T414" s="93">
        <f>S414*H414</f>
        <v>0</v>
      </c>
      <c r="U414" s="93">
        <v>0</v>
      </c>
      <c r="V414" s="93">
        <f>U414*H414</f>
        <v>0</v>
      </c>
      <c r="W414" s="93">
        <v>0</v>
      </c>
      <c r="X414" s="94">
        <f>W414*H414</f>
        <v>0</v>
      </c>
      <c r="Y414" s="21"/>
      <c r="Z414" s="21"/>
      <c r="AA414" s="21"/>
      <c r="AB414" s="21"/>
      <c r="AC414" s="21"/>
      <c r="AD414" s="21"/>
      <c r="AE414" s="21"/>
      <c r="AR414" s="95" t="s">
        <v>168</v>
      </c>
      <c r="AT414" s="95" t="s">
        <v>164</v>
      </c>
      <c r="AU414" s="95" t="s">
        <v>82</v>
      </c>
      <c r="AY414" s="17" t="s">
        <v>161</v>
      </c>
      <c r="BE414" s="96">
        <f>IF(O414="základní",K414,0)</f>
        <v>0</v>
      </c>
      <c r="BF414" s="96">
        <f>IF(O414="snížená",K414,0)</f>
        <v>0</v>
      </c>
      <c r="BG414" s="96">
        <f>IF(O414="zákl. přenesená",K414,0)</f>
        <v>0</v>
      </c>
      <c r="BH414" s="96">
        <f>IF(O414="sníž. přenesená",K414,0)</f>
        <v>0</v>
      </c>
      <c r="BI414" s="96">
        <f>IF(O414="nulová",K414,0)</f>
        <v>0</v>
      </c>
      <c r="BJ414" s="17" t="s">
        <v>80</v>
      </c>
      <c r="BK414" s="96">
        <f>ROUND(P414*H414,2)</f>
        <v>0</v>
      </c>
      <c r="BL414" s="17" t="s">
        <v>168</v>
      </c>
      <c r="BM414" s="95" t="s">
        <v>457</v>
      </c>
    </row>
    <row r="415" spans="1:65" s="15" customFormat="1">
      <c r="B415" s="230"/>
      <c r="C415" s="231"/>
      <c r="D415" s="221" t="s">
        <v>169</v>
      </c>
      <c r="E415" s="232" t="s">
        <v>1</v>
      </c>
      <c r="F415" s="233" t="s">
        <v>665</v>
      </c>
      <c r="G415" s="231"/>
      <c r="H415" s="232" t="s">
        <v>1</v>
      </c>
      <c r="I415" s="231"/>
      <c r="J415" s="231"/>
      <c r="K415" s="231"/>
      <c r="M415" s="107"/>
      <c r="N415" s="109"/>
      <c r="O415" s="110"/>
      <c r="P415" s="110"/>
      <c r="Q415" s="110"/>
      <c r="R415" s="110"/>
      <c r="S415" s="110"/>
      <c r="T415" s="110"/>
      <c r="U415" s="110"/>
      <c r="V415" s="110"/>
      <c r="W415" s="110"/>
      <c r="X415" s="111"/>
      <c r="AT415" s="108" t="s">
        <v>169</v>
      </c>
      <c r="AU415" s="108" t="s">
        <v>82</v>
      </c>
      <c r="AV415" s="15" t="s">
        <v>80</v>
      </c>
      <c r="AW415" s="15" t="s">
        <v>4</v>
      </c>
      <c r="AX415" s="15" t="s">
        <v>72</v>
      </c>
      <c r="AY415" s="108" t="s">
        <v>161</v>
      </c>
    </row>
    <row r="416" spans="1:65" s="15" customFormat="1">
      <c r="B416" s="230"/>
      <c r="C416" s="231"/>
      <c r="D416" s="221" t="s">
        <v>169</v>
      </c>
      <c r="E416" s="232" t="s">
        <v>1</v>
      </c>
      <c r="F416" s="233" t="s">
        <v>205</v>
      </c>
      <c r="G416" s="231"/>
      <c r="H416" s="232" t="s">
        <v>1</v>
      </c>
      <c r="I416" s="231"/>
      <c r="J416" s="231"/>
      <c r="K416" s="231"/>
      <c r="M416" s="107"/>
      <c r="N416" s="109"/>
      <c r="O416" s="110"/>
      <c r="P416" s="110"/>
      <c r="Q416" s="110"/>
      <c r="R416" s="110"/>
      <c r="S416" s="110"/>
      <c r="T416" s="110"/>
      <c r="U416" s="110"/>
      <c r="V416" s="110"/>
      <c r="W416" s="110"/>
      <c r="X416" s="111"/>
      <c r="AT416" s="108" t="s">
        <v>169</v>
      </c>
      <c r="AU416" s="108" t="s">
        <v>82</v>
      </c>
      <c r="AV416" s="15" t="s">
        <v>80</v>
      </c>
      <c r="AW416" s="15" t="s">
        <v>4</v>
      </c>
      <c r="AX416" s="15" t="s">
        <v>72</v>
      </c>
      <c r="AY416" s="108" t="s">
        <v>161</v>
      </c>
    </row>
    <row r="417" spans="2:51" s="15" customFormat="1">
      <c r="B417" s="230"/>
      <c r="C417" s="231"/>
      <c r="D417" s="221" t="s">
        <v>169</v>
      </c>
      <c r="E417" s="232" t="s">
        <v>1</v>
      </c>
      <c r="F417" s="233" t="s">
        <v>189</v>
      </c>
      <c r="G417" s="231"/>
      <c r="H417" s="232" t="s">
        <v>1</v>
      </c>
      <c r="I417" s="231"/>
      <c r="J417" s="231"/>
      <c r="K417" s="231"/>
      <c r="M417" s="107"/>
      <c r="N417" s="109"/>
      <c r="O417" s="110"/>
      <c r="P417" s="110"/>
      <c r="Q417" s="110"/>
      <c r="R417" s="110"/>
      <c r="S417" s="110"/>
      <c r="T417" s="110"/>
      <c r="U417" s="110"/>
      <c r="V417" s="110"/>
      <c r="W417" s="110"/>
      <c r="X417" s="111"/>
      <c r="AT417" s="108" t="s">
        <v>169</v>
      </c>
      <c r="AU417" s="108" t="s">
        <v>82</v>
      </c>
      <c r="AV417" s="15" t="s">
        <v>80</v>
      </c>
      <c r="AW417" s="15" t="s">
        <v>4</v>
      </c>
      <c r="AX417" s="15" t="s">
        <v>72</v>
      </c>
      <c r="AY417" s="108" t="s">
        <v>161</v>
      </c>
    </row>
    <row r="418" spans="2:51" s="13" customFormat="1">
      <c r="B418" s="219"/>
      <c r="C418" s="220"/>
      <c r="D418" s="221" t="s">
        <v>169</v>
      </c>
      <c r="E418" s="222" t="s">
        <v>1</v>
      </c>
      <c r="F418" s="223" t="s">
        <v>206</v>
      </c>
      <c r="G418" s="220"/>
      <c r="H418" s="224">
        <v>341.1</v>
      </c>
      <c r="I418" s="220"/>
      <c r="J418" s="220"/>
      <c r="K418" s="220"/>
      <c r="M418" s="97"/>
      <c r="N418" s="99"/>
      <c r="O418" s="100"/>
      <c r="P418" s="100"/>
      <c r="Q418" s="100"/>
      <c r="R418" s="100"/>
      <c r="S418" s="100"/>
      <c r="T418" s="100"/>
      <c r="U418" s="100"/>
      <c r="V418" s="100"/>
      <c r="W418" s="100"/>
      <c r="X418" s="101"/>
      <c r="AT418" s="98" t="s">
        <v>169</v>
      </c>
      <c r="AU418" s="98" t="s">
        <v>82</v>
      </c>
      <c r="AV418" s="13" t="s">
        <v>82</v>
      </c>
      <c r="AW418" s="13" t="s">
        <v>4</v>
      </c>
      <c r="AX418" s="13" t="s">
        <v>72</v>
      </c>
      <c r="AY418" s="98" t="s">
        <v>161</v>
      </c>
    </row>
    <row r="419" spans="2:51" s="13" customFormat="1">
      <c r="B419" s="219"/>
      <c r="C419" s="220"/>
      <c r="D419" s="221" t="s">
        <v>169</v>
      </c>
      <c r="E419" s="222" t="s">
        <v>1</v>
      </c>
      <c r="F419" s="223" t="s">
        <v>207</v>
      </c>
      <c r="G419" s="220"/>
      <c r="H419" s="224">
        <v>-4.05</v>
      </c>
      <c r="I419" s="220"/>
      <c r="J419" s="220"/>
      <c r="K419" s="220"/>
      <c r="M419" s="97"/>
      <c r="N419" s="99"/>
      <c r="O419" s="100"/>
      <c r="P419" s="100"/>
      <c r="Q419" s="100"/>
      <c r="R419" s="100"/>
      <c r="S419" s="100"/>
      <c r="T419" s="100"/>
      <c r="U419" s="100"/>
      <c r="V419" s="100"/>
      <c r="W419" s="100"/>
      <c r="X419" s="101"/>
      <c r="AT419" s="98" t="s">
        <v>169</v>
      </c>
      <c r="AU419" s="98" t="s">
        <v>82</v>
      </c>
      <c r="AV419" s="13" t="s">
        <v>82</v>
      </c>
      <c r="AW419" s="13" t="s">
        <v>4</v>
      </c>
      <c r="AX419" s="13" t="s">
        <v>72</v>
      </c>
      <c r="AY419" s="98" t="s">
        <v>161</v>
      </c>
    </row>
    <row r="420" spans="2:51" s="13" customFormat="1">
      <c r="B420" s="219"/>
      <c r="C420" s="220"/>
      <c r="D420" s="221" t="s">
        <v>169</v>
      </c>
      <c r="E420" s="222" t="s">
        <v>1</v>
      </c>
      <c r="F420" s="223" t="s">
        <v>208</v>
      </c>
      <c r="G420" s="220"/>
      <c r="H420" s="224">
        <v>-10.868</v>
      </c>
      <c r="I420" s="220"/>
      <c r="J420" s="220"/>
      <c r="K420" s="220"/>
      <c r="M420" s="97"/>
      <c r="N420" s="99"/>
      <c r="O420" s="100"/>
      <c r="P420" s="100"/>
      <c r="Q420" s="100"/>
      <c r="R420" s="100"/>
      <c r="S420" s="100"/>
      <c r="T420" s="100"/>
      <c r="U420" s="100"/>
      <c r="V420" s="100"/>
      <c r="W420" s="100"/>
      <c r="X420" s="101"/>
      <c r="AT420" s="98" t="s">
        <v>169</v>
      </c>
      <c r="AU420" s="98" t="s">
        <v>82</v>
      </c>
      <c r="AV420" s="13" t="s">
        <v>82</v>
      </c>
      <c r="AW420" s="13" t="s">
        <v>4</v>
      </c>
      <c r="AX420" s="13" t="s">
        <v>72</v>
      </c>
      <c r="AY420" s="98" t="s">
        <v>161</v>
      </c>
    </row>
    <row r="421" spans="2:51" s="13" customFormat="1">
      <c r="B421" s="219"/>
      <c r="C421" s="220"/>
      <c r="D421" s="221" t="s">
        <v>169</v>
      </c>
      <c r="E421" s="222" t="s">
        <v>1</v>
      </c>
      <c r="F421" s="223" t="s">
        <v>209</v>
      </c>
      <c r="G421" s="220"/>
      <c r="H421" s="224">
        <v>-3.84</v>
      </c>
      <c r="I421" s="220"/>
      <c r="J421" s="220"/>
      <c r="K421" s="220"/>
      <c r="M421" s="97"/>
      <c r="N421" s="99"/>
      <c r="O421" s="100"/>
      <c r="P421" s="100"/>
      <c r="Q421" s="100"/>
      <c r="R421" s="100"/>
      <c r="S421" s="100"/>
      <c r="T421" s="100"/>
      <c r="U421" s="100"/>
      <c r="V421" s="100"/>
      <c r="W421" s="100"/>
      <c r="X421" s="101"/>
      <c r="AT421" s="98" t="s">
        <v>169</v>
      </c>
      <c r="AU421" s="98" t="s">
        <v>82</v>
      </c>
      <c r="AV421" s="13" t="s">
        <v>82</v>
      </c>
      <c r="AW421" s="13" t="s">
        <v>4</v>
      </c>
      <c r="AX421" s="13" t="s">
        <v>72</v>
      </c>
      <c r="AY421" s="98" t="s">
        <v>161</v>
      </c>
    </row>
    <row r="422" spans="2:51" s="13" customFormat="1">
      <c r="B422" s="219"/>
      <c r="C422" s="220"/>
      <c r="D422" s="221" t="s">
        <v>169</v>
      </c>
      <c r="E422" s="222" t="s">
        <v>1</v>
      </c>
      <c r="F422" s="223" t="s">
        <v>210</v>
      </c>
      <c r="G422" s="220"/>
      <c r="H422" s="224">
        <v>-4.2009999999999996</v>
      </c>
      <c r="I422" s="220"/>
      <c r="J422" s="220"/>
      <c r="K422" s="220"/>
      <c r="M422" s="97"/>
      <c r="N422" s="99"/>
      <c r="O422" s="100"/>
      <c r="P422" s="100"/>
      <c r="Q422" s="100"/>
      <c r="R422" s="100"/>
      <c r="S422" s="100"/>
      <c r="T422" s="100"/>
      <c r="U422" s="100"/>
      <c r="V422" s="100"/>
      <c r="W422" s="100"/>
      <c r="X422" s="101"/>
      <c r="AT422" s="98" t="s">
        <v>169</v>
      </c>
      <c r="AU422" s="98" t="s">
        <v>82</v>
      </c>
      <c r="AV422" s="13" t="s">
        <v>82</v>
      </c>
      <c r="AW422" s="13" t="s">
        <v>4</v>
      </c>
      <c r="AX422" s="13" t="s">
        <v>72</v>
      </c>
      <c r="AY422" s="98" t="s">
        <v>161</v>
      </c>
    </row>
    <row r="423" spans="2:51" s="13" customFormat="1">
      <c r="B423" s="219"/>
      <c r="C423" s="220"/>
      <c r="D423" s="221" t="s">
        <v>169</v>
      </c>
      <c r="E423" s="222" t="s">
        <v>1</v>
      </c>
      <c r="F423" s="223" t="s">
        <v>211</v>
      </c>
      <c r="G423" s="220"/>
      <c r="H423" s="224">
        <v>-9.76</v>
      </c>
      <c r="I423" s="220"/>
      <c r="J423" s="220"/>
      <c r="K423" s="220"/>
      <c r="M423" s="97"/>
      <c r="N423" s="99"/>
      <c r="O423" s="100"/>
      <c r="P423" s="100"/>
      <c r="Q423" s="100"/>
      <c r="R423" s="100"/>
      <c r="S423" s="100"/>
      <c r="T423" s="100"/>
      <c r="U423" s="100"/>
      <c r="V423" s="100"/>
      <c r="W423" s="100"/>
      <c r="X423" s="101"/>
      <c r="AT423" s="98" t="s">
        <v>169</v>
      </c>
      <c r="AU423" s="98" t="s">
        <v>82</v>
      </c>
      <c r="AV423" s="13" t="s">
        <v>82</v>
      </c>
      <c r="AW423" s="13" t="s">
        <v>4</v>
      </c>
      <c r="AX423" s="13" t="s">
        <v>72</v>
      </c>
      <c r="AY423" s="98" t="s">
        <v>161</v>
      </c>
    </row>
    <row r="424" spans="2:51" s="13" customFormat="1">
      <c r="B424" s="219"/>
      <c r="C424" s="220"/>
      <c r="D424" s="221" t="s">
        <v>169</v>
      </c>
      <c r="E424" s="222" t="s">
        <v>1</v>
      </c>
      <c r="F424" s="223" t="s">
        <v>212</v>
      </c>
      <c r="G424" s="220"/>
      <c r="H424" s="224">
        <v>-5.5730000000000004</v>
      </c>
      <c r="I424" s="220"/>
      <c r="J424" s="220"/>
      <c r="K424" s="220"/>
      <c r="M424" s="97"/>
      <c r="N424" s="99"/>
      <c r="O424" s="100"/>
      <c r="P424" s="100"/>
      <c r="Q424" s="100"/>
      <c r="R424" s="100"/>
      <c r="S424" s="100"/>
      <c r="T424" s="100"/>
      <c r="U424" s="100"/>
      <c r="V424" s="100"/>
      <c r="W424" s="100"/>
      <c r="X424" s="101"/>
      <c r="AT424" s="98" t="s">
        <v>169</v>
      </c>
      <c r="AU424" s="98" t="s">
        <v>82</v>
      </c>
      <c r="AV424" s="13" t="s">
        <v>82</v>
      </c>
      <c r="AW424" s="13" t="s">
        <v>4</v>
      </c>
      <c r="AX424" s="13" t="s">
        <v>72</v>
      </c>
      <c r="AY424" s="98" t="s">
        <v>161</v>
      </c>
    </row>
    <row r="425" spans="2:51" s="13" customFormat="1">
      <c r="B425" s="219"/>
      <c r="C425" s="220"/>
      <c r="D425" s="221" t="s">
        <v>169</v>
      </c>
      <c r="E425" s="222" t="s">
        <v>1</v>
      </c>
      <c r="F425" s="223" t="s">
        <v>213</v>
      </c>
      <c r="G425" s="220"/>
      <c r="H425" s="224">
        <v>-7.843</v>
      </c>
      <c r="I425" s="220"/>
      <c r="J425" s="220"/>
      <c r="K425" s="220"/>
      <c r="M425" s="97"/>
      <c r="N425" s="99"/>
      <c r="O425" s="100"/>
      <c r="P425" s="100"/>
      <c r="Q425" s="100"/>
      <c r="R425" s="100"/>
      <c r="S425" s="100"/>
      <c r="T425" s="100"/>
      <c r="U425" s="100"/>
      <c r="V425" s="100"/>
      <c r="W425" s="100"/>
      <c r="X425" s="101"/>
      <c r="AT425" s="98" t="s">
        <v>169</v>
      </c>
      <c r="AU425" s="98" t="s">
        <v>82</v>
      </c>
      <c r="AV425" s="13" t="s">
        <v>82</v>
      </c>
      <c r="AW425" s="13" t="s">
        <v>4</v>
      </c>
      <c r="AX425" s="13" t="s">
        <v>72</v>
      </c>
      <c r="AY425" s="98" t="s">
        <v>161</v>
      </c>
    </row>
    <row r="426" spans="2:51" s="13" customFormat="1">
      <c r="B426" s="219"/>
      <c r="C426" s="220"/>
      <c r="D426" s="221" t="s">
        <v>169</v>
      </c>
      <c r="E426" s="222" t="s">
        <v>1</v>
      </c>
      <c r="F426" s="223" t="s">
        <v>214</v>
      </c>
      <c r="G426" s="220"/>
      <c r="H426" s="224">
        <v>-3.1150000000000002</v>
      </c>
      <c r="I426" s="220"/>
      <c r="J426" s="220"/>
      <c r="K426" s="220"/>
      <c r="M426" s="97"/>
      <c r="N426" s="99"/>
      <c r="O426" s="100"/>
      <c r="P426" s="100"/>
      <c r="Q426" s="100"/>
      <c r="R426" s="100"/>
      <c r="S426" s="100"/>
      <c r="T426" s="100"/>
      <c r="U426" s="100"/>
      <c r="V426" s="100"/>
      <c r="W426" s="100"/>
      <c r="X426" s="101"/>
      <c r="AT426" s="98" t="s">
        <v>169</v>
      </c>
      <c r="AU426" s="98" t="s">
        <v>82</v>
      </c>
      <c r="AV426" s="13" t="s">
        <v>82</v>
      </c>
      <c r="AW426" s="13" t="s">
        <v>4</v>
      </c>
      <c r="AX426" s="13" t="s">
        <v>72</v>
      </c>
      <c r="AY426" s="98" t="s">
        <v>161</v>
      </c>
    </row>
    <row r="427" spans="2:51" s="15" customFormat="1">
      <c r="B427" s="230"/>
      <c r="C427" s="231"/>
      <c r="D427" s="221" t="s">
        <v>169</v>
      </c>
      <c r="E427" s="232" t="s">
        <v>1</v>
      </c>
      <c r="F427" s="233" t="s">
        <v>215</v>
      </c>
      <c r="G427" s="231"/>
      <c r="H427" s="232" t="s">
        <v>1</v>
      </c>
      <c r="I427" s="231"/>
      <c r="J427" s="231"/>
      <c r="K427" s="231"/>
      <c r="M427" s="107"/>
      <c r="N427" s="109"/>
      <c r="O427" s="110"/>
      <c r="P427" s="110"/>
      <c r="Q427" s="110"/>
      <c r="R427" s="110"/>
      <c r="S427" s="110"/>
      <c r="T427" s="110"/>
      <c r="U427" s="110"/>
      <c r="V427" s="110"/>
      <c r="W427" s="110"/>
      <c r="X427" s="111"/>
      <c r="AT427" s="108" t="s">
        <v>169</v>
      </c>
      <c r="AU427" s="108" t="s">
        <v>82</v>
      </c>
      <c r="AV427" s="15" t="s">
        <v>80</v>
      </c>
      <c r="AW427" s="15" t="s">
        <v>4</v>
      </c>
      <c r="AX427" s="15" t="s">
        <v>72</v>
      </c>
      <c r="AY427" s="108" t="s">
        <v>161</v>
      </c>
    </row>
    <row r="428" spans="2:51" s="13" customFormat="1">
      <c r="B428" s="219"/>
      <c r="C428" s="220"/>
      <c r="D428" s="221" t="s">
        <v>169</v>
      </c>
      <c r="E428" s="222" t="s">
        <v>1</v>
      </c>
      <c r="F428" s="223" t="s">
        <v>216</v>
      </c>
      <c r="G428" s="220"/>
      <c r="H428" s="224">
        <v>205.05600000000001</v>
      </c>
      <c r="I428" s="220"/>
      <c r="J428" s="220"/>
      <c r="K428" s="220"/>
      <c r="M428" s="97"/>
      <c r="N428" s="99"/>
      <c r="O428" s="100"/>
      <c r="P428" s="100"/>
      <c r="Q428" s="100"/>
      <c r="R428" s="100"/>
      <c r="S428" s="100"/>
      <c r="T428" s="100"/>
      <c r="U428" s="100"/>
      <c r="V428" s="100"/>
      <c r="W428" s="100"/>
      <c r="X428" s="101"/>
      <c r="AT428" s="98" t="s">
        <v>169</v>
      </c>
      <c r="AU428" s="98" t="s">
        <v>82</v>
      </c>
      <c r="AV428" s="13" t="s">
        <v>82</v>
      </c>
      <c r="AW428" s="13" t="s">
        <v>4</v>
      </c>
      <c r="AX428" s="13" t="s">
        <v>72</v>
      </c>
      <c r="AY428" s="98" t="s">
        <v>161</v>
      </c>
    </row>
    <row r="429" spans="2:51" s="13" customFormat="1">
      <c r="B429" s="219"/>
      <c r="C429" s="220"/>
      <c r="D429" s="221" t="s">
        <v>169</v>
      </c>
      <c r="E429" s="222" t="s">
        <v>1</v>
      </c>
      <c r="F429" s="223" t="s">
        <v>217</v>
      </c>
      <c r="G429" s="220"/>
      <c r="H429" s="224">
        <v>-10.54</v>
      </c>
      <c r="I429" s="220"/>
      <c r="J429" s="220"/>
      <c r="K429" s="220"/>
      <c r="M429" s="97"/>
      <c r="N429" s="99"/>
      <c r="O429" s="100"/>
      <c r="P429" s="100"/>
      <c r="Q429" s="100"/>
      <c r="R429" s="100"/>
      <c r="S429" s="100"/>
      <c r="T429" s="100"/>
      <c r="U429" s="100"/>
      <c r="V429" s="100"/>
      <c r="W429" s="100"/>
      <c r="X429" s="101"/>
      <c r="AT429" s="98" t="s">
        <v>169</v>
      </c>
      <c r="AU429" s="98" t="s">
        <v>82</v>
      </c>
      <c r="AV429" s="13" t="s">
        <v>82</v>
      </c>
      <c r="AW429" s="13" t="s">
        <v>4</v>
      </c>
      <c r="AX429" s="13" t="s">
        <v>72</v>
      </c>
      <c r="AY429" s="98" t="s">
        <v>161</v>
      </c>
    </row>
    <row r="430" spans="2:51" s="13" customFormat="1">
      <c r="B430" s="219"/>
      <c r="C430" s="220"/>
      <c r="D430" s="221" t="s">
        <v>169</v>
      </c>
      <c r="E430" s="222" t="s">
        <v>1</v>
      </c>
      <c r="F430" s="223" t="s">
        <v>218</v>
      </c>
      <c r="G430" s="220"/>
      <c r="H430" s="224">
        <v>-20.46</v>
      </c>
      <c r="I430" s="220"/>
      <c r="J430" s="220"/>
      <c r="K430" s="220"/>
      <c r="M430" s="97"/>
      <c r="N430" s="99"/>
      <c r="O430" s="100"/>
      <c r="P430" s="100"/>
      <c r="Q430" s="100"/>
      <c r="R430" s="100"/>
      <c r="S430" s="100"/>
      <c r="T430" s="100"/>
      <c r="U430" s="100"/>
      <c r="V430" s="100"/>
      <c r="W430" s="100"/>
      <c r="X430" s="101"/>
      <c r="AT430" s="98" t="s">
        <v>169</v>
      </c>
      <c r="AU430" s="98" t="s">
        <v>82</v>
      </c>
      <c r="AV430" s="13" t="s">
        <v>82</v>
      </c>
      <c r="AW430" s="13" t="s">
        <v>4</v>
      </c>
      <c r="AX430" s="13" t="s">
        <v>72</v>
      </c>
      <c r="AY430" s="98" t="s">
        <v>161</v>
      </c>
    </row>
    <row r="431" spans="2:51" s="15" customFormat="1">
      <c r="B431" s="230"/>
      <c r="C431" s="231"/>
      <c r="D431" s="221" t="s">
        <v>169</v>
      </c>
      <c r="E431" s="232" t="s">
        <v>1</v>
      </c>
      <c r="F431" s="233" t="s">
        <v>222</v>
      </c>
      <c r="G431" s="231"/>
      <c r="H431" s="232" t="s">
        <v>1</v>
      </c>
      <c r="I431" s="231"/>
      <c r="J431" s="231"/>
      <c r="K431" s="231"/>
      <c r="M431" s="107"/>
      <c r="N431" s="109"/>
      <c r="O431" s="110"/>
      <c r="P431" s="110"/>
      <c r="Q431" s="110"/>
      <c r="R431" s="110"/>
      <c r="S431" s="110"/>
      <c r="T431" s="110"/>
      <c r="U431" s="110"/>
      <c r="V431" s="110"/>
      <c r="W431" s="110"/>
      <c r="X431" s="111"/>
      <c r="AT431" s="108" t="s">
        <v>169</v>
      </c>
      <c r="AU431" s="108" t="s">
        <v>82</v>
      </c>
      <c r="AV431" s="15" t="s">
        <v>80</v>
      </c>
      <c r="AW431" s="15" t="s">
        <v>4</v>
      </c>
      <c r="AX431" s="15" t="s">
        <v>72</v>
      </c>
      <c r="AY431" s="108" t="s">
        <v>161</v>
      </c>
    </row>
    <row r="432" spans="2:51" s="13" customFormat="1">
      <c r="B432" s="219"/>
      <c r="C432" s="220"/>
      <c r="D432" s="221" t="s">
        <v>169</v>
      </c>
      <c r="E432" s="222" t="s">
        <v>1</v>
      </c>
      <c r="F432" s="223" t="s">
        <v>223</v>
      </c>
      <c r="G432" s="220"/>
      <c r="H432" s="224">
        <v>126</v>
      </c>
      <c r="I432" s="220"/>
      <c r="J432" s="220"/>
      <c r="K432" s="220"/>
      <c r="M432" s="97"/>
      <c r="N432" s="99"/>
      <c r="O432" s="100"/>
      <c r="P432" s="100"/>
      <c r="Q432" s="100"/>
      <c r="R432" s="100"/>
      <c r="S432" s="100"/>
      <c r="T432" s="100"/>
      <c r="U432" s="100"/>
      <c r="V432" s="100"/>
      <c r="W432" s="100"/>
      <c r="X432" s="101"/>
      <c r="AT432" s="98" t="s">
        <v>169</v>
      </c>
      <c r="AU432" s="98" t="s">
        <v>82</v>
      </c>
      <c r="AV432" s="13" t="s">
        <v>82</v>
      </c>
      <c r="AW432" s="13" t="s">
        <v>4</v>
      </c>
      <c r="AX432" s="13" t="s">
        <v>72</v>
      </c>
      <c r="AY432" s="98" t="s">
        <v>161</v>
      </c>
    </row>
    <row r="433" spans="1:65" s="15" customFormat="1">
      <c r="B433" s="230"/>
      <c r="C433" s="231"/>
      <c r="D433" s="221" t="s">
        <v>169</v>
      </c>
      <c r="E433" s="232" t="s">
        <v>1</v>
      </c>
      <c r="F433" s="233" t="s">
        <v>224</v>
      </c>
      <c r="G433" s="231"/>
      <c r="H433" s="232" t="s">
        <v>1</v>
      </c>
      <c r="I433" s="231"/>
      <c r="J433" s="231"/>
      <c r="K433" s="231"/>
      <c r="M433" s="107"/>
      <c r="N433" s="109"/>
      <c r="O433" s="110"/>
      <c r="P433" s="110"/>
      <c r="Q433" s="110"/>
      <c r="R433" s="110"/>
      <c r="S433" s="110"/>
      <c r="T433" s="110"/>
      <c r="U433" s="110"/>
      <c r="V433" s="110"/>
      <c r="W433" s="110"/>
      <c r="X433" s="111"/>
      <c r="AT433" s="108" t="s">
        <v>169</v>
      </c>
      <c r="AU433" s="108" t="s">
        <v>82</v>
      </c>
      <c r="AV433" s="15" t="s">
        <v>80</v>
      </c>
      <c r="AW433" s="15" t="s">
        <v>4</v>
      </c>
      <c r="AX433" s="15" t="s">
        <v>72</v>
      </c>
      <c r="AY433" s="108" t="s">
        <v>161</v>
      </c>
    </row>
    <row r="434" spans="1:65" s="13" customFormat="1">
      <c r="B434" s="219"/>
      <c r="C434" s="220"/>
      <c r="D434" s="221" t="s">
        <v>169</v>
      </c>
      <c r="E434" s="222" t="s">
        <v>1</v>
      </c>
      <c r="F434" s="223" t="s">
        <v>225</v>
      </c>
      <c r="G434" s="220"/>
      <c r="H434" s="224">
        <v>21.9</v>
      </c>
      <c r="I434" s="220"/>
      <c r="J434" s="220"/>
      <c r="K434" s="220"/>
      <c r="M434" s="97"/>
      <c r="N434" s="99"/>
      <c r="O434" s="100"/>
      <c r="P434" s="100"/>
      <c r="Q434" s="100"/>
      <c r="R434" s="100"/>
      <c r="S434" s="100"/>
      <c r="T434" s="100"/>
      <c r="U434" s="100"/>
      <c r="V434" s="100"/>
      <c r="W434" s="100"/>
      <c r="X434" s="101"/>
      <c r="AT434" s="98" t="s">
        <v>169</v>
      </c>
      <c r="AU434" s="98" t="s">
        <v>82</v>
      </c>
      <c r="AV434" s="13" t="s">
        <v>82</v>
      </c>
      <c r="AW434" s="13" t="s">
        <v>4</v>
      </c>
      <c r="AX434" s="13" t="s">
        <v>72</v>
      </c>
      <c r="AY434" s="98" t="s">
        <v>161</v>
      </c>
    </row>
    <row r="435" spans="1:65" s="13" customFormat="1">
      <c r="B435" s="219"/>
      <c r="C435" s="220"/>
      <c r="D435" s="221" t="s">
        <v>169</v>
      </c>
      <c r="E435" s="222" t="s">
        <v>1</v>
      </c>
      <c r="F435" s="223" t="s">
        <v>226</v>
      </c>
      <c r="G435" s="220"/>
      <c r="H435" s="224">
        <v>28.8</v>
      </c>
      <c r="I435" s="220"/>
      <c r="J435" s="220"/>
      <c r="K435" s="220"/>
      <c r="M435" s="97"/>
      <c r="N435" s="99"/>
      <c r="O435" s="100"/>
      <c r="P435" s="100"/>
      <c r="Q435" s="100"/>
      <c r="R435" s="100"/>
      <c r="S435" s="100"/>
      <c r="T435" s="100"/>
      <c r="U435" s="100"/>
      <c r="V435" s="100"/>
      <c r="W435" s="100"/>
      <c r="X435" s="101"/>
      <c r="AT435" s="98" t="s">
        <v>169</v>
      </c>
      <c r="AU435" s="98" t="s">
        <v>82</v>
      </c>
      <c r="AV435" s="13" t="s">
        <v>82</v>
      </c>
      <c r="AW435" s="13" t="s">
        <v>4</v>
      </c>
      <c r="AX435" s="13" t="s">
        <v>72</v>
      </c>
      <c r="AY435" s="98" t="s">
        <v>161</v>
      </c>
    </row>
    <row r="436" spans="1:65" s="13" customFormat="1">
      <c r="B436" s="219"/>
      <c r="C436" s="220"/>
      <c r="D436" s="221" t="s">
        <v>169</v>
      </c>
      <c r="E436" s="222" t="s">
        <v>1</v>
      </c>
      <c r="F436" s="223" t="s">
        <v>227</v>
      </c>
      <c r="G436" s="220"/>
      <c r="H436" s="224">
        <v>6.3</v>
      </c>
      <c r="I436" s="220"/>
      <c r="J436" s="220"/>
      <c r="K436" s="220"/>
      <c r="M436" s="97"/>
      <c r="N436" s="99"/>
      <c r="O436" s="100"/>
      <c r="P436" s="100"/>
      <c r="Q436" s="100"/>
      <c r="R436" s="100"/>
      <c r="S436" s="100"/>
      <c r="T436" s="100"/>
      <c r="U436" s="100"/>
      <c r="V436" s="100"/>
      <c r="W436" s="100"/>
      <c r="X436" s="101"/>
      <c r="AT436" s="98" t="s">
        <v>169</v>
      </c>
      <c r="AU436" s="98" t="s">
        <v>82</v>
      </c>
      <c r="AV436" s="13" t="s">
        <v>82</v>
      </c>
      <c r="AW436" s="13" t="s">
        <v>4</v>
      </c>
      <c r="AX436" s="13" t="s">
        <v>72</v>
      </c>
      <c r="AY436" s="98" t="s">
        <v>161</v>
      </c>
    </row>
    <row r="437" spans="1:65" s="13" customFormat="1">
      <c r="B437" s="219"/>
      <c r="C437" s="220"/>
      <c r="D437" s="221" t="s">
        <v>169</v>
      </c>
      <c r="E437" s="222" t="s">
        <v>1</v>
      </c>
      <c r="F437" s="223" t="s">
        <v>228</v>
      </c>
      <c r="G437" s="220"/>
      <c r="H437" s="224">
        <v>3.01</v>
      </c>
      <c r="I437" s="220"/>
      <c r="J437" s="220"/>
      <c r="K437" s="220"/>
      <c r="M437" s="97"/>
      <c r="N437" s="99"/>
      <c r="O437" s="100"/>
      <c r="P437" s="100"/>
      <c r="Q437" s="100"/>
      <c r="R437" s="100"/>
      <c r="S437" s="100"/>
      <c r="T437" s="100"/>
      <c r="U437" s="100"/>
      <c r="V437" s="100"/>
      <c r="W437" s="100"/>
      <c r="X437" s="101"/>
      <c r="AT437" s="98" t="s">
        <v>169</v>
      </c>
      <c r="AU437" s="98" t="s">
        <v>82</v>
      </c>
      <c r="AV437" s="13" t="s">
        <v>82</v>
      </c>
      <c r="AW437" s="13" t="s">
        <v>4</v>
      </c>
      <c r="AX437" s="13" t="s">
        <v>72</v>
      </c>
      <c r="AY437" s="98" t="s">
        <v>161</v>
      </c>
    </row>
    <row r="438" spans="1:65" s="13" customFormat="1">
      <c r="B438" s="219"/>
      <c r="C438" s="220"/>
      <c r="D438" s="221" t="s">
        <v>169</v>
      </c>
      <c r="E438" s="222" t="s">
        <v>1</v>
      </c>
      <c r="F438" s="223" t="s">
        <v>229</v>
      </c>
      <c r="G438" s="220"/>
      <c r="H438" s="224">
        <v>6.8250000000000002</v>
      </c>
      <c r="I438" s="220"/>
      <c r="J438" s="220"/>
      <c r="K438" s="220"/>
      <c r="M438" s="97"/>
      <c r="N438" s="99"/>
      <c r="O438" s="100"/>
      <c r="P438" s="100"/>
      <c r="Q438" s="100"/>
      <c r="R438" s="100"/>
      <c r="S438" s="100"/>
      <c r="T438" s="100"/>
      <c r="U438" s="100"/>
      <c r="V438" s="100"/>
      <c r="W438" s="100"/>
      <c r="X438" s="101"/>
      <c r="AT438" s="98" t="s">
        <v>169</v>
      </c>
      <c r="AU438" s="98" t="s">
        <v>82</v>
      </c>
      <c r="AV438" s="13" t="s">
        <v>82</v>
      </c>
      <c r="AW438" s="13" t="s">
        <v>4</v>
      </c>
      <c r="AX438" s="13" t="s">
        <v>72</v>
      </c>
      <c r="AY438" s="98" t="s">
        <v>161</v>
      </c>
    </row>
    <row r="439" spans="1:65" s="13" customFormat="1">
      <c r="B439" s="219"/>
      <c r="C439" s="220"/>
      <c r="D439" s="221" t="s">
        <v>169</v>
      </c>
      <c r="E439" s="222" t="s">
        <v>1</v>
      </c>
      <c r="F439" s="223" t="s">
        <v>230</v>
      </c>
      <c r="G439" s="220"/>
      <c r="H439" s="224">
        <v>10.8</v>
      </c>
      <c r="I439" s="220"/>
      <c r="J439" s="220"/>
      <c r="K439" s="220"/>
      <c r="M439" s="97"/>
      <c r="N439" s="99"/>
      <c r="O439" s="100"/>
      <c r="P439" s="100"/>
      <c r="Q439" s="100"/>
      <c r="R439" s="100"/>
      <c r="S439" s="100"/>
      <c r="T439" s="100"/>
      <c r="U439" s="100"/>
      <c r="V439" s="100"/>
      <c r="W439" s="100"/>
      <c r="X439" s="101"/>
      <c r="AT439" s="98" t="s">
        <v>169</v>
      </c>
      <c r="AU439" s="98" t="s">
        <v>82</v>
      </c>
      <c r="AV439" s="13" t="s">
        <v>82</v>
      </c>
      <c r="AW439" s="13" t="s">
        <v>4</v>
      </c>
      <c r="AX439" s="13" t="s">
        <v>72</v>
      </c>
      <c r="AY439" s="98" t="s">
        <v>161</v>
      </c>
    </row>
    <row r="440" spans="1:65" s="13" customFormat="1">
      <c r="B440" s="219"/>
      <c r="C440" s="220"/>
      <c r="D440" s="221" t="s">
        <v>169</v>
      </c>
      <c r="E440" s="222" t="s">
        <v>1</v>
      </c>
      <c r="F440" s="223" t="s">
        <v>231</v>
      </c>
      <c r="G440" s="220"/>
      <c r="H440" s="224">
        <v>27</v>
      </c>
      <c r="I440" s="220"/>
      <c r="J440" s="220"/>
      <c r="K440" s="220"/>
      <c r="M440" s="97"/>
      <c r="N440" s="99"/>
      <c r="O440" s="100"/>
      <c r="P440" s="100"/>
      <c r="Q440" s="100"/>
      <c r="R440" s="100"/>
      <c r="S440" s="100"/>
      <c r="T440" s="100"/>
      <c r="U440" s="100"/>
      <c r="V440" s="100"/>
      <c r="W440" s="100"/>
      <c r="X440" s="101"/>
      <c r="AT440" s="98" t="s">
        <v>169</v>
      </c>
      <c r="AU440" s="98" t="s">
        <v>82</v>
      </c>
      <c r="AV440" s="13" t="s">
        <v>82</v>
      </c>
      <c r="AW440" s="13" t="s">
        <v>4</v>
      </c>
      <c r="AX440" s="13" t="s">
        <v>72</v>
      </c>
      <c r="AY440" s="98" t="s">
        <v>161</v>
      </c>
    </row>
    <row r="441" spans="1:65" s="15" customFormat="1">
      <c r="B441" s="230"/>
      <c r="C441" s="231"/>
      <c r="D441" s="221" t="s">
        <v>169</v>
      </c>
      <c r="E441" s="232" t="s">
        <v>1</v>
      </c>
      <c r="F441" s="233" t="s">
        <v>232</v>
      </c>
      <c r="G441" s="231"/>
      <c r="H441" s="232" t="s">
        <v>1</v>
      </c>
      <c r="I441" s="231"/>
      <c r="J441" s="231"/>
      <c r="K441" s="231"/>
      <c r="M441" s="107"/>
      <c r="N441" s="109"/>
      <c r="O441" s="110"/>
      <c r="P441" s="110"/>
      <c r="Q441" s="110"/>
      <c r="R441" s="110"/>
      <c r="S441" s="110"/>
      <c r="T441" s="110"/>
      <c r="U441" s="110"/>
      <c r="V441" s="110"/>
      <c r="W441" s="110"/>
      <c r="X441" s="111"/>
      <c r="AT441" s="108" t="s">
        <v>169</v>
      </c>
      <c r="AU441" s="108" t="s">
        <v>82</v>
      </c>
      <c r="AV441" s="15" t="s">
        <v>80</v>
      </c>
      <c r="AW441" s="15" t="s">
        <v>4</v>
      </c>
      <c r="AX441" s="15" t="s">
        <v>72</v>
      </c>
      <c r="AY441" s="108" t="s">
        <v>161</v>
      </c>
    </row>
    <row r="442" spans="1:65" s="13" customFormat="1">
      <c r="B442" s="219"/>
      <c r="C442" s="220"/>
      <c r="D442" s="221" t="s">
        <v>169</v>
      </c>
      <c r="E442" s="222" t="s">
        <v>1</v>
      </c>
      <c r="F442" s="223" t="s">
        <v>233</v>
      </c>
      <c r="G442" s="220"/>
      <c r="H442" s="224">
        <v>123.2</v>
      </c>
      <c r="I442" s="220"/>
      <c r="J442" s="220"/>
      <c r="K442" s="220"/>
      <c r="M442" s="97"/>
      <c r="N442" s="99"/>
      <c r="O442" s="100"/>
      <c r="P442" s="100"/>
      <c r="Q442" s="100"/>
      <c r="R442" s="100"/>
      <c r="S442" s="100"/>
      <c r="T442" s="100"/>
      <c r="U442" s="100"/>
      <c r="V442" s="100"/>
      <c r="W442" s="100"/>
      <c r="X442" s="101"/>
      <c r="AT442" s="98" t="s">
        <v>169</v>
      </c>
      <c r="AU442" s="98" t="s">
        <v>82</v>
      </c>
      <c r="AV442" s="13" t="s">
        <v>82</v>
      </c>
      <c r="AW442" s="13" t="s">
        <v>4</v>
      </c>
      <c r="AX442" s="13" t="s">
        <v>72</v>
      </c>
      <c r="AY442" s="98" t="s">
        <v>161</v>
      </c>
    </row>
    <row r="443" spans="1:65" s="13" customFormat="1">
      <c r="B443" s="219"/>
      <c r="C443" s="220"/>
      <c r="D443" s="221" t="s">
        <v>169</v>
      </c>
      <c r="E443" s="222" t="s">
        <v>1</v>
      </c>
      <c r="F443" s="223" t="s">
        <v>234</v>
      </c>
      <c r="G443" s="220"/>
      <c r="H443" s="224">
        <v>41.8</v>
      </c>
      <c r="I443" s="220"/>
      <c r="J443" s="220"/>
      <c r="K443" s="220"/>
      <c r="M443" s="97"/>
      <c r="N443" s="99"/>
      <c r="O443" s="100"/>
      <c r="P443" s="100"/>
      <c r="Q443" s="100"/>
      <c r="R443" s="100"/>
      <c r="S443" s="100"/>
      <c r="T443" s="100"/>
      <c r="U443" s="100"/>
      <c r="V443" s="100"/>
      <c r="W443" s="100"/>
      <c r="X443" s="101"/>
      <c r="AT443" s="98" t="s">
        <v>169</v>
      </c>
      <c r="AU443" s="98" t="s">
        <v>82</v>
      </c>
      <c r="AV443" s="13" t="s">
        <v>82</v>
      </c>
      <c r="AW443" s="13" t="s">
        <v>4</v>
      </c>
      <c r="AX443" s="13" t="s">
        <v>72</v>
      </c>
      <c r="AY443" s="98" t="s">
        <v>161</v>
      </c>
    </row>
    <row r="444" spans="1:65" s="15" customFormat="1">
      <c r="B444" s="230"/>
      <c r="C444" s="231"/>
      <c r="D444" s="221" t="s">
        <v>169</v>
      </c>
      <c r="E444" s="232" t="s">
        <v>1</v>
      </c>
      <c r="F444" s="233" t="s">
        <v>235</v>
      </c>
      <c r="G444" s="231"/>
      <c r="H444" s="232" t="s">
        <v>1</v>
      </c>
      <c r="I444" s="231"/>
      <c r="J444" s="231"/>
      <c r="K444" s="231"/>
      <c r="M444" s="107"/>
      <c r="N444" s="109"/>
      <c r="O444" s="110"/>
      <c r="P444" s="110"/>
      <c r="Q444" s="110"/>
      <c r="R444" s="110"/>
      <c r="S444" s="110"/>
      <c r="T444" s="110"/>
      <c r="U444" s="110"/>
      <c r="V444" s="110"/>
      <c r="W444" s="110"/>
      <c r="X444" s="111"/>
      <c r="AT444" s="108" t="s">
        <v>169</v>
      </c>
      <c r="AU444" s="108" t="s">
        <v>82</v>
      </c>
      <c r="AV444" s="15" t="s">
        <v>80</v>
      </c>
      <c r="AW444" s="15" t="s">
        <v>4</v>
      </c>
      <c r="AX444" s="15" t="s">
        <v>72</v>
      </c>
      <c r="AY444" s="108" t="s">
        <v>161</v>
      </c>
    </row>
    <row r="445" spans="1:65" s="13" customFormat="1">
      <c r="B445" s="219"/>
      <c r="C445" s="220"/>
      <c r="D445" s="221" t="s">
        <v>169</v>
      </c>
      <c r="E445" s="222" t="s">
        <v>1</v>
      </c>
      <c r="F445" s="223" t="s">
        <v>236</v>
      </c>
      <c r="G445" s="220"/>
      <c r="H445" s="224">
        <v>349.55</v>
      </c>
      <c r="I445" s="220"/>
      <c r="J445" s="220"/>
      <c r="K445" s="220"/>
      <c r="M445" s="97"/>
      <c r="N445" s="99"/>
      <c r="O445" s="100"/>
      <c r="P445" s="100"/>
      <c r="Q445" s="100"/>
      <c r="R445" s="100"/>
      <c r="S445" s="100"/>
      <c r="T445" s="100"/>
      <c r="U445" s="100"/>
      <c r="V445" s="100"/>
      <c r="W445" s="100"/>
      <c r="X445" s="101"/>
      <c r="AT445" s="98" t="s">
        <v>169</v>
      </c>
      <c r="AU445" s="98" t="s">
        <v>82</v>
      </c>
      <c r="AV445" s="13" t="s">
        <v>82</v>
      </c>
      <c r="AW445" s="13" t="s">
        <v>4</v>
      </c>
      <c r="AX445" s="13" t="s">
        <v>72</v>
      </c>
      <c r="AY445" s="98" t="s">
        <v>161</v>
      </c>
    </row>
    <row r="446" spans="1:65" s="14" customFormat="1">
      <c r="B446" s="225"/>
      <c r="C446" s="226"/>
      <c r="D446" s="221" t="s">
        <v>169</v>
      </c>
      <c r="E446" s="227" t="s">
        <v>1</v>
      </c>
      <c r="F446" s="228" t="s">
        <v>171</v>
      </c>
      <c r="G446" s="226"/>
      <c r="H446" s="229">
        <v>1211.0909999999999</v>
      </c>
      <c r="I446" s="226"/>
      <c r="J446" s="226"/>
      <c r="K446" s="226"/>
      <c r="M446" s="102"/>
      <c r="N446" s="104"/>
      <c r="O446" s="105"/>
      <c r="P446" s="105"/>
      <c r="Q446" s="105"/>
      <c r="R446" s="105"/>
      <c r="S446" s="105"/>
      <c r="T446" s="105"/>
      <c r="U446" s="105"/>
      <c r="V446" s="105"/>
      <c r="W446" s="105"/>
      <c r="X446" s="106"/>
      <c r="AT446" s="103" t="s">
        <v>169</v>
      </c>
      <c r="AU446" s="103" t="s">
        <v>82</v>
      </c>
      <c r="AV446" s="14" t="s">
        <v>168</v>
      </c>
      <c r="AW446" s="14" t="s">
        <v>4</v>
      </c>
      <c r="AX446" s="14" t="s">
        <v>80</v>
      </c>
      <c r="AY446" s="103" t="s">
        <v>161</v>
      </c>
    </row>
    <row r="447" spans="1:65" s="2" customFormat="1" ht="24.2" customHeight="1">
      <c r="A447" s="21"/>
      <c r="B447" s="137"/>
      <c r="C447" s="213" t="s">
        <v>314</v>
      </c>
      <c r="D447" s="213" t="s">
        <v>164</v>
      </c>
      <c r="E447" s="214" t="s">
        <v>666</v>
      </c>
      <c r="F447" s="215" t="s">
        <v>667</v>
      </c>
      <c r="G447" s="216" t="s">
        <v>167</v>
      </c>
      <c r="H447" s="217">
        <v>160</v>
      </c>
      <c r="I447" s="218">
        <v>0</v>
      </c>
      <c r="J447" s="123"/>
      <c r="K447" s="218">
        <f>ROUND(P447*H447,2)</f>
        <v>0</v>
      </c>
      <c r="L447" s="89"/>
      <c r="M447" s="22"/>
      <c r="N447" s="90" t="s">
        <v>1</v>
      </c>
      <c r="O447" s="91" t="s">
        <v>35</v>
      </c>
      <c r="P447" s="92">
        <f>I447+J447</f>
        <v>0</v>
      </c>
      <c r="Q447" s="92">
        <f>ROUND(I447*H447,2)</f>
        <v>0</v>
      </c>
      <c r="R447" s="92">
        <f>ROUND(J447*H447,2)</f>
        <v>0</v>
      </c>
      <c r="S447" s="93">
        <v>0</v>
      </c>
      <c r="T447" s="93">
        <f>S447*H447</f>
        <v>0</v>
      </c>
      <c r="U447" s="93">
        <v>0</v>
      </c>
      <c r="V447" s="93">
        <f>U447*H447</f>
        <v>0</v>
      </c>
      <c r="W447" s="93">
        <v>0</v>
      </c>
      <c r="X447" s="94">
        <f>W447*H447</f>
        <v>0</v>
      </c>
      <c r="Y447" s="21"/>
      <c r="Z447" s="21"/>
      <c r="AA447" s="21"/>
      <c r="AB447" s="21"/>
      <c r="AC447" s="21"/>
      <c r="AD447" s="21"/>
      <c r="AE447" s="21"/>
      <c r="AR447" s="95" t="s">
        <v>168</v>
      </c>
      <c r="AT447" s="95" t="s">
        <v>164</v>
      </c>
      <c r="AU447" s="95" t="s">
        <v>82</v>
      </c>
      <c r="AY447" s="17" t="s">
        <v>161</v>
      </c>
      <c r="BE447" s="96">
        <f>IF(O447="základní",K447,0)</f>
        <v>0</v>
      </c>
      <c r="BF447" s="96">
        <f>IF(O447="snížená",K447,0)</f>
        <v>0</v>
      </c>
      <c r="BG447" s="96">
        <f>IF(O447="zákl. přenesená",K447,0)</f>
        <v>0</v>
      </c>
      <c r="BH447" s="96">
        <f>IF(O447="sníž. přenesená",K447,0)</f>
        <v>0</v>
      </c>
      <c r="BI447" s="96">
        <f>IF(O447="nulová",K447,0)</f>
        <v>0</v>
      </c>
      <c r="BJ447" s="17" t="s">
        <v>80</v>
      </c>
      <c r="BK447" s="96">
        <f>ROUND(P447*H447,2)</f>
        <v>0</v>
      </c>
      <c r="BL447" s="17" t="s">
        <v>168</v>
      </c>
      <c r="BM447" s="95" t="s">
        <v>462</v>
      </c>
    </row>
    <row r="448" spans="1:65" s="15" customFormat="1">
      <c r="B448" s="230"/>
      <c r="C448" s="231"/>
      <c r="D448" s="221" t="s">
        <v>169</v>
      </c>
      <c r="E448" s="232" t="s">
        <v>1</v>
      </c>
      <c r="F448" s="233" t="s">
        <v>641</v>
      </c>
      <c r="G448" s="231"/>
      <c r="H448" s="232" t="s">
        <v>1</v>
      </c>
      <c r="I448" s="231"/>
      <c r="J448" s="231"/>
      <c r="K448" s="231"/>
      <c r="M448" s="107"/>
      <c r="N448" s="109"/>
      <c r="O448" s="110"/>
      <c r="P448" s="110"/>
      <c r="Q448" s="110"/>
      <c r="R448" s="110"/>
      <c r="S448" s="110"/>
      <c r="T448" s="110"/>
      <c r="U448" s="110"/>
      <c r="V448" s="110"/>
      <c r="W448" s="110"/>
      <c r="X448" s="111"/>
      <c r="AT448" s="108" t="s">
        <v>169</v>
      </c>
      <c r="AU448" s="108" t="s">
        <v>82</v>
      </c>
      <c r="AV448" s="15" t="s">
        <v>80</v>
      </c>
      <c r="AW448" s="15" t="s">
        <v>4</v>
      </c>
      <c r="AX448" s="15" t="s">
        <v>72</v>
      </c>
      <c r="AY448" s="108" t="s">
        <v>161</v>
      </c>
    </row>
    <row r="449" spans="1:65" s="13" customFormat="1">
      <c r="B449" s="219"/>
      <c r="C449" s="220"/>
      <c r="D449" s="221" t="s">
        <v>169</v>
      </c>
      <c r="E449" s="222" t="s">
        <v>1</v>
      </c>
      <c r="F449" s="223" t="s">
        <v>642</v>
      </c>
      <c r="G449" s="220"/>
      <c r="H449" s="224">
        <v>160</v>
      </c>
      <c r="I449" s="220"/>
      <c r="J449" s="220"/>
      <c r="K449" s="220"/>
      <c r="M449" s="97"/>
      <c r="N449" s="99"/>
      <c r="O449" s="100"/>
      <c r="P449" s="100"/>
      <c r="Q449" s="100"/>
      <c r="R449" s="100"/>
      <c r="S449" s="100"/>
      <c r="T449" s="100"/>
      <c r="U449" s="100"/>
      <c r="V449" s="100"/>
      <c r="W449" s="100"/>
      <c r="X449" s="101"/>
      <c r="AT449" s="98" t="s">
        <v>169</v>
      </c>
      <c r="AU449" s="98" t="s">
        <v>82</v>
      </c>
      <c r="AV449" s="13" t="s">
        <v>82</v>
      </c>
      <c r="AW449" s="13" t="s">
        <v>4</v>
      </c>
      <c r="AX449" s="13" t="s">
        <v>72</v>
      </c>
      <c r="AY449" s="98" t="s">
        <v>161</v>
      </c>
    </row>
    <row r="450" spans="1:65" s="14" customFormat="1">
      <c r="B450" s="225"/>
      <c r="C450" s="226"/>
      <c r="D450" s="221" t="s">
        <v>169</v>
      </c>
      <c r="E450" s="227" t="s">
        <v>1</v>
      </c>
      <c r="F450" s="228" t="s">
        <v>171</v>
      </c>
      <c r="G450" s="226"/>
      <c r="H450" s="229">
        <v>160</v>
      </c>
      <c r="I450" s="226"/>
      <c r="J450" s="226"/>
      <c r="K450" s="226"/>
      <c r="M450" s="102"/>
      <c r="N450" s="104"/>
      <c r="O450" s="105"/>
      <c r="P450" s="105"/>
      <c r="Q450" s="105"/>
      <c r="R450" s="105"/>
      <c r="S450" s="105"/>
      <c r="T450" s="105"/>
      <c r="U450" s="105"/>
      <c r="V450" s="105"/>
      <c r="W450" s="105"/>
      <c r="X450" s="106"/>
      <c r="AT450" s="103" t="s">
        <v>169</v>
      </c>
      <c r="AU450" s="103" t="s">
        <v>82</v>
      </c>
      <c r="AV450" s="14" t="s">
        <v>168</v>
      </c>
      <c r="AW450" s="14" t="s">
        <v>4</v>
      </c>
      <c r="AX450" s="14" t="s">
        <v>80</v>
      </c>
      <c r="AY450" s="103" t="s">
        <v>161</v>
      </c>
    </row>
    <row r="451" spans="1:65" s="2" customFormat="1" ht="33" customHeight="1">
      <c r="A451" s="21"/>
      <c r="B451" s="137"/>
      <c r="C451" s="213" t="s">
        <v>465</v>
      </c>
      <c r="D451" s="213" t="s">
        <v>164</v>
      </c>
      <c r="E451" s="214" t="s">
        <v>668</v>
      </c>
      <c r="F451" s="215" t="s">
        <v>669</v>
      </c>
      <c r="G451" s="216" t="s">
        <v>167</v>
      </c>
      <c r="H451" s="217">
        <v>160</v>
      </c>
      <c r="I451" s="123"/>
      <c r="J451" s="123"/>
      <c r="K451" s="218">
        <f>ROUND(P451*H451,2)</f>
        <v>0</v>
      </c>
      <c r="L451" s="89"/>
      <c r="M451" s="22"/>
      <c r="N451" s="90" t="s">
        <v>1</v>
      </c>
      <c r="O451" s="91" t="s">
        <v>35</v>
      </c>
      <c r="P451" s="92">
        <f>I451+J451</f>
        <v>0</v>
      </c>
      <c r="Q451" s="92">
        <f>ROUND(I451*H451,2)</f>
        <v>0</v>
      </c>
      <c r="R451" s="92">
        <f>ROUND(J451*H451,2)</f>
        <v>0</v>
      </c>
      <c r="S451" s="93">
        <v>0</v>
      </c>
      <c r="T451" s="93">
        <f>S451*H451</f>
        <v>0</v>
      </c>
      <c r="U451" s="93">
        <v>0</v>
      </c>
      <c r="V451" s="93">
        <f>U451*H451</f>
        <v>0</v>
      </c>
      <c r="W451" s="93">
        <v>0</v>
      </c>
      <c r="X451" s="94">
        <f>W451*H451</f>
        <v>0</v>
      </c>
      <c r="Y451" s="21"/>
      <c r="Z451" s="21"/>
      <c r="AA451" s="21"/>
      <c r="AB451" s="21"/>
      <c r="AC451" s="21"/>
      <c r="AD451" s="21"/>
      <c r="AE451" s="21"/>
      <c r="AR451" s="95" t="s">
        <v>168</v>
      </c>
      <c r="AT451" s="95" t="s">
        <v>164</v>
      </c>
      <c r="AU451" s="95" t="s">
        <v>82</v>
      </c>
      <c r="AY451" s="17" t="s">
        <v>161</v>
      </c>
      <c r="BE451" s="96">
        <f>IF(O451="základní",K451,0)</f>
        <v>0</v>
      </c>
      <c r="BF451" s="96">
        <f>IF(O451="snížená",K451,0)</f>
        <v>0</v>
      </c>
      <c r="BG451" s="96">
        <f>IF(O451="zákl. přenesená",K451,0)</f>
        <v>0</v>
      </c>
      <c r="BH451" s="96">
        <f>IF(O451="sníž. přenesená",K451,0)</f>
        <v>0</v>
      </c>
      <c r="BI451" s="96">
        <f>IF(O451="nulová",K451,0)</f>
        <v>0</v>
      </c>
      <c r="BJ451" s="17" t="s">
        <v>80</v>
      </c>
      <c r="BK451" s="96">
        <f>ROUND(P451*H451,2)</f>
        <v>0</v>
      </c>
      <c r="BL451" s="17" t="s">
        <v>168</v>
      </c>
      <c r="BM451" s="95" t="s">
        <v>468</v>
      </c>
    </row>
    <row r="452" spans="1:65" s="15" customFormat="1">
      <c r="B452" s="230"/>
      <c r="C452" s="231"/>
      <c r="D452" s="221" t="s">
        <v>169</v>
      </c>
      <c r="E452" s="232" t="s">
        <v>1</v>
      </c>
      <c r="F452" s="233" t="s">
        <v>641</v>
      </c>
      <c r="G452" s="231"/>
      <c r="H452" s="232" t="s">
        <v>1</v>
      </c>
      <c r="I452" s="231"/>
      <c r="J452" s="231"/>
      <c r="K452" s="231"/>
      <c r="M452" s="107"/>
      <c r="N452" s="109"/>
      <c r="O452" s="110"/>
      <c r="P452" s="110"/>
      <c r="Q452" s="110"/>
      <c r="R452" s="110"/>
      <c r="S452" s="110"/>
      <c r="T452" s="110"/>
      <c r="U452" s="110"/>
      <c r="V452" s="110"/>
      <c r="W452" s="110"/>
      <c r="X452" s="111"/>
      <c r="AT452" s="108" t="s">
        <v>169</v>
      </c>
      <c r="AU452" s="108" t="s">
        <v>82</v>
      </c>
      <c r="AV452" s="15" t="s">
        <v>80</v>
      </c>
      <c r="AW452" s="15" t="s">
        <v>4</v>
      </c>
      <c r="AX452" s="15" t="s">
        <v>72</v>
      </c>
      <c r="AY452" s="108" t="s">
        <v>161</v>
      </c>
    </row>
    <row r="453" spans="1:65" s="13" customFormat="1">
      <c r="B453" s="219"/>
      <c r="C453" s="220"/>
      <c r="D453" s="221" t="s">
        <v>169</v>
      </c>
      <c r="E453" s="222" t="s">
        <v>1</v>
      </c>
      <c r="F453" s="223" t="s">
        <v>642</v>
      </c>
      <c r="G453" s="220"/>
      <c r="H453" s="224">
        <v>160</v>
      </c>
      <c r="I453" s="220"/>
      <c r="J453" s="220"/>
      <c r="K453" s="220"/>
      <c r="M453" s="97"/>
      <c r="N453" s="99"/>
      <c r="O453" s="100"/>
      <c r="P453" s="100"/>
      <c r="Q453" s="100"/>
      <c r="R453" s="100"/>
      <c r="S453" s="100"/>
      <c r="T453" s="100"/>
      <c r="U453" s="100"/>
      <c r="V453" s="100"/>
      <c r="W453" s="100"/>
      <c r="X453" s="101"/>
      <c r="AT453" s="98" t="s">
        <v>169</v>
      </c>
      <c r="AU453" s="98" t="s">
        <v>82</v>
      </c>
      <c r="AV453" s="13" t="s">
        <v>82</v>
      </c>
      <c r="AW453" s="13" t="s">
        <v>4</v>
      </c>
      <c r="AX453" s="13" t="s">
        <v>72</v>
      </c>
      <c r="AY453" s="98" t="s">
        <v>161</v>
      </c>
    </row>
    <row r="454" spans="1:65" s="14" customFormat="1">
      <c r="B454" s="225"/>
      <c r="C454" s="226"/>
      <c r="D454" s="221" t="s">
        <v>169</v>
      </c>
      <c r="E454" s="227" t="s">
        <v>1</v>
      </c>
      <c r="F454" s="228" t="s">
        <v>171</v>
      </c>
      <c r="G454" s="226"/>
      <c r="H454" s="229">
        <v>160</v>
      </c>
      <c r="I454" s="226"/>
      <c r="J454" s="226"/>
      <c r="K454" s="226"/>
      <c r="M454" s="102"/>
      <c r="N454" s="104"/>
      <c r="O454" s="105"/>
      <c r="P454" s="105"/>
      <c r="Q454" s="105"/>
      <c r="R454" s="105"/>
      <c r="S454" s="105"/>
      <c r="T454" s="105"/>
      <c r="U454" s="105"/>
      <c r="V454" s="105"/>
      <c r="W454" s="105"/>
      <c r="X454" s="106"/>
      <c r="AT454" s="103" t="s">
        <v>169</v>
      </c>
      <c r="AU454" s="103" t="s">
        <v>82</v>
      </c>
      <c r="AV454" s="14" t="s">
        <v>168</v>
      </c>
      <c r="AW454" s="14" t="s">
        <v>4</v>
      </c>
      <c r="AX454" s="14" t="s">
        <v>80</v>
      </c>
      <c r="AY454" s="103" t="s">
        <v>161</v>
      </c>
    </row>
    <row r="455" spans="1:65" s="2" customFormat="1" ht="24.2" customHeight="1">
      <c r="A455" s="21"/>
      <c r="B455" s="137"/>
      <c r="C455" s="213" t="s">
        <v>318</v>
      </c>
      <c r="D455" s="213" t="s">
        <v>164</v>
      </c>
      <c r="E455" s="214" t="s">
        <v>670</v>
      </c>
      <c r="F455" s="215" t="s">
        <v>671</v>
      </c>
      <c r="G455" s="216" t="s">
        <v>167</v>
      </c>
      <c r="H455" s="217">
        <v>160</v>
      </c>
      <c r="I455" s="123"/>
      <c r="J455" s="123"/>
      <c r="K455" s="218">
        <f>ROUND(P455*H455,2)</f>
        <v>0</v>
      </c>
      <c r="L455" s="89"/>
      <c r="M455" s="22"/>
      <c r="N455" s="90" t="s">
        <v>1</v>
      </c>
      <c r="O455" s="91" t="s">
        <v>35</v>
      </c>
      <c r="P455" s="92">
        <f>I455+J455</f>
        <v>0</v>
      </c>
      <c r="Q455" s="92">
        <f>ROUND(I455*H455,2)</f>
        <v>0</v>
      </c>
      <c r="R455" s="92">
        <f>ROUND(J455*H455,2)</f>
        <v>0</v>
      </c>
      <c r="S455" s="93">
        <v>0</v>
      </c>
      <c r="T455" s="93">
        <f>S455*H455</f>
        <v>0</v>
      </c>
      <c r="U455" s="93">
        <v>0</v>
      </c>
      <c r="V455" s="93">
        <f>U455*H455</f>
        <v>0</v>
      </c>
      <c r="W455" s="93">
        <v>0</v>
      </c>
      <c r="X455" s="94">
        <f>W455*H455</f>
        <v>0</v>
      </c>
      <c r="Y455" s="21"/>
      <c r="Z455" s="21"/>
      <c r="AA455" s="21"/>
      <c r="AB455" s="21"/>
      <c r="AC455" s="21"/>
      <c r="AD455" s="21"/>
      <c r="AE455" s="21"/>
      <c r="AR455" s="95" t="s">
        <v>168</v>
      </c>
      <c r="AT455" s="95" t="s">
        <v>164</v>
      </c>
      <c r="AU455" s="95" t="s">
        <v>82</v>
      </c>
      <c r="AY455" s="17" t="s">
        <v>161</v>
      </c>
      <c r="BE455" s="96">
        <f>IF(O455="základní",K455,0)</f>
        <v>0</v>
      </c>
      <c r="BF455" s="96">
        <f>IF(O455="snížená",K455,0)</f>
        <v>0</v>
      </c>
      <c r="BG455" s="96">
        <f>IF(O455="zákl. přenesená",K455,0)</f>
        <v>0</v>
      </c>
      <c r="BH455" s="96">
        <f>IF(O455="sníž. přenesená",K455,0)</f>
        <v>0</v>
      </c>
      <c r="BI455" s="96">
        <f>IF(O455="nulová",K455,0)</f>
        <v>0</v>
      </c>
      <c r="BJ455" s="17" t="s">
        <v>80</v>
      </c>
      <c r="BK455" s="96">
        <f>ROUND(P455*H455,2)</f>
        <v>0</v>
      </c>
      <c r="BL455" s="17" t="s">
        <v>168</v>
      </c>
      <c r="BM455" s="95" t="s">
        <v>473</v>
      </c>
    </row>
    <row r="456" spans="1:65" s="15" customFormat="1">
      <c r="B456" s="230"/>
      <c r="C456" s="231"/>
      <c r="D456" s="221" t="s">
        <v>169</v>
      </c>
      <c r="E456" s="232" t="s">
        <v>1</v>
      </c>
      <c r="F456" s="233" t="s">
        <v>641</v>
      </c>
      <c r="G456" s="231"/>
      <c r="H456" s="232" t="s">
        <v>1</v>
      </c>
      <c r="I456" s="231"/>
      <c r="J456" s="231"/>
      <c r="K456" s="231"/>
      <c r="M456" s="107"/>
      <c r="N456" s="109"/>
      <c r="O456" s="110"/>
      <c r="P456" s="110"/>
      <c r="Q456" s="110"/>
      <c r="R456" s="110"/>
      <c r="S456" s="110"/>
      <c r="T456" s="110"/>
      <c r="U456" s="110"/>
      <c r="V456" s="110"/>
      <c r="W456" s="110"/>
      <c r="X456" s="111"/>
      <c r="AT456" s="108" t="s">
        <v>169</v>
      </c>
      <c r="AU456" s="108" t="s">
        <v>82</v>
      </c>
      <c r="AV456" s="15" t="s">
        <v>80</v>
      </c>
      <c r="AW456" s="15" t="s">
        <v>4</v>
      </c>
      <c r="AX456" s="15" t="s">
        <v>72</v>
      </c>
      <c r="AY456" s="108" t="s">
        <v>161</v>
      </c>
    </row>
    <row r="457" spans="1:65" s="13" customFormat="1">
      <c r="B457" s="219"/>
      <c r="C457" s="220"/>
      <c r="D457" s="221" t="s">
        <v>169</v>
      </c>
      <c r="E457" s="222" t="s">
        <v>1</v>
      </c>
      <c r="F457" s="223" t="s">
        <v>642</v>
      </c>
      <c r="G457" s="220"/>
      <c r="H457" s="224">
        <v>160</v>
      </c>
      <c r="I457" s="220"/>
      <c r="J457" s="220"/>
      <c r="K457" s="220"/>
      <c r="M457" s="97"/>
      <c r="N457" s="99"/>
      <c r="O457" s="100"/>
      <c r="P457" s="100"/>
      <c r="Q457" s="100"/>
      <c r="R457" s="100"/>
      <c r="S457" s="100"/>
      <c r="T457" s="100"/>
      <c r="U457" s="100"/>
      <c r="V457" s="100"/>
      <c r="W457" s="100"/>
      <c r="X457" s="101"/>
      <c r="AT457" s="98" t="s">
        <v>169</v>
      </c>
      <c r="AU457" s="98" t="s">
        <v>82</v>
      </c>
      <c r="AV457" s="13" t="s">
        <v>82</v>
      </c>
      <c r="AW457" s="13" t="s">
        <v>4</v>
      </c>
      <c r="AX457" s="13" t="s">
        <v>72</v>
      </c>
      <c r="AY457" s="98" t="s">
        <v>161</v>
      </c>
    </row>
    <row r="458" spans="1:65" s="14" customFormat="1">
      <c r="B458" s="225"/>
      <c r="C458" s="226"/>
      <c r="D458" s="221" t="s">
        <v>169</v>
      </c>
      <c r="E458" s="227" t="s">
        <v>1</v>
      </c>
      <c r="F458" s="228" t="s">
        <v>171</v>
      </c>
      <c r="G458" s="226"/>
      <c r="H458" s="229">
        <v>160</v>
      </c>
      <c r="I458" s="226"/>
      <c r="J458" s="226"/>
      <c r="K458" s="226"/>
      <c r="M458" s="102"/>
      <c r="N458" s="104"/>
      <c r="O458" s="105"/>
      <c r="P458" s="105"/>
      <c r="Q458" s="105"/>
      <c r="R458" s="105"/>
      <c r="S458" s="105"/>
      <c r="T458" s="105"/>
      <c r="U458" s="105"/>
      <c r="V458" s="105"/>
      <c r="W458" s="105"/>
      <c r="X458" s="106"/>
      <c r="AT458" s="103" t="s">
        <v>169</v>
      </c>
      <c r="AU458" s="103" t="s">
        <v>82</v>
      </c>
      <c r="AV458" s="14" t="s">
        <v>168</v>
      </c>
      <c r="AW458" s="14" t="s">
        <v>4</v>
      </c>
      <c r="AX458" s="14" t="s">
        <v>80</v>
      </c>
      <c r="AY458" s="103" t="s">
        <v>161</v>
      </c>
    </row>
    <row r="459" spans="1:65" s="2" customFormat="1" ht="33" customHeight="1">
      <c r="A459" s="21"/>
      <c r="B459" s="137"/>
      <c r="C459" s="213" t="s">
        <v>476</v>
      </c>
      <c r="D459" s="213" t="s">
        <v>164</v>
      </c>
      <c r="E459" s="214" t="s">
        <v>672</v>
      </c>
      <c r="F459" s="215" t="s">
        <v>673</v>
      </c>
      <c r="G459" s="216" t="s">
        <v>167</v>
      </c>
      <c r="H459" s="217">
        <v>16</v>
      </c>
      <c r="I459" s="123"/>
      <c r="J459" s="123"/>
      <c r="K459" s="218">
        <f>ROUND(P459*H459,2)</f>
        <v>0</v>
      </c>
      <c r="L459" s="89"/>
      <c r="M459" s="22"/>
      <c r="N459" s="90" t="s">
        <v>1</v>
      </c>
      <c r="O459" s="91" t="s">
        <v>35</v>
      </c>
      <c r="P459" s="92">
        <f>I459+J459</f>
        <v>0</v>
      </c>
      <c r="Q459" s="92">
        <f>ROUND(I459*H459,2)</f>
        <v>0</v>
      </c>
      <c r="R459" s="92">
        <f>ROUND(J459*H459,2)</f>
        <v>0</v>
      </c>
      <c r="S459" s="93">
        <v>0</v>
      </c>
      <c r="T459" s="93">
        <f>S459*H459</f>
        <v>0</v>
      </c>
      <c r="U459" s="93">
        <v>0</v>
      </c>
      <c r="V459" s="93">
        <f>U459*H459</f>
        <v>0</v>
      </c>
      <c r="W459" s="93">
        <v>0</v>
      </c>
      <c r="X459" s="94">
        <f>W459*H459</f>
        <v>0</v>
      </c>
      <c r="Y459" s="21"/>
      <c r="Z459" s="21"/>
      <c r="AA459" s="21"/>
      <c r="AB459" s="21"/>
      <c r="AC459" s="21"/>
      <c r="AD459" s="21"/>
      <c r="AE459" s="21"/>
      <c r="AR459" s="95" t="s">
        <v>168</v>
      </c>
      <c r="AT459" s="95" t="s">
        <v>164</v>
      </c>
      <c r="AU459" s="95" t="s">
        <v>82</v>
      </c>
      <c r="AY459" s="17" t="s">
        <v>161</v>
      </c>
      <c r="BE459" s="96">
        <f>IF(O459="základní",K459,0)</f>
        <v>0</v>
      </c>
      <c r="BF459" s="96">
        <f>IF(O459="snížená",K459,0)</f>
        <v>0</v>
      </c>
      <c r="BG459" s="96">
        <f>IF(O459="zákl. přenesená",K459,0)</f>
        <v>0</v>
      </c>
      <c r="BH459" s="96">
        <f>IF(O459="sníž. přenesená",K459,0)</f>
        <v>0</v>
      </c>
      <c r="BI459" s="96">
        <f>IF(O459="nulová",K459,0)</f>
        <v>0</v>
      </c>
      <c r="BJ459" s="17" t="s">
        <v>80</v>
      </c>
      <c r="BK459" s="96">
        <f>ROUND(P459*H459,2)</f>
        <v>0</v>
      </c>
      <c r="BL459" s="17" t="s">
        <v>168</v>
      </c>
      <c r="BM459" s="95" t="s">
        <v>479</v>
      </c>
    </row>
    <row r="460" spans="1:65" s="15" customFormat="1">
      <c r="B460" s="230"/>
      <c r="C460" s="231"/>
      <c r="D460" s="221" t="s">
        <v>169</v>
      </c>
      <c r="E460" s="232" t="s">
        <v>1</v>
      </c>
      <c r="F460" s="233" t="s">
        <v>641</v>
      </c>
      <c r="G460" s="231"/>
      <c r="H460" s="232" t="s">
        <v>1</v>
      </c>
      <c r="I460" s="231"/>
      <c r="J460" s="231"/>
      <c r="K460" s="231"/>
      <c r="M460" s="107"/>
      <c r="N460" s="109"/>
      <c r="O460" s="110"/>
      <c r="P460" s="110"/>
      <c r="Q460" s="110"/>
      <c r="R460" s="110"/>
      <c r="S460" s="110"/>
      <c r="T460" s="110"/>
      <c r="U460" s="110"/>
      <c r="V460" s="110"/>
      <c r="W460" s="110"/>
      <c r="X460" s="111"/>
      <c r="AT460" s="108" t="s">
        <v>169</v>
      </c>
      <c r="AU460" s="108" t="s">
        <v>82</v>
      </c>
      <c r="AV460" s="15" t="s">
        <v>80</v>
      </c>
      <c r="AW460" s="15" t="s">
        <v>4</v>
      </c>
      <c r="AX460" s="15" t="s">
        <v>72</v>
      </c>
      <c r="AY460" s="108" t="s">
        <v>161</v>
      </c>
    </row>
    <row r="461" spans="1:65" s="13" customFormat="1">
      <c r="B461" s="219"/>
      <c r="C461" s="220"/>
      <c r="D461" s="221" t="s">
        <v>169</v>
      </c>
      <c r="E461" s="222" t="s">
        <v>1</v>
      </c>
      <c r="F461" s="223" t="s">
        <v>674</v>
      </c>
      <c r="G461" s="220"/>
      <c r="H461" s="224">
        <v>16</v>
      </c>
      <c r="I461" s="220"/>
      <c r="J461" s="220"/>
      <c r="K461" s="220"/>
      <c r="M461" s="97"/>
      <c r="N461" s="99"/>
      <c r="O461" s="100"/>
      <c r="P461" s="100"/>
      <c r="Q461" s="100"/>
      <c r="R461" s="100"/>
      <c r="S461" s="100"/>
      <c r="T461" s="100"/>
      <c r="U461" s="100"/>
      <c r="V461" s="100"/>
      <c r="W461" s="100"/>
      <c r="X461" s="101"/>
      <c r="AT461" s="98" t="s">
        <v>169</v>
      </c>
      <c r="AU461" s="98" t="s">
        <v>82</v>
      </c>
      <c r="AV461" s="13" t="s">
        <v>82</v>
      </c>
      <c r="AW461" s="13" t="s">
        <v>4</v>
      </c>
      <c r="AX461" s="13" t="s">
        <v>72</v>
      </c>
      <c r="AY461" s="98" t="s">
        <v>161</v>
      </c>
    </row>
    <row r="462" spans="1:65" s="14" customFormat="1">
      <c r="B462" s="225"/>
      <c r="C462" s="226"/>
      <c r="D462" s="221" t="s">
        <v>169</v>
      </c>
      <c r="E462" s="227" t="s">
        <v>1</v>
      </c>
      <c r="F462" s="228" t="s">
        <v>171</v>
      </c>
      <c r="G462" s="226"/>
      <c r="H462" s="229">
        <v>16</v>
      </c>
      <c r="I462" s="226"/>
      <c r="J462" s="226"/>
      <c r="K462" s="226"/>
      <c r="M462" s="102"/>
      <c r="N462" s="104"/>
      <c r="O462" s="105"/>
      <c r="P462" s="105"/>
      <c r="Q462" s="105"/>
      <c r="R462" s="105"/>
      <c r="S462" s="105"/>
      <c r="T462" s="105"/>
      <c r="U462" s="105"/>
      <c r="V462" s="105"/>
      <c r="W462" s="105"/>
      <c r="X462" s="106"/>
      <c r="AT462" s="103" t="s">
        <v>169</v>
      </c>
      <c r="AU462" s="103" t="s">
        <v>82</v>
      </c>
      <c r="AV462" s="14" t="s">
        <v>168</v>
      </c>
      <c r="AW462" s="14" t="s">
        <v>4</v>
      </c>
      <c r="AX462" s="14" t="s">
        <v>80</v>
      </c>
      <c r="AY462" s="103" t="s">
        <v>161</v>
      </c>
    </row>
    <row r="463" spans="1:65" s="2" customFormat="1" ht="24.2" customHeight="1">
      <c r="A463" s="21"/>
      <c r="B463" s="137"/>
      <c r="C463" s="213" t="s">
        <v>324</v>
      </c>
      <c r="D463" s="213" t="s">
        <v>164</v>
      </c>
      <c r="E463" s="214" t="s">
        <v>675</v>
      </c>
      <c r="F463" s="215" t="s">
        <v>676</v>
      </c>
      <c r="G463" s="216" t="s">
        <v>167</v>
      </c>
      <c r="H463" s="217">
        <v>160</v>
      </c>
      <c r="I463" s="123"/>
      <c r="J463" s="123"/>
      <c r="K463" s="218">
        <f>ROUND(P463*H463,2)</f>
        <v>0</v>
      </c>
      <c r="L463" s="89"/>
      <c r="M463" s="22"/>
      <c r="N463" s="90" t="s">
        <v>1</v>
      </c>
      <c r="O463" s="91" t="s">
        <v>35</v>
      </c>
      <c r="P463" s="92">
        <f>I463+J463</f>
        <v>0</v>
      </c>
      <c r="Q463" s="92">
        <f>ROUND(I463*H463,2)</f>
        <v>0</v>
      </c>
      <c r="R463" s="92">
        <f>ROUND(J463*H463,2)</f>
        <v>0</v>
      </c>
      <c r="S463" s="93">
        <v>0</v>
      </c>
      <c r="T463" s="93">
        <f>S463*H463</f>
        <v>0</v>
      </c>
      <c r="U463" s="93">
        <v>0</v>
      </c>
      <c r="V463" s="93">
        <f>U463*H463</f>
        <v>0</v>
      </c>
      <c r="W463" s="93">
        <v>0</v>
      </c>
      <c r="X463" s="94">
        <f>W463*H463</f>
        <v>0</v>
      </c>
      <c r="Y463" s="21"/>
      <c r="Z463" s="21"/>
      <c r="AA463" s="21"/>
      <c r="AB463" s="21"/>
      <c r="AC463" s="21"/>
      <c r="AD463" s="21"/>
      <c r="AE463" s="21"/>
      <c r="AR463" s="95" t="s">
        <v>168</v>
      </c>
      <c r="AT463" s="95" t="s">
        <v>164</v>
      </c>
      <c r="AU463" s="95" t="s">
        <v>82</v>
      </c>
      <c r="AY463" s="17" t="s">
        <v>161</v>
      </c>
      <c r="BE463" s="96">
        <f>IF(O463="základní",K463,0)</f>
        <v>0</v>
      </c>
      <c r="BF463" s="96">
        <f>IF(O463="snížená",K463,0)</f>
        <v>0</v>
      </c>
      <c r="BG463" s="96">
        <f>IF(O463="zákl. přenesená",K463,0)</f>
        <v>0</v>
      </c>
      <c r="BH463" s="96">
        <f>IF(O463="sníž. přenesená",K463,0)</f>
        <v>0</v>
      </c>
      <c r="BI463" s="96">
        <f>IF(O463="nulová",K463,0)</f>
        <v>0</v>
      </c>
      <c r="BJ463" s="17" t="s">
        <v>80</v>
      </c>
      <c r="BK463" s="96">
        <f>ROUND(P463*H463,2)</f>
        <v>0</v>
      </c>
      <c r="BL463" s="17" t="s">
        <v>168</v>
      </c>
      <c r="BM463" s="95" t="s">
        <v>484</v>
      </c>
    </row>
    <row r="464" spans="1:65" s="15" customFormat="1">
      <c r="B464" s="230"/>
      <c r="C464" s="231"/>
      <c r="D464" s="221" t="s">
        <v>169</v>
      </c>
      <c r="E464" s="232" t="s">
        <v>1</v>
      </c>
      <c r="F464" s="233" t="s">
        <v>641</v>
      </c>
      <c r="G464" s="231"/>
      <c r="H464" s="232" t="s">
        <v>1</v>
      </c>
      <c r="I464" s="231"/>
      <c r="J464" s="231"/>
      <c r="K464" s="231"/>
      <c r="M464" s="107"/>
      <c r="N464" s="109"/>
      <c r="O464" s="110"/>
      <c r="P464" s="110"/>
      <c r="Q464" s="110"/>
      <c r="R464" s="110"/>
      <c r="S464" s="110"/>
      <c r="T464" s="110"/>
      <c r="U464" s="110"/>
      <c r="V464" s="110"/>
      <c r="W464" s="110"/>
      <c r="X464" s="111"/>
      <c r="AT464" s="108" t="s">
        <v>169</v>
      </c>
      <c r="AU464" s="108" t="s">
        <v>82</v>
      </c>
      <c r="AV464" s="15" t="s">
        <v>80</v>
      </c>
      <c r="AW464" s="15" t="s">
        <v>4</v>
      </c>
      <c r="AX464" s="15" t="s">
        <v>72</v>
      </c>
      <c r="AY464" s="108" t="s">
        <v>161</v>
      </c>
    </row>
    <row r="465" spans="1:65" s="13" customFormat="1">
      <c r="B465" s="219"/>
      <c r="C465" s="220"/>
      <c r="D465" s="221" t="s">
        <v>169</v>
      </c>
      <c r="E465" s="222" t="s">
        <v>1</v>
      </c>
      <c r="F465" s="223" t="s">
        <v>642</v>
      </c>
      <c r="G465" s="220"/>
      <c r="H465" s="224">
        <v>160</v>
      </c>
      <c r="I465" s="220"/>
      <c r="J465" s="220"/>
      <c r="K465" s="220"/>
      <c r="M465" s="97"/>
      <c r="N465" s="99"/>
      <c r="O465" s="100"/>
      <c r="P465" s="100"/>
      <c r="Q465" s="100"/>
      <c r="R465" s="100"/>
      <c r="S465" s="100"/>
      <c r="T465" s="100"/>
      <c r="U465" s="100"/>
      <c r="V465" s="100"/>
      <c r="W465" s="100"/>
      <c r="X465" s="101"/>
      <c r="AT465" s="98" t="s">
        <v>169</v>
      </c>
      <c r="AU465" s="98" t="s">
        <v>82</v>
      </c>
      <c r="AV465" s="13" t="s">
        <v>82</v>
      </c>
      <c r="AW465" s="13" t="s">
        <v>4</v>
      </c>
      <c r="AX465" s="13" t="s">
        <v>72</v>
      </c>
      <c r="AY465" s="98" t="s">
        <v>161</v>
      </c>
    </row>
    <row r="466" spans="1:65" s="14" customFormat="1">
      <c r="B466" s="225"/>
      <c r="C466" s="226"/>
      <c r="D466" s="221" t="s">
        <v>169</v>
      </c>
      <c r="E466" s="227" t="s">
        <v>1</v>
      </c>
      <c r="F466" s="228" t="s">
        <v>171</v>
      </c>
      <c r="G466" s="226"/>
      <c r="H466" s="229">
        <v>160</v>
      </c>
      <c r="I466" s="226"/>
      <c r="J466" s="226"/>
      <c r="K466" s="226"/>
      <c r="M466" s="102"/>
      <c r="N466" s="104"/>
      <c r="O466" s="105"/>
      <c r="P466" s="105"/>
      <c r="Q466" s="105"/>
      <c r="R466" s="105"/>
      <c r="S466" s="105"/>
      <c r="T466" s="105"/>
      <c r="U466" s="105"/>
      <c r="V466" s="105"/>
      <c r="W466" s="105"/>
      <c r="X466" s="106"/>
      <c r="AT466" s="103" t="s">
        <v>169</v>
      </c>
      <c r="AU466" s="103" t="s">
        <v>82</v>
      </c>
      <c r="AV466" s="14" t="s">
        <v>168</v>
      </c>
      <c r="AW466" s="14" t="s">
        <v>4</v>
      </c>
      <c r="AX466" s="14" t="s">
        <v>80</v>
      </c>
      <c r="AY466" s="103" t="s">
        <v>161</v>
      </c>
    </row>
    <row r="467" spans="1:65" s="2" customFormat="1" ht="24.2" customHeight="1">
      <c r="A467" s="21"/>
      <c r="B467" s="137"/>
      <c r="C467" s="213" t="s">
        <v>442</v>
      </c>
      <c r="D467" s="213" t="s">
        <v>164</v>
      </c>
      <c r="E467" s="214" t="s">
        <v>677</v>
      </c>
      <c r="F467" s="215" t="s">
        <v>2344</v>
      </c>
      <c r="G467" s="216" t="s">
        <v>167</v>
      </c>
      <c r="H467" s="217">
        <v>160</v>
      </c>
      <c r="I467" s="218">
        <v>0</v>
      </c>
      <c r="J467" s="123"/>
      <c r="K467" s="218">
        <f>ROUND(P467*H467,2)</f>
        <v>0</v>
      </c>
      <c r="L467" s="89"/>
      <c r="M467" s="22"/>
      <c r="N467" s="90" t="s">
        <v>1</v>
      </c>
      <c r="O467" s="91" t="s">
        <v>35</v>
      </c>
      <c r="P467" s="92">
        <f>I467+J467</f>
        <v>0</v>
      </c>
      <c r="Q467" s="92">
        <f>ROUND(I467*H467,2)</f>
        <v>0</v>
      </c>
      <c r="R467" s="92">
        <f>ROUND(J467*H467,2)</f>
        <v>0</v>
      </c>
      <c r="S467" s="93">
        <v>0</v>
      </c>
      <c r="T467" s="93">
        <f>S467*H467</f>
        <v>0</v>
      </c>
      <c r="U467" s="93">
        <v>0</v>
      </c>
      <c r="V467" s="93">
        <f>U467*H467</f>
        <v>0</v>
      </c>
      <c r="W467" s="93">
        <v>0</v>
      </c>
      <c r="X467" s="94">
        <f>W467*H467</f>
        <v>0</v>
      </c>
      <c r="Y467" s="21"/>
      <c r="Z467" s="21"/>
      <c r="AA467" s="21"/>
      <c r="AB467" s="21"/>
      <c r="AC467" s="21"/>
      <c r="AD467" s="21"/>
      <c r="AE467" s="21"/>
      <c r="AR467" s="95" t="s">
        <v>168</v>
      </c>
      <c r="AT467" s="95" t="s">
        <v>164</v>
      </c>
      <c r="AU467" s="95" t="s">
        <v>82</v>
      </c>
      <c r="AY467" s="17" t="s">
        <v>161</v>
      </c>
      <c r="BE467" s="96">
        <f>IF(O467="základní",K467,0)</f>
        <v>0</v>
      </c>
      <c r="BF467" s="96">
        <f>IF(O467="snížená",K467,0)</f>
        <v>0</v>
      </c>
      <c r="BG467" s="96">
        <f>IF(O467="zákl. přenesená",K467,0)</f>
        <v>0</v>
      </c>
      <c r="BH467" s="96">
        <f>IF(O467="sníž. přenesená",K467,0)</f>
        <v>0</v>
      </c>
      <c r="BI467" s="96">
        <f>IF(O467="nulová",K467,0)</f>
        <v>0</v>
      </c>
      <c r="BJ467" s="17" t="s">
        <v>80</v>
      </c>
      <c r="BK467" s="96">
        <f>ROUND(P467*H467,2)</f>
        <v>0</v>
      </c>
      <c r="BL467" s="17" t="s">
        <v>168</v>
      </c>
      <c r="BM467" s="95" t="s">
        <v>487</v>
      </c>
    </row>
    <row r="468" spans="1:65" s="15" customFormat="1">
      <c r="B468" s="230"/>
      <c r="C468" s="231"/>
      <c r="D468" s="221" t="s">
        <v>169</v>
      </c>
      <c r="E468" s="232" t="s">
        <v>1</v>
      </c>
      <c r="F468" s="233" t="s">
        <v>641</v>
      </c>
      <c r="G468" s="231"/>
      <c r="H468" s="232" t="s">
        <v>1</v>
      </c>
      <c r="I468" s="231"/>
      <c r="J468" s="231"/>
      <c r="K468" s="231"/>
      <c r="M468" s="107"/>
      <c r="N468" s="109"/>
      <c r="O468" s="110"/>
      <c r="P468" s="110"/>
      <c r="Q468" s="110"/>
      <c r="R468" s="110"/>
      <c r="S468" s="110"/>
      <c r="T468" s="110"/>
      <c r="U468" s="110"/>
      <c r="V468" s="110"/>
      <c r="W468" s="110"/>
      <c r="X468" s="111"/>
      <c r="AT468" s="108" t="s">
        <v>169</v>
      </c>
      <c r="AU468" s="108" t="s">
        <v>82</v>
      </c>
      <c r="AV468" s="15" t="s">
        <v>80</v>
      </c>
      <c r="AW468" s="15" t="s">
        <v>4</v>
      </c>
      <c r="AX468" s="15" t="s">
        <v>72</v>
      </c>
      <c r="AY468" s="108" t="s">
        <v>161</v>
      </c>
    </row>
    <row r="469" spans="1:65" s="13" customFormat="1">
      <c r="B469" s="219"/>
      <c r="C469" s="220"/>
      <c r="D469" s="221" t="s">
        <v>169</v>
      </c>
      <c r="E469" s="222" t="s">
        <v>1</v>
      </c>
      <c r="F469" s="223" t="s">
        <v>642</v>
      </c>
      <c r="G469" s="220"/>
      <c r="H469" s="224">
        <v>160</v>
      </c>
      <c r="I469" s="220"/>
      <c r="J469" s="220"/>
      <c r="K469" s="220"/>
      <c r="M469" s="97"/>
      <c r="N469" s="99"/>
      <c r="O469" s="100"/>
      <c r="P469" s="100"/>
      <c r="Q469" s="100"/>
      <c r="R469" s="100"/>
      <c r="S469" s="100"/>
      <c r="T469" s="100"/>
      <c r="U469" s="100"/>
      <c r="V469" s="100"/>
      <c r="W469" s="100"/>
      <c r="X469" s="101"/>
      <c r="AT469" s="98" t="s">
        <v>169</v>
      </c>
      <c r="AU469" s="98" t="s">
        <v>82</v>
      </c>
      <c r="AV469" s="13" t="s">
        <v>82</v>
      </c>
      <c r="AW469" s="13" t="s">
        <v>4</v>
      </c>
      <c r="AX469" s="13" t="s">
        <v>72</v>
      </c>
      <c r="AY469" s="98" t="s">
        <v>161</v>
      </c>
    </row>
    <row r="470" spans="1:65" s="14" customFormat="1">
      <c r="B470" s="225"/>
      <c r="C470" s="226"/>
      <c r="D470" s="221" t="s">
        <v>169</v>
      </c>
      <c r="E470" s="227" t="s">
        <v>1</v>
      </c>
      <c r="F470" s="228" t="s">
        <v>171</v>
      </c>
      <c r="G470" s="226"/>
      <c r="H470" s="229">
        <v>160</v>
      </c>
      <c r="I470" s="226"/>
      <c r="J470" s="226"/>
      <c r="K470" s="226"/>
      <c r="M470" s="102"/>
      <c r="N470" s="104"/>
      <c r="O470" s="105"/>
      <c r="P470" s="105"/>
      <c r="Q470" s="105"/>
      <c r="R470" s="105"/>
      <c r="S470" s="105"/>
      <c r="T470" s="105"/>
      <c r="U470" s="105"/>
      <c r="V470" s="105"/>
      <c r="W470" s="105"/>
      <c r="X470" s="106"/>
      <c r="AT470" s="103" t="s">
        <v>169</v>
      </c>
      <c r="AU470" s="103" t="s">
        <v>82</v>
      </c>
      <c r="AV470" s="14" t="s">
        <v>168</v>
      </c>
      <c r="AW470" s="14" t="s">
        <v>4</v>
      </c>
      <c r="AX470" s="14" t="s">
        <v>80</v>
      </c>
      <c r="AY470" s="103" t="s">
        <v>161</v>
      </c>
    </row>
    <row r="471" spans="1:65" s="2" customFormat="1" ht="55.5" customHeight="1">
      <c r="A471" s="21"/>
      <c r="B471" s="137"/>
      <c r="C471" s="213" t="s">
        <v>338</v>
      </c>
      <c r="D471" s="213" t="s">
        <v>164</v>
      </c>
      <c r="E471" s="214" t="s">
        <v>678</v>
      </c>
      <c r="F471" s="215" t="s">
        <v>2345</v>
      </c>
      <c r="G471" s="216" t="s">
        <v>269</v>
      </c>
      <c r="H471" s="217">
        <v>1</v>
      </c>
      <c r="I471" s="218">
        <v>0</v>
      </c>
      <c r="J471" s="123"/>
      <c r="K471" s="218">
        <f>ROUND(P471*H471,2)</f>
        <v>0</v>
      </c>
      <c r="L471" s="89"/>
      <c r="M471" s="22"/>
      <c r="N471" s="90" t="s">
        <v>1</v>
      </c>
      <c r="O471" s="91" t="s">
        <v>35</v>
      </c>
      <c r="P471" s="92">
        <f>I471+J471</f>
        <v>0</v>
      </c>
      <c r="Q471" s="92">
        <f>ROUND(I471*H471,2)</f>
        <v>0</v>
      </c>
      <c r="R471" s="92">
        <f>ROUND(J471*H471,2)</f>
        <v>0</v>
      </c>
      <c r="S471" s="93">
        <v>0</v>
      </c>
      <c r="T471" s="93">
        <f>S471*H471</f>
        <v>0</v>
      </c>
      <c r="U471" s="93">
        <v>0</v>
      </c>
      <c r="V471" s="93">
        <f>U471*H471</f>
        <v>0</v>
      </c>
      <c r="W471" s="93">
        <v>0</v>
      </c>
      <c r="X471" s="94">
        <f>W471*H471</f>
        <v>0</v>
      </c>
      <c r="Y471" s="21"/>
      <c r="Z471" s="21"/>
      <c r="AA471" s="21"/>
      <c r="AB471" s="21"/>
      <c r="AC471" s="21"/>
      <c r="AD471" s="21"/>
      <c r="AE471" s="21"/>
      <c r="AR471" s="95" t="s">
        <v>168</v>
      </c>
      <c r="AT471" s="95" t="s">
        <v>164</v>
      </c>
      <c r="AU471" s="95" t="s">
        <v>82</v>
      </c>
      <c r="AY471" s="17" t="s">
        <v>161</v>
      </c>
      <c r="BE471" s="96">
        <f>IF(O471="základní",K471,0)</f>
        <v>0</v>
      </c>
      <c r="BF471" s="96">
        <f>IF(O471="snížená",K471,0)</f>
        <v>0</v>
      </c>
      <c r="BG471" s="96">
        <f>IF(O471="zákl. přenesená",K471,0)</f>
        <v>0</v>
      </c>
      <c r="BH471" s="96">
        <f>IF(O471="sníž. přenesená",K471,0)</f>
        <v>0</v>
      </c>
      <c r="BI471" s="96">
        <f>IF(O471="nulová",K471,0)</f>
        <v>0</v>
      </c>
      <c r="BJ471" s="17" t="s">
        <v>80</v>
      </c>
      <c r="BK471" s="96">
        <f>ROUND(P471*H471,2)</f>
        <v>0</v>
      </c>
      <c r="BL471" s="17" t="s">
        <v>168</v>
      </c>
      <c r="BM471" s="95" t="s">
        <v>679</v>
      </c>
    </row>
    <row r="472" spans="1:65" s="12" customFormat="1" ht="22.9" customHeight="1">
      <c r="B472" s="206"/>
      <c r="C472" s="207"/>
      <c r="D472" s="208" t="s">
        <v>71</v>
      </c>
      <c r="E472" s="211" t="s">
        <v>680</v>
      </c>
      <c r="F472" s="211" t="s">
        <v>681</v>
      </c>
      <c r="G472" s="207"/>
      <c r="H472" s="207"/>
      <c r="I472" s="207"/>
      <c r="J472" s="207"/>
      <c r="K472" s="212">
        <f>BK472</f>
        <v>0</v>
      </c>
      <c r="M472" s="80"/>
      <c r="N472" s="82"/>
      <c r="O472" s="83"/>
      <c r="P472" s="83"/>
      <c r="Q472" s="84">
        <f>Q473</f>
        <v>0</v>
      </c>
      <c r="R472" s="84">
        <f>R473</f>
        <v>0</v>
      </c>
      <c r="S472" s="83"/>
      <c r="T472" s="85">
        <f>T473</f>
        <v>0</v>
      </c>
      <c r="U472" s="83"/>
      <c r="V472" s="85">
        <f>V473</f>
        <v>0</v>
      </c>
      <c r="W472" s="83"/>
      <c r="X472" s="86">
        <f>X473</f>
        <v>0</v>
      </c>
      <c r="AR472" s="81" t="s">
        <v>80</v>
      </c>
      <c r="AT472" s="87" t="s">
        <v>71</v>
      </c>
      <c r="AU472" s="87" t="s">
        <v>80</v>
      </c>
      <c r="AY472" s="81" t="s">
        <v>161</v>
      </c>
      <c r="BK472" s="88">
        <f>BK473</f>
        <v>0</v>
      </c>
    </row>
    <row r="473" spans="1:65" s="2" customFormat="1" ht="62.65" customHeight="1">
      <c r="A473" s="21"/>
      <c r="B473" s="137"/>
      <c r="C473" s="213" t="s">
        <v>682</v>
      </c>
      <c r="D473" s="213" t="s">
        <v>164</v>
      </c>
      <c r="E473" s="214" t="s">
        <v>683</v>
      </c>
      <c r="F473" s="215" t="s">
        <v>684</v>
      </c>
      <c r="G473" s="216" t="s">
        <v>282</v>
      </c>
      <c r="H473" s="217">
        <v>176.63300000000001</v>
      </c>
      <c r="I473" s="218">
        <v>0</v>
      </c>
      <c r="J473" s="123"/>
      <c r="K473" s="218">
        <f>ROUND(P473*H473,2)</f>
        <v>0</v>
      </c>
      <c r="L473" s="89"/>
      <c r="M473" s="22"/>
      <c r="N473" s="90" t="s">
        <v>1</v>
      </c>
      <c r="O473" s="91" t="s">
        <v>35</v>
      </c>
      <c r="P473" s="92">
        <f>I473+J473</f>
        <v>0</v>
      </c>
      <c r="Q473" s="92">
        <f>ROUND(I473*H473,2)</f>
        <v>0</v>
      </c>
      <c r="R473" s="92">
        <f>ROUND(J473*H473,2)</f>
        <v>0</v>
      </c>
      <c r="S473" s="93">
        <v>0</v>
      </c>
      <c r="T473" s="93">
        <f>S473*H473</f>
        <v>0</v>
      </c>
      <c r="U473" s="93">
        <v>0</v>
      </c>
      <c r="V473" s="93">
        <f>U473*H473</f>
        <v>0</v>
      </c>
      <c r="W473" s="93">
        <v>0</v>
      </c>
      <c r="X473" s="94">
        <f>W473*H473</f>
        <v>0</v>
      </c>
      <c r="Y473" s="21"/>
      <c r="Z473" s="21"/>
      <c r="AA473" s="21"/>
      <c r="AB473" s="21"/>
      <c r="AC473" s="21"/>
      <c r="AD473" s="21"/>
      <c r="AE473" s="21"/>
      <c r="AR473" s="95" t="s">
        <v>168</v>
      </c>
      <c r="AT473" s="95" t="s">
        <v>164</v>
      </c>
      <c r="AU473" s="95" t="s">
        <v>82</v>
      </c>
      <c r="AY473" s="17" t="s">
        <v>161</v>
      </c>
      <c r="BE473" s="96">
        <f>IF(O473="základní",K473,0)</f>
        <v>0</v>
      </c>
      <c r="BF473" s="96">
        <f>IF(O473="snížená",K473,0)</f>
        <v>0</v>
      </c>
      <c r="BG473" s="96">
        <f>IF(O473="zákl. přenesená",K473,0)</f>
        <v>0</v>
      </c>
      <c r="BH473" s="96">
        <f>IF(O473="sníž. přenesená",K473,0)</f>
        <v>0</v>
      </c>
      <c r="BI473" s="96">
        <f>IF(O473="nulová",K473,0)</f>
        <v>0</v>
      </c>
      <c r="BJ473" s="17" t="s">
        <v>80</v>
      </c>
      <c r="BK473" s="96">
        <f>ROUND(P473*H473,2)</f>
        <v>0</v>
      </c>
      <c r="BL473" s="17" t="s">
        <v>168</v>
      </c>
      <c r="BM473" s="95" t="s">
        <v>685</v>
      </c>
    </row>
    <row r="474" spans="1:65" s="12" customFormat="1" ht="25.9" customHeight="1">
      <c r="B474" s="206"/>
      <c r="C474" s="207"/>
      <c r="D474" s="208" t="s">
        <v>71</v>
      </c>
      <c r="E474" s="209" t="s">
        <v>332</v>
      </c>
      <c r="F474" s="209" t="s">
        <v>333</v>
      </c>
      <c r="G474" s="207"/>
      <c r="H474" s="207"/>
      <c r="I474" s="207"/>
      <c r="J474" s="207"/>
      <c r="K474" s="210">
        <f>BK474</f>
        <v>0</v>
      </c>
      <c r="M474" s="80"/>
      <c r="N474" s="82"/>
      <c r="O474" s="83"/>
      <c r="P474" s="83"/>
      <c r="Q474" s="84">
        <f>Q475+Q503+Q554+Q585+Q595+Q691+Q710+Q742</f>
        <v>0</v>
      </c>
      <c r="R474" s="84">
        <f>R475+R503+R554+R585+R595+R691+R710+R742</f>
        <v>0</v>
      </c>
      <c r="S474" s="83"/>
      <c r="T474" s="85">
        <f>T475+T503+T554+T585+T595+T691+T710+T742</f>
        <v>0</v>
      </c>
      <c r="U474" s="83"/>
      <c r="V474" s="85">
        <f>V475+V503+V554+V585+V595+V691+V710+V742</f>
        <v>0</v>
      </c>
      <c r="W474" s="83"/>
      <c r="X474" s="86">
        <f>X475+X503+X554+X585+X595+X691+X710+X742</f>
        <v>0</v>
      </c>
      <c r="AR474" s="81" t="s">
        <v>82</v>
      </c>
      <c r="AT474" s="87" t="s">
        <v>71</v>
      </c>
      <c r="AU474" s="87" t="s">
        <v>72</v>
      </c>
      <c r="AY474" s="81" t="s">
        <v>161</v>
      </c>
      <c r="BK474" s="88">
        <f>BK475+BK503+BK554+BK585+BK595+BK691+BK710+BK742</f>
        <v>0</v>
      </c>
    </row>
    <row r="475" spans="1:65" s="12" customFormat="1" ht="22.9" customHeight="1">
      <c r="B475" s="206"/>
      <c r="C475" s="207"/>
      <c r="D475" s="208" t="s">
        <v>71</v>
      </c>
      <c r="E475" s="211" t="s">
        <v>686</v>
      </c>
      <c r="F475" s="211" t="s">
        <v>687</v>
      </c>
      <c r="G475" s="207"/>
      <c r="H475" s="207"/>
      <c r="I475" s="207"/>
      <c r="J475" s="207"/>
      <c r="K475" s="212">
        <f>BK475</f>
        <v>0</v>
      </c>
      <c r="M475" s="80"/>
      <c r="N475" s="82"/>
      <c r="O475" s="83"/>
      <c r="P475" s="83"/>
      <c r="Q475" s="84">
        <f>SUM(Q476:Q502)</f>
        <v>0</v>
      </c>
      <c r="R475" s="84">
        <f>SUM(R476:R502)</f>
        <v>0</v>
      </c>
      <c r="S475" s="83"/>
      <c r="T475" s="85">
        <f>SUM(T476:T502)</f>
        <v>0</v>
      </c>
      <c r="U475" s="83"/>
      <c r="V475" s="85">
        <f>SUM(V476:V502)</f>
        <v>0</v>
      </c>
      <c r="W475" s="83"/>
      <c r="X475" s="86">
        <f>SUM(X476:X502)</f>
        <v>0</v>
      </c>
      <c r="AR475" s="81" t="s">
        <v>82</v>
      </c>
      <c r="AT475" s="87" t="s">
        <v>71</v>
      </c>
      <c r="AU475" s="87" t="s">
        <v>80</v>
      </c>
      <c r="AY475" s="81" t="s">
        <v>161</v>
      </c>
      <c r="BK475" s="88">
        <f>SUM(BK476:BK502)</f>
        <v>0</v>
      </c>
    </row>
    <row r="476" spans="1:65" s="2" customFormat="1" ht="44.25" customHeight="1">
      <c r="A476" s="21"/>
      <c r="B476" s="137"/>
      <c r="C476" s="213" t="s">
        <v>347</v>
      </c>
      <c r="D476" s="213" t="s">
        <v>164</v>
      </c>
      <c r="E476" s="214" t="s">
        <v>688</v>
      </c>
      <c r="F476" s="215" t="s">
        <v>689</v>
      </c>
      <c r="G476" s="216" t="s">
        <v>167</v>
      </c>
      <c r="H476" s="217">
        <v>349.81599999999997</v>
      </c>
      <c r="I476" s="218">
        <v>0</v>
      </c>
      <c r="J476" s="123"/>
      <c r="K476" s="218">
        <f>ROUND(P476*H476,2)</f>
        <v>0</v>
      </c>
      <c r="L476" s="89"/>
      <c r="M476" s="22"/>
      <c r="N476" s="90" t="s">
        <v>1</v>
      </c>
      <c r="O476" s="91" t="s">
        <v>35</v>
      </c>
      <c r="P476" s="92">
        <f>I476+J476</f>
        <v>0</v>
      </c>
      <c r="Q476" s="92">
        <f>ROUND(I476*H476,2)</f>
        <v>0</v>
      </c>
      <c r="R476" s="92">
        <f>ROUND(J476*H476,2)</f>
        <v>0</v>
      </c>
      <c r="S476" s="93">
        <v>0</v>
      </c>
      <c r="T476" s="93">
        <f>S476*H476</f>
        <v>0</v>
      </c>
      <c r="U476" s="93">
        <v>0</v>
      </c>
      <c r="V476" s="93">
        <f>U476*H476</f>
        <v>0</v>
      </c>
      <c r="W476" s="93">
        <v>0</v>
      </c>
      <c r="X476" s="94">
        <f>W476*H476</f>
        <v>0</v>
      </c>
      <c r="Y476" s="21"/>
      <c r="Z476" s="21"/>
      <c r="AA476" s="21"/>
      <c r="AB476" s="21"/>
      <c r="AC476" s="21"/>
      <c r="AD476" s="21"/>
      <c r="AE476" s="21"/>
      <c r="AR476" s="95" t="s">
        <v>239</v>
      </c>
      <c r="AT476" s="95" t="s">
        <v>164</v>
      </c>
      <c r="AU476" s="95" t="s">
        <v>82</v>
      </c>
      <c r="AY476" s="17" t="s">
        <v>161</v>
      </c>
      <c r="BE476" s="96">
        <f>IF(O476="základní",K476,0)</f>
        <v>0</v>
      </c>
      <c r="BF476" s="96">
        <f>IF(O476="snížená",K476,0)</f>
        <v>0</v>
      </c>
      <c r="BG476" s="96">
        <f>IF(O476="zákl. přenesená",K476,0)</f>
        <v>0</v>
      </c>
      <c r="BH476" s="96">
        <f>IF(O476="sníž. přenesená",K476,0)</f>
        <v>0</v>
      </c>
      <c r="BI476" s="96">
        <f>IF(O476="nulová",K476,0)</f>
        <v>0</v>
      </c>
      <c r="BJ476" s="17" t="s">
        <v>80</v>
      </c>
      <c r="BK476" s="96">
        <f>ROUND(P476*H476,2)</f>
        <v>0</v>
      </c>
      <c r="BL476" s="17" t="s">
        <v>239</v>
      </c>
      <c r="BM476" s="95" t="s">
        <v>690</v>
      </c>
    </row>
    <row r="477" spans="1:65" s="15" customFormat="1">
      <c r="B477" s="230"/>
      <c r="C477" s="231"/>
      <c r="D477" s="221" t="s">
        <v>169</v>
      </c>
      <c r="E477" s="232" t="s">
        <v>1</v>
      </c>
      <c r="F477" s="233" t="s">
        <v>691</v>
      </c>
      <c r="G477" s="231"/>
      <c r="H477" s="232" t="s">
        <v>1</v>
      </c>
      <c r="I477" s="231"/>
      <c r="J477" s="231"/>
      <c r="K477" s="231"/>
      <c r="M477" s="107"/>
      <c r="N477" s="109"/>
      <c r="O477" s="110"/>
      <c r="P477" s="110"/>
      <c r="Q477" s="110"/>
      <c r="R477" s="110"/>
      <c r="S477" s="110"/>
      <c r="T477" s="110"/>
      <c r="U477" s="110"/>
      <c r="V477" s="110"/>
      <c r="W477" s="110"/>
      <c r="X477" s="111"/>
      <c r="AT477" s="108" t="s">
        <v>169</v>
      </c>
      <c r="AU477" s="108" t="s">
        <v>82</v>
      </c>
      <c r="AV477" s="15" t="s">
        <v>80</v>
      </c>
      <c r="AW477" s="15" t="s">
        <v>4</v>
      </c>
      <c r="AX477" s="15" t="s">
        <v>72</v>
      </c>
      <c r="AY477" s="108" t="s">
        <v>161</v>
      </c>
    </row>
    <row r="478" spans="1:65" s="13" customFormat="1">
      <c r="B478" s="219"/>
      <c r="C478" s="220"/>
      <c r="D478" s="221" t="s">
        <v>169</v>
      </c>
      <c r="E478" s="222" t="s">
        <v>1</v>
      </c>
      <c r="F478" s="223" t="s">
        <v>584</v>
      </c>
      <c r="G478" s="220"/>
      <c r="H478" s="224">
        <v>89.67</v>
      </c>
      <c r="I478" s="220"/>
      <c r="J478" s="220"/>
      <c r="K478" s="220"/>
      <c r="M478" s="97"/>
      <c r="N478" s="99"/>
      <c r="O478" s="100"/>
      <c r="P478" s="100"/>
      <c r="Q478" s="100"/>
      <c r="R478" s="100"/>
      <c r="S478" s="100"/>
      <c r="T478" s="100"/>
      <c r="U478" s="100"/>
      <c r="V478" s="100"/>
      <c r="W478" s="100"/>
      <c r="X478" s="101"/>
      <c r="AT478" s="98" t="s">
        <v>169</v>
      </c>
      <c r="AU478" s="98" t="s">
        <v>82</v>
      </c>
      <c r="AV478" s="13" t="s">
        <v>82</v>
      </c>
      <c r="AW478" s="13" t="s">
        <v>4</v>
      </c>
      <c r="AX478" s="13" t="s">
        <v>72</v>
      </c>
      <c r="AY478" s="98" t="s">
        <v>161</v>
      </c>
    </row>
    <row r="479" spans="1:65" s="13" customFormat="1">
      <c r="B479" s="219"/>
      <c r="C479" s="220"/>
      <c r="D479" s="221" t="s">
        <v>169</v>
      </c>
      <c r="E479" s="222" t="s">
        <v>1</v>
      </c>
      <c r="F479" s="223" t="s">
        <v>585</v>
      </c>
      <c r="G479" s="220"/>
      <c r="H479" s="224">
        <v>93.025999999999996</v>
      </c>
      <c r="I479" s="220"/>
      <c r="J479" s="220"/>
      <c r="K479" s="220"/>
      <c r="M479" s="97"/>
      <c r="N479" s="99"/>
      <c r="O479" s="100"/>
      <c r="P479" s="100"/>
      <c r="Q479" s="100"/>
      <c r="R479" s="100"/>
      <c r="S479" s="100"/>
      <c r="T479" s="100"/>
      <c r="U479" s="100"/>
      <c r="V479" s="100"/>
      <c r="W479" s="100"/>
      <c r="X479" s="101"/>
      <c r="AT479" s="98" t="s">
        <v>169</v>
      </c>
      <c r="AU479" s="98" t="s">
        <v>82</v>
      </c>
      <c r="AV479" s="13" t="s">
        <v>82</v>
      </c>
      <c r="AW479" s="13" t="s">
        <v>4</v>
      </c>
      <c r="AX479" s="13" t="s">
        <v>72</v>
      </c>
      <c r="AY479" s="98" t="s">
        <v>161</v>
      </c>
    </row>
    <row r="480" spans="1:65" s="15" customFormat="1">
      <c r="B480" s="230"/>
      <c r="C480" s="231"/>
      <c r="D480" s="221" t="s">
        <v>169</v>
      </c>
      <c r="E480" s="232" t="s">
        <v>1</v>
      </c>
      <c r="F480" s="233" t="s">
        <v>240</v>
      </c>
      <c r="G480" s="231"/>
      <c r="H480" s="232" t="s">
        <v>1</v>
      </c>
      <c r="I480" s="231"/>
      <c r="J480" s="231"/>
      <c r="K480" s="231"/>
      <c r="M480" s="107"/>
      <c r="N480" s="109"/>
      <c r="O480" s="110"/>
      <c r="P480" s="110"/>
      <c r="Q480" s="110"/>
      <c r="R480" s="110"/>
      <c r="S480" s="110"/>
      <c r="T480" s="110"/>
      <c r="U480" s="110"/>
      <c r="V480" s="110"/>
      <c r="W480" s="110"/>
      <c r="X480" s="111"/>
      <c r="AT480" s="108" t="s">
        <v>169</v>
      </c>
      <c r="AU480" s="108" t="s">
        <v>82</v>
      </c>
      <c r="AV480" s="15" t="s">
        <v>80</v>
      </c>
      <c r="AW480" s="15" t="s">
        <v>4</v>
      </c>
      <c r="AX480" s="15" t="s">
        <v>72</v>
      </c>
      <c r="AY480" s="108" t="s">
        <v>161</v>
      </c>
    </row>
    <row r="481" spans="1:65" s="13" customFormat="1">
      <c r="B481" s="219"/>
      <c r="C481" s="220"/>
      <c r="D481" s="221" t="s">
        <v>169</v>
      </c>
      <c r="E481" s="222" t="s">
        <v>1</v>
      </c>
      <c r="F481" s="223" t="s">
        <v>241</v>
      </c>
      <c r="G481" s="220"/>
      <c r="H481" s="224">
        <v>124.88</v>
      </c>
      <c r="I481" s="220"/>
      <c r="J481" s="220"/>
      <c r="K481" s="220"/>
      <c r="M481" s="97"/>
      <c r="N481" s="99"/>
      <c r="O481" s="100"/>
      <c r="P481" s="100"/>
      <c r="Q481" s="100"/>
      <c r="R481" s="100"/>
      <c r="S481" s="100"/>
      <c r="T481" s="100"/>
      <c r="U481" s="100"/>
      <c r="V481" s="100"/>
      <c r="W481" s="100"/>
      <c r="X481" s="101"/>
      <c r="AT481" s="98" t="s">
        <v>169</v>
      </c>
      <c r="AU481" s="98" t="s">
        <v>82</v>
      </c>
      <c r="AV481" s="13" t="s">
        <v>82</v>
      </c>
      <c r="AW481" s="13" t="s">
        <v>4</v>
      </c>
      <c r="AX481" s="13" t="s">
        <v>72</v>
      </c>
      <c r="AY481" s="98" t="s">
        <v>161</v>
      </c>
    </row>
    <row r="482" spans="1:65" s="13" customFormat="1">
      <c r="B482" s="219"/>
      <c r="C482" s="220"/>
      <c r="D482" s="221" t="s">
        <v>169</v>
      </c>
      <c r="E482" s="222" t="s">
        <v>1</v>
      </c>
      <c r="F482" s="223" t="s">
        <v>242</v>
      </c>
      <c r="G482" s="220"/>
      <c r="H482" s="224">
        <v>42.24</v>
      </c>
      <c r="I482" s="220"/>
      <c r="J482" s="220"/>
      <c r="K482" s="220"/>
      <c r="M482" s="97"/>
      <c r="N482" s="99"/>
      <c r="O482" s="100"/>
      <c r="P482" s="100"/>
      <c r="Q482" s="100"/>
      <c r="R482" s="100"/>
      <c r="S482" s="100"/>
      <c r="T482" s="100"/>
      <c r="U482" s="100"/>
      <c r="V482" s="100"/>
      <c r="W482" s="100"/>
      <c r="X482" s="101"/>
      <c r="AT482" s="98" t="s">
        <v>169</v>
      </c>
      <c r="AU482" s="98" t="s">
        <v>82</v>
      </c>
      <c r="AV482" s="13" t="s">
        <v>82</v>
      </c>
      <c r="AW482" s="13" t="s">
        <v>4</v>
      </c>
      <c r="AX482" s="13" t="s">
        <v>72</v>
      </c>
      <c r="AY482" s="98" t="s">
        <v>161</v>
      </c>
    </row>
    <row r="483" spans="1:65" s="14" customFormat="1">
      <c r="B483" s="225"/>
      <c r="C483" s="226"/>
      <c r="D483" s="221" t="s">
        <v>169</v>
      </c>
      <c r="E483" s="227" t="s">
        <v>1</v>
      </c>
      <c r="F483" s="228" t="s">
        <v>171</v>
      </c>
      <c r="G483" s="226"/>
      <c r="H483" s="229">
        <v>349.81600000000003</v>
      </c>
      <c r="I483" s="226"/>
      <c r="J483" s="226"/>
      <c r="K483" s="226"/>
      <c r="M483" s="102"/>
      <c r="N483" s="104"/>
      <c r="O483" s="105"/>
      <c r="P483" s="105"/>
      <c r="Q483" s="105"/>
      <c r="R483" s="105"/>
      <c r="S483" s="105"/>
      <c r="T483" s="105"/>
      <c r="U483" s="105"/>
      <c r="V483" s="105"/>
      <c r="W483" s="105"/>
      <c r="X483" s="106"/>
      <c r="AT483" s="103" t="s">
        <v>169</v>
      </c>
      <c r="AU483" s="103" t="s">
        <v>82</v>
      </c>
      <c r="AV483" s="14" t="s">
        <v>168</v>
      </c>
      <c r="AW483" s="14" t="s">
        <v>4</v>
      </c>
      <c r="AX483" s="14" t="s">
        <v>80</v>
      </c>
      <c r="AY483" s="103" t="s">
        <v>161</v>
      </c>
    </row>
    <row r="484" spans="1:65" s="2" customFormat="1" ht="49.15" customHeight="1">
      <c r="A484" s="21"/>
      <c r="B484" s="137"/>
      <c r="C484" s="213" t="s">
        <v>692</v>
      </c>
      <c r="D484" s="213" t="s">
        <v>164</v>
      </c>
      <c r="E484" s="214" t="s">
        <v>693</v>
      </c>
      <c r="F484" s="215" t="s">
        <v>694</v>
      </c>
      <c r="G484" s="216" t="s">
        <v>167</v>
      </c>
      <c r="H484" s="217">
        <v>349.81599999999997</v>
      </c>
      <c r="I484" s="218">
        <v>0</v>
      </c>
      <c r="J484" s="123"/>
      <c r="K484" s="218">
        <f>ROUND(P484*H484,2)</f>
        <v>0</v>
      </c>
      <c r="L484" s="89"/>
      <c r="M484" s="22"/>
      <c r="N484" s="90" t="s">
        <v>1</v>
      </c>
      <c r="O484" s="91" t="s">
        <v>35</v>
      </c>
      <c r="P484" s="92">
        <f>I484+J484</f>
        <v>0</v>
      </c>
      <c r="Q484" s="92">
        <f>ROUND(I484*H484,2)</f>
        <v>0</v>
      </c>
      <c r="R484" s="92">
        <f>ROUND(J484*H484,2)</f>
        <v>0</v>
      </c>
      <c r="S484" s="93">
        <v>0</v>
      </c>
      <c r="T484" s="93">
        <f>S484*H484</f>
        <v>0</v>
      </c>
      <c r="U484" s="93">
        <v>0</v>
      </c>
      <c r="V484" s="93">
        <f>U484*H484</f>
        <v>0</v>
      </c>
      <c r="W484" s="93">
        <v>0</v>
      </c>
      <c r="X484" s="94">
        <f>W484*H484</f>
        <v>0</v>
      </c>
      <c r="Y484" s="21"/>
      <c r="Z484" s="21"/>
      <c r="AA484" s="21"/>
      <c r="AB484" s="21"/>
      <c r="AC484" s="21"/>
      <c r="AD484" s="21"/>
      <c r="AE484" s="21"/>
      <c r="AR484" s="95" t="s">
        <v>239</v>
      </c>
      <c r="AT484" s="95" t="s">
        <v>164</v>
      </c>
      <c r="AU484" s="95" t="s">
        <v>82</v>
      </c>
      <c r="AY484" s="17" t="s">
        <v>161</v>
      </c>
      <c r="BE484" s="96">
        <f>IF(O484="základní",K484,0)</f>
        <v>0</v>
      </c>
      <c r="BF484" s="96">
        <f>IF(O484="snížená",K484,0)</f>
        <v>0</v>
      </c>
      <c r="BG484" s="96">
        <f>IF(O484="zákl. přenesená",K484,0)</f>
        <v>0</v>
      </c>
      <c r="BH484" s="96">
        <f>IF(O484="sníž. přenesená",K484,0)</f>
        <v>0</v>
      </c>
      <c r="BI484" s="96">
        <f>IF(O484="nulová",K484,0)</f>
        <v>0</v>
      </c>
      <c r="BJ484" s="17" t="s">
        <v>80</v>
      </c>
      <c r="BK484" s="96">
        <f>ROUND(P484*H484,2)</f>
        <v>0</v>
      </c>
      <c r="BL484" s="17" t="s">
        <v>239</v>
      </c>
      <c r="BM484" s="95" t="s">
        <v>695</v>
      </c>
    </row>
    <row r="485" spans="1:65" s="2" customFormat="1" ht="16.5" customHeight="1">
      <c r="A485" s="21"/>
      <c r="B485" s="137"/>
      <c r="C485" s="235" t="s">
        <v>351</v>
      </c>
      <c r="D485" s="235" t="s">
        <v>549</v>
      </c>
      <c r="E485" s="236" t="s">
        <v>696</v>
      </c>
      <c r="F485" s="237" t="s">
        <v>697</v>
      </c>
      <c r="G485" s="238" t="s">
        <v>698</v>
      </c>
      <c r="H485" s="239">
        <v>1224.356</v>
      </c>
      <c r="I485" s="123"/>
      <c r="J485" s="240"/>
      <c r="K485" s="241">
        <f>ROUND(P485*H485,2)</f>
        <v>0</v>
      </c>
      <c r="L485" s="115"/>
      <c r="M485" s="116"/>
      <c r="N485" s="117" t="s">
        <v>1</v>
      </c>
      <c r="O485" s="91" t="s">
        <v>35</v>
      </c>
      <c r="P485" s="92">
        <f>I485+J485</f>
        <v>0</v>
      </c>
      <c r="Q485" s="92">
        <f>ROUND(I485*H485,2)</f>
        <v>0</v>
      </c>
      <c r="R485" s="92">
        <f>ROUND(J485*H485,2)</f>
        <v>0</v>
      </c>
      <c r="S485" s="93">
        <v>0</v>
      </c>
      <c r="T485" s="93">
        <f>S485*H485</f>
        <v>0</v>
      </c>
      <c r="U485" s="93">
        <v>0</v>
      </c>
      <c r="V485" s="93">
        <f>U485*H485</f>
        <v>0</v>
      </c>
      <c r="W485" s="93">
        <v>0</v>
      </c>
      <c r="X485" s="94">
        <f>W485*H485</f>
        <v>0</v>
      </c>
      <c r="Y485" s="21"/>
      <c r="Z485" s="21"/>
      <c r="AA485" s="21"/>
      <c r="AB485" s="21"/>
      <c r="AC485" s="21"/>
      <c r="AD485" s="21"/>
      <c r="AE485" s="21"/>
      <c r="AR485" s="95" t="s">
        <v>286</v>
      </c>
      <c r="AT485" s="95" t="s">
        <v>549</v>
      </c>
      <c r="AU485" s="95" t="s">
        <v>82</v>
      </c>
      <c r="AY485" s="17" t="s">
        <v>161</v>
      </c>
      <c r="BE485" s="96">
        <f>IF(O485="základní",K485,0)</f>
        <v>0</v>
      </c>
      <c r="BF485" s="96">
        <f>IF(O485="snížená",K485,0)</f>
        <v>0</v>
      </c>
      <c r="BG485" s="96">
        <f>IF(O485="zákl. přenesená",K485,0)</f>
        <v>0</v>
      </c>
      <c r="BH485" s="96">
        <f>IF(O485="sníž. přenesená",K485,0)</f>
        <v>0</v>
      </c>
      <c r="BI485" s="96">
        <f>IF(O485="nulová",K485,0)</f>
        <v>0</v>
      </c>
      <c r="BJ485" s="17" t="s">
        <v>80</v>
      </c>
      <c r="BK485" s="96">
        <f>ROUND(P485*H485,2)</f>
        <v>0</v>
      </c>
      <c r="BL485" s="17" t="s">
        <v>239</v>
      </c>
      <c r="BM485" s="95" t="s">
        <v>699</v>
      </c>
    </row>
    <row r="486" spans="1:65" s="13" customFormat="1">
      <c r="B486" s="219"/>
      <c r="C486" s="220"/>
      <c r="D486" s="221" t="s">
        <v>169</v>
      </c>
      <c r="E486" s="222" t="s">
        <v>1</v>
      </c>
      <c r="F486" s="223" t="s">
        <v>700</v>
      </c>
      <c r="G486" s="220"/>
      <c r="H486" s="224">
        <v>1224.356</v>
      </c>
      <c r="I486" s="220"/>
      <c r="J486" s="220"/>
      <c r="K486" s="220"/>
      <c r="M486" s="97"/>
      <c r="N486" s="99"/>
      <c r="O486" s="100"/>
      <c r="P486" s="100"/>
      <c r="Q486" s="100"/>
      <c r="R486" s="100"/>
      <c r="S486" s="100"/>
      <c r="T486" s="100"/>
      <c r="U486" s="100"/>
      <c r="V486" s="100"/>
      <c r="W486" s="100"/>
      <c r="X486" s="101"/>
      <c r="AT486" s="98" t="s">
        <v>169</v>
      </c>
      <c r="AU486" s="98" t="s">
        <v>82</v>
      </c>
      <c r="AV486" s="13" t="s">
        <v>82</v>
      </c>
      <c r="AW486" s="13" t="s">
        <v>4</v>
      </c>
      <c r="AX486" s="13" t="s">
        <v>72</v>
      </c>
      <c r="AY486" s="98" t="s">
        <v>161</v>
      </c>
    </row>
    <row r="487" spans="1:65" s="14" customFormat="1">
      <c r="B487" s="225"/>
      <c r="C487" s="226"/>
      <c r="D487" s="221" t="s">
        <v>169</v>
      </c>
      <c r="E487" s="227" t="s">
        <v>1</v>
      </c>
      <c r="F487" s="228" t="s">
        <v>171</v>
      </c>
      <c r="G487" s="226"/>
      <c r="H487" s="229">
        <v>1224.356</v>
      </c>
      <c r="I487" s="226"/>
      <c r="J487" s="226"/>
      <c r="K487" s="226"/>
      <c r="M487" s="102"/>
      <c r="N487" s="104"/>
      <c r="O487" s="105"/>
      <c r="P487" s="105"/>
      <c r="Q487" s="105"/>
      <c r="R487" s="105"/>
      <c r="S487" s="105"/>
      <c r="T487" s="105"/>
      <c r="U487" s="105"/>
      <c r="V487" s="105"/>
      <c r="W487" s="105"/>
      <c r="X487" s="106"/>
      <c r="AT487" s="103" t="s">
        <v>169</v>
      </c>
      <c r="AU487" s="103" t="s">
        <v>82</v>
      </c>
      <c r="AV487" s="14" t="s">
        <v>168</v>
      </c>
      <c r="AW487" s="14" t="s">
        <v>4</v>
      </c>
      <c r="AX487" s="14" t="s">
        <v>80</v>
      </c>
      <c r="AY487" s="103" t="s">
        <v>161</v>
      </c>
    </row>
    <row r="488" spans="1:65" s="2" customFormat="1" ht="16.5" customHeight="1">
      <c r="A488" s="21"/>
      <c r="B488" s="137"/>
      <c r="C488" s="235" t="s">
        <v>701</v>
      </c>
      <c r="D488" s="235" t="s">
        <v>549</v>
      </c>
      <c r="E488" s="236" t="s">
        <v>702</v>
      </c>
      <c r="F488" s="237" t="s">
        <v>703</v>
      </c>
      <c r="G488" s="238" t="s">
        <v>282</v>
      </c>
      <c r="H488" s="239">
        <v>0.7</v>
      </c>
      <c r="I488" s="123"/>
      <c r="J488" s="240"/>
      <c r="K488" s="241">
        <f>ROUND(P488*H488,2)</f>
        <v>0</v>
      </c>
      <c r="L488" s="115"/>
      <c r="M488" s="116"/>
      <c r="N488" s="117" t="s">
        <v>1</v>
      </c>
      <c r="O488" s="91" t="s">
        <v>35</v>
      </c>
      <c r="P488" s="92">
        <f>I488+J488</f>
        <v>0</v>
      </c>
      <c r="Q488" s="92">
        <f>ROUND(I488*H488,2)</f>
        <v>0</v>
      </c>
      <c r="R488" s="92">
        <f>ROUND(J488*H488,2)</f>
        <v>0</v>
      </c>
      <c r="S488" s="93">
        <v>0</v>
      </c>
      <c r="T488" s="93">
        <f>S488*H488</f>
        <v>0</v>
      </c>
      <c r="U488" s="93">
        <v>0</v>
      </c>
      <c r="V488" s="93">
        <f>U488*H488</f>
        <v>0</v>
      </c>
      <c r="W488" s="93">
        <v>0</v>
      </c>
      <c r="X488" s="94">
        <f>W488*H488</f>
        <v>0</v>
      </c>
      <c r="Y488" s="21"/>
      <c r="Z488" s="21"/>
      <c r="AA488" s="21"/>
      <c r="AB488" s="21"/>
      <c r="AC488" s="21"/>
      <c r="AD488" s="21"/>
      <c r="AE488" s="21"/>
      <c r="AR488" s="95" t="s">
        <v>286</v>
      </c>
      <c r="AT488" s="95" t="s">
        <v>549</v>
      </c>
      <c r="AU488" s="95" t="s">
        <v>82</v>
      </c>
      <c r="AY488" s="17" t="s">
        <v>161</v>
      </c>
      <c r="BE488" s="96">
        <f>IF(O488="základní",K488,0)</f>
        <v>0</v>
      </c>
      <c r="BF488" s="96">
        <f>IF(O488="snížená",K488,0)</f>
        <v>0</v>
      </c>
      <c r="BG488" s="96">
        <f>IF(O488="zákl. přenesená",K488,0)</f>
        <v>0</v>
      </c>
      <c r="BH488" s="96">
        <f>IF(O488="sníž. přenesená",K488,0)</f>
        <v>0</v>
      </c>
      <c r="BI488" s="96">
        <f>IF(O488="nulová",K488,0)</f>
        <v>0</v>
      </c>
      <c r="BJ488" s="17" t="s">
        <v>80</v>
      </c>
      <c r="BK488" s="96">
        <f>ROUND(P488*H488,2)</f>
        <v>0</v>
      </c>
      <c r="BL488" s="17" t="s">
        <v>239</v>
      </c>
      <c r="BM488" s="95" t="s">
        <v>704</v>
      </c>
    </row>
    <row r="489" spans="1:65" s="13" customFormat="1">
      <c r="B489" s="219"/>
      <c r="C489" s="220"/>
      <c r="D489" s="221" t="s">
        <v>169</v>
      </c>
      <c r="E489" s="222" t="s">
        <v>1</v>
      </c>
      <c r="F489" s="223" t="s">
        <v>705</v>
      </c>
      <c r="G489" s="220"/>
      <c r="H489" s="224">
        <v>0.7</v>
      </c>
      <c r="I489" s="220"/>
      <c r="J489" s="220"/>
      <c r="K489" s="220"/>
      <c r="M489" s="97"/>
      <c r="N489" s="99"/>
      <c r="O489" s="100"/>
      <c r="P489" s="100"/>
      <c r="Q489" s="100"/>
      <c r="R489" s="100"/>
      <c r="S489" s="100"/>
      <c r="T489" s="100"/>
      <c r="U489" s="100"/>
      <c r="V489" s="100"/>
      <c r="W489" s="100"/>
      <c r="X489" s="101"/>
      <c r="AT489" s="98" t="s">
        <v>169</v>
      </c>
      <c r="AU489" s="98" t="s">
        <v>82</v>
      </c>
      <c r="AV489" s="13" t="s">
        <v>82</v>
      </c>
      <c r="AW489" s="13" t="s">
        <v>4</v>
      </c>
      <c r="AX489" s="13" t="s">
        <v>72</v>
      </c>
      <c r="AY489" s="98" t="s">
        <v>161</v>
      </c>
    </row>
    <row r="490" spans="1:65" s="14" customFormat="1">
      <c r="B490" s="225"/>
      <c r="C490" s="226"/>
      <c r="D490" s="221" t="s">
        <v>169</v>
      </c>
      <c r="E490" s="227" t="s">
        <v>1</v>
      </c>
      <c r="F490" s="228" t="s">
        <v>171</v>
      </c>
      <c r="G490" s="226"/>
      <c r="H490" s="229">
        <v>0.7</v>
      </c>
      <c r="I490" s="226"/>
      <c r="J490" s="226"/>
      <c r="K490" s="226"/>
      <c r="M490" s="102"/>
      <c r="N490" s="104"/>
      <c r="O490" s="105"/>
      <c r="P490" s="105"/>
      <c r="Q490" s="105"/>
      <c r="R490" s="105"/>
      <c r="S490" s="105"/>
      <c r="T490" s="105"/>
      <c r="U490" s="105"/>
      <c r="V490" s="105"/>
      <c r="W490" s="105"/>
      <c r="X490" s="106"/>
      <c r="AT490" s="103" t="s">
        <v>169</v>
      </c>
      <c r="AU490" s="103" t="s">
        <v>82</v>
      </c>
      <c r="AV490" s="14" t="s">
        <v>168</v>
      </c>
      <c r="AW490" s="14" t="s">
        <v>4</v>
      </c>
      <c r="AX490" s="14" t="s">
        <v>80</v>
      </c>
      <c r="AY490" s="103" t="s">
        <v>161</v>
      </c>
    </row>
    <row r="491" spans="1:65" s="2" customFormat="1" ht="24.2" customHeight="1">
      <c r="A491" s="21"/>
      <c r="B491" s="137"/>
      <c r="C491" s="213" t="s">
        <v>356</v>
      </c>
      <c r="D491" s="213" t="s">
        <v>164</v>
      </c>
      <c r="E491" s="214" t="s">
        <v>706</v>
      </c>
      <c r="F491" s="215" t="s">
        <v>707</v>
      </c>
      <c r="G491" s="216" t="s">
        <v>167</v>
      </c>
      <c r="H491" s="217">
        <v>349.81599999999997</v>
      </c>
      <c r="I491" s="218">
        <v>0</v>
      </c>
      <c r="J491" s="123"/>
      <c r="K491" s="218">
        <f>ROUND(P491*H491,2)</f>
        <v>0</v>
      </c>
      <c r="L491" s="89"/>
      <c r="M491" s="22"/>
      <c r="N491" s="90" t="s">
        <v>1</v>
      </c>
      <c r="O491" s="91" t="s">
        <v>35</v>
      </c>
      <c r="P491" s="92">
        <f>I491+J491</f>
        <v>0</v>
      </c>
      <c r="Q491" s="92">
        <f>ROUND(I491*H491,2)</f>
        <v>0</v>
      </c>
      <c r="R491" s="92">
        <f>ROUND(J491*H491,2)</f>
        <v>0</v>
      </c>
      <c r="S491" s="93">
        <v>0</v>
      </c>
      <c r="T491" s="93">
        <f>S491*H491</f>
        <v>0</v>
      </c>
      <c r="U491" s="93">
        <v>0</v>
      </c>
      <c r="V491" s="93">
        <f>U491*H491</f>
        <v>0</v>
      </c>
      <c r="W491" s="93">
        <v>0</v>
      </c>
      <c r="X491" s="94">
        <f>W491*H491</f>
        <v>0</v>
      </c>
      <c r="Y491" s="21"/>
      <c r="Z491" s="21"/>
      <c r="AA491" s="21"/>
      <c r="AB491" s="21"/>
      <c r="AC491" s="21"/>
      <c r="AD491" s="21"/>
      <c r="AE491" s="21"/>
      <c r="AR491" s="95" t="s">
        <v>239</v>
      </c>
      <c r="AT491" s="95" t="s">
        <v>164</v>
      </c>
      <c r="AU491" s="95" t="s">
        <v>82</v>
      </c>
      <c r="AY491" s="17" t="s">
        <v>161</v>
      </c>
      <c r="BE491" s="96">
        <f>IF(O491="základní",K491,0)</f>
        <v>0</v>
      </c>
      <c r="BF491" s="96">
        <f>IF(O491="snížená",K491,0)</f>
        <v>0</v>
      </c>
      <c r="BG491" s="96">
        <f>IF(O491="zákl. přenesená",K491,0)</f>
        <v>0</v>
      </c>
      <c r="BH491" s="96">
        <f>IF(O491="sníž. přenesená",K491,0)</f>
        <v>0</v>
      </c>
      <c r="BI491" s="96">
        <f>IF(O491="nulová",K491,0)</f>
        <v>0</v>
      </c>
      <c r="BJ491" s="17" t="s">
        <v>80</v>
      </c>
      <c r="BK491" s="96">
        <f>ROUND(P491*H491,2)</f>
        <v>0</v>
      </c>
      <c r="BL491" s="17" t="s">
        <v>239</v>
      </c>
      <c r="BM491" s="95" t="s">
        <v>708</v>
      </c>
    </row>
    <row r="492" spans="1:65" s="15" customFormat="1">
      <c r="B492" s="230"/>
      <c r="C492" s="231"/>
      <c r="D492" s="221" t="s">
        <v>169</v>
      </c>
      <c r="E492" s="232" t="s">
        <v>1</v>
      </c>
      <c r="F492" s="233" t="s">
        <v>691</v>
      </c>
      <c r="G492" s="231"/>
      <c r="H492" s="232" t="s">
        <v>1</v>
      </c>
      <c r="I492" s="231"/>
      <c r="J492" s="231"/>
      <c r="K492" s="231"/>
      <c r="M492" s="107"/>
      <c r="N492" s="109"/>
      <c r="O492" s="110"/>
      <c r="P492" s="110"/>
      <c r="Q492" s="110"/>
      <c r="R492" s="110"/>
      <c r="S492" s="110"/>
      <c r="T492" s="110"/>
      <c r="U492" s="110"/>
      <c r="V492" s="110"/>
      <c r="W492" s="110"/>
      <c r="X492" s="111"/>
      <c r="AT492" s="108" t="s">
        <v>169</v>
      </c>
      <c r="AU492" s="108" t="s">
        <v>82</v>
      </c>
      <c r="AV492" s="15" t="s">
        <v>80</v>
      </c>
      <c r="AW492" s="15" t="s">
        <v>4</v>
      </c>
      <c r="AX492" s="15" t="s">
        <v>72</v>
      </c>
      <c r="AY492" s="108" t="s">
        <v>161</v>
      </c>
    </row>
    <row r="493" spans="1:65" s="13" customFormat="1">
      <c r="B493" s="219"/>
      <c r="C493" s="220"/>
      <c r="D493" s="221" t="s">
        <v>169</v>
      </c>
      <c r="E493" s="222" t="s">
        <v>1</v>
      </c>
      <c r="F493" s="223" t="s">
        <v>584</v>
      </c>
      <c r="G493" s="220"/>
      <c r="H493" s="224">
        <v>89.67</v>
      </c>
      <c r="I493" s="220"/>
      <c r="J493" s="220"/>
      <c r="K493" s="220"/>
      <c r="M493" s="97"/>
      <c r="N493" s="99"/>
      <c r="O493" s="100"/>
      <c r="P493" s="100"/>
      <c r="Q493" s="100"/>
      <c r="R493" s="100"/>
      <c r="S493" s="100"/>
      <c r="T493" s="100"/>
      <c r="U493" s="100"/>
      <c r="V493" s="100"/>
      <c r="W493" s="100"/>
      <c r="X493" s="101"/>
      <c r="AT493" s="98" t="s">
        <v>169</v>
      </c>
      <c r="AU493" s="98" t="s">
        <v>82</v>
      </c>
      <c r="AV493" s="13" t="s">
        <v>82</v>
      </c>
      <c r="AW493" s="13" t="s">
        <v>4</v>
      </c>
      <c r="AX493" s="13" t="s">
        <v>72</v>
      </c>
      <c r="AY493" s="98" t="s">
        <v>161</v>
      </c>
    </row>
    <row r="494" spans="1:65" s="13" customFormat="1">
      <c r="B494" s="219"/>
      <c r="C494" s="220"/>
      <c r="D494" s="221" t="s">
        <v>169</v>
      </c>
      <c r="E494" s="222" t="s">
        <v>1</v>
      </c>
      <c r="F494" s="223" t="s">
        <v>585</v>
      </c>
      <c r="G494" s="220"/>
      <c r="H494" s="224">
        <v>93.025999999999996</v>
      </c>
      <c r="I494" s="220"/>
      <c r="J494" s="220"/>
      <c r="K494" s="220"/>
      <c r="M494" s="97"/>
      <c r="N494" s="99"/>
      <c r="O494" s="100"/>
      <c r="P494" s="100"/>
      <c r="Q494" s="100"/>
      <c r="R494" s="100"/>
      <c r="S494" s="100"/>
      <c r="T494" s="100"/>
      <c r="U494" s="100"/>
      <c r="V494" s="100"/>
      <c r="W494" s="100"/>
      <c r="X494" s="101"/>
      <c r="AT494" s="98" t="s">
        <v>169</v>
      </c>
      <c r="AU494" s="98" t="s">
        <v>82</v>
      </c>
      <c r="AV494" s="13" t="s">
        <v>82</v>
      </c>
      <c r="AW494" s="13" t="s">
        <v>4</v>
      </c>
      <c r="AX494" s="13" t="s">
        <v>72</v>
      </c>
      <c r="AY494" s="98" t="s">
        <v>161</v>
      </c>
    </row>
    <row r="495" spans="1:65" s="15" customFormat="1">
      <c r="B495" s="230"/>
      <c r="C495" s="231"/>
      <c r="D495" s="221" t="s">
        <v>169</v>
      </c>
      <c r="E495" s="232" t="s">
        <v>1</v>
      </c>
      <c r="F495" s="233" t="s">
        <v>240</v>
      </c>
      <c r="G495" s="231"/>
      <c r="H495" s="232" t="s">
        <v>1</v>
      </c>
      <c r="I495" s="231"/>
      <c r="J495" s="231"/>
      <c r="K495" s="231"/>
      <c r="M495" s="107"/>
      <c r="N495" s="109"/>
      <c r="O495" s="110"/>
      <c r="P495" s="110"/>
      <c r="Q495" s="110"/>
      <c r="R495" s="110"/>
      <c r="S495" s="110"/>
      <c r="T495" s="110"/>
      <c r="U495" s="110"/>
      <c r="V495" s="110"/>
      <c r="W495" s="110"/>
      <c r="X495" s="111"/>
      <c r="AT495" s="108" t="s">
        <v>169</v>
      </c>
      <c r="AU495" s="108" t="s">
        <v>82</v>
      </c>
      <c r="AV495" s="15" t="s">
        <v>80</v>
      </c>
      <c r="AW495" s="15" t="s">
        <v>4</v>
      </c>
      <c r="AX495" s="15" t="s">
        <v>72</v>
      </c>
      <c r="AY495" s="108" t="s">
        <v>161</v>
      </c>
    </row>
    <row r="496" spans="1:65" s="13" customFormat="1">
      <c r="B496" s="219"/>
      <c r="C496" s="220"/>
      <c r="D496" s="221" t="s">
        <v>169</v>
      </c>
      <c r="E496" s="222" t="s">
        <v>1</v>
      </c>
      <c r="F496" s="223" t="s">
        <v>241</v>
      </c>
      <c r="G496" s="220"/>
      <c r="H496" s="224">
        <v>124.88</v>
      </c>
      <c r="I496" s="220"/>
      <c r="J496" s="220"/>
      <c r="K496" s="220"/>
      <c r="M496" s="97"/>
      <c r="N496" s="99"/>
      <c r="O496" s="100"/>
      <c r="P496" s="100"/>
      <c r="Q496" s="100"/>
      <c r="R496" s="100"/>
      <c r="S496" s="100"/>
      <c r="T496" s="100"/>
      <c r="U496" s="100"/>
      <c r="V496" s="100"/>
      <c r="W496" s="100"/>
      <c r="X496" s="101"/>
      <c r="AT496" s="98" t="s">
        <v>169</v>
      </c>
      <c r="AU496" s="98" t="s">
        <v>82</v>
      </c>
      <c r="AV496" s="13" t="s">
        <v>82</v>
      </c>
      <c r="AW496" s="13" t="s">
        <v>4</v>
      </c>
      <c r="AX496" s="13" t="s">
        <v>72</v>
      </c>
      <c r="AY496" s="98" t="s">
        <v>161</v>
      </c>
    </row>
    <row r="497" spans="1:65" s="13" customFormat="1">
      <c r="B497" s="219"/>
      <c r="C497" s="220"/>
      <c r="D497" s="221" t="s">
        <v>169</v>
      </c>
      <c r="E497" s="222" t="s">
        <v>1</v>
      </c>
      <c r="F497" s="223" t="s">
        <v>242</v>
      </c>
      <c r="G497" s="220"/>
      <c r="H497" s="224">
        <v>42.24</v>
      </c>
      <c r="I497" s="220"/>
      <c r="J497" s="220"/>
      <c r="K497" s="220"/>
      <c r="M497" s="97"/>
      <c r="N497" s="99"/>
      <c r="O497" s="100"/>
      <c r="P497" s="100"/>
      <c r="Q497" s="100"/>
      <c r="R497" s="100"/>
      <c r="S497" s="100"/>
      <c r="T497" s="100"/>
      <c r="U497" s="100"/>
      <c r="V497" s="100"/>
      <c r="W497" s="100"/>
      <c r="X497" s="101"/>
      <c r="AT497" s="98" t="s">
        <v>169</v>
      </c>
      <c r="AU497" s="98" t="s">
        <v>82</v>
      </c>
      <c r="AV497" s="13" t="s">
        <v>82</v>
      </c>
      <c r="AW497" s="13" t="s">
        <v>4</v>
      </c>
      <c r="AX497" s="13" t="s">
        <v>72</v>
      </c>
      <c r="AY497" s="98" t="s">
        <v>161</v>
      </c>
    </row>
    <row r="498" spans="1:65" s="14" customFormat="1">
      <c r="B498" s="225"/>
      <c r="C498" s="226"/>
      <c r="D498" s="221" t="s">
        <v>169</v>
      </c>
      <c r="E498" s="227" t="s">
        <v>1</v>
      </c>
      <c r="F498" s="228" t="s">
        <v>171</v>
      </c>
      <c r="G498" s="226"/>
      <c r="H498" s="229">
        <v>349.81600000000003</v>
      </c>
      <c r="I498" s="226"/>
      <c r="J498" s="226"/>
      <c r="K498" s="226"/>
      <c r="M498" s="102"/>
      <c r="N498" s="104"/>
      <c r="O498" s="105"/>
      <c r="P498" s="105"/>
      <c r="Q498" s="105"/>
      <c r="R498" s="105"/>
      <c r="S498" s="105"/>
      <c r="T498" s="105"/>
      <c r="U498" s="105"/>
      <c r="V498" s="105"/>
      <c r="W498" s="105"/>
      <c r="X498" s="106"/>
      <c r="AT498" s="103" t="s">
        <v>169</v>
      </c>
      <c r="AU498" s="103" t="s">
        <v>82</v>
      </c>
      <c r="AV498" s="14" t="s">
        <v>168</v>
      </c>
      <c r="AW498" s="14" t="s">
        <v>4</v>
      </c>
      <c r="AX498" s="14" t="s">
        <v>80</v>
      </c>
      <c r="AY498" s="103" t="s">
        <v>161</v>
      </c>
    </row>
    <row r="499" spans="1:65" s="2" customFormat="1" ht="24.2" customHeight="1">
      <c r="A499" s="21"/>
      <c r="B499" s="137"/>
      <c r="C499" s="235" t="s">
        <v>709</v>
      </c>
      <c r="D499" s="235" t="s">
        <v>549</v>
      </c>
      <c r="E499" s="236" t="s">
        <v>710</v>
      </c>
      <c r="F499" s="237" t="s">
        <v>711</v>
      </c>
      <c r="G499" s="238" t="s">
        <v>167</v>
      </c>
      <c r="H499" s="239">
        <v>437.27</v>
      </c>
      <c r="I499" s="123"/>
      <c r="J499" s="240"/>
      <c r="K499" s="241">
        <f>ROUND(P499*H499,2)</f>
        <v>0</v>
      </c>
      <c r="L499" s="115"/>
      <c r="M499" s="116"/>
      <c r="N499" s="117" t="s">
        <v>1</v>
      </c>
      <c r="O499" s="91" t="s">
        <v>35</v>
      </c>
      <c r="P499" s="92">
        <f>I499+J499</f>
        <v>0</v>
      </c>
      <c r="Q499" s="92">
        <f>ROUND(I499*H499,2)</f>
        <v>0</v>
      </c>
      <c r="R499" s="92">
        <f>ROUND(J499*H499,2)</f>
        <v>0</v>
      </c>
      <c r="S499" s="93">
        <v>0</v>
      </c>
      <c r="T499" s="93">
        <f>S499*H499</f>
        <v>0</v>
      </c>
      <c r="U499" s="93">
        <v>0</v>
      </c>
      <c r="V499" s="93">
        <f>U499*H499</f>
        <v>0</v>
      </c>
      <c r="W499" s="93">
        <v>0</v>
      </c>
      <c r="X499" s="94">
        <f>W499*H499</f>
        <v>0</v>
      </c>
      <c r="Y499" s="21"/>
      <c r="Z499" s="21"/>
      <c r="AA499" s="21"/>
      <c r="AB499" s="21"/>
      <c r="AC499" s="21"/>
      <c r="AD499" s="21"/>
      <c r="AE499" s="21"/>
      <c r="AR499" s="95" t="s">
        <v>286</v>
      </c>
      <c r="AT499" s="95" t="s">
        <v>549</v>
      </c>
      <c r="AU499" s="95" t="s">
        <v>82</v>
      </c>
      <c r="AY499" s="17" t="s">
        <v>161</v>
      </c>
      <c r="BE499" s="96">
        <f>IF(O499="základní",K499,0)</f>
        <v>0</v>
      </c>
      <c r="BF499" s="96">
        <f>IF(O499="snížená",K499,0)</f>
        <v>0</v>
      </c>
      <c r="BG499" s="96">
        <f>IF(O499="zákl. přenesená",K499,0)</f>
        <v>0</v>
      </c>
      <c r="BH499" s="96">
        <f>IF(O499="sníž. přenesená",K499,0)</f>
        <v>0</v>
      </c>
      <c r="BI499" s="96">
        <f>IF(O499="nulová",K499,0)</f>
        <v>0</v>
      </c>
      <c r="BJ499" s="17" t="s">
        <v>80</v>
      </c>
      <c r="BK499" s="96">
        <f>ROUND(P499*H499,2)</f>
        <v>0</v>
      </c>
      <c r="BL499" s="17" t="s">
        <v>239</v>
      </c>
      <c r="BM499" s="95" t="s">
        <v>712</v>
      </c>
    </row>
    <row r="500" spans="1:65" s="13" customFormat="1">
      <c r="B500" s="219"/>
      <c r="C500" s="220"/>
      <c r="D500" s="221" t="s">
        <v>169</v>
      </c>
      <c r="E500" s="222" t="s">
        <v>1</v>
      </c>
      <c r="F500" s="223" t="s">
        <v>713</v>
      </c>
      <c r="G500" s="220"/>
      <c r="H500" s="224">
        <v>437.27</v>
      </c>
      <c r="I500" s="220"/>
      <c r="J500" s="220"/>
      <c r="K500" s="220"/>
      <c r="M500" s="97"/>
      <c r="N500" s="99"/>
      <c r="O500" s="100"/>
      <c r="P500" s="100"/>
      <c r="Q500" s="100"/>
      <c r="R500" s="100"/>
      <c r="S500" s="100"/>
      <c r="T500" s="100"/>
      <c r="U500" s="100"/>
      <c r="V500" s="100"/>
      <c r="W500" s="100"/>
      <c r="X500" s="101"/>
      <c r="AT500" s="98" t="s">
        <v>169</v>
      </c>
      <c r="AU500" s="98" t="s">
        <v>82</v>
      </c>
      <c r="AV500" s="13" t="s">
        <v>82</v>
      </c>
      <c r="AW500" s="13" t="s">
        <v>4</v>
      </c>
      <c r="AX500" s="13" t="s">
        <v>72</v>
      </c>
      <c r="AY500" s="98" t="s">
        <v>161</v>
      </c>
    </row>
    <row r="501" spans="1:65" s="14" customFormat="1">
      <c r="B501" s="225"/>
      <c r="C501" s="226"/>
      <c r="D501" s="221" t="s">
        <v>169</v>
      </c>
      <c r="E501" s="227" t="s">
        <v>1</v>
      </c>
      <c r="F501" s="228" t="s">
        <v>171</v>
      </c>
      <c r="G501" s="226"/>
      <c r="H501" s="229">
        <v>437.27</v>
      </c>
      <c r="I501" s="226"/>
      <c r="J501" s="226"/>
      <c r="K501" s="226"/>
      <c r="M501" s="102"/>
      <c r="N501" s="104"/>
      <c r="O501" s="105"/>
      <c r="P501" s="105"/>
      <c r="Q501" s="105"/>
      <c r="R501" s="105"/>
      <c r="S501" s="105"/>
      <c r="T501" s="105"/>
      <c r="U501" s="105"/>
      <c r="V501" s="105"/>
      <c r="W501" s="105"/>
      <c r="X501" s="106"/>
      <c r="AT501" s="103" t="s">
        <v>169</v>
      </c>
      <c r="AU501" s="103" t="s">
        <v>82</v>
      </c>
      <c r="AV501" s="14" t="s">
        <v>168</v>
      </c>
      <c r="AW501" s="14" t="s">
        <v>4</v>
      </c>
      <c r="AX501" s="14" t="s">
        <v>80</v>
      </c>
      <c r="AY501" s="103" t="s">
        <v>161</v>
      </c>
    </row>
    <row r="502" spans="1:65" s="2" customFormat="1" ht="49.15" customHeight="1">
      <c r="A502" s="21"/>
      <c r="B502" s="137"/>
      <c r="C502" s="213" t="s">
        <v>360</v>
      </c>
      <c r="D502" s="213" t="s">
        <v>164</v>
      </c>
      <c r="E502" s="214" t="s">
        <v>714</v>
      </c>
      <c r="F502" s="215" t="s">
        <v>715</v>
      </c>
      <c r="G502" s="216" t="s">
        <v>282</v>
      </c>
      <c r="H502" s="217">
        <v>2.3079999999999998</v>
      </c>
      <c r="I502" s="218">
        <v>0</v>
      </c>
      <c r="J502" s="123"/>
      <c r="K502" s="218">
        <f>ROUND(P502*H502,2)</f>
        <v>0</v>
      </c>
      <c r="L502" s="89"/>
      <c r="M502" s="22"/>
      <c r="N502" s="90" t="s">
        <v>1</v>
      </c>
      <c r="O502" s="91" t="s">
        <v>35</v>
      </c>
      <c r="P502" s="92">
        <f>I502+J502</f>
        <v>0</v>
      </c>
      <c r="Q502" s="92">
        <f>ROUND(I502*H502,2)</f>
        <v>0</v>
      </c>
      <c r="R502" s="92">
        <f>ROUND(J502*H502,2)</f>
        <v>0</v>
      </c>
      <c r="S502" s="93">
        <v>0</v>
      </c>
      <c r="T502" s="93">
        <f>S502*H502</f>
        <v>0</v>
      </c>
      <c r="U502" s="93">
        <v>0</v>
      </c>
      <c r="V502" s="93">
        <f>U502*H502</f>
        <v>0</v>
      </c>
      <c r="W502" s="93">
        <v>0</v>
      </c>
      <c r="X502" s="94">
        <f>W502*H502</f>
        <v>0</v>
      </c>
      <c r="Y502" s="21"/>
      <c r="Z502" s="21"/>
      <c r="AA502" s="21"/>
      <c r="AB502" s="21"/>
      <c r="AC502" s="21"/>
      <c r="AD502" s="21"/>
      <c r="AE502" s="21"/>
      <c r="AR502" s="95" t="s">
        <v>239</v>
      </c>
      <c r="AT502" s="95" t="s">
        <v>164</v>
      </c>
      <c r="AU502" s="95" t="s">
        <v>82</v>
      </c>
      <c r="AY502" s="17" t="s">
        <v>161</v>
      </c>
      <c r="BE502" s="96">
        <f>IF(O502="základní",K502,0)</f>
        <v>0</v>
      </c>
      <c r="BF502" s="96">
        <f>IF(O502="snížená",K502,0)</f>
        <v>0</v>
      </c>
      <c r="BG502" s="96">
        <f>IF(O502="zákl. přenesená",K502,0)</f>
        <v>0</v>
      </c>
      <c r="BH502" s="96">
        <f>IF(O502="sníž. přenesená",K502,0)</f>
        <v>0</v>
      </c>
      <c r="BI502" s="96">
        <f>IF(O502="nulová",K502,0)</f>
        <v>0</v>
      </c>
      <c r="BJ502" s="17" t="s">
        <v>80</v>
      </c>
      <c r="BK502" s="96">
        <f>ROUND(P502*H502,2)</f>
        <v>0</v>
      </c>
      <c r="BL502" s="17" t="s">
        <v>239</v>
      </c>
      <c r="BM502" s="95" t="s">
        <v>716</v>
      </c>
    </row>
    <row r="503" spans="1:65" s="12" customFormat="1" ht="22.9" customHeight="1">
      <c r="B503" s="206"/>
      <c r="C503" s="207"/>
      <c r="D503" s="208" t="s">
        <v>71</v>
      </c>
      <c r="E503" s="211" t="s">
        <v>334</v>
      </c>
      <c r="F503" s="211" t="s">
        <v>335</v>
      </c>
      <c r="G503" s="207"/>
      <c r="H503" s="207"/>
      <c r="I503" s="207"/>
      <c r="J503" s="207"/>
      <c r="K503" s="212">
        <f>BK503</f>
        <v>0</v>
      </c>
      <c r="M503" s="80"/>
      <c r="N503" s="82"/>
      <c r="O503" s="83"/>
      <c r="P503" s="83"/>
      <c r="Q503" s="84">
        <f>SUM(Q504:Q553)</f>
        <v>0</v>
      </c>
      <c r="R503" s="84">
        <f>SUM(R504:R553)</f>
        <v>0</v>
      </c>
      <c r="S503" s="83"/>
      <c r="T503" s="85">
        <f>SUM(T504:T553)</f>
        <v>0</v>
      </c>
      <c r="U503" s="83"/>
      <c r="V503" s="85">
        <f>SUM(V504:V553)</f>
        <v>0</v>
      </c>
      <c r="W503" s="83"/>
      <c r="X503" s="86">
        <f>SUM(X504:X553)</f>
        <v>0</v>
      </c>
      <c r="AR503" s="81" t="s">
        <v>82</v>
      </c>
      <c r="AT503" s="87" t="s">
        <v>71</v>
      </c>
      <c r="AU503" s="87" t="s">
        <v>80</v>
      </c>
      <c r="AY503" s="81" t="s">
        <v>161</v>
      </c>
      <c r="BK503" s="88">
        <f>SUM(BK504:BK553)</f>
        <v>0</v>
      </c>
    </row>
    <row r="504" spans="1:65" s="2" customFormat="1" ht="37.9" customHeight="1">
      <c r="A504" s="21"/>
      <c r="B504" s="137"/>
      <c r="C504" s="213" t="s">
        <v>717</v>
      </c>
      <c r="D504" s="213" t="s">
        <v>164</v>
      </c>
      <c r="E504" s="214" t="s">
        <v>718</v>
      </c>
      <c r="F504" s="215" t="s">
        <v>719</v>
      </c>
      <c r="G504" s="216" t="s">
        <v>167</v>
      </c>
      <c r="H504" s="217">
        <v>786.32</v>
      </c>
      <c r="I504" s="218">
        <v>0</v>
      </c>
      <c r="J504" s="123"/>
      <c r="K504" s="218">
        <f>ROUND(P504*H504,2)</f>
        <v>0</v>
      </c>
      <c r="L504" s="89"/>
      <c r="M504" s="22"/>
      <c r="N504" s="90" t="s">
        <v>1</v>
      </c>
      <c r="O504" s="91" t="s">
        <v>35</v>
      </c>
      <c r="P504" s="92">
        <f>I504+J504</f>
        <v>0</v>
      </c>
      <c r="Q504" s="92">
        <f>ROUND(I504*H504,2)</f>
        <v>0</v>
      </c>
      <c r="R504" s="92">
        <f>ROUND(J504*H504,2)</f>
        <v>0</v>
      </c>
      <c r="S504" s="93">
        <v>0</v>
      </c>
      <c r="T504" s="93">
        <f>S504*H504</f>
        <v>0</v>
      </c>
      <c r="U504" s="93">
        <v>0</v>
      </c>
      <c r="V504" s="93">
        <f>U504*H504</f>
        <v>0</v>
      </c>
      <c r="W504" s="93">
        <v>0</v>
      </c>
      <c r="X504" s="94">
        <f>W504*H504</f>
        <v>0</v>
      </c>
      <c r="Y504" s="21"/>
      <c r="Z504" s="21"/>
      <c r="AA504" s="21"/>
      <c r="AB504" s="21"/>
      <c r="AC504" s="21"/>
      <c r="AD504" s="21"/>
      <c r="AE504" s="21"/>
      <c r="AR504" s="95" t="s">
        <v>239</v>
      </c>
      <c r="AT504" s="95" t="s">
        <v>164</v>
      </c>
      <c r="AU504" s="95" t="s">
        <v>82</v>
      </c>
      <c r="AY504" s="17" t="s">
        <v>161</v>
      </c>
      <c r="BE504" s="96">
        <f>IF(O504="základní",K504,0)</f>
        <v>0</v>
      </c>
      <c r="BF504" s="96">
        <f>IF(O504="snížená",K504,0)</f>
        <v>0</v>
      </c>
      <c r="BG504" s="96">
        <f>IF(O504="zákl. přenesená",K504,0)</f>
        <v>0</v>
      </c>
      <c r="BH504" s="96">
        <f>IF(O504="sníž. přenesená",K504,0)</f>
        <v>0</v>
      </c>
      <c r="BI504" s="96">
        <f>IF(O504="nulová",K504,0)</f>
        <v>0</v>
      </c>
      <c r="BJ504" s="17" t="s">
        <v>80</v>
      </c>
      <c r="BK504" s="96">
        <f>ROUND(P504*H504,2)</f>
        <v>0</v>
      </c>
      <c r="BL504" s="17" t="s">
        <v>239</v>
      </c>
      <c r="BM504" s="95" t="s">
        <v>720</v>
      </c>
    </row>
    <row r="505" spans="1:65" s="15" customFormat="1">
      <c r="B505" s="230"/>
      <c r="C505" s="231"/>
      <c r="D505" s="221" t="s">
        <v>169</v>
      </c>
      <c r="E505" s="232" t="s">
        <v>1</v>
      </c>
      <c r="F505" s="233" t="s">
        <v>721</v>
      </c>
      <c r="G505" s="231"/>
      <c r="H505" s="232" t="s">
        <v>1</v>
      </c>
      <c r="I505" s="231"/>
      <c r="J505" s="231"/>
      <c r="K505" s="231"/>
      <c r="M505" s="107"/>
      <c r="N505" s="109"/>
      <c r="O505" s="110"/>
      <c r="P505" s="110"/>
      <c r="Q505" s="110"/>
      <c r="R505" s="110"/>
      <c r="S505" s="110"/>
      <c r="T505" s="110"/>
      <c r="U505" s="110"/>
      <c r="V505" s="110"/>
      <c r="W505" s="110"/>
      <c r="X505" s="111"/>
      <c r="AT505" s="108" t="s">
        <v>169</v>
      </c>
      <c r="AU505" s="108" t="s">
        <v>82</v>
      </c>
      <c r="AV505" s="15" t="s">
        <v>80</v>
      </c>
      <c r="AW505" s="15" t="s">
        <v>4</v>
      </c>
      <c r="AX505" s="15" t="s">
        <v>72</v>
      </c>
      <c r="AY505" s="108" t="s">
        <v>161</v>
      </c>
    </row>
    <row r="506" spans="1:65" s="13" customFormat="1">
      <c r="B506" s="219"/>
      <c r="C506" s="220"/>
      <c r="D506" s="221" t="s">
        <v>169</v>
      </c>
      <c r="E506" s="222" t="s">
        <v>1</v>
      </c>
      <c r="F506" s="223" t="s">
        <v>722</v>
      </c>
      <c r="G506" s="220"/>
      <c r="H506" s="224">
        <v>223.02</v>
      </c>
      <c r="I506" s="220"/>
      <c r="J506" s="220"/>
      <c r="K506" s="220"/>
      <c r="M506" s="97"/>
      <c r="N506" s="99"/>
      <c r="O506" s="100"/>
      <c r="P506" s="100"/>
      <c r="Q506" s="100"/>
      <c r="R506" s="100"/>
      <c r="S506" s="100"/>
      <c r="T506" s="100"/>
      <c r="U506" s="100"/>
      <c r="V506" s="100"/>
      <c r="W506" s="100"/>
      <c r="X506" s="101"/>
      <c r="AT506" s="98" t="s">
        <v>169</v>
      </c>
      <c r="AU506" s="98" t="s">
        <v>82</v>
      </c>
      <c r="AV506" s="13" t="s">
        <v>82</v>
      </c>
      <c r="AW506" s="13" t="s">
        <v>4</v>
      </c>
      <c r="AX506" s="13" t="s">
        <v>72</v>
      </c>
      <c r="AY506" s="98" t="s">
        <v>161</v>
      </c>
    </row>
    <row r="507" spans="1:65" s="15" customFormat="1">
      <c r="B507" s="230"/>
      <c r="C507" s="231"/>
      <c r="D507" s="221" t="s">
        <v>169</v>
      </c>
      <c r="E507" s="232" t="s">
        <v>1</v>
      </c>
      <c r="F507" s="233" t="s">
        <v>723</v>
      </c>
      <c r="G507" s="231"/>
      <c r="H507" s="232" t="s">
        <v>1</v>
      </c>
      <c r="I507" s="231"/>
      <c r="J507" s="231"/>
      <c r="K507" s="231"/>
      <c r="M507" s="107"/>
      <c r="N507" s="109"/>
      <c r="O507" s="110"/>
      <c r="P507" s="110"/>
      <c r="Q507" s="110"/>
      <c r="R507" s="110"/>
      <c r="S507" s="110"/>
      <c r="T507" s="110"/>
      <c r="U507" s="110"/>
      <c r="V507" s="110"/>
      <c r="W507" s="110"/>
      <c r="X507" s="111"/>
      <c r="AT507" s="108" t="s">
        <v>169</v>
      </c>
      <c r="AU507" s="108" t="s">
        <v>82</v>
      </c>
      <c r="AV507" s="15" t="s">
        <v>80</v>
      </c>
      <c r="AW507" s="15" t="s">
        <v>4</v>
      </c>
      <c r="AX507" s="15" t="s">
        <v>72</v>
      </c>
      <c r="AY507" s="108" t="s">
        <v>161</v>
      </c>
    </row>
    <row r="508" spans="1:65" s="13" customFormat="1">
      <c r="B508" s="219"/>
      <c r="C508" s="220"/>
      <c r="D508" s="221" t="s">
        <v>169</v>
      </c>
      <c r="E508" s="222" t="s">
        <v>1</v>
      </c>
      <c r="F508" s="223" t="s">
        <v>340</v>
      </c>
      <c r="G508" s="220"/>
      <c r="H508" s="224">
        <v>563.29999999999995</v>
      </c>
      <c r="I508" s="220"/>
      <c r="J508" s="220"/>
      <c r="K508" s="220"/>
      <c r="M508" s="97"/>
      <c r="N508" s="99"/>
      <c r="O508" s="100"/>
      <c r="P508" s="100"/>
      <c r="Q508" s="100"/>
      <c r="R508" s="100"/>
      <c r="S508" s="100"/>
      <c r="T508" s="100"/>
      <c r="U508" s="100"/>
      <c r="V508" s="100"/>
      <c r="W508" s="100"/>
      <c r="X508" s="101"/>
      <c r="AT508" s="98" t="s">
        <v>169</v>
      </c>
      <c r="AU508" s="98" t="s">
        <v>82</v>
      </c>
      <c r="AV508" s="13" t="s">
        <v>82</v>
      </c>
      <c r="AW508" s="13" t="s">
        <v>4</v>
      </c>
      <c r="AX508" s="13" t="s">
        <v>72</v>
      </c>
      <c r="AY508" s="98" t="s">
        <v>161</v>
      </c>
    </row>
    <row r="509" spans="1:65" s="14" customFormat="1">
      <c r="B509" s="225"/>
      <c r="C509" s="226"/>
      <c r="D509" s="221" t="s">
        <v>169</v>
      </c>
      <c r="E509" s="227" t="s">
        <v>1</v>
      </c>
      <c r="F509" s="228" t="s">
        <v>171</v>
      </c>
      <c r="G509" s="226"/>
      <c r="H509" s="229">
        <v>786.31999999999994</v>
      </c>
      <c r="I509" s="226"/>
      <c r="J509" s="226"/>
      <c r="K509" s="226"/>
      <c r="M509" s="102"/>
      <c r="N509" s="104"/>
      <c r="O509" s="105"/>
      <c r="P509" s="105"/>
      <c r="Q509" s="105"/>
      <c r="R509" s="105"/>
      <c r="S509" s="105"/>
      <c r="T509" s="105"/>
      <c r="U509" s="105"/>
      <c r="V509" s="105"/>
      <c r="W509" s="105"/>
      <c r="X509" s="106"/>
      <c r="AT509" s="103" t="s">
        <v>169</v>
      </c>
      <c r="AU509" s="103" t="s">
        <v>82</v>
      </c>
      <c r="AV509" s="14" t="s">
        <v>168</v>
      </c>
      <c r="AW509" s="14" t="s">
        <v>4</v>
      </c>
      <c r="AX509" s="14" t="s">
        <v>80</v>
      </c>
      <c r="AY509" s="103" t="s">
        <v>161</v>
      </c>
    </row>
    <row r="510" spans="1:65" s="2" customFormat="1" ht="16.5" customHeight="1">
      <c r="A510" s="21"/>
      <c r="B510" s="137"/>
      <c r="C510" s="235" t="s">
        <v>364</v>
      </c>
      <c r="D510" s="235" t="s">
        <v>549</v>
      </c>
      <c r="E510" s="236" t="s">
        <v>724</v>
      </c>
      <c r="F510" s="237" t="s">
        <v>725</v>
      </c>
      <c r="G510" s="238" t="s">
        <v>282</v>
      </c>
      <c r="H510" s="239">
        <v>0.252</v>
      </c>
      <c r="I510" s="123"/>
      <c r="J510" s="240"/>
      <c r="K510" s="241">
        <f>ROUND(P510*H510,2)</f>
        <v>0</v>
      </c>
      <c r="L510" s="115"/>
      <c r="M510" s="116"/>
      <c r="N510" s="117" t="s">
        <v>1</v>
      </c>
      <c r="O510" s="91" t="s">
        <v>35</v>
      </c>
      <c r="P510" s="92">
        <f>I510+J510</f>
        <v>0</v>
      </c>
      <c r="Q510" s="92">
        <f>ROUND(I510*H510,2)</f>
        <v>0</v>
      </c>
      <c r="R510" s="92">
        <f>ROUND(J510*H510,2)</f>
        <v>0</v>
      </c>
      <c r="S510" s="93">
        <v>0</v>
      </c>
      <c r="T510" s="93">
        <f>S510*H510</f>
        <v>0</v>
      </c>
      <c r="U510" s="93">
        <v>0</v>
      </c>
      <c r="V510" s="93">
        <f>U510*H510</f>
        <v>0</v>
      </c>
      <c r="W510" s="93">
        <v>0</v>
      </c>
      <c r="X510" s="94">
        <f>W510*H510</f>
        <v>0</v>
      </c>
      <c r="Y510" s="21"/>
      <c r="Z510" s="21"/>
      <c r="AA510" s="21"/>
      <c r="AB510" s="21"/>
      <c r="AC510" s="21"/>
      <c r="AD510" s="21"/>
      <c r="AE510" s="21"/>
      <c r="AR510" s="95" t="s">
        <v>286</v>
      </c>
      <c r="AT510" s="95" t="s">
        <v>549</v>
      </c>
      <c r="AU510" s="95" t="s">
        <v>82</v>
      </c>
      <c r="AY510" s="17" t="s">
        <v>161</v>
      </c>
      <c r="BE510" s="96">
        <f>IF(O510="základní",K510,0)</f>
        <v>0</v>
      </c>
      <c r="BF510" s="96">
        <f>IF(O510="snížená",K510,0)</f>
        <v>0</v>
      </c>
      <c r="BG510" s="96">
        <f>IF(O510="zákl. přenesená",K510,0)</f>
        <v>0</v>
      </c>
      <c r="BH510" s="96">
        <f>IF(O510="sníž. přenesená",K510,0)</f>
        <v>0</v>
      </c>
      <c r="BI510" s="96">
        <f>IF(O510="nulová",K510,0)</f>
        <v>0</v>
      </c>
      <c r="BJ510" s="17" t="s">
        <v>80</v>
      </c>
      <c r="BK510" s="96">
        <f>ROUND(P510*H510,2)</f>
        <v>0</v>
      </c>
      <c r="BL510" s="17" t="s">
        <v>239</v>
      </c>
      <c r="BM510" s="95" t="s">
        <v>726</v>
      </c>
    </row>
    <row r="511" spans="1:65" s="13" customFormat="1">
      <c r="B511" s="219"/>
      <c r="C511" s="220"/>
      <c r="D511" s="221" t="s">
        <v>169</v>
      </c>
      <c r="E511" s="222" t="s">
        <v>1</v>
      </c>
      <c r="F511" s="223" t="s">
        <v>727</v>
      </c>
      <c r="G511" s="220"/>
      <c r="H511" s="224">
        <v>0.252</v>
      </c>
      <c r="I511" s="220"/>
      <c r="J511" s="220"/>
      <c r="K511" s="220"/>
      <c r="M511" s="97"/>
      <c r="N511" s="99"/>
      <c r="O511" s="100"/>
      <c r="P511" s="100"/>
      <c r="Q511" s="100"/>
      <c r="R511" s="100"/>
      <c r="S511" s="100"/>
      <c r="T511" s="100"/>
      <c r="U511" s="100"/>
      <c r="V511" s="100"/>
      <c r="W511" s="100"/>
      <c r="X511" s="101"/>
      <c r="AT511" s="98" t="s">
        <v>169</v>
      </c>
      <c r="AU511" s="98" t="s">
        <v>82</v>
      </c>
      <c r="AV511" s="13" t="s">
        <v>82</v>
      </c>
      <c r="AW511" s="13" t="s">
        <v>4</v>
      </c>
      <c r="AX511" s="13" t="s">
        <v>72</v>
      </c>
      <c r="AY511" s="98" t="s">
        <v>161</v>
      </c>
    </row>
    <row r="512" spans="1:65" s="14" customFormat="1">
      <c r="B512" s="225"/>
      <c r="C512" s="226"/>
      <c r="D512" s="221" t="s">
        <v>169</v>
      </c>
      <c r="E512" s="227" t="s">
        <v>1</v>
      </c>
      <c r="F512" s="228" t="s">
        <v>171</v>
      </c>
      <c r="G512" s="226"/>
      <c r="H512" s="229">
        <v>0.252</v>
      </c>
      <c r="I512" s="226"/>
      <c r="J512" s="226"/>
      <c r="K512" s="226"/>
      <c r="M512" s="102"/>
      <c r="N512" s="104"/>
      <c r="O512" s="105"/>
      <c r="P512" s="105"/>
      <c r="Q512" s="105"/>
      <c r="R512" s="105"/>
      <c r="S512" s="105"/>
      <c r="T512" s="105"/>
      <c r="U512" s="105"/>
      <c r="V512" s="105"/>
      <c r="W512" s="105"/>
      <c r="X512" s="106"/>
      <c r="AT512" s="103" t="s">
        <v>169</v>
      </c>
      <c r="AU512" s="103" t="s">
        <v>82</v>
      </c>
      <c r="AV512" s="14" t="s">
        <v>168</v>
      </c>
      <c r="AW512" s="14" t="s">
        <v>4</v>
      </c>
      <c r="AX512" s="14" t="s">
        <v>80</v>
      </c>
      <c r="AY512" s="103" t="s">
        <v>161</v>
      </c>
    </row>
    <row r="513" spans="1:65" s="2" customFormat="1" ht="33" customHeight="1">
      <c r="A513" s="21"/>
      <c r="B513" s="137"/>
      <c r="C513" s="213" t="s">
        <v>728</v>
      </c>
      <c r="D513" s="213" t="s">
        <v>164</v>
      </c>
      <c r="E513" s="214" t="s">
        <v>729</v>
      </c>
      <c r="F513" s="215" t="s">
        <v>730</v>
      </c>
      <c r="G513" s="216" t="s">
        <v>167</v>
      </c>
      <c r="H513" s="217">
        <v>223.02</v>
      </c>
      <c r="I513" s="218">
        <v>0</v>
      </c>
      <c r="J513" s="123"/>
      <c r="K513" s="218">
        <f>ROUND(P513*H513,2)</f>
        <v>0</v>
      </c>
      <c r="L513" s="89"/>
      <c r="M513" s="22"/>
      <c r="N513" s="90" t="s">
        <v>1</v>
      </c>
      <c r="O513" s="91" t="s">
        <v>35</v>
      </c>
      <c r="P513" s="92">
        <f>I513+J513</f>
        <v>0</v>
      </c>
      <c r="Q513" s="92">
        <f>ROUND(I513*H513,2)</f>
        <v>0</v>
      </c>
      <c r="R513" s="92">
        <f>ROUND(J513*H513,2)</f>
        <v>0</v>
      </c>
      <c r="S513" s="93">
        <v>0</v>
      </c>
      <c r="T513" s="93">
        <f>S513*H513</f>
        <v>0</v>
      </c>
      <c r="U513" s="93">
        <v>0</v>
      </c>
      <c r="V513" s="93">
        <f>U513*H513</f>
        <v>0</v>
      </c>
      <c r="W513" s="93">
        <v>0</v>
      </c>
      <c r="X513" s="94">
        <f>W513*H513</f>
        <v>0</v>
      </c>
      <c r="Y513" s="21"/>
      <c r="Z513" s="21"/>
      <c r="AA513" s="21"/>
      <c r="AB513" s="21"/>
      <c r="AC513" s="21"/>
      <c r="AD513" s="21"/>
      <c r="AE513" s="21"/>
      <c r="AR513" s="95" t="s">
        <v>239</v>
      </c>
      <c r="AT513" s="95" t="s">
        <v>164</v>
      </c>
      <c r="AU513" s="95" t="s">
        <v>82</v>
      </c>
      <c r="AY513" s="17" t="s">
        <v>161</v>
      </c>
      <c r="BE513" s="96">
        <f>IF(O513="základní",K513,0)</f>
        <v>0</v>
      </c>
      <c r="BF513" s="96">
        <f>IF(O513="snížená",K513,0)</f>
        <v>0</v>
      </c>
      <c r="BG513" s="96">
        <f>IF(O513="zákl. přenesená",K513,0)</f>
        <v>0</v>
      </c>
      <c r="BH513" s="96">
        <f>IF(O513="sníž. přenesená",K513,0)</f>
        <v>0</v>
      </c>
      <c r="BI513" s="96">
        <f>IF(O513="nulová",K513,0)</f>
        <v>0</v>
      </c>
      <c r="BJ513" s="17" t="s">
        <v>80</v>
      </c>
      <c r="BK513" s="96">
        <f>ROUND(P513*H513,2)</f>
        <v>0</v>
      </c>
      <c r="BL513" s="17" t="s">
        <v>239</v>
      </c>
      <c r="BM513" s="95" t="s">
        <v>731</v>
      </c>
    </row>
    <row r="514" spans="1:65" s="15" customFormat="1">
      <c r="B514" s="230"/>
      <c r="C514" s="231"/>
      <c r="D514" s="221" t="s">
        <v>169</v>
      </c>
      <c r="E514" s="232" t="s">
        <v>1</v>
      </c>
      <c r="F514" s="233" t="s">
        <v>721</v>
      </c>
      <c r="G514" s="231"/>
      <c r="H514" s="232" t="s">
        <v>1</v>
      </c>
      <c r="I514" s="231"/>
      <c r="J514" s="231"/>
      <c r="K514" s="231"/>
      <c r="M514" s="107"/>
      <c r="N514" s="109"/>
      <c r="O514" s="110"/>
      <c r="P514" s="110"/>
      <c r="Q514" s="110"/>
      <c r="R514" s="110"/>
      <c r="S514" s="110"/>
      <c r="T514" s="110"/>
      <c r="U514" s="110"/>
      <c r="V514" s="110"/>
      <c r="W514" s="110"/>
      <c r="X514" s="111"/>
      <c r="AT514" s="108" t="s">
        <v>169</v>
      </c>
      <c r="AU514" s="108" t="s">
        <v>82</v>
      </c>
      <c r="AV514" s="15" t="s">
        <v>80</v>
      </c>
      <c r="AW514" s="15" t="s">
        <v>4</v>
      </c>
      <c r="AX514" s="15" t="s">
        <v>72</v>
      </c>
      <c r="AY514" s="108" t="s">
        <v>161</v>
      </c>
    </row>
    <row r="515" spans="1:65" s="13" customFormat="1">
      <c r="B515" s="219"/>
      <c r="C515" s="220"/>
      <c r="D515" s="221" t="s">
        <v>169</v>
      </c>
      <c r="E515" s="222" t="s">
        <v>1</v>
      </c>
      <c r="F515" s="223" t="s">
        <v>722</v>
      </c>
      <c r="G515" s="220"/>
      <c r="H515" s="224">
        <v>223.02</v>
      </c>
      <c r="I515" s="220"/>
      <c r="J515" s="220"/>
      <c r="K515" s="220"/>
      <c r="M515" s="97"/>
      <c r="N515" s="99"/>
      <c r="O515" s="100"/>
      <c r="P515" s="100"/>
      <c r="Q515" s="100"/>
      <c r="R515" s="100"/>
      <c r="S515" s="100"/>
      <c r="T515" s="100"/>
      <c r="U515" s="100"/>
      <c r="V515" s="100"/>
      <c r="W515" s="100"/>
      <c r="X515" s="101"/>
      <c r="AT515" s="98" t="s">
        <v>169</v>
      </c>
      <c r="AU515" s="98" t="s">
        <v>82</v>
      </c>
      <c r="AV515" s="13" t="s">
        <v>82</v>
      </c>
      <c r="AW515" s="13" t="s">
        <v>4</v>
      </c>
      <c r="AX515" s="13" t="s">
        <v>72</v>
      </c>
      <c r="AY515" s="98" t="s">
        <v>161</v>
      </c>
    </row>
    <row r="516" spans="1:65" s="14" customFormat="1">
      <c r="B516" s="225"/>
      <c r="C516" s="226"/>
      <c r="D516" s="221" t="s">
        <v>169</v>
      </c>
      <c r="E516" s="227" t="s">
        <v>1</v>
      </c>
      <c r="F516" s="228" t="s">
        <v>171</v>
      </c>
      <c r="G516" s="226"/>
      <c r="H516" s="229">
        <v>223.02</v>
      </c>
      <c r="I516" s="226"/>
      <c r="J516" s="226"/>
      <c r="K516" s="226"/>
      <c r="M516" s="102"/>
      <c r="N516" s="104"/>
      <c r="O516" s="105"/>
      <c r="P516" s="105"/>
      <c r="Q516" s="105"/>
      <c r="R516" s="105"/>
      <c r="S516" s="105"/>
      <c r="T516" s="105"/>
      <c r="U516" s="105"/>
      <c r="V516" s="105"/>
      <c r="W516" s="105"/>
      <c r="X516" s="106"/>
      <c r="AT516" s="103" t="s">
        <v>169</v>
      </c>
      <c r="AU516" s="103" t="s">
        <v>82</v>
      </c>
      <c r="AV516" s="14" t="s">
        <v>168</v>
      </c>
      <c r="AW516" s="14" t="s">
        <v>4</v>
      </c>
      <c r="AX516" s="14" t="s">
        <v>80</v>
      </c>
      <c r="AY516" s="103" t="s">
        <v>161</v>
      </c>
    </row>
    <row r="517" spans="1:65" s="2" customFormat="1" ht="49.15" customHeight="1">
      <c r="A517" s="21"/>
      <c r="B517" s="137"/>
      <c r="C517" s="235" t="s">
        <v>369</v>
      </c>
      <c r="D517" s="235" t="s">
        <v>549</v>
      </c>
      <c r="E517" s="236" t="s">
        <v>732</v>
      </c>
      <c r="F517" s="237" t="s">
        <v>733</v>
      </c>
      <c r="G517" s="238" t="s">
        <v>167</v>
      </c>
      <c r="H517" s="239">
        <v>259.93</v>
      </c>
      <c r="I517" s="123"/>
      <c r="J517" s="240"/>
      <c r="K517" s="241">
        <f>ROUND(P517*H517,2)</f>
        <v>0</v>
      </c>
      <c r="L517" s="115"/>
      <c r="M517" s="116"/>
      <c r="N517" s="117" t="s">
        <v>1</v>
      </c>
      <c r="O517" s="91" t="s">
        <v>35</v>
      </c>
      <c r="P517" s="92">
        <f>I517+J517</f>
        <v>0</v>
      </c>
      <c r="Q517" s="92">
        <f>ROUND(I517*H517,2)</f>
        <v>0</v>
      </c>
      <c r="R517" s="92">
        <f>ROUND(J517*H517,2)</f>
        <v>0</v>
      </c>
      <c r="S517" s="93">
        <v>0</v>
      </c>
      <c r="T517" s="93">
        <f>S517*H517</f>
        <v>0</v>
      </c>
      <c r="U517" s="93">
        <v>0</v>
      </c>
      <c r="V517" s="93">
        <f>U517*H517</f>
        <v>0</v>
      </c>
      <c r="W517" s="93">
        <v>0</v>
      </c>
      <c r="X517" s="94">
        <f>W517*H517</f>
        <v>0</v>
      </c>
      <c r="Y517" s="21"/>
      <c r="Z517" s="21"/>
      <c r="AA517" s="21"/>
      <c r="AB517" s="21"/>
      <c r="AC517" s="21"/>
      <c r="AD517" s="21"/>
      <c r="AE517" s="21"/>
      <c r="AR517" s="95" t="s">
        <v>286</v>
      </c>
      <c r="AT517" s="95" t="s">
        <v>549</v>
      </c>
      <c r="AU517" s="95" t="s">
        <v>82</v>
      </c>
      <c r="AY517" s="17" t="s">
        <v>161</v>
      </c>
      <c r="BE517" s="96">
        <f>IF(O517="základní",K517,0)</f>
        <v>0</v>
      </c>
      <c r="BF517" s="96">
        <f>IF(O517="snížená",K517,0)</f>
        <v>0</v>
      </c>
      <c r="BG517" s="96">
        <f>IF(O517="zákl. přenesená",K517,0)</f>
        <v>0</v>
      </c>
      <c r="BH517" s="96">
        <f>IF(O517="sníž. přenesená",K517,0)</f>
        <v>0</v>
      </c>
      <c r="BI517" s="96">
        <f>IF(O517="nulová",K517,0)</f>
        <v>0</v>
      </c>
      <c r="BJ517" s="17" t="s">
        <v>80</v>
      </c>
      <c r="BK517" s="96">
        <f>ROUND(P517*H517,2)</f>
        <v>0</v>
      </c>
      <c r="BL517" s="17" t="s">
        <v>239</v>
      </c>
      <c r="BM517" s="95" t="s">
        <v>734</v>
      </c>
    </row>
    <row r="518" spans="1:65" s="13" customFormat="1">
      <c r="B518" s="219"/>
      <c r="C518" s="220"/>
      <c r="D518" s="221" t="s">
        <v>169</v>
      </c>
      <c r="E518" s="222" t="s">
        <v>1</v>
      </c>
      <c r="F518" s="223" t="s">
        <v>735</v>
      </c>
      <c r="G518" s="220"/>
      <c r="H518" s="224">
        <v>259.93</v>
      </c>
      <c r="I518" s="220"/>
      <c r="J518" s="220"/>
      <c r="K518" s="220"/>
      <c r="M518" s="97"/>
      <c r="N518" s="99"/>
      <c r="O518" s="100"/>
      <c r="P518" s="100"/>
      <c r="Q518" s="100"/>
      <c r="R518" s="100"/>
      <c r="S518" s="100"/>
      <c r="T518" s="100"/>
      <c r="U518" s="100"/>
      <c r="V518" s="100"/>
      <c r="W518" s="100"/>
      <c r="X518" s="101"/>
      <c r="AT518" s="98" t="s">
        <v>169</v>
      </c>
      <c r="AU518" s="98" t="s">
        <v>82</v>
      </c>
      <c r="AV518" s="13" t="s">
        <v>82</v>
      </c>
      <c r="AW518" s="13" t="s">
        <v>4</v>
      </c>
      <c r="AX518" s="13" t="s">
        <v>72</v>
      </c>
      <c r="AY518" s="98" t="s">
        <v>161</v>
      </c>
    </row>
    <row r="519" spans="1:65" s="14" customFormat="1">
      <c r="B519" s="225"/>
      <c r="C519" s="226"/>
      <c r="D519" s="221" t="s">
        <v>169</v>
      </c>
      <c r="E519" s="227" t="s">
        <v>1</v>
      </c>
      <c r="F519" s="228" t="s">
        <v>171</v>
      </c>
      <c r="G519" s="226"/>
      <c r="H519" s="229">
        <v>259.93</v>
      </c>
      <c r="I519" s="226"/>
      <c r="J519" s="226"/>
      <c r="K519" s="226"/>
      <c r="M519" s="102"/>
      <c r="N519" s="104"/>
      <c r="O519" s="105"/>
      <c r="P519" s="105"/>
      <c r="Q519" s="105"/>
      <c r="R519" s="105"/>
      <c r="S519" s="105"/>
      <c r="T519" s="105"/>
      <c r="U519" s="105"/>
      <c r="V519" s="105"/>
      <c r="W519" s="105"/>
      <c r="X519" s="106"/>
      <c r="AT519" s="103" t="s">
        <v>169</v>
      </c>
      <c r="AU519" s="103" t="s">
        <v>82</v>
      </c>
      <c r="AV519" s="14" t="s">
        <v>168</v>
      </c>
      <c r="AW519" s="14" t="s">
        <v>4</v>
      </c>
      <c r="AX519" s="14" t="s">
        <v>80</v>
      </c>
      <c r="AY519" s="103" t="s">
        <v>161</v>
      </c>
    </row>
    <row r="520" spans="1:65" s="2" customFormat="1" ht="24.2" customHeight="1">
      <c r="A520" s="21"/>
      <c r="B520" s="137"/>
      <c r="C520" s="213" t="s">
        <v>736</v>
      </c>
      <c r="D520" s="213" t="s">
        <v>164</v>
      </c>
      <c r="E520" s="214" t="s">
        <v>737</v>
      </c>
      <c r="F520" s="215" t="s">
        <v>738</v>
      </c>
      <c r="G520" s="216" t="s">
        <v>167</v>
      </c>
      <c r="H520" s="217">
        <v>1668.64</v>
      </c>
      <c r="I520" s="123"/>
      <c r="J520" s="123"/>
      <c r="K520" s="218">
        <f>ROUND(P520*H520,2)</f>
        <v>0</v>
      </c>
      <c r="L520" s="89"/>
      <c r="M520" s="22"/>
      <c r="N520" s="90" t="s">
        <v>1</v>
      </c>
      <c r="O520" s="91" t="s">
        <v>35</v>
      </c>
      <c r="P520" s="92">
        <f>I520+J520</f>
        <v>0</v>
      </c>
      <c r="Q520" s="92">
        <f>ROUND(I520*H520,2)</f>
        <v>0</v>
      </c>
      <c r="R520" s="92">
        <f>ROUND(J520*H520,2)</f>
        <v>0</v>
      </c>
      <c r="S520" s="93">
        <v>0</v>
      </c>
      <c r="T520" s="93">
        <f>S520*H520</f>
        <v>0</v>
      </c>
      <c r="U520" s="93">
        <v>0</v>
      </c>
      <c r="V520" s="93">
        <f>U520*H520</f>
        <v>0</v>
      </c>
      <c r="W520" s="93">
        <v>0</v>
      </c>
      <c r="X520" s="94">
        <f>W520*H520</f>
        <v>0</v>
      </c>
      <c r="Y520" s="21"/>
      <c r="Z520" s="21"/>
      <c r="AA520" s="21"/>
      <c r="AB520" s="21"/>
      <c r="AC520" s="21"/>
      <c r="AD520" s="21"/>
      <c r="AE520" s="21"/>
      <c r="AR520" s="95" t="s">
        <v>239</v>
      </c>
      <c r="AT520" s="95" t="s">
        <v>164</v>
      </c>
      <c r="AU520" s="95" t="s">
        <v>82</v>
      </c>
      <c r="AY520" s="17" t="s">
        <v>161</v>
      </c>
      <c r="BE520" s="96">
        <f>IF(O520="základní",K520,0)</f>
        <v>0</v>
      </c>
      <c r="BF520" s="96">
        <f>IF(O520="snížená",K520,0)</f>
        <v>0</v>
      </c>
      <c r="BG520" s="96">
        <f>IF(O520="zákl. přenesená",K520,0)</f>
        <v>0</v>
      </c>
      <c r="BH520" s="96">
        <f>IF(O520="sníž. přenesená",K520,0)</f>
        <v>0</v>
      </c>
      <c r="BI520" s="96">
        <f>IF(O520="nulová",K520,0)</f>
        <v>0</v>
      </c>
      <c r="BJ520" s="17" t="s">
        <v>80</v>
      </c>
      <c r="BK520" s="96">
        <f>ROUND(P520*H520,2)</f>
        <v>0</v>
      </c>
      <c r="BL520" s="17" t="s">
        <v>239</v>
      </c>
      <c r="BM520" s="95" t="s">
        <v>739</v>
      </c>
    </row>
    <row r="521" spans="1:65" s="15" customFormat="1">
      <c r="B521" s="230"/>
      <c r="C521" s="231"/>
      <c r="D521" s="221" t="s">
        <v>169</v>
      </c>
      <c r="E521" s="232" t="s">
        <v>1</v>
      </c>
      <c r="F521" s="233" t="s">
        <v>721</v>
      </c>
      <c r="G521" s="231"/>
      <c r="H521" s="232" t="s">
        <v>1</v>
      </c>
      <c r="I521" s="231"/>
      <c r="J521" s="231"/>
      <c r="K521" s="231"/>
      <c r="M521" s="107"/>
      <c r="N521" s="109"/>
      <c r="O521" s="110"/>
      <c r="P521" s="110"/>
      <c r="Q521" s="110"/>
      <c r="R521" s="110"/>
      <c r="S521" s="110"/>
      <c r="T521" s="110"/>
      <c r="U521" s="110"/>
      <c r="V521" s="110"/>
      <c r="W521" s="110"/>
      <c r="X521" s="111"/>
      <c r="AT521" s="108" t="s">
        <v>169</v>
      </c>
      <c r="AU521" s="108" t="s">
        <v>82</v>
      </c>
      <c r="AV521" s="15" t="s">
        <v>80</v>
      </c>
      <c r="AW521" s="15" t="s">
        <v>4</v>
      </c>
      <c r="AX521" s="15" t="s">
        <v>72</v>
      </c>
      <c r="AY521" s="108" t="s">
        <v>161</v>
      </c>
    </row>
    <row r="522" spans="1:65" s="13" customFormat="1">
      <c r="B522" s="219"/>
      <c r="C522" s="220"/>
      <c r="D522" s="221" t="s">
        <v>169</v>
      </c>
      <c r="E522" s="222" t="s">
        <v>1</v>
      </c>
      <c r="F522" s="223" t="s">
        <v>740</v>
      </c>
      <c r="G522" s="220"/>
      <c r="H522" s="224">
        <v>446.04</v>
      </c>
      <c r="I522" s="220"/>
      <c r="J522" s="220"/>
      <c r="K522" s="220"/>
      <c r="M522" s="97"/>
      <c r="N522" s="99"/>
      <c r="O522" s="100"/>
      <c r="P522" s="100"/>
      <c r="Q522" s="100"/>
      <c r="R522" s="100"/>
      <c r="S522" s="100"/>
      <c r="T522" s="100"/>
      <c r="U522" s="100"/>
      <c r="V522" s="100"/>
      <c r="W522" s="100"/>
      <c r="X522" s="101"/>
      <c r="AT522" s="98" t="s">
        <v>169</v>
      </c>
      <c r="AU522" s="98" t="s">
        <v>82</v>
      </c>
      <c r="AV522" s="13" t="s">
        <v>82</v>
      </c>
      <c r="AW522" s="13" t="s">
        <v>4</v>
      </c>
      <c r="AX522" s="13" t="s">
        <v>72</v>
      </c>
      <c r="AY522" s="98" t="s">
        <v>161</v>
      </c>
    </row>
    <row r="523" spans="1:65" s="15" customFormat="1">
      <c r="B523" s="230"/>
      <c r="C523" s="231"/>
      <c r="D523" s="221" t="s">
        <v>169</v>
      </c>
      <c r="E523" s="232" t="s">
        <v>1</v>
      </c>
      <c r="F523" s="233" t="s">
        <v>723</v>
      </c>
      <c r="G523" s="231"/>
      <c r="H523" s="232" t="s">
        <v>1</v>
      </c>
      <c r="I523" s="231"/>
      <c r="J523" s="231"/>
      <c r="K523" s="231"/>
      <c r="M523" s="107"/>
      <c r="N523" s="109"/>
      <c r="O523" s="110"/>
      <c r="P523" s="110"/>
      <c r="Q523" s="110"/>
      <c r="R523" s="110"/>
      <c r="S523" s="110"/>
      <c r="T523" s="110"/>
      <c r="U523" s="110"/>
      <c r="V523" s="110"/>
      <c r="W523" s="110"/>
      <c r="X523" s="111"/>
      <c r="AT523" s="108" t="s">
        <v>169</v>
      </c>
      <c r="AU523" s="108" t="s">
        <v>82</v>
      </c>
      <c r="AV523" s="15" t="s">
        <v>80</v>
      </c>
      <c r="AW523" s="15" t="s">
        <v>4</v>
      </c>
      <c r="AX523" s="15" t="s">
        <v>72</v>
      </c>
      <c r="AY523" s="108" t="s">
        <v>161</v>
      </c>
    </row>
    <row r="524" spans="1:65" s="13" customFormat="1">
      <c r="B524" s="219"/>
      <c r="C524" s="220"/>
      <c r="D524" s="221" t="s">
        <v>169</v>
      </c>
      <c r="E524" s="222" t="s">
        <v>1</v>
      </c>
      <c r="F524" s="223" t="s">
        <v>741</v>
      </c>
      <c r="G524" s="220"/>
      <c r="H524" s="224">
        <v>1126.5999999999999</v>
      </c>
      <c r="I524" s="220"/>
      <c r="J524" s="220"/>
      <c r="K524" s="220"/>
      <c r="M524" s="97"/>
      <c r="N524" s="99"/>
      <c r="O524" s="100"/>
      <c r="P524" s="100"/>
      <c r="Q524" s="100"/>
      <c r="R524" s="100"/>
      <c r="S524" s="100"/>
      <c r="T524" s="100"/>
      <c r="U524" s="100"/>
      <c r="V524" s="100"/>
      <c r="W524" s="100"/>
      <c r="X524" s="101"/>
      <c r="AT524" s="98" t="s">
        <v>169</v>
      </c>
      <c r="AU524" s="98" t="s">
        <v>82</v>
      </c>
      <c r="AV524" s="13" t="s">
        <v>82</v>
      </c>
      <c r="AW524" s="13" t="s">
        <v>4</v>
      </c>
      <c r="AX524" s="13" t="s">
        <v>72</v>
      </c>
      <c r="AY524" s="98" t="s">
        <v>161</v>
      </c>
    </row>
    <row r="525" spans="1:65" s="15" customFormat="1">
      <c r="B525" s="230"/>
      <c r="C525" s="231"/>
      <c r="D525" s="221" t="s">
        <v>169</v>
      </c>
      <c r="E525" s="232" t="s">
        <v>1</v>
      </c>
      <c r="F525" s="233" t="s">
        <v>665</v>
      </c>
      <c r="G525" s="231"/>
      <c r="H525" s="232" t="s">
        <v>1</v>
      </c>
      <c r="I525" s="231"/>
      <c r="J525" s="231"/>
      <c r="K525" s="231"/>
      <c r="M525" s="107"/>
      <c r="N525" s="109"/>
      <c r="O525" s="110"/>
      <c r="P525" s="110"/>
      <c r="Q525" s="110"/>
      <c r="R525" s="110"/>
      <c r="S525" s="110"/>
      <c r="T525" s="110"/>
      <c r="U525" s="110"/>
      <c r="V525" s="110"/>
      <c r="W525" s="110"/>
      <c r="X525" s="111"/>
      <c r="AT525" s="108" t="s">
        <v>169</v>
      </c>
      <c r="AU525" s="108" t="s">
        <v>82</v>
      </c>
      <c r="AV525" s="15" t="s">
        <v>80</v>
      </c>
      <c r="AW525" s="15" t="s">
        <v>4</v>
      </c>
      <c r="AX525" s="15" t="s">
        <v>72</v>
      </c>
      <c r="AY525" s="108" t="s">
        <v>161</v>
      </c>
    </row>
    <row r="526" spans="1:65" s="13" customFormat="1">
      <c r="B526" s="219"/>
      <c r="C526" s="220"/>
      <c r="D526" s="221" t="s">
        <v>169</v>
      </c>
      <c r="E526" s="222" t="s">
        <v>1</v>
      </c>
      <c r="F526" s="223" t="s">
        <v>742</v>
      </c>
      <c r="G526" s="220"/>
      <c r="H526" s="224">
        <v>96</v>
      </c>
      <c r="I526" s="220"/>
      <c r="J526" s="220"/>
      <c r="K526" s="220"/>
      <c r="M526" s="97"/>
      <c r="N526" s="99"/>
      <c r="O526" s="100"/>
      <c r="P526" s="100"/>
      <c r="Q526" s="100"/>
      <c r="R526" s="100"/>
      <c r="S526" s="100"/>
      <c r="T526" s="100"/>
      <c r="U526" s="100"/>
      <c r="V526" s="100"/>
      <c r="W526" s="100"/>
      <c r="X526" s="101"/>
      <c r="AT526" s="98" t="s">
        <v>169</v>
      </c>
      <c r="AU526" s="98" t="s">
        <v>82</v>
      </c>
      <c r="AV526" s="13" t="s">
        <v>82</v>
      </c>
      <c r="AW526" s="13" t="s">
        <v>4</v>
      </c>
      <c r="AX526" s="13" t="s">
        <v>72</v>
      </c>
      <c r="AY526" s="98" t="s">
        <v>161</v>
      </c>
    </row>
    <row r="527" spans="1:65" s="14" customFormat="1">
      <c r="B527" s="225"/>
      <c r="C527" s="226"/>
      <c r="D527" s="221" t="s">
        <v>169</v>
      </c>
      <c r="E527" s="227" t="s">
        <v>1</v>
      </c>
      <c r="F527" s="228" t="s">
        <v>171</v>
      </c>
      <c r="G527" s="226"/>
      <c r="H527" s="229">
        <v>1668.6399999999999</v>
      </c>
      <c r="I527" s="226"/>
      <c r="J527" s="226"/>
      <c r="K527" s="226"/>
      <c r="M527" s="102"/>
      <c r="N527" s="104"/>
      <c r="O527" s="105"/>
      <c r="P527" s="105"/>
      <c r="Q527" s="105"/>
      <c r="R527" s="105"/>
      <c r="S527" s="105"/>
      <c r="T527" s="105"/>
      <c r="U527" s="105"/>
      <c r="V527" s="105"/>
      <c r="W527" s="105"/>
      <c r="X527" s="106"/>
      <c r="AT527" s="103" t="s">
        <v>169</v>
      </c>
      <c r="AU527" s="103" t="s">
        <v>82</v>
      </c>
      <c r="AV527" s="14" t="s">
        <v>168</v>
      </c>
      <c r="AW527" s="14" t="s">
        <v>4</v>
      </c>
      <c r="AX527" s="14" t="s">
        <v>80</v>
      </c>
      <c r="AY527" s="103" t="s">
        <v>161</v>
      </c>
    </row>
    <row r="528" spans="1:65" s="2" customFormat="1" ht="49.15" customHeight="1">
      <c r="A528" s="21"/>
      <c r="B528" s="137"/>
      <c r="C528" s="235" t="s">
        <v>374</v>
      </c>
      <c r="D528" s="235" t="s">
        <v>549</v>
      </c>
      <c r="E528" s="236" t="s">
        <v>743</v>
      </c>
      <c r="F528" s="237" t="s">
        <v>744</v>
      </c>
      <c r="G528" s="238" t="s">
        <v>167</v>
      </c>
      <c r="H528" s="239">
        <v>916.45600000000002</v>
      </c>
      <c r="I528" s="123"/>
      <c r="J528" s="240"/>
      <c r="K528" s="241">
        <f>ROUND(P528*H528,2)</f>
        <v>0</v>
      </c>
      <c r="L528" s="115"/>
      <c r="M528" s="116"/>
      <c r="N528" s="117" t="s">
        <v>1</v>
      </c>
      <c r="O528" s="91" t="s">
        <v>35</v>
      </c>
      <c r="P528" s="92">
        <f>I528+J528</f>
        <v>0</v>
      </c>
      <c r="Q528" s="92">
        <f>ROUND(I528*H528,2)</f>
        <v>0</v>
      </c>
      <c r="R528" s="92">
        <f>ROUND(J528*H528,2)</f>
        <v>0</v>
      </c>
      <c r="S528" s="93">
        <v>0</v>
      </c>
      <c r="T528" s="93">
        <f>S528*H528</f>
        <v>0</v>
      </c>
      <c r="U528" s="93">
        <v>0</v>
      </c>
      <c r="V528" s="93">
        <f>U528*H528</f>
        <v>0</v>
      </c>
      <c r="W528" s="93">
        <v>0</v>
      </c>
      <c r="X528" s="94">
        <f>W528*H528</f>
        <v>0</v>
      </c>
      <c r="Y528" s="21"/>
      <c r="Z528" s="21"/>
      <c r="AA528" s="21"/>
      <c r="AB528" s="21"/>
      <c r="AC528" s="21"/>
      <c r="AD528" s="21"/>
      <c r="AE528" s="21"/>
      <c r="AR528" s="95" t="s">
        <v>286</v>
      </c>
      <c r="AT528" s="95" t="s">
        <v>549</v>
      </c>
      <c r="AU528" s="95" t="s">
        <v>82</v>
      </c>
      <c r="AY528" s="17" t="s">
        <v>161</v>
      </c>
      <c r="BE528" s="96">
        <f>IF(O528="základní",K528,0)</f>
        <v>0</v>
      </c>
      <c r="BF528" s="96">
        <f>IF(O528="snížená",K528,0)</f>
        <v>0</v>
      </c>
      <c r="BG528" s="96">
        <f>IF(O528="zákl. přenesená",K528,0)</f>
        <v>0</v>
      </c>
      <c r="BH528" s="96">
        <f>IF(O528="sníž. přenesená",K528,0)</f>
        <v>0</v>
      </c>
      <c r="BI528" s="96">
        <f>IF(O528="nulová",K528,0)</f>
        <v>0</v>
      </c>
      <c r="BJ528" s="17" t="s">
        <v>80</v>
      </c>
      <c r="BK528" s="96">
        <f>ROUND(P528*H528,2)</f>
        <v>0</v>
      </c>
      <c r="BL528" s="17" t="s">
        <v>239</v>
      </c>
      <c r="BM528" s="95" t="s">
        <v>745</v>
      </c>
    </row>
    <row r="529" spans="1:65" s="15" customFormat="1">
      <c r="B529" s="230"/>
      <c r="C529" s="231"/>
      <c r="D529" s="221" t="s">
        <v>169</v>
      </c>
      <c r="E529" s="232" t="s">
        <v>1</v>
      </c>
      <c r="F529" s="233" t="s">
        <v>721</v>
      </c>
      <c r="G529" s="231"/>
      <c r="H529" s="232" t="s">
        <v>1</v>
      </c>
      <c r="I529" s="231"/>
      <c r="J529" s="231"/>
      <c r="K529" s="231"/>
      <c r="M529" s="107"/>
      <c r="N529" s="109"/>
      <c r="O529" s="110"/>
      <c r="P529" s="110"/>
      <c r="Q529" s="110"/>
      <c r="R529" s="110"/>
      <c r="S529" s="110"/>
      <c r="T529" s="110"/>
      <c r="U529" s="110"/>
      <c r="V529" s="110"/>
      <c r="W529" s="110"/>
      <c r="X529" s="111"/>
      <c r="AT529" s="108" t="s">
        <v>169</v>
      </c>
      <c r="AU529" s="108" t="s">
        <v>82</v>
      </c>
      <c r="AV529" s="15" t="s">
        <v>80</v>
      </c>
      <c r="AW529" s="15" t="s">
        <v>4</v>
      </c>
      <c r="AX529" s="15" t="s">
        <v>72</v>
      </c>
      <c r="AY529" s="108" t="s">
        <v>161</v>
      </c>
    </row>
    <row r="530" spans="1:65" s="13" customFormat="1">
      <c r="B530" s="219"/>
      <c r="C530" s="220"/>
      <c r="D530" s="221" t="s">
        <v>169</v>
      </c>
      <c r="E530" s="222" t="s">
        <v>1</v>
      </c>
      <c r="F530" s="223" t="s">
        <v>722</v>
      </c>
      <c r="G530" s="220"/>
      <c r="H530" s="224">
        <v>223.02</v>
      </c>
      <c r="I530" s="220"/>
      <c r="J530" s="220"/>
      <c r="K530" s="220"/>
      <c r="M530" s="97"/>
      <c r="N530" s="99"/>
      <c r="O530" s="100"/>
      <c r="P530" s="100"/>
      <c r="Q530" s="100"/>
      <c r="R530" s="100"/>
      <c r="S530" s="100"/>
      <c r="T530" s="100"/>
      <c r="U530" s="100"/>
      <c r="V530" s="100"/>
      <c r="W530" s="100"/>
      <c r="X530" s="101"/>
      <c r="AT530" s="98" t="s">
        <v>169</v>
      </c>
      <c r="AU530" s="98" t="s">
        <v>82</v>
      </c>
      <c r="AV530" s="13" t="s">
        <v>82</v>
      </c>
      <c r="AW530" s="13" t="s">
        <v>4</v>
      </c>
      <c r="AX530" s="13" t="s">
        <v>72</v>
      </c>
      <c r="AY530" s="98" t="s">
        <v>161</v>
      </c>
    </row>
    <row r="531" spans="1:65" s="15" customFormat="1">
      <c r="B531" s="230"/>
      <c r="C531" s="231"/>
      <c r="D531" s="221" t="s">
        <v>169</v>
      </c>
      <c r="E531" s="232" t="s">
        <v>1</v>
      </c>
      <c r="F531" s="233" t="s">
        <v>723</v>
      </c>
      <c r="G531" s="231"/>
      <c r="H531" s="232" t="s">
        <v>1</v>
      </c>
      <c r="I531" s="231"/>
      <c r="J531" s="231"/>
      <c r="K531" s="231"/>
      <c r="M531" s="107"/>
      <c r="N531" s="109"/>
      <c r="O531" s="110"/>
      <c r="P531" s="110"/>
      <c r="Q531" s="110"/>
      <c r="R531" s="110"/>
      <c r="S531" s="110"/>
      <c r="T531" s="110"/>
      <c r="U531" s="110"/>
      <c r="V531" s="110"/>
      <c r="W531" s="110"/>
      <c r="X531" s="111"/>
      <c r="AT531" s="108" t="s">
        <v>169</v>
      </c>
      <c r="AU531" s="108" t="s">
        <v>82</v>
      </c>
      <c r="AV531" s="15" t="s">
        <v>80</v>
      </c>
      <c r="AW531" s="15" t="s">
        <v>4</v>
      </c>
      <c r="AX531" s="15" t="s">
        <v>72</v>
      </c>
      <c r="AY531" s="108" t="s">
        <v>161</v>
      </c>
    </row>
    <row r="532" spans="1:65" s="13" customFormat="1">
      <c r="B532" s="219"/>
      <c r="C532" s="220"/>
      <c r="D532" s="221" t="s">
        <v>169</v>
      </c>
      <c r="E532" s="222" t="s">
        <v>1</v>
      </c>
      <c r="F532" s="223" t="s">
        <v>340</v>
      </c>
      <c r="G532" s="220"/>
      <c r="H532" s="224">
        <v>563.29999999999995</v>
      </c>
      <c r="I532" s="220"/>
      <c r="J532" s="220"/>
      <c r="K532" s="220"/>
      <c r="M532" s="97"/>
      <c r="N532" s="99"/>
      <c r="O532" s="100"/>
      <c r="P532" s="100"/>
      <c r="Q532" s="100"/>
      <c r="R532" s="100"/>
      <c r="S532" s="100"/>
      <c r="T532" s="100"/>
      <c r="U532" s="100"/>
      <c r="V532" s="100"/>
      <c r="W532" s="100"/>
      <c r="X532" s="101"/>
      <c r="AT532" s="98" t="s">
        <v>169</v>
      </c>
      <c r="AU532" s="98" t="s">
        <v>82</v>
      </c>
      <c r="AV532" s="13" t="s">
        <v>82</v>
      </c>
      <c r="AW532" s="13" t="s">
        <v>4</v>
      </c>
      <c r="AX532" s="13" t="s">
        <v>72</v>
      </c>
      <c r="AY532" s="98" t="s">
        <v>161</v>
      </c>
    </row>
    <row r="533" spans="1:65" s="14" customFormat="1">
      <c r="B533" s="225"/>
      <c r="C533" s="226"/>
      <c r="D533" s="221" t="s">
        <v>169</v>
      </c>
      <c r="E533" s="227" t="s">
        <v>1</v>
      </c>
      <c r="F533" s="228" t="s">
        <v>171</v>
      </c>
      <c r="G533" s="226"/>
      <c r="H533" s="229">
        <v>786.31999999999994</v>
      </c>
      <c r="I533" s="226"/>
      <c r="J533" s="226"/>
      <c r="K533" s="226"/>
      <c r="M533" s="102"/>
      <c r="N533" s="104"/>
      <c r="O533" s="105"/>
      <c r="P533" s="105"/>
      <c r="Q533" s="105"/>
      <c r="R533" s="105"/>
      <c r="S533" s="105"/>
      <c r="T533" s="105"/>
      <c r="U533" s="105"/>
      <c r="V533" s="105"/>
      <c r="W533" s="105"/>
      <c r="X533" s="106"/>
      <c r="AT533" s="103" t="s">
        <v>169</v>
      </c>
      <c r="AU533" s="103" t="s">
        <v>82</v>
      </c>
      <c r="AV533" s="14" t="s">
        <v>168</v>
      </c>
      <c r="AW533" s="14" t="s">
        <v>4</v>
      </c>
      <c r="AX533" s="14" t="s">
        <v>72</v>
      </c>
      <c r="AY533" s="103" t="s">
        <v>161</v>
      </c>
    </row>
    <row r="534" spans="1:65" s="13" customFormat="1">
      <c r="B534" s="219"/>
      <c r="C534" s="220"/>
      <c r="D534" s="221" t="s">
        <v>169</v>
      </c>
      <c r="E534" s="222" t="s">
        <v>1</v>
      </c>
      <c r="F534" s="223" t="s">
        <v>746</v>
      </c>
      <c r="G534" s="220"/>
      <c r="H534" s="224">
        <v>916.45600000000002</v>
      </c>
      <c r="I534" s="220"/>
      <c r="J534" s="220"/>
      <c r="K534" s="220"/>
      <c r="M534" s="97"/>
      <c r="N534" s="99"/>
      <c r="O534" s="100"/>
      <c r="P534" s="100"/>
      <c r="Q534" s="100"/>
      <c r="R534" s="100"/>
      <c r="S534" s="100"/>
      <c r="T534" s="100"/>
      <c r="U534" s="100"/>
      <c r="V534" s="100"/>
      <c r="W534" s="100"/>
      <c r="X534" s="101"/>
      <c r="AT534" s="98" t="s">
        <v>169</v>
      </c>
      <c r="AU534" s="98" t="s">
        <v>82</v>
      </c>
      <c r="AV534" s="13" t="s">
        <v>82</v>
      </c>
      <c r="AW534" s="13" t="s">
        <v>4</v>
      </c>
      <c r="AX534" s="13" t="s">
        <v>72</v>
      </c>
      <c r="AY534" s="98" t="s">
        <v>161</v>
      </c>
    </row>
    <row r="535" spans="1:65" s="14" customFormat="1">
      <c r="B535" s="225"/>
      <c r="C535" s="226"/>
      <c r="D535" s="221" t="s">
        <v>169</v>
      </c>
      <c r="E535" s="227" t="s">
        <v>1</v>
      </c>
      <c r="F535" s="228" t="s">
        <v>171</v>
      </c>
      <c r="G535" s="226"/>
      <c r="H535" s="229">
        <v>916.45600000000002</v>
      </c>
      <c r="I535" s="226"/>
      <c r="J535" s="226"/>
      <c r="K535" s="226"/>
      <c r="M535" s="102"/>
      <c r="N535" s="104"/>
      <c r="O535" s="105"/>
      <c r="P535" s="105"/>
      <c r="Q535" s="105"/>
      <c r="R535" s="105"/>
      <c r="S535" s="105"/>
      <c r="T535" s="105"/>
      <c r="U535" s="105"/>
      <c r="V535" s="105"/>
      <c r="W535" s="105"/>
      <c r="X535" s="106"/>
      <c r="AT535" s="103" t="s">
        <v>169</v>
      </c>
      <c r="AU535" s="103" t="s">
        <v>82</v>
      </c>
      <c r="AV535" s="14" t="s">
        <v>168</v>
      </c>
      <c r="AW535" s="14" t="s">
        <v>4</v>
      </c>
      <c r="AX535" s="14" t="s">
        <v>80</v>
      </c>
      <c r="AY535" s="103" t="s">
        <v>161</v>
      </c>
    </row>
    <row r="536" spans="1:65" s="2" customFormat="1" ht="44.25" customHeight="1">
      <c r="A536" s="21"/>
      <c r="B536" s="137"/>
      <c r="C536" s="235" t="s">
        <v>747</v>
      </c>
      <c r="D536" s="235" t="s">
        <v>549</v>
      </c>
      <c r="E536" s="236" t="s">
        <v>748</v>
      </c>
      <c r="F536" s="237" t="s">
        <v>749</v>
      </c>
      <c r="G536" s="238" t="s">
        <v>167</v>
      </c>
      <c r="H536" s="239">
        <v>1028.3440000000001</v>
      </c>
      <c r="I536" s="123"/>
      <c r="J536" s="240"/>
      <c r="K536" s="241">
        <f>ROUND(P536*H536,2)</f>
        <v>0</v>
      </c>
      <c r="L536" s="115"/>
      <c r="M536" s="116"/>
      <c r="N536" s="117" t="s">
        <v>1</v>
      </c>
      <c r="O536" s="91" t="s">
        <v>35</v>
      </c>
      <c r="P536" s="92">
        <f>I536+J536</f>
        <v>0</v>
      </c>
      <c r="Q536" s="92">
        <f>ROUND(I536*H536,2)</f>
        <v>0</v>
      </c>
      <c r="R536" s="92">
        <f>ROUND(J536*H536,2)</f>
        <v>0</v>
      </c>
      <c r="S536" s="93">
        <v>0</v>
      </c>
      <c r="T536" s="93">
        <f>S536*H536</f>
        <v>0</v>
      </c>
      <c r="U536" s="93">
        <v>0</v>
      </c>
      <c r="V536" s="93">
        <f>U536*H536</f>
        <v>0</v>
      </c>
      <c r="W536" s="93">
        <v>0</v>
      </c>
      <c r="X536" s="94">
        <f>W536*H536</f>
        <v>0</v>
      </c>
      <c r="Y536" s="21"/>
      <c r="Z536" s="21"/>
      <c r="AA536" s="21"/>
      <c r="AB536" s="21"/>
      <c r="AC536" s="21"/>
      <c r="AD536" s="21"/>
      <c r="AE536" s="21"/>
      <c r="AR536" s="95" t="s">
        <v>286</v>
      </c>
      <c r="AT536" s="95" t="s">
        <v>549</v>
      </c>
      <c r="AU536" s="95" t="s">
        <v>82</v>
      </c>
      <c r="AY536" s="17" t="s">
        <v>161</v>
      </c>
      <c r="BE536" s="96">
        <f>IF(O536="základní",K536,0)</f>
        <v>0</v>
      </c>
      <c r="BF536" s="96">
        <f>IF(O536="snížená",K536,0)</f>
        <v>0</v>
      </c>
      <c r="BG536" s="96">
        <f>IF(O536="zákl. přenesená",K536,0)</f>
        <v>0</v>
      </c>
      <c r="BH536" s="96">
        <f>IF(O536="sníž. přenesená",K536,0)</f>
        <v>0</v>
      </c>
      <c r="BI536" s="96">
        <f>IF(O536="nulová",K536,0)</f>
        <v>0</v>
      </c>
      <c r="BJ536" s="17" t="s">
        <v>80</v>
      </c>
      <c r="BK536" s="96">
        <f>ROUND(P536*H536,2)</f>
        <v>0</v>
      </c>
      <c r="BL536" s="17" t="s">
        <v>239</v>
      </c>
      <c r="BM536" s="95" t="s">
        <v>750</v>
      </c>
    </row>
    <row r="537" spans="1:65" s="15" customFormat="1">
      <c r="B537" s="230"/>
      <c r="C537" s="231"/>
      <c r="D537" s="221" t="s">
        <v>169</v>
      </c>
      <c r="E537" s="232" t="s">
        <v>1</v>
      </c>
      <c r="F537" s="233" t="s">
        <v>721</v>
      </c>
      <c r="G537" s="231"/>
      <c r="H537" s="232" t="s">
        <v>1</v>
      </c>
      <c r="I537" s="231"/>
      <c r="J537" s="231"/>
      <c r="K537" s="231"/>
      <c r="M537" s="107"/>
      <c r="N537" s="109"/>
      <c r="O537" s="110"/>
      <c r="P537" s="110"/>
      <c r="Q537" s="110"/>
      <c r="R537" s="110"/>
      <c r="S537" s="110"/>
      <c r="T537" s="110"/>
      <c r="U537" s="110"/>
      <c r="V537" s="110"/>
      <c r="W537" s="110"/>
      <c r="X537" s="111"/>
      <c r="AT537" s="108" t="s">
        <v>169</v>
      </c>
      <c r="AU537" s="108" t="s">
        <v>82</v>
      </c>
      <c r="AV537" s="15" t="s">
        <v>80</v>
      </c>
      <c r="AW537" s="15" t="s">
        <v>4</v>
      </c>
      <c r="AX537" s="15" t="s">
        <v>72</v>
      </c>
      <c r="AY537" s="108" t="s">
        <v>161</v>
      </c>
    </row>
    <row r="538" spans="1:65" s="13" customFormat="1">
      <c r="B538" s="219"/>
      <c r="C538" s="220"/>
      <c r="D538" s="221" t="s">
        <v>169</v>
      </c>
      <c r="E538" s="222" t="s">
        <v>1</v>
      </c>
      <c r="F538" s="223" t="s">
        <v>722</v>
      </c>
      <c r="G538" s="220"/>
      <c r="H538" s="224">
        <v>223.02</v>
      </c>
      <c r="I538" s="220"/>
      <c r="J538" s="220"/>
      <c r="K538" s="220"/>
      <c r="M538" s="97"/>
      <c r="N538" s="99"/>
      <c r="O538" s="100"/>
      <c r="P538" s="100"/>
      <c r="Q538" s="100"/>
      <c r="R538" s="100"/>
      <c r="S538" s="100"/>
      <c r="T538" s="100"/>
      <c r="U538" s="100"/>
      <c r="V538" s="100"/>
      <c r="W538" s="100"/>
      <c r="X538" s="101"/>
      <c r="AT538" s="98" t="s">
        <v>169</v>
      </c>
      <c r="AU538" s="98" t="s">
        <v>82</v>
      </c>
      <c r="AV538" s="13" t="s">
        <v>82</v>
      </c>
      <c r="AW538" s="13" t="s">
        <v>4</v>
      </c>
      <c r="AX538" s="13" t="s">
        <v>72</v>
      </c>
      <c r="AY538" s="98" t="s">
        <v>161</v>
      </c>
    </row>
    <row r="539" spans="1:65" s="15" customFormat="1">
      <c r="B539" s="230"/>
      <c r="C539" s="231"/>
      <c r="D539" s="221" t="s">
        <v>169</v>
      </c>
      <c r="E539" s="232" t="s">
        <v>1</v>
      </c>
      <c r="F539" s="233" t="s">
        <v>723</v>
      </c>
      <c r="G539" s="231"/>
      <c r="H539" s="232" t="s">
        <v>1</v>
      </c>
      <c r="I539" s="231"/>
      <c r="J539" s="231"/>
      <c r="K539" s="231"/>
      <c r="M539" s="107"/>
      <c r="N539" s="109"/>
      <c r="O539" s="110"/>
      <c r="P539" s="110"/>
      <c r="Q539" s="110"/>
      <c r="R539" s="110"/>
      <c r="S539" s="110"/>
      <c r="T539" s="110"/>
      <c r="U539" s="110"/>
      <c r="V539" s="110"/>
      <c r="W539" s="110"/>
      <c r="X539" s="111"/>
      <c r="AT539" s="108" t="s">
        <v>169</v>
      </c>
      <c r="AU539" s="108" t="s">
        <v>82</v>
      </c>
      <c r="AV539" s="15" t="s">
        <v>80</v>
      </c>
      <c r="AW539" s="15" t="s">
        <v>4</v>
      </c>
      <c r="AX539" s="15" t="s">
        <v>72</v>
      </c>
      <c r="AY539" s="108" t="s">
        <v>161</v>
      </c>
    </row>
    <row r="540" spans="1:65" s="13" customFormat="1">
      <c r="B540" s="219"/>
      <c r="C540" s="220"/>
      <c r="D540" s="221" t="s">
        <v>169</v>
      </c>
      <c r="E540" s="222" t="s">
        <v>1</v>
      </c>
      <c r="F540" s="223" t="s">
        <v>340</v>
      </c>
      <c r="G540" s="220"/>
      <c r="H540" s="224">
        <v>563.29999999999995</v>
      </c>
      <c r="I540" s="220"/>
      <c r="J540" s="220"/>
      <c r="K540" s="220"/>
      <c r="M540" s="97"/>
      <c r="N540" s="99"/>
      <c r="O540" s="100"/>
      <c r="P540" s="100"/>
      <c r="Q540" s="100"/>
      <c r="R540" s="100"/>
      <c r="S540" s="100"/>
      <c r="T540" s="100"/>
      <c r="U540" s="100"/>
      <c r="V540" s="100"/>
      <c r="W540" s="100"/>
      <c r="X540" s="101"/>
      <c r="AT540" s="98" t="s">
        <v>169</v>
      </c>
      <c r="AU540" s="98" t="s">
        <v>82</v>
      </c>
      <c r="AV540" s="13" t="s">
        <v>82</v>
      </c>
      <c r="AW540" s="13" t="s">
        <v>4</v>
      </c>
      <c r="AX540" s="13" t="s">
        <v>72</v>
      </c>
      <c r="AY540" s="98" t="s">
        <v>161</v>
      </c>
    </row>
    <row r="541" spans="1:65" s="15" customFormat="1">
      <c r="B541" s="230"/>
      <c r="C541" s="231"/>
      <c r="D541" s="221" t="s">
        <v>169</v>
      </c>
      <c r="E541" s="232" t="s">
        <v>1</v>
      </c>
      <c r="F541" s="233" t="s">
        <v>665</v>
      </c>
      <c r="G541" s="231"/>
      <c r="H541" s="232" t="s">
        <v>1</v>
      </c>
      <c r="I541" s="231"/>
      <c r="J541" s="231"/>
      <c r="K541" s="231"/>
      <c r="M541" s="107"/>
      <c r="N541" s="109"/>
      <c r="O541" s="110"/>
      <c r="P541" s="110"/>
      <c r="Q541" s="110"/>
      <c r="R541" s="110"/>
      <c r="S541" s="110"/>
      <c r="T541" s="110"/>
      <c r="U541" s="110"/>
      <c r="V541" s="110"/>
      <c r="W541" s="110"/>
      <c r="X541" s="111"/>
      <c r="AT541" s="108" t="s">
        <v>169</v>
      </c>
      <c r="AU541" s="108" t="s">
        <v>82</v>
      </c>
      <c r="AV541" s="15" t="s">
        <v>80</v>
      </c>
      <c r="AW541" s="15" t="s">
        <v>4</v>
      </c>
      <c r="AX541" s="15" t="s">
        <v>72</v>
      </c>
      <c r="AY541" s="108" t="s">
        <v>161</v>
      </c>
    </row>
    <row r="542" spans="1:65" s="13" customFormat="1">
      <c r="B542" s="219"/>
      <c r="C542" s="220"/>
      <c r="D542" s="221" t="s">
        <v>169</v>
      </c>
      <c r="E542" s="222" t="s">
        <v>1</v>
      </c>
      <c r="F542" s="223" t="s">
        <v>742</v>
      </c>
      <c r="G542" s="220"/>
      <c r="H542" s="224">
        <v>96</v>
      </c>
      <c r="I542" s="220"/>
      <c r="J542" s="220"/>
      <c r="K542" s="220"/>
      <c r="M542" s="97"/>
      <c r="N542" s="99"/>
      <c r="O542" s="100"/>
      <c r="P542" s="100"/>
      <c r="Q542" s="100"/>
      <c r="R542" s="100"/>
      <c r="S542" s="100"/>
      <c r="T542" s="100"/>
      <c r="U542" s="100"/>
      <c r="V542" s="100"/>
      <c r="W542" s="100"/>
      <c r="X542" s="101"/>
      <c r="AT542" s="98" t="s">
        <v>169</v>
      </c>
      <c r="AU542" s="98" t="s">
        <v>82</v>
      </c>
      <c r="AV542" s="13" t="s">
        <v>82</v>
      </c>
      <c r="AW542" s="13" t="s">
        <v>4</v>
      </c>
      <c r="AX542" s="13" t="s">
        <v>72</v>
      </c>
      <c r="AY542" s="98" t="s">
        <v>161</v>
      </c>
    </row>
    <row r="543" spans="1:65" s="14" customFormat="1">
      <c r="B543" s="225"/>
      <c r="C543" s="226"/>
      <c r="D543" s="221" t="s">
        <v>169</v>
      </c>
      <c r="E543" s="227" t="s">
        <v>1</v>
      </c>
      <c r="F543" s="228" t="s">
        <v>171</v>
      </c>
      <c r="G543" s="226"/>
      <c r="H543" s="229">
        <v>882.31999999999994</v>
      </c>
      <c r="I543" s="226"/>
      <c r="J543" s="226"/>
      <c r="K543" s="226"/>
      <c r="M543" s="102"/>
      <c r="N543" s="104"/>
      <c r="O543" s="105"/>
      <c r="P543" s="105"/>
      <c r="Q543" s="105"/>
      <c r="R543" s="105"/>
      <c r="S543" s="105"/>
      <c r="T543" s="105"/>
      <c r="U543" s="105"/>
      <c r="V543" s="105"/>
      <c r="W543" s="105"/>
      <c r="X543" s="106"/>
      <c r="AT543" s="103" t="s">
        <v>169</v>
      </c>
      <c r="AU543" s="103" t="s">
        <v>82</v>
      </c>
      <c r="AV543" s="14" t="s">
        <v>168</v>
      </c>
      <c r="AW543" s="14" t="s">
        <v>4</v>
      </c>
      <c r="AX543" s="14" t="s">
        <v>72</v>
      </c>
      <c r="AY543" s="103" t="s">
        <v>161</v>
      </c>
    </row>
    <row r="544" spans="1:65" s="13" customFormat="1">
      <c r="B544" s="219"/>
      <c r="C544" s="220"/>
      <c r="D544" s="221" t="s">
        <v>169</v>
      </c>
      <c r="E544" s="222" t="s">
        <v>1</v>
      </c>
      <c r="F544" s="223" t="s">
        <v>751</v>
      </c>
      <c r="G544" s="220"/>
      <c r="H544" s="224">
        <v>1028.3440000000001</v>
      </c>
      <c r="I544" s="220"/>
      <c r="J544" s="220"/>
      <c r="K544" s="220"/>
      <c r="M544" s="97"/>
      <c r="N544" s="99"/>
      <c r="O544" s="100"/>
      <c r="P544" s="100"/>
      <c r="Q544" s="100"/>
      <c r="R544" s="100"/>
      <c r="S544" s="100"/>
      <c r="T544" s="100"/>
      <c r="U544" s="100"/>
      <c r="V544" s="100"/>
      <c r="W544" s="100"/>
      <c r="X544" s="101"/>
      <c r="AT544" s="98" t="s">
        <v>169</v>
      </c>
      <c r="AU544" s="98" t="s">
        <v>82</v>
      </c>
      <c r="AV544" s="13" t="s">
        <v>82</v>
      </c>
      <c r="AW544" s="13" t="s">
        <v>4</v>
      </c>
      <c r="AX544" s="13" t="s">
        <v>72</v>
      </c>
      <c r="AY544" s="98" t="s">
        <v>161</v>
      </c>
    </row>
    <row r="545" spans="1:65" s="14" customFormat="1">
      <c r="B545" s="225"/>
      <c r="C545" s="226"/>
      <c r="D545" s="221" t="s">
        <v>169</v>
      </c>
      <c r="E545" s="227" t="s">
        <v>1</v>
      </c>
      <c r="F545" s="228" t="s">
        <v>171</v>
      </c>
      <c r="G545" s="226"/>
      <c r="H545" s="229">
        <v>1028.3440000000001</v>
      </c>
      <c r="I545" s="226"/>
      <c r="J545" s="226"/>
      <c r="K545" s="226"/>
      <c r="M545" s="102"/>
      <c r="N545" s="104"/>
      <c r="O545" s="105"/>
      <c r="P545" s="105"/>
      <c r="Q545" s="105"/>
      <c r="R545" s="105"/>
      <c r="S545" s="105"/>
      <c r="T545" s="105"/>
      <c r="U545" s="105"/>
      <c r="V545" s="105"/>
      <c r="W545" s="105"/>
      <c r="X545" s="106"/>
      <c r="AT545" s="103" t="s">
        <v>169</v>
      </c>
      <c r="AU545" s="103" t="s">
        <v>82</v>
      </c>
      <c r="AV545" s="14" t="s">
        <v>168</v>
      </c>
      <c r="AW545" s="14" t="s">
        <v>4</v>
      </c>
      <c r="AX545" s="14" t="s">
        <v>80</v>
      </c>
      <c r="AY545" s="103" t="s">
        <v>161</v>
      </c>
    </row>
    <row r="546" spans="1:65" s="2" customFormat="1" ht="33" customHeight="1">
      <c r="A546" s="21"/>
      <c r="B546" s="137"/>
      <c r="C546" s="213" t="s">
        <v>379</v>
      </c>
      <c r="D546" s="213" t="s">
        <v>164</v>
      </c>
      <c r="E546" s="214" t="s">
        <v>752</v>
      </c>
      <c r="F546" s="215" t="s">
        <v>753</v>
      </c>
      <c r="G546" s="216" t="s">
        <v>167</v>
      </c>
      <c r="H546" s="217">
        <v>223.02</v>
      </c>
      <c r="I546" s="218">
        <v>0</v>
      </c>
      <c r="J546" s="123"/>
      <c r="K546" s="218">
        <f>ROUND(P546*H546,2)</f>
        <v>0</v>
      </c>
      <c r="L546" s="89"/>
      <c r="M546" s="22"/>
      <c r="N546" s="90" t="s">
        <v>1</v>
      </c>
      <c r="O546" s="91" t="s">
        <v>35</v>
      </c>
      <c r="P546" s="92">
        <f>I546+J546</f>
        <v>0</v>
      </c>
      <c r="Q546" s="92">
        <f>ROUND(I546*H546,2)</f>
        <v>0</v>
      </c>
      <c r="R546" s="92">
        <f>ROUND(J546*H546,2)</f>
        <v>0</v>
      </c>
      <c r="S546" s="93">
        <v>0</v>
      </c>
      <c r="T546" s="93">
        <f>S546*H546</f>
        <v>0</v>
      </c>
      <c r="U546" s="93">
        <v>0</v>
      </c>
      <c r="V546" s="93">
        <f>U546*H546</f>
        <v>0</v>
      </c>
      <c r="W546" s="93">
        <v>0</v>
      </c>
      <c r="X546" s="94">
        <f>W546*H546</f>
        <v>0</v>
      </c>
      <c r="Y546" s="21"/>
      <c r="Z546" s="21"/>
      <c r="AA546" s="21"/>
      <c r="AB546" s="21"/>
      <c r="AC546" s="21"/>
      <c r="AD546" s="21"/>
      <c r="AE546" s="21"/>
      <c r="AR546" s="95" t="s">
        <v>239</v>
      </c>
      <c r="AT546" s="95" t="s">
        <v>164</v>
      </c>
      <c r="AU546" s="95" t="s">
        <v>82</v>
      </c>
      <c r="AY546" s="17" t="s">
        <v>161</v>
      </c>
      <c r="BE546" s="96">
        <f>IF(O546="základní",K546,0)</f>
        <v>0</v>
      </c>
      <c r="BF546" s="96">
        <f>IF(O546="snížená",K546,0)</f>
        <v>0</v>
      </c>
      <c r="BG546" s="96">
        <f>IF(O546="zákl. přenesená",K546,0)</f>
        <v>0</v>
      </c>
      <c r="BH546" s="96">
        <f>IF(O546="sníž. přenesená",K546,0)</f>
        <v>0</v>
      </c>
      <c r="BI546" s="96">
        <f>IF(O546="nulová",K546,0)</f>
        <v>0</v>
      </c>
      <c r="BJ546" s="17" t="s">
        <v>80</v>
      </c>
      <c r="BK546" s="96">
        <f>ROUND(P546*H546,2)</f>
        <v>0</v>
      </c>
      <c r="BL546" s="17" t="s">
        <v>239</v>
      </c>
      <c r="BM546" s="95" t="s">
        <v>754</v>
      </c>
    </row>
    <row r="547" spans="1:65" s="15" customFormat="1">
      <c r="B547" s="230"/>
      <c r="C547" s="231"/>
      <c r="D547" s="221" t="s">
        <v>169</v>
      </c>
      <c r="E547" s="232" t="s">
        <v>1</v>
      </c>
      <c r="F547" s="233" t="s">
        <v>721</v>
      </c>
      <c r="G547" s="231"/>
      <c r="H547" s="232" t="s">
        <v>1</v>
      </c>
      <c r="I547" s="231"/>
      <c r="J547" s="231"/>
      <c r="K547" s="231"/>
      <c r="M547" s="107"/>
      <c r="N547" s="109"/>
      <c r="O547" s="110"/>
      <c r="P547" s="110"/>
      <c r="Q547" s="110"/>
      <c r="R547" s="110"/>
      <c r="S547" s="110"/>
      <c r="T547" s="110"/>
      <c r="U547" s="110"/>
      <c r="V547" s="110"/>
      <c r="W547" s="110"/>
      <c r="X547" s="111"/>
      <c r="AT547" s="108" t="s">
        <v>169</v>
      </c>
      <c r="AU547" s="108" t="s">
        <v>82</v>
      </c>
      <c r="AV547" s="15" t="s">
        <v>80</v>
      </c>
      <c r="AW547" s="15" t="s">
        <v>4</v>
      </c>
      <c r="AX547" s="15" t="s">
        <v>72</v>
      </c>
      <c r="AY547" s="108" t="s">
        <v>161</v>
      </c>
    </row>
    <row r="548" spans="1:65" s="13" customFormat="1">
      <c r="B548" s="219"/>
      <c r="C548" s="220"/>
      <c r="D548" s="221" t="s">
        <v>169</v>
      </c>
      <c r="E548" s="222" t="s">
        <v>1</v>
      </c>
      <c r="F548" s="223" t="s">
        <v>722</v>
      </c>
      <c r="G548" s="220"/>
      <c r="H548" s="224">
        <v>223.02</v>
      </c>
      <c r="I548" s="220"/>
      <c r="J548" s="220"/>
      <c r="K548" s="220"/>
      <c r="M548" s="97"/>
      <c r="N548" s="99"/>
      <c r="O548" s="100"/>
      <c r="P548" s="100"/>
      <c r="Q548" s="100"/>
      <c r="R548" s="100"/>
      <c r="S548" s="100"/>
      <c r="T548" s="100"/>
      <c r="U548" s="100"/>
      <c r="V548" s="100"/>
      <c r="W548" s="100"/>
      <c r="X548" s="101"/>
      <c r="AT548" s="98" t="s">
        <v>169</v>
      </c>
      <c r="AU548" s="98" t="s">
        <v>82</v>
      </c>
      <c r="AV548" s="13" t="s">
        <v>82</v>
      </c>
      <c r="AW548" s="13" t="s">
        <v>4</v>
      </c>
      <c r="AX548" s="13" t="s">
        <v>72</v>
      </c>
      <c r="AY548" s="98" t="s">
        <v>161</v>
      </c>
    </row>
    <row r="549" spans="1:65" s="14" customFormat="1">
      <c r="B549" s="225"/>
      <c r="C549" s="226"/>
      <c r="D549" s="221" t="s">
        <v>169</v>
      </c>
      <c r="E549" s="227" t="s">
        <v>1</v>
      </c>
      <c r="F549" s="228" t="s">
        <v>171</v>
      </c>
      <c r="G549" s="226"/>
      <c r="H549" s="229">
        <v>223.02</v>
      </c>
      <c r="I549" s="226"/>
      <c r="J549" s="226"/>
      <c r="K549" s="226"/>
      <c r="M549" s="102"/>
      <c r="N549" s="104"/>
      <c r="O549" s="105"/>
      <c r="P549" s="105"/>
      <c r="Q549" s="105"/>
      <c r="R549" s="105"/>
      <c r="S549" s="105"/>
      <c r="T549" s="105"/>
      <c r="U549" s="105"/>
      <c r="V549" s="105"/>
      <c r="W549" s="105"/>
      <c r="X549" s="106"/>
      <c r="AT549" s="103" t="s">
        <v>169</v>
      </c>
      <c r="AU549" s="103" t="s">
        <v>82</v>
      </c>
      <c r="AV549" s="14" t="s">
        <v>168</v>
      </c>
      <c r="AW549" s="14" t="s">
        <v>4</v>
      </c>
      <c r="AX549" s="14" t="s">
        <v>80</v>
      </c>
      <c r="AY549" s="103" t="s">
        <v>161</v>
      </c>
    </row>
    <row r="550" spans="1:65" s="2" customFormat="1" ht="24.2" customHeight="1">
      <c r="A550" s="21"/>
      <c r="B550" s="137"/>
      <c r="C550" s="235" t="s">
        <v>755</v>
      </c>
      <c r="D550" s="235" t="s">
        <v>549</v>
      </c>
      <c r="E550" s="236" t="s">
        <v>756</v>
      </c>
      <c r="F550" s="237" t="s">
        <v>757</v>
      </c>
      <c r="G550" s="238" t="s">
        <v>167</v>
      </c>
      <c r="H550" s="239">
        <v>257.58800000000002</v>
      </c>
      <c r="I550" s="123"/>
      <c r="J550" s="240"/>
      <c r="K550" s="241">
        <f>ROUND(P550*H550,2)</f>
        <v>0</v>
      </c>
      <c r="L550" s="115"/>
      <c r="M550" s="116"/>
      <c r="N550" s="117" t="s">
        <v>1</v>
      </c>
      <c r="O550" s="91" t="s">
        <v>35</v>
      </c>
      <c r="P550" s="92">
        <f>I550+J550</f>
        <v>0</v>
      </c>
      <c r="Q550" s="92">
        <f>ROUND(I550*H550,2)</f>
        <v>0</v>
      </c>
      <c r="R550" s="92">
        <f>ROUND(J550*H550,2)</f>
        <v>0</v>
      </c>
      <c r="S550" s="93">
        <v>0</v>
      </c>
      <c r="T550" s="93">
        <f>S550*H550</f>
        <v>0</v>
      </c>
      <c r="U550" s="93">
        <v>0</v>
      </c>
      <c r="V550" s="93">
        <f>U550*H550</f>
        <v>0</v>
      </c>
      <c r="W550" s="93">
        <v>0</v>
      </c>
      <c r="X550" s="94">
        <f>W550*H550</f>
        <v>0</v>
      </c>
      <c r="Y550" s="21"/>
      <c r="Z550" s="21"/>
      <c r="AA550" s="21"/>
      <c r="AB550" s="21"/>
      <c r="AC550" s="21"/>
      <c r="AD550" s="21"/>
      <c r="AE550" s="21"/>
      <c r="AR550" s="95" t="s">
        <v>286</v>
      </c>
      <c r="AT550" s="95" t="s">
        <v>549</v>
      </c>
      <c r="AU550" s="95" t="s">
        <v>82</v>
      </c>
      <c r="AY550" s="17" t="s">
        <v>161</v>
      </c>
      <c r="BE550" s="96">
        <f>IF(O550="základní",K550,0)</f>
        <v>0</v>
      </c>
      <c r="BF550" s="96">
        <f>IF(O550="snížená",K550,0)</f>
        <v>0</v>
      </c>
      <c r="BG550" s="96">
        <f>IF(O550="zákl. přenesená",K550,0)</f>
        <v>0</v>
      </c>
      <c r="BH550" s="96">
        <f>IF(O550="sníž. přenesená",K550,0)</f>
        <v>0</v>
      </c>
      <c r="BI550" s="96">
        <f>IF(O550="nulová",K550,0)</f>
        <v>0</v>
      </c>
      <c r="BJ550" s="17" t="s">
        <v>80</v>
      </c>
      <c r="BK550" s="96">
        <f>ROUND(P550*H550,2)</f>
        <v>0</v>
      </c>
      <c r="BL550" s="17" t="s">
        <v>239</v>
      </c>
      <c r="BM550" s="95" t="s">
        <v>758</v>
      </c>
    </row>
    <row r="551" spans="1:65" s="13" customFormat="1">
      <c r="B551" s="219"/>
      <c r="C551" s="220"/>
      <c r="D551" s="221" t="s">
        <v>169</v>
      </c>
      <c r="E551" s="222" t="s">
        <v>1</v>
      </c>
      <c r="F551" s="223" t="s">
        <v>759</v>
      </c>
      <c r="G551" s="220"/>
      <c r="H551" s="224">
        <v>257.58800000000002</v>
      </c>
      <c r="I551" s="220"/>
      <c r="J551" s="220"/>
      <c r="K551" s="220"/>
      <c r="M551" s="97"/>
      <c r="N551" s="99"/>
      <c r="O551" s="100"/>
      <c r="P551" s="100"/>
      <c r="Q551" s="100"/>
      <c r="R551" s="100"/>
      <c r="S551" s="100"/>
      <c r="T551" s="100"/>
      <c r="U551" s="100"/>
      <c r="V551" s="100"/>
      <c r="W551" s="100"/>
      <c r="X551" s="101"/>
      <c r="AT551" s="98" t="s">
        <v>169</v>
      </c>
      <c r="AU551" s="98" t="s">
        <v>82</v>
      </c>
      <c r="AV551" s="13" t="s">
        <v>82</v>
      </c>
      <c r="AW551" s="13" t="s">
        <v>4</v>
      </c>
      <c r="AX551" s="13" t="s">
        <v>72</v>
      </c>
      <c r="AY551" s="98" t="s">
        <v>161</v>
      </c>
    </row>
    <row r="552" spans="1:65" s="14" customFormat="1">
      <c r="B552" s="225"/>
      <c r="C552" s="226"/>
      <c r="D552" s="221" t="s">
        <v>169</v>
      </c>
      <c r="E552" s="227" t="s">
        <v>1</v>
      </c>
      <c r="F552" s="228" t="s">
        <v>171</v>
      </c>
      <c r="G552" s="226"/>
      <c r="H552" s="229">
        <v>257.58800000000002</v>
      </c>
      <c r="I552" s="226"/>
      <c r="J552" s="226"/>
      <c r="K552" s="226"/>
      <c r="M552" s="102"/>
      <c r="N552" s="104"/>
      <c r="O552" s="105"/>
      <c r="P552" s="105"/>
      <c r="Q552" s="105"/>
      <c r="R552" s="105"/>
      <c r="S552" s="105"/>
      <c r="T552" s="105"/>
      <c r="U552" s="105"/>
      <c r="V552" s="105"/>
      <c r="W552" s="105"/>
      <c r="X552" s="106"/>
      <c r="AT552" s="103" t="s">
        <v>169</v>
      </c>
      <c r="AU552" s="103" t="s">
        <v>82</v>
      </c>
      <c r="AV552" s="14" t="s">
        <v>168</v>
      </c>
      <c r="AW552" s="14" t="s">
        <v>4</v>
      </c>
      <c r="AX552" s="14" t="s">
        <v>80</v>
      </c>
      <c r="AY552" s="103" t="s">
        <v>161</v>
      </c>
    </row>
    <row r="553" spans="1:65" s="2" customFormat="1" ht="49.15" customHeight="1">
      <c r="A553" s="21"/>
      <c r="B553" s="137"/>
      <c r="C553" s="213" t="s">
        <v>384</v>
      </c>
      <c r="D553" s="213" t="s">
        <v>164</v>
      </c>
      <c r="E553" s="214" t="s">
        <v>760</v>
      </c>
      <c r="F553" s="215" t="s">
        <v>761</v>
      </c>
      <c r="G553" s="216" t="s">
        <v>282</v>
      </c>
      <c r="H553" s="217">
        <v>12.792999999999999</v>
      </c>
      <c r="I553" s="218">
        <v>0</v>
      </c>
      <c r="J553" s="123"/>
      <c r="K553" s="218">
        <f>ROUND(P553*H553,2)</f>
        <v>0</v>
      </c>
      <c r="L553" s="89"/>
      <c r="M553" s="22"/>
      <c r="N553" s="90" t="s">
        <v>1</v>
      </c>
      <c r="O553" s="91" t="s">
        <v>35</v>
      </c>
      <c r="P553" s="92">
        <f>I553+J553</f>
        <v>0</v>
      </c>
      <c r="Q553" s="92">
        <f>ROUND(I553*H553,2)</f>
        <v>0</v>
      </c>
      <c r="R553" s="92">
        <f>ROUND(J553*H553,2)</f>
        <v>0</v>
      </c>
      <c r="S553" s="93">
        <v>0</v>
      </c>
      <c r="T553" s="93">
        <f>S553*H553</f>
        <v>0</v>
      </c>
      <c r="U553" s="93">
        <v>0</v>
      </c>
      <c r="V553" s="93">
        <f>U553*H553</f>
        <v>0</v>
      </c>
      <c r="W553" s="93">
        <v>0</v>
      </c>
      <c r="X553" s="94">
        <f>W553*H553</f>
        <v>0</v>
      </c>
      <c r="Y553" s="21"/>
      <c r="Z553" s="21"/>
      <c r="AA553" s="21"/>
      <c r="AB553" s="21"/>
      <c r="AC553" s="21"/>
      <c r="AD553" s="21"/>
      <c r="AE553" s="21"/>
      <c r="AR553" s="95" t="s">
        <v>239</v>
      </c>
      <c r="AT553" s="95" t="s">
        <v>164</v>
      </c>
      <c r="AU553" s="95" t="s">
        <v>82</v>
      </c>
      <c r="AY553" s="17" t="s">
        <v>161</v>
      </c>
      <c r="BE553" s="96">
        <f>IF(O553="základní",K553,0)</f>
        <v>0</v>
      </c>
      <c r="BF553" s="96">
        <f>IF(O553="snížená",K553,0)</f>
        <v>0</v>
      </c>
      <c r="BG553" s="96">
        <f>IF(O553="zákl. přenesená",K553,0)</f>
        <v>0</v>
      </c>
      <c r="BH553" s="96">
        <f>IF(O553="sníž. přenesená",K553,0)</f>
        <v>0</v>
      </c>
      <c r="BI553" s="96">
        <f>IF(O553="nulová",K553,0)</f>
        <v>0</v>
      </c>
      <c r="BJ553" s="17" t="s">
        <v>80</v>
      </c>
      <c r="BK553" s="96">
        <f>ROUND(P553*H553,2)</f>
        <v>0</v>
      </c>
      <c r="BL553" s="17" t="s">
        <v>239</v>
      </c>
      <c r="BM553" s="95" t="s">
        <v>762</v>
      </c>
    </row>
    <row r="554" spans="1:65" s="12" customFormat="1" ht="22.9" customHeight="1">
      <c r="B554" s="206"/>
      <c r="C554" s="207"/>
      <c r="D554" s="208" t="s">
        <v>71</v>
      </c>
      <c r="E554" s="211" t="s">
        <v>763</v>
      </c>
      <c r="F554" s="211" t="s">
        <v>764</v>
      </c>
      <c r="G554" s="207"/>
      <c r="H554" s="207"/>
      <c r="I554" s="207"/>
      <c r="J554" s="207"/>
      <c r="K554" s="212">
        <f>BK554</f>
        <v>0</v>
      </c>
      <c r="M554" s="80"/>
      <c r="N554" s="82"/>
      <c r="O554" s="83"/>
      <c r="P554" s="83"/>
      <c r="Q554" s="84">
        <f>SUM(Q555:Q584)</f>
        <v>0</v>
      </c>
      <c r="R554" s="84">
        <f>SUM(R555:R584)</f>
        <v>0</v>
      </c>
      <c r="S554" s="83"/>
      <c r="T554" s="85">
        <f>SUM(T555:T584)</f>
        <v>0</v>
      </c>
      <c r="U554" s="83"/>
      <c r="V554" s="85">
        <f>SUM(V555:V584)</f>
        <v>0</v>
      </c>
      <c r="W554" s="83"/>
      <c r="X554" s="86">
        <f>SUM(X555:X584)</f>
        <v>0</v>
      </c>
      <c r="AR554" s="81" t="s">
        <v>82</v>
      </c>
      <c r="AT554" s="87" t="s">
        <v>71</v>
      </c>
      <c r="AU554" s="87" t="s">
        <v>80</v>
      </c>
      <c r="AY554" s="81" t="s">
        <v>161</v>
      </c>
      <c r="BK554" s="88">
        <f>SUM(BK555:BK584)</f>
        <v>0</v>
      </c>
    </row>
    <row r="555" spans="1:65" s="2" customFormat="1" ht="37.9" customHeight="1">
      <c r="A555" s="21"/>
      <c r="B555" s="137"/>
      <c r="C555" s="213" t="s">
        <v>765</v>
      </c>
      <c r="D555" s="213" t="s">
        <v>164</v>
      </c>
      <c r="E555" s="214" t="s">
        <v>766</v>
      </c>
      <c r="F555" s="215" t="s">
        <v>767</v>
      </c>
      <c r="G555" s="216" t="s">
        <v>167</v>
      </c>
      <c r="H555" s="217">
        <v>223.02</v>
      </c>
      <c r="I555" s="218">
        <v>0</v>
      </c>
      <c r="J555" s="123"/>
      <c r="K555" s="218">
        <f>ROUND(P555*H555,2)</f>
        <v>0</v>
      </c>
      <c r="L555" s="89"/>
      <c r="M555" s="22"/>
      <c r="N555" s="90" t="s">
        <v>1</v>
      </c>
      <c r="O555" s="91" t="s">
        <v>35</v>
      </c>
      <c r="P555" s="92">
        <f>I555+J555</f>
        <v>0</v>
      </c>
      <c r="Q555" s="92">
        <f>ROUND(I555*H555,2)</f>
        <v>0</v>
      </c>
      <c r="R555" s="92">
        <f>ROUND(J555*H555,2)</f>
        <v>0</v>
      </c>
      <c r="S555" s="93">
        <v>0</v>
      </c>
      <c r="T555" s="93">
        <f>S555*H555</f>
        <v>0</v>
      </c>
      <c r="U555" s="93">
        <v>0</v>
      </c>
      <c r="V555" s="93">
        <f>U555*H555</f>
        <v>0</v>
      </c>
      <c r="W555" s="93">
        <v>0</v>
      </c>
      <c r="X555" s="94">
        <f>W555*H555</f>
        <v>0</v>
      </c>
      <c r="Y555" s="21"/>
      <c r="Z555" s="21"/>
      <c r="AA555" s="21"/>
      <c r="AB555" s="21"/>
      <c r="AC555" s="21"/>
      <c r="AD555" s="21"/>
      <c r="AE555" s="21"/>
      <c r="AR555" s="95" t="s">
        <v>239</v>
      </c>
      <c r="AT555" s="95" t="s">
        <v>164</v>
      </c>
      <c r="AU555" s="95" t="s">
        <v>82</v>
      </c>
      <c r="AY555" s="17" t="s">
        <v>161</v>
      </c>
      <c r="BE555" s="96">
        <f>IF(O555="základní",K555,0)</f>
        <v>0</v>
      </c>
      <c r="BF555" s="96">
        <f>IF(O555="snížená",K555,0)</f>
        <v>0</v>
      </c>
      <c r="BG555" s="96">
        <f>IF(O555="zákl. přenesená",K555,0)</f>
        <v>0</v>
      </c>
      <c r="BH555" s="96">
        <f>IF(O555="sníž. přenesená",K555,0)</f>
        <v>0</v>
      </c>
      <c r="BI555" s="96">
        <f>IF(O555="nulová",K555,0)</f>
        <v>0</v>
      </c>
      <c r="BJ555" s="17" t="s">
        <v>80</v>
      </c>
      <c r="BK555" s="96">
        <f>ROUND(P555*H555,2)</f>
        <v>0</v>
      </c>
      <c r="BL555" s="17" t="s">
        <v>239</v>
      </c>
      <c r="BM555" s="95" t="s">
        <v>545</v>
      </c>
    </row>
    <row r="556" spans="1:65" s="15" customFormat="1">
      <c r="B556" s="230"/>
      <c r="C556" s="231"/>
      <c r="D556" s="221" t="s">
        <v>169</v>
      </c>
      <c r="E556" s="232" t="s">
        <v>1</v>
      </c>
      <c r="F556" s="233" t="s">
        <v>721</v>
      </c>
      <c r="G556" s="231"/>
      <c r="H556" s="232" t="s">
        <v>1</v>
      </c>
      <c r="I556" s="231"/>
      <c r="J556" s="231"/>
      <c r="K556" s="231"/>
      <c r="M556" s="107"/>
      <c r="N556" s="109"/>
      <c r="O556" s="110"/>
      <c r="P556" s="110"/>
      <c r="Q556" s="110"/>
      <c r="R556" s="110"/>
      <c r="S556" s="110"/>
      <c r="T556" s="110"/>
      <c r="U556" s="110"/>
      <c r="V556" s="110"/>
      <c r="W556" s="110"/>
      <c r="X556" s="111"/>
      <c r="AT556" s="108" t="s">
        <v>169</v>
      </c>
      <c r="AU556" s="108" t="s">
        <v>82</v>
      </c>
      <c r="AV556" s="15" t="s">
        <v>80</v>
      </c>
      <c r="AW556" s="15" t="s">
        <v>4</v>
      </c>
      <c r="AX556" s="15" t="s">
        <v>72</v>
      </c>
      <c r="AY556" s="108" t="s">
        <v>161</v>
      </c>
    </row>
    <row r="557" spans="1:65" s="15" customFormat="1">
      <c r="B557" s="230"/>
      <c r="C557" s="231"/>
      <c r="D557" s="221" t="s">
        <v>169</v>
      </c>
      <c r="E557" s="232" t="s">
        <v>1</v>
      </c>
      <c r="F557" s="233" t="s">
        <v>768</v>
      </c>
      <c r="G557" s="231"/>
      <c r="H557" s="232" t="s">
        <v>1</v>
      </c>
      <c r="I557" s="231"/>
      <c r="J557" s="231"/>
      <c r="K557" s="231"/>
      <c r="M557" s="107"/>
      <c r="N557" s="109"/>
      <c r="O557" s="110"/>
      <c r="P557" s="110"/>
      <c r="Q557" s="110"/>
      <c r="R557" s="110"/>
      <c r="S557" s="110"/>
      <c r="T557" s="110"/>
      <c r="U557" s="110"/>
      <c r="V557" s="110"/>
      <c r="W557" s="110"/>
      <c r="X557" s="111"/>
      <c r="AT557" s="108" t="s">
        <v>169</v>
      </c>
      <c r="AU557" s="108" t="s">
        <v>82</v>
      </c>
      <c r="AV557" s="15" t="s">
        <v>80</v>
      </c>
      <c r="AW557" s="15" t="s">
        <v>4</v>
      </c>
      <c r="AX557" s="15" t="s">
        <v>72</v>
      </c>
      <c r="AY557" s="108" t="s">
        <v>161</v>
      </c>
    </row>
    <row r="558" spans="1:65" s="13" customFormat="1">
      <c r="B558" s="219"/>
      <c r="C558" s="220"/>
      <c r="D558" s="221" t="s">
        <v>169</v>
      </c>
      <c r="E558" s="222" t="s">
        <v>1</v>
      </c>
      <c r="F558" s="223" t="s">
        <v>722</v>
      </c>
      <c r="G558" s="220"/>
      <c r="H558" s="224">
        <v>223.02</v>
      </c>
      <c r="I558" s="220"/>
      <c r="J558" s="220"/>
      <c r="K558" s="220"/>
      <c r="M558" s="97"/>
      <c r="N558" s="99"/>
      <c r="O558" s="100"/>
      <c r="P558" s="100"/>
      <c r="Q558" s="100"/>
      <c r="R558" s="100"/>
      <c r="S558" s="100"/>
      <c r="T558" s="100"/>
      <c r="U558" s="100"/>
      <c r="V558" s="100"/>
      <c r="W558" s="100"/>
      <c r="X558" s="101"/>
      <c r="AT558" s="98" t="s">
        <v>169</v>
      </c>
      <c r="AU558" s="98" t="s">
        <v>82</v>
      </c>
      <c r="AV558" s="13" t="s">
        <v>82</v>
      </c>
      <c r="AW558" s="13" t="s">
        <v>4</v>
      </c>
      <c r="AX558" s="13" t="s">
        <v>72</v>
      </c>
      <c r="AY558" s="98" t="s">
        <v>161</v>
      </c>
    </row>
    <row r="559" spans="1:65" s="14" customFormat="1">
      <c r="B559" s="225"/>
      <c r="C559" s="226"/>
      <c r="D559" s="221" t="s">
        <v>169</v>
      </c>
      <c r="E559" s="227" t="s">
        <v>1</v>
      </c>
      <c r="F559" s="228" t="s">
        <v>171</v>
      </c>
      <c r="G559" s="226"/>
      <c r="H559" s="229">
        <v>223.02</v>
      </c>
      <c r="I559" s="226"/>
      <c r="J559" s="226"/>
      <c r="K559" s="226"/>
      <c r="M559" s="102"/>
      <c r="N559" s="104"/>
      <c r="O559" s="105"/>
      <c r="P559" s="105"/>
      <c r="Q559" s="105"/>
      <c r="R559" s="105"/>
      <c r="S559" s="105"/>
      <c r="T559" s="105"/>
      <c r="U559" s="105"/>
      <c r="V559" s="105"/>
      <c r="W559" s="105"/>
      <c r="X559" s="106"/>
      <c r="AT559" s="103" t="s">
        <v>169</v>
      </c>
      <c r="AU559" s="103" t="s">
        <v>82</v>
      </c>
      <c r="AV559" s="14" t="s">
        <v>168</v>
      </c>
      <c r="AW559" s="14" t="s">
        <v>4</v>
      </c>
      <c r="AX559" s="14" t="s">
        <v>80</v>
      </c>
      <c r="AY559" s="103" t="s">
        <v>161</v>
      </c>
    </row>
    <row r="560" spans="1:65" s="2" customFormat="1" ht="24.2" customHeight="1">
      <c r="A560" s="21"/>
      <c r="B560" s="137"/>
      <c r="C560" s="235" t="s">
        <v>389</v>
      </c>
      <c r="D560" s="235" t="s">
        <v>549</v>
      </c>
      <c r="E560" s="236" t="s">
        <v>769</v>
      </c>
      <c r="F560" s="237" t="s">
        <v>770</v>
      </c>
      <c r="G560" s="238" t="s">
        <v>167</v>
      </c>
      <c r="H560" s="239">
        <v>234.17099999999999</v>
      </c>
      <c r="I560" s="123"/>
      <c r="J560" s="240"/>
      <c r="K560" s="241">
        <f>ROUND(P560*H560,2)</f>
        <v>0</v>
      </c>
      <c r="L560" s="115"/>
      <c r="M560" s="116"/>
      <c r="N560" s="117" t="s">
        <v>1</v>
      </c>
      <c r="O560" s="91" t="s">
        <v>35</v>
      </c>
      <c r="P560" s="92">
        <f>I560+J560</f>
        <v>0</v>
      </c>
      <c r="Q560" s="92">
        <f>ROUND(I560*H560,2)</f>
        <v>0</v>
      </c>
      <c r="R560" s="92">
        <f>ROUND(J560*H560,2)</f>
        <v>0</v>
      </c>
      <c r="S560" s="93">
        <v>0</v>
      </c>
      <c r="T560" s="93">
        <f>S560*H560</f>
        <v>0</v>
      </c>
      <c r="U560" s="93">
        <v>0</v>
      </c>
      <c r="V560" s="93">
        <f>U560*H560</f>
        <v>0</v>
      </c>
      <c r="W560" s="93">
        <v>0</v>
      </c>
      <c r="X560" s="94">
        <f>W560*H560</f>
        <v>0</v>
      </c>
      <c r="Y560" s="21"/>
      <c r="Z560" s="21"/>
      <c r="AA560" s="21"/>
      <c r="AB560" s="21"/>
      <c r="AC560" s="21"/>
      <c r="AD560" s="21"/>
      <c r="AE560" s="21"/>
      <c r="AR560" s="95" t="s">
        <v>286</v>
      </c>
      <c r="AT560" s="95" t="s">
        <v>549</v>
      </c>
      <c r="AU560" s="95" t="s">
        <v>82</v>
      </c>
      <c r="AY560" s="17" t="s">
        <v>161</v>
      </c>
      <c r="BE560" s="96">
        <f>IF(O560="základní",K560,0)</f>
        <v>0</v>
      </c>
      <c r="BF560" s="96">
        <f>IF(O560="snížená",K560,0)</f>
        <v>0</v>
      </c>
      <c r="BG560" s="96">
        <f>IF(O560="zákl. přenesená",K560,0)</f>
        <v>0</v>
      </c>
      <c r="BH560" s="96">
        <f>IF(O560="sníž. přenesená",K560,0)</f>
        <v>0</v>
      </c>
      <c r="BI560" s="96">
        <f>IF(O560="nulová",K560,0)</f>
        <v>0</v>
      </c>
      <c r="BJ560" s="17" t="s">
        <v>80</v>
      </c>
      <c r="BK560" s="96">
        <f>ROUND(P560*H560,2)</f>
        <v>0</v>
      </c>
      <c r="BL560" s="17" t="s">
        <v>239</v>
      </c>
      <c r="BM560" s="95" t="s">
        <v>771</v>
      </c>
    </row>
    <row r="561" spans="1:65" s="13" customFormat="1">
      <c r="B561" s="219"/>
      <c r="C561" s="220"/>
      <c r="D561" s="221" t="s">
        <v>169</v>
      </c>
      <c r="E561" s="222" t="s">
        <v>1</v>
      </c>
      <c r="F561" s="223" t="s">
        <v>772</v>
      </c>
      <c r="G561" s="220"/>
      <c r="H561" s="224">
        <v>234.17099999999999</v>
      </c>
      <c r="I561" s="220"/>
      <c r="J561" s="220"/>
      <c r="K561" s="220"/>
      <c r="M561" s="97"/>
      <c r="N561" s="99"/>
      <c r="O561" s="100"/>
      <c r="P561" s="100"/>
      <c r="Q561" s="100"/>
      <c r="R561" s="100"/>
      <c r="S561" s="100"/>
      <c r="T561" s="100"/>
      <c r="U561" s="100"/>
      <c r="V561" s="100"/>
      <c r="W561" s="100"/>
      <c r="X561" s="101"/>
      <c r="AT561" s="98" t="s">
        <v>169</v>
      </c>
      <c r="AU561" s="98" t="s">
        <v>82</v>
      </c>
      <c r="AV561" s="13" t="s">
        <v>82</v>
      </c>
      <c r="AW561" s="13" t="s">
        <v>4</v>
      </c>
      <c r="AX561" s="13" t="s">
        <v>72</v>
      </c>
      <c r="AY561" s="98" t="s">
        <v>161</v>
      </c>
    </row>
    <row r="562" spans="1:65" s="14" customFormat="1">
      <c r="B562" s="225"/>
      <c r="C562" s="226"/>
      <c r="D562" s="221" t="s">
        <v>169</v>
      </c>
      <c r="E562" s="227" t="s">
        <v>1</v>
      </c>
      <c r="F562" s="228" t="s">
        <v>171</v>
      </c>
      <c r="G562" s="226"/>
      <c r="H562" s="229">
        <v>234.17099999999999</v>
      </c>
      <c r="I562" s="226"/>
      <c r="J562" s="226"/>
      <c r="K562" s="226"/>
      <c r="M562" s="102"/>
      <c r="N562" s="104"/>
      <c r="O562" s="105"/>
      <c r="P562" s="105"/>
      <c r="Q562" s="105"/>
      <c r="R562" s="105"/>
      <c r="S562" s="105"/>
      <c r="T562" s="105"/>
      <c r="U562" s="105"/>
      <c r="V562" s="105"/>
      <c r="W562" s="105"/>
      <c r="X562" s="106"/>
      <c r="AT562" s="103" t="s">
        <v>169</v>
      </c>
      <c r="AU562" s="103" t="s">
        <v>82</v>
      </c>
      <c r="AV562" s="14" t="s">
        <v>168</v>
      </c>
      <c r="AW562" s="14" t="s">
        <v>4</v>
      </c>
      <c r="AX562" s="14" t="s">
        <v>80</v>
      </c>
      <c r="AY562" s="103" t="s">
        <v>161</v>
      </c>
    </row>
    <row r="563" spans="1:65" s="2" customFormat="1" ht="33" customHeight="1">
      <c r="A563" s="21"/>
      <c r="B563" s="137"/>
      <c r="C563" s="213" t="s">
        <v>773</v>
      </c>
      <c r="D563" s="213" t="s">
        <v>164</v>
      </c>
      <c r="E563" s="214" t="s">
        <v>774</v>
      </c>
      <c r="F563" s="215" t="s">
        <v>775</v>
      </c>
      <c r="G563" s="216" t="s">
        <v>346</v>
      </c>
      <c r="H563" s="217">
        <v>104.2</v>
      </c>
      <c r="I563" s="123"/>
      <c r="J563" s="123"/>
      <c r="K563" s="218">
        <f>ROUND(P563*H563,2)</f>
        <v>0</v>
      </c>
      <c r="L563" s="89"/>
      <c r="M563" s="22"/>
      <c r="N563" s="90" t="s">
        <v>1</v>
      </c>
      <c r="O563" s="91" t="s">
        <v>35</v>
      </c>
      <c r="P563" s="92">
        <f>I563+J563</f>
        <v>0</v>
      </c>
      <c r="Q563" s="92">
        <f>ROUND(I563*H563,2)</f>
        <v>0</v>
      </c>
      <c r="R563" s="92">
        <f>ROUND(J563*H563,2)</f>
        <v>0</v>
      </c>
      <c r="S563" s="93">
        <v>0</v>
      </c>
      <c r="T563" s="93">
        <f>S563*H563</f>
        <v>0</v>
      </c>
      <c r="U563" s="93">
        <v>0</v>
      </c>
      <c r="V563" s="93">
        <f>U563*H563</f>
        <v>0</v>
      </c>
      <c r="W563" s="93">
        <v>0</v>
      </c>
      <c r="X563" s="94">
        <f>W563*H563</f>
        <v>0</v>
      </c>
      <c r="Y563" s="21"/>
      <c r="Z563" s="21"/>
      <c r="AA563" s="21"/>
      <c r="AB563" s="21"/>
      <c r="AC563" s="21"/>
      <c r="AD563" s="21"/>
      <c r="AE563" s="21"/>
      <c r="AR563" s="95" t="s">
        <v>239</v>
      </c>
      <c r="AT563" s="95" t="s">
        <v>164</v>
      </c>
      <c r="AU563" s="95" t="s">
        <v>82</v>
      </c>
      <c r="AY563" s="17" t="s">
        <v>161</v>
      </c>
      <c r="BE563" s="96">
        <f>IF(O563="základní",K563,0)</f>
        <v>0</v>
      </c>
      <c r="BF563" s="96">
        <f>IF(O563="snížená",K563,0)</f>
        <v>0</v>
      </c>
      <c r="BG563" s="96">
        <f>IF(O563="zákl. přenesená",K563,0)</f>
        <v>0</v>
      </c>
      <c r="BH563" s="96">
        <f>IF(O563="sníž. přenesená",K563,0)</f>
        <v>0</v>
      </c>
      <c r="BI563" s="96">
        <f>IF(O563="nulová",K563,0)</f>
        <v>0</v>
      </c>
      <c r="BJ563" s="17" t="s">
        <v>80</v>
      </c>
      <c r="BK563" s="96">
        <f>ROUND(P563*H563,2)</f>
        <v>0</v>
      </c>
      <c r="BL563" s="17" t="s">
        <v>239</v>
      </c>
      <c r="BM563" s="95" t="s">
        <v>776</v>
      </c>
    </row>
    <row r="564" spans="1:65" s="15" customFormat="1">
      <c r="B564" s="230"/>
      <c r="C564" s="231"/>
      <c r="D564" s="221" t="s">
        <v>169</v>
      </c>
      <c r="E564" s="232" t="s">
        <v>1</v>
      </c>
      <c r="F564" s="233" t="s">
        <v>777</v>
      </c>
      <c r="G564" s="231"/>
      <c r="H564" s="232" t="s">
        <v>1</v>
      </c>
      <c r="I564" s="231"/>
      <c r="J564" s="231"/>
      <c r="K564" s="231"/>
      <c r="M564" s="107"/>
      <c r="N564" s="109"/>
      <c r="O564" s="110"/>
      <c r="P564" s="110"/>
      <c r="Q564" s="110"/>
      <c r="R564" s="110"/>
      <c r="S564" s="110"/>
      <c r="T564" s="110"/>
      <c r="U564" s="110"/>
      <c r="V564" s="110"/>
      <c r="W564" s="110"/>
      <c r="X564" s="111"/>
      <c r="AT564" s="108" t="s">
        <v>169</v>
      </c>
      <c r="AU564" s="108" t="s">
        <v>82</v>
      </c>
      <c r="AV564" s="15" t="s">
        <v>80</v>
      </c>
      <c r="AW564" s="15" t="s">
        <v>4</v>
      </c>
      <c r="AX564" s="15" t="s">
        <v>72</v>
      </c>
      <c r="AY564" s="108" t="s">
        <v>161</v>
      </c>
    </row>
    <row r="565" spans="1:65" s="13" customFormat="1">
      <c r="B565" s="219"/>
      <c r="C565" s="220"/>
      <c r="D565" s="221" t="s">
        <v>169</v>
      </c>
      <c r="E565" s="222" t="s">
        <v>1</v>
      </c>
      <c r="F565" s="223" t="s">
        <v>778</v>
      </c>
      <c r="G565" s="220"/>
      <c r="H565" s="224">
        <v>8.1999999999999993</v>
      </c>
      <c r="I565" s="220"/>
      <c r="J565" s="220"/>
      <c r="K565" s="220"/>
      <c r="M565" s="97"/>
      <c r="N565" s="99"/>
      <c r="O565" s="100"/>
      <c r="P565" s="100"/>
      <c r="Q565" s="100"/>
      <c r="R565" s="100"/>
      <c r="S565" s="100"/>
      <c r="T565" s="100"/>
      <c r="U565" s="100"/>
      <c r="V565" s="100"/>
      <c r="W565" s="100"/>
      <c r="X565" s="101"/>
      <c r="AT565" s="98" t="s">
        <v>169</v>
      </c>
      <c r="AU565" s="98" t="s">
        <v>82</v>
      </c>
      <c r="AV565" s="13" t="s">
        <v>82</v>
      </c>
      <c r="AW565" s="13" t="s">
        <v>4</v>
      </c>
      <c r="AX565" s="13" t="s">
        <v>72</v>
      </c>
      <c r="AY565" s="98" t="s">
        <v>161</v>
      </c>
    </row>
    <row r="566" spans="1:65" s="15" customFormat="1">
      <c r="B566" s="230"/>
      <c r="C566" s="231"/>
      <c r="D566" s="221" t="s">
        <v>169</v>
      </c>
      <c r="E566" s="232" t="s">
        <v>1</v>
      </c>
      <c r="F566" s="233" t="s">
        <v>665</v>
      </c>
      <c r="G566" s="231"/>
      <c r="H566" s="232" t="s">
        <v>1</v>
      </c>
      <c r="I566" s="231"/>
      <c r="J566" s="231"/>
      <c r="K566" s="231"/>
      <c r="M566" s="107"/>
      <c r="N566" s="109"/>
      <c r="O566" s="110"/>
      <c r="P566" s="110"/>
      <c r="Q566" s="110"/>
      <c r="R566" s="110"/>
      <c r="S566" s="110"/>
      <c r="T566" s="110"/>
      <c r="U566" s="110"/>
      <c r="V566" s="110"/>
      <c r="W566" s="110"/>
      <c r="X566" s="111"/>
      <c r="AT566" s="108" t="s">
        <v>169</v>
      </c>
      <c r="AU566" s="108" t="s">
        <v>82</v>
      </c>
      <c r="AV566" s="15" t="s">
        <v>80</v>
      </c>
      <c r="AW566" s="15" t="s">
        <v>4</v>
      </c>
      <c r="AX566" s="15" t="s">
        <v>72</v>
      </c>
      <c r="AY566" s="108" t="s">
        <v>161</v>
      </c>
    </row>
    <row r="567" spans="1:65" s="13" customFormat="1">
      <c r="B567" s="219"/>
      <c r="C567" s="220"/>
      <c r="D567" s="221" t="s">
        <v>169</v>
      </c>
      <c r="E567" s="222" t="s">
        <v>1</v>
      </c>
      <c r="F567" s="223" t="s">
        <v>779</v>
      </c>
      <c r="G567" s="220"/>
      <c r="H567" s="224">
        <v>96</v>
      </c>
      <c r="I567" s="220"/>
      <c r="J567" s="220"/>
      <c r="K567" s="220"/>
      <c r="M567" s="97"/>
      <c r="N567" s="99"/>
      <c r="O567" s="100"/>
      <c r="P567" s="100"/>
      <c r="Q567" s="100"/>
      <c r="R567" s="100"/>
      <c r="S567" s="100"/>
      <c r="T567" s="100"/>
      <c r="U567" s="100"/>
      <c r="V567" s="100"/>
      <c r="W567" s="100"/>
      <c r="X567" s="101"/>
      <c r="AT567" s="98" t="s">
        <v>169</v>
      </c>
      <c r="AU567" s="98" t="s">
        <v>82</v>
      </c>
      <c r="AV567" s="13" t="s">
        <v>82</v>
      </c>
      <c r="AW567" s="13" t="s">
        <v>4</v>
      </c>
      <c r="AX567" s="13" t="s">
        <v>72</v>
      </c>
      <c r="AY567" s="98" t="s">
        <v>161</v>
      </c>
    </row>
    <row r="568" spans="1:65" s="14" customFormat="1">
      <c r="B568" s="225"/>
      <c r="C568" s="226"/>
      <c r="D568" s="221" t="s">
        <v>169</v>
      </c>
      <c r="E568" s="227" t="s">
        <v>1</v>
      </c>
      <c r="F568" s="228" t="s">
        <v>171</v>
      </c>
      <c r="G568" s="226"/>
      <c r="H568" s="229">
        <v>104.2</v>
      </c>
      <c r="I568" s="226"/>
      <c r="J568" s="226"/>
      <c r="K568" s="226"/>
      <c r="M568" s="102"/>
      <c r="N568" s="104"/>
      <c r="O568" s="105"/>
      <c r="P568" s="105"/>
      <c r="Q568" s="105"/>
      <c r="R568" s="105"/>
      <c r="S568" s="105"/>
      <c r="T568" s="105"/>
      <c r="U568" s="105"/>
      <c r="V568" s="105"/>
      <c r="W568" s="105"/>
      <c r="X568" s="106"/>
      <c r="AT568" s="103" t="s">
        <v>169</v>
      </c>
      <c r="AU568" s="103" t="s">
        <v>82</v>
      </c>
      <c r="AV568" s="14" t="s">
        <v>168</v>
      </c>
      <c r="AW568" s="14" t="s">
        <v>4</v>
      </c>
      <c r="AX568" s="14" t="s">
        <v>80</v>
      </c>
      <c r="AY568" s="103" t="s">
        <v>161</v>
      </c>
    </row>
    <row r="569" spans="1:65" s="2" customFormat="1" ht="24.2" customHeight="1">
      <c r="A569" s="21"/>
      <c r="B569" s="137"/>
      <c r="C569" s="235" t="s">
        <v>399</v>
      </c>
      <c r="D569" s="235" t="s">
        <v>549</v>
      </c>
      <c r="E569" s="236" t="s">
        <v>780</v>
      </c>
      <c r="F569" s="237" t="s">
        <v>781</v>
      </c>
      <c r="G569" s="238" t="s">
        <v>346</v>
      </c>
      <c r="H569" s="239">
        <v>109.41</v>
      </c>
      <c r="I569" s="123"/>
      <c r="J569" s="240"/>
      <c r="K569" s="241">
        <f>ROUND(P569*H569,2)</f>
        <v>0</v>
      </c>
      <c r="L569" s="115"/>
      <c r="M569" s="116"/>
      <c r="N569" s="117" t="s">
        <v>1</v>
      </c>
      <c r="O569" s="91" t="s">
        <v>35</v>
      </c>
      <c r="P569" s="92">
        <f>I569+J569</f>
        <v>0</v>
      </c>
      <c r="Q569" s="92">
        <f>ROUND(I569*H569,2)</f>
        <v>0</v>
      </c>
      <c r="R569" s="92">
        <f>ROUND(J569*H569,2)</f>
        <v>0</v>
      </c>
      <c r="S569" s="93">
        <v>0</v>
      </c>
      <c r="T569" s="93">
        <f>S569*H569</f>
        <v>0</v>
      </c>
      <c r="U569" s="93">
        <v>0</v>
      </c>
      <c r="V569" s="93">
        <f>U569*H569</f>
        <v>0</v>
      </c>
      <c r="W569" s="93">
        <v>0</v>
      </c>
      <c r="X569" s="94">
        <f>W569*H569</f>
        <v>0</v>
      </c>
      <c r="Y569" s="21"/>
      <c r="Z569" s="21"/>
      <c r="AA569" s="21"/>
      <c r="AB569" s="21"/>
      <c r="AC569" s="21"/>
      <c r="AD569" s="21"/>
      <c r="AE569" s="21"/>
      <c r="AR569" s="95" t="s">
        <v>286</v>
      </c>
      <c r="AT569" s="95" t="s">
        <v>549</v>
      </c>
      <c r="AU569" s="95" t="s">
        <v>82</v>
      </c>
      <c r="AY569" s="17" t="s">
        <v>161</v>
      </c>
      <c r="BE569" s="96">
        <f>IF(O569="základní",K569,0)</f>
        <v>0</v>
      </c>
      <c r="BF569" s="96">
        <f>IF(O569="snížená",K569,0)</f>
        <v>0</v>
      </c>
      <c r="BG569" s="96">
        <f>IF(O569="zákl. přenesená",K569,0)</f>
        <v>0</v>
      </c>
      <c r="BH569" s="96">
        <f>IF(O569="sníž. přenesená",K569,0)</f>
        <v>0</v>
      </c>
      <c r="BI569" s="96">
        <f>IF(O569="nulová",K569,0)</f>
        <v>0</v>
      </c>
      <c r="BJ569" s="17" t="s">
        <v>80</v>
      </c>
      <c r="BK569" s="96">
        <f>ROUND(P569*H569,2)</f>
        <v>0</v>
      </c>
      <c r="BL569" s="17" t="s">
        <v>239</v>
      </c>
      <c r="BM569" s="95" t="s">
        <v>782</v>
      </c>
    </row>
    <row r="570" spans="1:65" s="13" customFormat="1">
      <c r="B570" s="219"/>
      <c r="C570" s="220"/>
      <c r="D570" s="221" t="s">
        <v>169</v>
      </c>
      <c r="E570" s="222" t="s">
        <v>1</v>
      </c>
      <c r="F570" s="223" t="s">
        <v>783</v>
      </c>
      <c r="G570" s="220"/>
      <c r="H570" s="224">
        <v>109.41</v>
      </c>
      <c r="I570" s="220"/>
      <c r="J570" s="220"/>
      <c r="K570" s="220"/>
      <c r="M570" s="97"/>
      <c r="N570" s="99"/>
      <c r="O570" s="100"/>
      <c r="P570" s="100"/>
      <c r="Q570" s="100"/>
      <c r="R570" s="100"/>
      <c r="S570" s="100"/>
      <c r="T570" s="100"/>
      <c r="U570" s="100"/>
      <c r="V570" s="100"/>
      <c r="W570" s="100"/>
      <c r="X570" s="101"/>
      <c r="AT570" s="98" t="s">
        <v>169</v>
      </c>
      <c r="AU570" s="98" t="s">
        <v>82</v>
      </c>
      <c r="AV570" s="13" t="s">
        <v>82</v>
      </c>
      <c r="AW570" s="13" t="s">
        <v>4</v>
      </c>
      <c r="AX570" s="13" t="s">
        <v>72</v>
      </c>
      <c r="AY570" s="98" t="s">
        <v>161</v>
      </c>
    </row>
    <row r="571" spans="1:65" s="14" customFormat="1">
      <c r="B571" s="225"/>
      <c r="C571" s="226"/>
      <c r="D571" s="221" t="s">
        <v>169</v>
      </c>
      <c r="E571" s="227" t="s">
        <v>1</v>
      </c>
      <c r="F571" s="228" t="s">
        <v>171</v>
      </c>
      <c r="G571" s="226"/>
      <c r="H571" s="229">
        <v>109.41</v>
      </c>
      <c r="I571" s="226"/>
      <c r="J571" s="226"/>
      <c r="K571" s="226"/>
      <c r="M571" s="102"/>
      <c r="N571" s="104"/>
      <c r="O571" s="105"/>
      <c r="P571" s="105"/>
      <c r="Q571" s="105"/>
      <c r="R571" s="105"/>
      <c r="S571" s="105"/>
      <c r="T571" s="105"/>
      <c r="U571" s="105"/>
      <c r="V571" s="105"/>
      <c r="W571" s="105"/>
      <c r="X571" s="106"/>
      <c r="AT571" s="103" t="s">
        <v>169</v>
      </c>
      <c r="AU571" s="103" t="s">
        <v>82</v>
      </c>
      <c r="AV571" s="14" t="s">
        <v>168</v>
      </c>
      <c r="AW571" s="14" t="s">
        <v>4</v>
      </c>
      <c r="AX571" s="14" t="s">
        <v>80</v>
      </c>
      <c r="AY571" s="103" t="s">
        <v>161</v>
      </c>
    </row>
    <row r="572" spans="1:65" s="2" customFormat="1" ht="44.25" customHeight="1">
      <c r="A572" s="21"/>
      <c r="B572" s="137"/>
      <c r="C572" s="213" t="s">
        <v>784</v>
      </c>
      <c r="D572" s="213" t="s">
        <v>164</v>
      </c>
      <c r="E572" s="214" t="s">
        <v>785</v>
      </c>
      <c r="F572" s="215" t="s">
        <v>786</v>
      </c>
      <c r="G572" s="216" t="s">
        <v>167</v>
      </c>
      <c r="H572" s="217">
        <v>223.02</v>
      </c>
      <c r="I572" s="123"/>
      <c r="J572" s="123"/>
      <c r="K572" s="218">
        <f>ROUND(P572*H572,2)</f>
        <v>0</v>
      </c>
      <c r="L572" s="89"/>
      <c r="M572" s="22"/>
      <c r="N572" s="90" t="s">
        <v>1</v>
      </c>
      <c r="O572" s="91" t="s">
        <v>35</v>
      </c>
      <c r="P572" s="92">
        <f>I572+J572</f>
        <v>0</v>
      </c>
      <c r="Q572" s="92">
        <f>ROUND(I572*H572,2)</f>
        <v>0</v>
      </c>
      <c r="R572" s="92">
        <f>ROUND(J572*H572,2)</f>
        <v>0</v>
      </c>
      <c r="S572" s="93">
        <v>0</v>
      </c>
      <c r="T572" s="93">
        <f>S572*H572</f>
        <v>0</v>
      </c>
      <c r="U572" s="93">
        <v>0</v>
      </c>
      <c r="V572" s="93">
        <f>U572*H572</f>
        <v>0</v>
      </c>
      <c r="W572" s="93">
        <v>0</v>
      </c>
      <c r="X572" s="94">
        <f>W572*H572</f>
        <v>0</v>
      </c>
      <c r="Y572" s="21"/>
      <c r="Z572" s="21"/>
      <c r="AA572" s="21"/>
      <c r="AB572" s="21"/>
      <c r="AC572" s="21"/>
      <c r="AD572" s="21"/>
      <c r="AE572" s="21"/>
      <c r="AR572" s="95" t="s">
        <v>239</v>
      </c>
      <c r="AT572" s="95" t="s">
        <v>164</v>
      </c>
      <c r="AU572" s="95" t="s">
        <v>82</v>
      </c>
      <c r="AY572" s="17" t="s">
        <v>161</v>
      </c>
      <c r="BE572" s="96">
        <f>IF(O572="základní",K572,0)</f>
        <v>0</v>
      </c>
      <c r="BF572" s="96">
        <f>IF(O572="snížená",K572,0)</f>
        <v>0</v>
      </c>
      <c r="BG572" s="96">
        <f>IF(O572="zákl. přenesená",K572,0)</f>
        <v>0</v>
      </c>
      <c r="BH572" s="96">
        <f>IF(O572="sníž. přenesená",K572,0)</f>
        <v>0</v>
      </c>
      <c r="BI572" s="96">
        <f>IF(O572="nulová",K572,0)</f>
        <v>0</v>
      </c>
      <c r="BJ572" s="17" t="s">
        <v>80</v>
      </c>
      <c r="BK572" s="96">
        <f>ROUND(P572*H572,2)</f>
        <v>0</v>
      </c>
      <c r="BL572" s="17" t="s">
        <v>239</v>
      </c>
      <c r="BM572" s="95" t="s">
        <v>787</v>
      </c>
    </row>
    <row r="573" spans="1:65" s="15" customFormat="1">
      <c r="B573" s="230"/>
      <c r="C573" s="231"/>
      <c r="D573" s="221" t="s">
        <v>169</v>
      </c>
      <c r="E573" s="232" t="s">
        <v>1</v>
      </c>
      <c r="F573" s="233" t="s">
        <v>721</v>
      </c>
      <c r="G573" s="231"/>
      <c r="H573" s="232" t="s">
        <v>1</v>
      </c>
      <c r="I573" s="231"/>
      <c r="J573" s="231"/>
      <c r="K573" s="231"/>
      <c r="M573" s="107"/>
      <c r="N573" s="109"/>
      <c r="O573" s="110"/>
      <c r="P573" s="110"/>
      <c r="Q573" s="110"/>
      <c r="R573" s="110"/>
      <c r="S573" s="110"/>
      <c r="T573" s="110"/>
      <c r="U573" s="110"/>
      <c r="V573" s="110"/>
      <c r="W573" s="110"/>
      <c r="X573" s="111"/>
      <c r="AT573" s="108" t="s">
        <v>169</v>
      </c>
      <c r="AU573" s="108" t="s">
        <v>82</v>
      </c>
      <c r="AV573" s="15" t="s">
        <v>80</v>
      </c>
      <c r="AW573" s="15" t="s">
        <v>4</v>
      </c>
      <c r="AX573" s="15" t="s">
        <v>72</v>
      </c>
      <c r="AY573" s="108" t="s">
        <v>161</v>
      </c>
    </row>
    <row r="574" spans="1:65" s="13" customFormat="1">
      <c r="B574" s="219"/>
      <c r="C574" s="220"/>
      <c r="D574" s="221" t="s">
        <v>169</v>
      </c>
      <c r="E574" s="222" t="s">
        <v>1</v>
      </c>
      <c r="F574" s="223" t="s">
        <v>722</v>
      </c>
      <c r="G574" s="220"/>
      <c r="H574" s="224">
        <v>223.02</v>
      </c>
      <c r="I574" s="220"/>
      <c r="J574" s="220"/>
      <c r="K574" s="220"/>
      <c r="M574" s="97"/>
      <c r="N574" s="99"/>
      <c r="O574" s="100"/>
      <c r="P574" s="100"/>
      <c r="Q574" s="100"/>
      <c r="R574" s="100"/>
      <c r="S574" s="100"/>
      <c r="T574" s="100"/>
      <c r="U574" s="100"/>
      <c r="V574" s="100"/>
      <c r="W574" s="100"/>
      <c r="X574" s="101"/>
      <c r="AT574" s="98" t="s">
        <v>169</v>
      </c>
      <c r="AU574" s="98" t="s">
        <v>82</v>
      </c>
      <c r="AV574" s="13" t="s">
        <v>82</v>
      </c>
      <c r="AW574" s="13" t="s">
        <v>4</v>
      </c>
      <c r="AX574" s="13" t="s">
        <v>72</v>
      </c>
      <c r="AY574" s="98" t="s">
        <v>161</v>
      </c>
    </row>
    <row r="575" spans="1:65" s="14" customFormat="1">
      <c r="B575" s="225"/>
      <c r="C575" s="226"/>
      <c r="D575" s="221" t="s">
        <v>169</v>
      </c>
      <c r="E575" s="227" t="s">
        <v>1</v>
      </c>
      <c r="F575" s="228" t="s">
        <v>171</v>
      </c>
      <c r="G575" s="226"/>
      <c r="H575" s="229">
        <v>223.02</v>
      </c>
      <c r="I575" s="226"/>
      <c r="J575" s="226"/>
      <c r="K575" s="226"/>
      <c r="M575" s="102"/>
      <c r="N575" s="104"/>
      <c r="O575" s="105"/>
      <c r="P575" s="105"/>
      <c r="Q575" s="105"/>
      <c r="R575" s="105"/>
      <c r="S575" s="105"/>
      <c r="T575" s="105"/>
      <c r="U575" s="105"/>
      <c r="V575" s="105"/>
      <c r="W575" s="105"/>
      <c r="X575" s="106"/>
      <c r="AT575" s="103" t="s">
        <v>169</v>
      </c>
      <c r="AU575" s="103" t="s">
        <v>82</v>
      </c>
      <c r="AV575" s="14" t="s">
        <v>168</v>
      </c>
      <c r="AW575" s="14" t="s">
        <v>4</v>
      </c>
      <c r="AX575" s="14" t="s">
        <v>80</v>
      </c>
      <c r="AY575" s="103" t="s">
        <v>161</v>
      </c>
    </row>
    <row r="576" spans="1:65" s="2" customFormat="1" ht="37.9" customHeight="1">
      <c r="A576" s="21"/>
      <c r="B576" s="137"/>
      <c r="C576" s="213" t="s">
        <v>404</v>
      </c>
      <c r="D576" s="213" t="s">
        <v>164</v>
      </c>
      <c r="E576" s="214" t="s">
        <v>788</v>
      </c>
      <c r="F576" s="215" t="s">
        <v>789</v>
      </c>
      <c r="G576" s="216" t="s">
        <v>167</v>
      </c>
      <c r="H576" s="217">
        <v>223.02</v>
      </c>
      <c r="I576" s="123"/>
      <c r="J576" s="123"/>
      <c r="K576" s="218">
        <f>ROUND(P576*H576,2)</f>
        <v>0</v>
      </c>
      <c r="L576" s="89"/>
      <c r="M576" s="22"/>
      <c r="N576" s="90" t="s">
        <v>1</v>
      </c>
      <c r="O576" s="91" t="s">
        <v>35</v>
      </c>
      <c r="P576" s="92">
        <f>I576+J576</f>
        <v>0</v>
      </c>
      <c r="Q576" s="92">
        <f>ROUND(I576*H576,2)</f>
        <v>0</v>
      </c>
      <c r="R576" s="92">
        <f>ROUND(J576*H576,2)</f>
        <v>0</v>
      </c>
      <c r="S576" s="93">
        <v>0</v>
      </c>
      <c r="T576" s="93">
        <f>S576*H576</f>
        <v>0</v>
      </c>
      <c r="U576" s="93">
        <v>0</v>
      </c>
      <c r="V576" s="93">
        <f>U576*H576</f>
        <v>0</v>
      </c>
      <c r="W576" s="93">
        <v>0</v>
      </c>
      <c r="X576" s="94">
        <f>W576*H576</f>
        <v>0</v>
      </c>
      <c r="Y576" s="21"/>
      <c r="Z576" s="21"/>
      <c r="AA576" s="21"/>
      <c r="AB576" s="21"/>
      <c r="AC576" s="21"/>
      <c r="AD576" s="21"/>
      <c r="AE576" s="21"/>
      <c r="AR576" s="95" t="s">
        <v>239</v>
      </c>
      <c r="AT576" s="95" t="s">
        <v>164</v>
      </c>
      <c r="AU576" s="95" t="s">
        <v>82</v>
      </c>
      <c r="AY576" s="17" t="s">
        <v>161</v>
      </c>
      <c r="BE576" s="96">
        <f>IF(O576="základní",K576,0)</f>
        <v>0</v>
      </c>
      <c r="BF576" s="96">
        <f>IF(O576="snížená",K576,0)</f>
        <v>0</v>
      </c>
      <c r="BG576" s="96">
        <f>IF(O576="zákl. přenesená",K576,0)</f>
        <v>0</v>
      </c>
      <c r="BH576" s="96">
        <f>IF(O576="sníž. přenesená",K576,0)</f>
        <v>0</v>
      </c>
      <c r="BI576" s="96">
        <f>IF(O576="nulová",K576,0)</f>
        <v>0</v>
      </c>
      <c r="BJ576" s="17" t="s">
        <v>80</v>
      </c>
      <c r="BK576" s="96">
        <f>ROUND(P576*H576,2)</f>
        <v>0</v>
      </c>
      <c r="BL576" s="17" t="s">
        <v>239</v>
      </c>
      <c r="BM576" s="95" t="s">
        <v>790</v>
      </c>
    </row>
    <row r="577" spans="1:65" s="15" customFormat="1">
      <c r="B577" s="230"/>
      <c r="C577" s="231"/>
      <c r="D577" s="221" t="s">
        <v>169</v>
      </c>
      <c r="E577" s="232" t="s">
        <v>1</v>
      </c>
      <c r="F577" s="233" t="s">
        <v>721</v>
      </c>
      <c r="G577" s="231"/>
      <c r="H577" s="232" t="s">
        <v>1</v>
      </c>
      <c r="I577" s="231"/>
      <c r="J577" s="231"/>
      <c r="K577" s="231"/>
      <c r="M577" s="107"/>
      <c r="N577" s="109"/>
      <c r="O577" s="110"/>
      <c r="P577" s="110"/>
      <c r="Q577" s="110"/>
      <c r="R577" s="110"/>
      <c r="S577" s="110"/>
      <c r="T577" s="110"/>
      <c r="U577" s="110"/>
      <c r="V577" s="110"/>
      <c r="W577" s="110"/>
      <c r="X577" s="111"/>
      <c r="AT577" s="108" t="s">
        <v>169</v>
      </c>
      <c r="AU577" s="108" t="s">
        <v>82</v>
      </c>
      <c r="AV577" s="15" t="s">
        <v>80</v>
      </c>
      <c r="AW577" s="15" t="s">
        <v>4</v>
      </c>
      <c r="AX577" s="15" t="s">
        <v>72</v>
      </c>
      <c r="AY577" s="108" t="s">
        <v>161</v>
      </c>
    </row>
    <row r="578" spans="1:65" s="15" customFormat="1">
      <c r="B578" s="230"/>
      <c r="C578" s="231"/>
      <c r="D578" s="221" t="s">
        <v>169</v>
      </c>
      <c r="E578" s="232" t="s">
        <v>1</v>
      </c>
      <c r="F578" s="233" t="s">
        <v>768</v>
      </c>
      <c r="G578" s="231"/>
      <c r="H578" s="232" t="s">
        <v>1</v>
      </c>
      <c r="I578" s="231"/>
      <c r="J578" s="231"/>
      <c r="K578" s="231"/>
      <c r="M578" s="107"/>
      <c r="N578" s="109"/>
      <c r="O578" s="110"/>
      <c r="P578" s="110"/>
      <c r="Q578" s="110"/>
      <c r="R578" s="110"/>
      <c r="S578" s="110"/>
      <c r="T578" s="110"/>
      <c r="U578" s="110"/>
      <c r="V578" s="110"/>
      <c r="W578" s="110"/>
      <c r="X578" s="111"/>
      <c r="AT578" s="108" t="s">
        <v>169</v>
      </c>
      <c r="AU578" s="108" t="s">
        <v>82</v>
      </c>
      <c r="AV578" s="15" t="s">
        <v>80</v>
      </c>
      <c r="AW578" s="15" t="s">
        <v>4</v>
      </c>
      <c r="AX578" s="15" t="s">
        <v>72</v>
      </c>
      <c r="AY578" s="108" t="s">
        <v>161</v>
      </c>
    </row>
    <row r="579" spans="1:65" s="13" customFormat="1">
      <c r="B579" s="219"/>
      <c r="C579" s="220"/>
      <c r="D579" s="221" t="s">
        <v>169</v>
      </c>
      <c r="E579" s="222" t="s">
        <v>1</v>
      </c>
      <c r="F579" s="223" t="s">
        <v>722</v>
      </c>
      <c r="G579" s="220"/>
      <c r="H579" s="224">
        <v>223.02</v>
      </c>
      <c r="I579" s="220"/>
      <c r="J579" s="220"/>
      <c r="K579" s="220"/>
      <c r="M579" s="97"/>
      <c r="N579" s="99"/>
      <c r="O579" s="100"/>
      <c r="P579" s="100"/>
      <c r="Q579" s="100"/>
      <c r="R579" s="100"/>
      <c r="S579" s="100"/>
      <c r="T579" s="100"/>
      <c r="U579" s="100"/>
      <c r="V579" s="100"/>
      <c r="W579" s="100"/>
      <c r="X579" s="101"/>
      <c r="AT579" s="98" t="s">
        <v>169</v>
      </c>
      <c r="AU579" s="98" t="s">
        <v>82</v>
      </c>
      <c r="AV579" s="13" t="s">
        <v>82</v>
      </c>
      <c r="AW579" s="13" t="s">
        <v>4</v>
      </c>
      <c r="AX579" s="13" t="s">
        <v>72</v>
      </c>
      <c r="AY579" s="98" t="s">
        <v>161</v>
      </c>
    </row>
    <row r="580" spans="1:65" s="14" customFormat="1">
      <c r="B580" s="225"/>
      <c r="C580" s="226"/>
      <c r="D580" s="221" t="s">
        <v>169</v>
      </c>
      <c r="E580" s="227" t="s">
        <v>1</v>
      </c>
      <c r="F580" s="228" t="s">
        <v>171</v>
      </c>
      <c r="G580" s="226"/>
      <c r="H580" s="229">
        <v>223.02</v>
      </c>
      <c r="I580" s="226"/>
      <c r="J580" s="226"/>
      <c r="K580" s="226"/>
      <c r="M580" s="102"/>
      <c r="N580" s="104"/>
      <c r="O580" s="105"/>
      <c r="P580" s="105"/>
      <c r="Q580" s="105"/>
      <c r="R580" s="105"/>
      <c r="S580" s="105"/>
      <c r="T580" s="105"/>
      <c r="U580" s="105"/>
      <c r="V580" s="105"/>
      <c r="W580" s="105"/>
      <c r="X580" s="106"/>
      <c r="AT580" s="103" t="s">
        <v>169</v>
      </c>
      <c r="AU580" s="103" t="s">
        <v>82</v>
      </c>
      <c r="AV580" s="14" t="s">
        <v>168</v>
      </c>
      <c r="AW580" s="14" t="s">
        <v>4</v>
      </c>
      <c r="AX580" s="14" t="s">
        <v>80</v>
      </c>
      <c r="AY580" s="103" t="s">
        <v>161</v>
      </c>
    </row>
    <row r="581" spans="1:65" s="2" customFormat="1" ht="16.5" customHeight="1">
      <c r="A581" s="21"/>
      <c r="B581" s="137"/>
      <c r="C581" s="235" t="s">
        <v>791</v>
      </c>
      <c r="D581" s="235" t="s">
        <v>549</v>
      </c>
      <c r="E581" s="236" t="s">
        <v>792</v>
      </c>
      <c r="F581" s="237" t="s">
        <v>793</v>
      </c>
      <c r="G581" s="238" t="s">
        <v>174</v>
      </c>
      <c r="H581" s="239">
        <v>24.532</v>
      </c>
      <c r="I581" s="123"/>
      <c r="J581" s="240"/>
      <c r="K581" s="241">
        <f>ROUND(P581*H581,2)</f>
        <v>0</v>
      </c>
      <c r="L581" s="115"/>
      <c r="M581" s="116"/>
      <c r="N581" s="117" t="s">
        <v>1</v>
      </c>
      <c r="O581" s="91" t="s">
        <v>35</v>
      </c>
      <c r="P581" s="92">
        <f>I581+J581</f>
        <v>0</v>
      </c>
      <c r="Q581" s="92">
        <f>ROUND(I581*H581,2)</f>
        <v>0</v>
      </c>
      <c r="R581" s="92">
        <f>ROUND(J581*H581,2)</f>
        <v>0</v>
      </c>
      <c r="S581" s="93">
        <v>0</v>
      </c>
      <c r="T581" s="93">
        <f>S581*H581</f>
        <v>0</v>
      </c>
      <c r="U581" s="93">
        <v>0</v>
      </c>
      <c r="V581" s="93">
        <f>U581*H581</f>
        <v>0</v>
      </c>
      <c r="W581" s="93">
        <v>0</v>
      </c>
      <c r="X581" s="94">
        <f>W581*H581</f>
        <v>0</v>
      </c>
      <c r="Y581" s="21"/>
      <c r="Z581" s="21"/>
      <c r="AA581" s="21"/>
      <c r="AB581" s="21"/>
      <c r="AC581" s="21"/>
      <c r="AD581" s="21"/>
      <c r="AE581" s="21"/>
      <c r="AR581" s="95" t="s">
        <v>286</v>
      </c>
      <c r="AT581" s="95" t="s">
        <v>549</v>
      </c>
      <c r="AU581" s="95" t="s">
        <v>82</v>
      </c>
      <c r="AY581" s="17" t="s">
        <v>161</v>
      </c>
      <c r="BE581" s="96">
        <f>IF(O581="základní",K581,0)</f>
        <v>0</v>
      </c>
      <c r="BF581" s="96">
        <f>IF(O581="snížená",K581,0)</f>
        <v>0</v>
      </c>
      <c r="BG581" s="96">
        <f>IF(O581="zákl. přenesená",K581,0)</f>
        <v>0</v>
      </c>
      <c r="BH581" s="96">
        <f>IF(O581="sníž. přenesená",K581,0)</f>
        <v>0</v>
      </c>
      <c r="BI581" s="96">
        <f>IF(O581="nulová",K581,0)</f>
        <v>0</v>
      </c>
      <c r="BJ581" s="17" t="s">
        <v>80</v>
      </c>
      <c r="BK581" s="96">
        <f>ROUND(P581*H581,2)</f>
        <v>0</v>
      </c>
      <c r="BL581" s="17" t="s">
        <v>239</v>
      </c>
      <c r="BM581" s="95" t="s">
        <v>794</v>
      </c>
    </row>
    <row r="582" spans="1:65" s="13" customFormat="1">
      <c r="B582" s="219"/>
      <c r="C582" s="220"/>
      <c r="D582" s="221" t="s">
        <v>169</v>
      </c>
      <c r="E582" s="222" t="s">
        <v>1</v>
      </c>
      <c r="F582" s="223" t="s">
        <v>795</v>
      </c>
      <c r="G582" s="220"/>
      <c r="H582" s="224">
        <v>24.532</v>
      </c>
      <c r="I582" s="220"/>
      <c r="J582" s="220"/>
      <c r="K582" s="220"/>
      <c r="M582" s="97"/>
      <c r="N582" s="99"/>
      <c r="O582" s="100"/>
      <c r="P582" s="100"/>
      <c r="Q582" s="100"/>
      <c r="R582" s="100"/>
      <c r="S582" s="100"/>
      <c r="T582" s="100"/>
      <c r="U582" s="100"/>
      <c r="V582" s="100"/>
      <c r="W582" s="100"/>
      <c r="X582" s="101"/>
      <c r="AT582" s="98" t="s">
        <v>169</v>
      </c>
      <c r="AU582" s="98" t="s">
        <v>82</v>
      </c>
      <c r="AV582" s="13" t="s">
        <v>82</v>
      </c>
      <c r="AW582" s="13" t="s">
        <v>4</v>
      </c>
      <c r="AX582" s="13" t="s">
        <v>72</v>
      </c>
      <c r="AY582" s="98" t="s">
        <v>161</v>
      </c>
    </row>
    <row r="583" spans="1:65" s="14" customFormat="1">
      <c r="B583" s="225"/>
      <c r="C583" s="226"/>
      <c r="D583" s="221" t="s">
        <v>169</v>
      </c>
      <c r="E583" s="227" t="s">
        <v>1</v>
      </c>
      <c r="F583" s="228" t="s">
        <v>171</v>
      </c>
      <c r="G583" s="226"/>
      <c r="H583" s="229">
        <v>24.532</v>
      </c>
      <c r="I583" s="226"/>
      <c r="J583" s="226"/>
      <c r="K583" s="226"/>
      <c r="M583" s="102"/>
      <c r="N583" s="104"/>
      <c r="O583" s="105"/>
      <c r="P583" s="105"/>
      <c r="Q583" s="105"/>
      <c r="R583" s="105"/>
      <c r="S583" s="105"/>
      <c r="T583" s="105"/>
      <c r="U583" s="105"/>
      <c r="V583" s="105"/>
      <c r="W583" s="105"/>
      <c r="X583" s="106"/>
      <c r="AT583" s="103" t="s">
        <v>169</v>
      </c>
      <c r="AU583" s="103" t="s">
        <v>82</v>
      </c>
      <c r="AV583" s="14" t="s">
        <v>168</v>
      </c>
      <c r="AW583" s="14" t="s">
        <v>4</v>
      </c>
      <c r="AX583" s="14" t="s">
        <v>80</v>
      </c>
      <c r="AY583" s="103" t="s">
        <v>161</v>
      </c>
    </row>
    <row r="584" spans="1:65" s="2" customFormat="1" ht="55.5" customHeight="1">
      <c r="A584" s="21"/>
      <c r="B584" s="137"/>
      <c r="C584" s="213" t="s">
        <v>411</v>
      </c>
      <c r="D584" s="213" t="s">
        <v>164</v>
      </c>
      <c r="E584" s="214" t="s">
        <v>796</v>
      </c>
      <c r="F584" s="215" t="s">
        <v>797</v>
      </c>
      <c r="G584" s="216" t="s">
        <v>282</v>
      </c>
      <c r="H584" s="217">
        <v>1.7609999999999999</v>
      </c>
      <c r="I584" s="218">
        <v>0</v>
      </c>
      <c r="J584" s="123"/>
      <c r="K584" s="218">
        <f>ROUND(P584*H584,2)</f>
        <v>0</v>
      </c>
      <c r="L584" s="89"/>
      <c r="M584" s="22"/>
      <c r="N584" s="90" t="s">
        <v>1</v>
      </c>
      <c r="O584" s="91" t="s">
        <v>35</v>
      </c>
      <c r="P584" s="92">
        <f>I584+J584</f>
        <v>0</v>
      </c>
      <c r="Q584" s="92">
        <f>ROUND(I584*H584,2)</f>
        <v>0</v>
      </c>
      <c r="R584" s="92">
        <f>ROUND(J584*H584,2)</f>
        <v>0</v>
      </c>
      <c r="S584" s="93">
        <v>0</v>
      </c>
      <c r="T584" s="93">
        <f>S584*H584</f>
        <v>0</v>
      </c>
      <c r="U584" s="93">
        <v>0</v>
      </c>
      <c r="V584" s="93">
        <f>U584*H584</f>
        <v>0</v>
      </c>
      <c r="W584" s="93">
        <v>0</v>
      </c>
      <c r="X584" s="94">
        <f>W584*H584</f>
        <v>0</v>
      </c>
      <c r="Y584" s="21"/>
      <c r="Z584" s="21"/>
      <c r="AA584" s="21"/>
      <c r="AB584" s="21"/>
      <c r="AC584" s="21"/>
      <c r="AD584" s="21"/>
      <c r="AE584" s="21"/>
      <c r="AR584" s="95" t="s">
        <v>239</v>
      </c>
      <c r="AT584" s="95" t="s">
        <v>164</v>
      </c>
      <c r="AU584" s="95" t="s">
        <v>82</v>
      </c>
      <c r="AY584" s="17" t="s">
        <v>161</v>
      </c>
      <c r="BE584" s="96">
        <f>IF(O584="základní",K584,0)</f>
        <v>0</v>
      </c>
      <c r="BF584" s="96">
        <f>IF(O584="snížená",K584,0)</f>
        <v>0</v>
      </c>
      <c r="BG584" s="96">
        <f>IF(O584="zákl. přenesená",K584,0)</f>
        <v>0</v>
      </c>
      <c r="BH584" s="96">
        <f>IF(O584="sníž. přenesená",K584,0)</f>
        <v>0</v>
      </c>
      <c r="BI584" s="96">
        <f>IF(O584="nulová",K584,0)</f>
        <v>0</v>
      </c>
      <c r="BJ584" s="17" t="s">
        <v>80</v>
      </c>
      <c r="BK584" s="96">
        <f>ROUND(P584*H584,2)</f>
        <v>0</v>
      </c>
      <c r="BL584" s="17" t="s">
        <v>239</v>
      </c>
      <c r="BM584" s="95" t="s">
        <v>798</v>
      </c>
    </row>
    <row r="585" spans="1:65" s="12" customFormat="1" ht="22.9" customHeight="1">
      <c r="B585" s="206"/>
      <c r="C585" s="207"/>
      <c r="D585" s="208" t="s">
        <v>71</v>
      </c>
      <c r="E585" s="211" t="s">
        <v>799</v>
      </c>
      <c r="F585" s="211" t="s">
        <v>800</v>
      </c>
      <c r="G585" s="207"/>
      <c r="H585" s="207"/>
      <c r="I585" s="207"/>
      <c r="J585" s="207"/>
      <c r="K585" s="212">
        <f>BK585</f>
        <v>0</v>
      </c>
      <c r="M585" s="80"/>
      <c r="N585" s="82"/>
      <c r="O585" s="83"/>
      <c r="P585" s="83"/>
      <c r="Q585" s="84">
        <f>SUM(Q586:Q594)</f>
        <v>0</v>
      </c>
      <c r="R585" s="84">
        <f>SUM(R586:R594)</f>
        <v>0</v>
      </c>
      <c r="S585" s="83"/>
      <c r="T585" s="85">
        <f>SUM(T586:T594)</f>
        <v>0</v>
      </c>
      <c r="U585" s="83"/>
      <c r="V585" s="85">
        <f>SUM(V586:V594)</f>
        <v>0</v>
      </c>
      <c r="W585" s="83"/>
      <c r="X585" s="86">
        <f>SUM(X586:X594)</f>
        <v>0</v>
      </c>
      <c r="AR585" s="81" t="s">
        <v>82</v>
      </c>
      <c r="AT585" s="87" t="s">
        <v>71</v>
      </c>
      <c r="AU585" s="87" t="s">
        <v>80</v>
      </c>
      <c r="AY585" s="81" t="s">
        <v>161</v>
      </c>
      <c r="BK585" s="88">
        <f>SUM(BK586:BK594)</f>
        <v>0</v>
      </c>
    </row>
    <row r="586" spans="1:65" s="2" customFormat="1" ht="24.2" customHeight="1">
      <c r="A586" s="21"/>
      <c r="B586" s="137"/>
      <c r="C586" s="213" t="s">
        <v>801</v>
      </c>
      <c r="D586" s="213" t="s">
        <v>164</v>
      </c>
      <c r="E586" s="214" t="s">
        <v>802</v>
      </c>
      <c r="F586" s="215" t="s">
        <v>803</v>
      </c>
      <c r="G586" s="216" t="s">
        <v>167</v>
      </c>
      <c r="H586" s="217">
        <v>10.302</v>
      </c>
      <c r="I586" s="123"/>
      <c r="J586" s="123"/>
      <c r="K586" s="218">
        <f>ROUND(P586*H586,2)</f>
        <v>0</v>
      </c>
      <c r="L586" s="89"/>
      <c r="M586" s="22"/>
      <c r="N586" s="90" t="s">
        <v>1</v>
      </c>
      <c r="O586" s="91" t="s">
        <v>35</v>
      </c>
      <c r="P586" s="92">
        <f>I586+J586</f>
        <v>0</v>
      </c>
      <c r="Q586" s="92">
        <f>ROUND(I586*H586,2)</f>
        <v>0</v>
      </c>
      <c r="R586" s="92">
        <f>ROUND(J586*H586,2)</f>
        <v>0</v>
      </c>
      <c r="S586" s="93">
        <v>0</v>
      </c>
      <c r="T586" s="93">
        <f>S586*H586</f>
        <v>0</v>
      </c>
      <c r="U586" s="93">
        <v>0</v>
      </c>
      <c r="V586" s="93">
        <f>U586*H586</f>
        <v>0</v>
      </c>
      <c r="W586" s="93">
        <v>0</v>
      </c>
      <c r="X586" s="94">
        <f>W586*H586</f>
        <v>0</v>
      </c>
      <c r="Y586" s="21"/>
      <c r="Z586" s="21"/>
      <c r="AA586" s="21"/>
      <c r="AB586" s="21"/>
      <c r="AC586" s="21"/>
      <c r="AD586" s="21"/>
      <c r="AE586" s="21"/>
      <c r="AR586" s="95" t="s">
        <v>239</v>
      </c>
      <c r="AT586" s="95" t="s">
        <v>164</v>
      </c>
      <c r="AU586" s="95" t="s">
        <v>82</v>
      </c>
      <c r="AY586" s="17" t="s">
        <v>161</v>
      </c>
      <c r="BE586" s="96">
        <f>IF(O586="základní",K586,0)</f>
        <v>0</v>
      </c>
      <c r="BF586" s="96">
        <f>IF(O586="snížená",K586,0)</f>
        <v>0</v>
      </c>
      <c r="BG586" s="96">
        <f>IF(O586="zákl. přenesená",K586,0)</f>
        <v>0</v>
      </c>
      <c r="BH586" s="96">
        <f>IF(O586="sníž. přenesená",K586,0)</f>
        <v>0</v>
      </c>
      <c r="BI586" s="96">
        <f>IF(O586="nulová",K586,0)</f>
        <v>0</v>
      </c>
      <c r="BJ586" s="17" t="s">
        <v>80</v>
      </c>
      <c r="BK586" s="96">
        <f>ROUND(P586*H586,2)</f>
        <v>0</v>
      </c>
      <c r="BL586" s="17" t="s">
        <v>239</v>
      </c>
      <c r="BM586" s="95" t="s">
        <v>804</v>
      </c>
    </row>
    <row r="587" spans="1:65" s="15" customFormat="1">
      <c r="B587" s="230"/>
      <c r="C587" s="231"/>
      <c r="D587" s="221" t="s">
        <v>169</v>
      </c>
      <c r="E587" s="232" t="s">
        <v>1</v>
      </c>
      <c r="F587" s="233" t="s">
        <v>253</v>
      </c>
      <c r="G587" s="231"/>
      <c r="H587" s="232" t="s">
        <v>1</v>
      </c>
      <c r="I587" s="231"/>
      <c r="J587" s="231"/>
      <c r="K587" s="231"/>
      <c r="M587" s="107"/>
      <c r="N587" s="109"/>
      <c r="O587" s="110"/>
      <c r="P587" s="110"/>
      <c r="Q587" s="110"/>
      <c r="R587" s="110"/>
      <c r="S587" s="110"/>
      <c r="T587" s="110"/>
      <c r="U587" s="110"/>
      <c r="V587" s="110"/>
      <c r="W587" s="110"/>
      <c r="X587" s="111"/>
      <c r="AT587" s="108" t="s">
        <v>169</v>
      </c>
      <c r="AU587" s="108" t="s">
        <v>82</v>
      </c>
      <c r="AV587" s="15" t="s">
        <v>80</v>
      </c>
      <c r="AW587" s="15" t="s">
        <v>4</v>
      </c>
      <c r="AX587" s="15" t="s">
        <v>72</v>
      </c>
      <c r="AY587" s="108" t="s">
        <v>161</v>
      </c>
    </row>
    <row r="588" spans="1:65" s="13" customFormat="1">
      <c r="B588" s="219"/>
      <c r="C588" s="220"/>
      <c r="D588" s="221" t="s">
        <v>169</v>
      </c>
      <c r="E588" s="222" t="s">
        <v>1</v>
      </c>
      <c r="F588" s="223" t="s">
        <v>254</v>
      </c>
      <c r="G588" s="220"/>
      <c r="H588" s="224">
        <v>10.302</v>
      </c>
      <c r="I588" s="220"/>
      <c r="J588" s="220"/>
      <c r="K588" s="220"/>
      <c r="M588" s="97"/>
      <c r="N588" s="99"/>
      <c r="O588" s="100"/>
      <c r="P588" s="100"/>
      <c r="Q588" s="100"/>
      <c r="R588" s="100"/>
      <c r="S588" s="100"/>
      <c r="T588" s="100"/>
      <c r="U588" s="100"/>
      <c r="V588" s="100"/>
      <c r="W588" s="100"/>
      <c r="X588" s="101"/>
      <c r="AT588" s="98" t="s">
        <v>169</v>
      </c>
      <c r="AU588" s="98" t="s">
        <v>82</v>
      </c>
      <c r="AV588" s="13" t="s">
        <v>82</v>
      </c>
      <c r="AW588" s="13" t="s">
        <v>4</v>
      </c>
      <c r="AX588" s="13" t="s">
        <v>72</v>
      </c>
      <c r="AY588" s="98" t="s">
        <v>161</v>
      </c>
    </row>
    <row r="589" spans="1:65" s="14" customFormat="1">
      <c r="B589" s="225"/>
      <c r="C589" s="226"/>
      <c r="D589" s="221" t="s">
        <v>169</v>
      </c>
      <c r="E589" s="227" t="s">
        <v>1</v>
      </c>
      <c r="F589" s="228" t="s">
        <v>171</v>
      </c>
      <c r="G589" s="226"/>
      <c r="H589" s="229">
        <v>10.302</v>
      </c>
      <c r="I589" s="226"/>
      <c r="J589" s="226"/>
      <c r="K589" s="226"/>
      <c r="M589" s="102"/>
      <c r="N589" s="104"/>
      <c r="O589" s="105"/>
      <c r="P589" s="105"/>
      <c r="Q589" s="105"/>
      <c r="R589" s="105"/>
      <c r="S589" s="105"/>
      <c r="T589" s="105"/>
      <c r="U589" s="105"/>
      <c r="V589" s="105"/>
      <c r="W589" s="105"/>
      <c r="X589" s="106"/>
      <c r="AT589" s="103" t="s">
        <v>169</v>
      </c>
      <c r="AU589" s="103" t="s">
        <v>82</v>
      </c>
      <c r="AV589" s="14" t="s">
        <v>168</v>
      </c>
      <c r="AW589" s="14" t="s">
        <v>4</v>
      </c>
      <c r="AX589" s="14" t="s">
        <v>80</v>
      </c>
      <c r="AY589" s="103" t="s">
        <v>161</v>
      </c>
    </row>
    <row r="590" spans="1:65" s="2" customFormat="1" ht="24.2" customHeight="1">
      <c r="A590" s="21"/>
      <c r="B590" s="137"/>
      <c r="C590" s="213" t="s">
        <v>415</v>
      </c>
      <c r="D590" s="213" t="s">
        <v>164</v>
      </c>
      <c r="E590" s="214" t="s">
        <v>805</v>
      </c>
      <c r="F590" s="215" t="s">
        <v>806</v>
      </c>
      <c r="G590" s="216" t="s">
        <v>167</v>
      </c>
      <c r="H590" s="217">
        <v>10.302</v>
      </c>
      <c r="I590" s="218">
        <v>0</v>
      </c>
      <c r="J590" s="123"/>
      <c r="K590" s="218">
        <f>ROUND(P590*H590,2)</f>
        <v>0</v>
      </c>
      <c r="L590" s="89"/>
      <c r="M590" s="22"/>
      <c r="N590" s="90" t="s">
        <v>1</v>
      </c>
      <c r="O590" s="91" t="s">
        <v>35</v>
      </c>
      <c r="P590" s="92">
        <f>I590+J590</f>
        <v>0</v>
      </c>
      <c r="Q590" s="92">
        <f>ROUND(I590*H590,2)</f>
        <v>0</v>
      </c>
      <c r="R590" s="92">
        <f>ROUND(J590*H590,2)</f>
        <v>0</v>
      </c>
      <c r="S590" s="93">
        <v>0</v>
      </c>
      <c r="T590" s="93">
        <f>S590*H590</f>
        <v>0</v>
      </c>
      <c r="U590" s="93">
        <v>0</v>
      </c>
      <c r="V590" s="93">
        <f>U590*H590</f>
        <v>0</v>
      </c>
      <c r="W590" s="93">
        <v>0</v>
      </c>
      <c r="X590" s="94">
        <f>W590*H590</f>
        <v>0</v>
      </c>
      <c r="Y590" s="21"/>
      <c r="Z590" s="21"/>
      <c r="AA590" s="21"/>
      <c r="AB590" s="21"/>
      <c r="AC590" s="21"/>
      <c r="AD590" s="21"/>
      <c r="AE590" s="21"/>
      <c r="AR590" s="95" t="s">
        <v>239</v>
      </c>
      <c r="AT590" s="95" t="s">
        <v>164</v>
      </c>
      <c r="AU590" s="95" t="s">
        <v>82</v>
      </c>
      <c r="AY590" s="17" t="s">
        <v>161</v>
      </c>
      <c r="BE590" s="96">
        <f>IF(O590="základní",K590,0)</f>
        <v>0</v>
      </c>
      <c r="BF590" s="96">
        <f>IF(O590="snížená",K590,0)</f>
        <v>0</v>
      </c>
      <c r="BG590" s="96">
        <f>IF(O590="zákl. přenesená",K590,0)</f>
        <v>0</v>
      </c>
      <c r="BH590" s="96">
        <f>IF(O590="sníž. přenesená",K590,0)</f>
        <v>0</v>
      </c>
      <c r="BI590" s="96">
        <f>IF(O590="nulová",K590,0)</f>
        <v>0</v>
      </c>
      <c r="BJ590" s="17" t="s">
        <v>80</v>
      </c>
      <c r="BK590" s="96">
        <f>ROUND(P590*H590,2)</f>
        <v>0</v>
      </c>
      <c r="BL590" s="17" t="s">
        <v>239</v>
      </c>
      <c r="BM590" s="95" t="s">
        <v>642</v>
      </c>
    </row>
    <row r="591" spans="1:65" s="15" customFormat="1">
      <c r="B591" s="230"/>
      <c r="C591" s="231"/>
      <c r="D591" s="221" t="s">
        <v>169</v>
      </c>
      <c r="E591" s="232" t="s">
        <v>1</v>
      </c>
      <c r="F591" s="233" t="s">
        <v>253</v>
      </c>
      <c r="G591" s="231"/>
      <c r="H591" s="232" t="s">
        <v>1</v>
      </c>
      <c r="I591" s="231"/>
      <c r="J591" s="231"/>
      <c r="K591" s="231"/>
      <c r="M591" s="107"/>
      <c r="N591" s="109"/>
      <c r="O591" s="110"/>
      <c r="P591" s="110"/>
      <c r="Q591" s="110"/>
      <c r="R591" s="110"/>
      <c r="S591" s="110"/>
      <c r="T591" s="110"/>
      <c r="U591" s="110"/>
      <c r="V591" s="110"/>
      <c r="W591" s="110"/>
      <c r="X591" s="111"/>
      <c r="AT591" s="108" t="s">
        <v>169</v>
      </c>
      <c r="AU591" s="108" t="s">
        <v>82</v>
      </c>
      <c r="AV591" s="15" t="s">
        <v>80</v>
      </c>
      <c r="AW591" s="15" t="s">
        <v>4</v>
      </c>
      <c r="AX591" s="15" t="s">
        <v>72</v>
      </c>
      <c r="AY591" s="108" t="s">
        <v>161</v>
      </c>
    </row>
    <row r="592" spans="1:65" s="13" customFormat="1">
      <c r="B592" s="219"/>
      <c r="C592" s="220"/>
      <c r="D592" s="221" t="s">
        <v>169</v>
      </c>
      <c r="E592" s="222" t="s">
        <v>1</v>
      </c>
      <c r="F592" s="223" t="s">
        <v>254</v>
      </c>
      <c r="G592" s="220"/>
      <c r="H592" s="224">
        <v>10.302</v>
      </c>
      <c r="I592" s="220"/>
      <c r="J592" s="220"/>
      <c r="K592" s="220"/>
      <c r="M592" s="97"/>
      <c r="N592" s="99"/>
      <c r="O592" s="100"/>
      <c r="P592" s="100"/>
      <c r="Q592" s="100"/>
      <c r="R592" s="100"/>
      <c r="S592" s="100"/>
      <c r="T592" s="100"/>
      <c r="U592" s="100"/>
      <c r="V592" s="100"/>
      <c r="W592" s="100"/>
      <c r="X592" s="101"/>
      <c r="AT592" s="98" t="s">
        <v>169</v>
      </c>
      <c r="AU592" s="98" t="s">
        <v>82</v>
      </c>
      <c r="AV592" s="13" t="s">
        <v>82</v>
      </c>
      <c r="AW592" s="13" t="s">
        <v>4</v>
      </c>
      <c r="AX592" s="13" t="s">
        <v>72</v>
      </c>
      <c r="AY592" s="98" t="s">
        <v>161</v>
      </c>
    </row>
    <row r="593" spans="1:65" s="14" customFormat="1">
      <c r="B593" s="225"/>
      <c r="C593" s="226"/>
      <c r="D593" s="221" t="s">
        <v>169</v>
      </c>
      <c r="E593" s="227" t="s">
        <v>1</v>
      </c>
      <c r="F593" s="228" t="s">
        <v>171</v>
      </c>
      <c r="G593" s="226"/>
      <c r="H593" s="229">
        <v>10.302</v>
      </c>
      <c r="I593" s="226"/>
      <c r="J593" s="226"/>
      <c r="K593" s="226"/>
      <c r="M593" s="102"/>
      <c r="N593" s="104"/>
      <c r="O593" s="105"/>
      <c r="P593" s="105"/>
      <c r="Q593" s="105"/>
      <c r="R593" s="105"/>
      <c r="S593" s="105"/>
      <c r="T593" s="105"/>
      <c r="U593" s="105"/>
      <c r="V593" s="105"/>
      <c r="W593" s="105"/>
      <c r="X593" s="106"/>
      <c r="AT593" s="103" t="s">
        <v>169</v>
      </c>
      <c r="AU593" s="103" t="s">
        <v>82</v>
      </c>
      <c r="AV593" s="14" t="s">
        <v>168</v>
      </c>
      <c r="AW593" s="14" t="s">
        <v>4</v>
      </c>
      <c r="AX593" s="14" t="s">
        <v>80</v>
      </c>
      <c r="AY593" s="103" t="s">
        <v>161</v>
      </c>
    </row>
    <row r="594" spans="1:65" s="2" customFormat="1" ht="49.15" customHeight="1">
      <c r="A594" s="21"/>
      <c r="B594" s="137"/>
      <c r="C594" s="213" t="s">
        <v>807</v>
      </c>
      <c r="D594" s="213" t="s">
        <v>164</v>
      </c>
      <c r="E594" s="214" t="s">
        <v>808</v>
      </c>
      <c r="F594" s="215" t="s">
        <v>809</v>
      </c>
      <c r="G594" s="216" t="s">
        <v>282</v>
      </c>
      <c r="H594" s="217">
        <v>5</v>
      </c>
      <c r="I594" s="218">
        <v>0</v>
      </c>
      <c r="J594" s="123"/>
      <c r="K594" s="218">
        <f>ROUND(P594*H594,2)</f>
        <v>0</v>
      </c>
      <c r="L594" s="89"/>
      <c r="M594" s="22"/>
      <c r="N594" s="90" t="s">
        <v>1</v>
      </c>
      <c r="O594" s="91" t="s">
        <v>35</v>
      </c>
      <c r="P594" s="92">
        <f>I594+J594</f>
        <v>0</v>
      </c>
      <c r="Q594" s="92">
        <f>ROUND(I594*H594,2)</f>
        <v>0</v>
      </c>
      <c r="R594" s="92">
        <f>ROUND(J594*H594,2)</f>
        <v>0</v>
      </c>
      <c r="S594" s="93">
        <v>0</v>
      </c>
      <c r="T594" s="93">
        <f>S594*H594</f>
        <v>0</v>
      </c>
      <c r="U594" s="93">
        <v>0</v>
      </c>
      <c r="V594" s="93">
        <f>U594*H594</f>
        <v>0</v>
      </c>
      <c r="W594" s="93">
        <v>0</v>
      </c>
      <c r="X594" s="94">
        <f>W594*H594</f>
        <v>0</v>
      </c>
      <c r="Y594" s="21"/>
      <c r="Z594" s="21"/>
      <c r="AA594" s="21"/>
      <c r="AB594" s="21"/>
      <c r="AC594" s="21"/>
      <c r="AD594" s="21"/>
      <c r="AE594" s="21"/>
      <c r="AR594" s="95" t="s">
        <v>239</v>
      </c>
      <c r="AT594" s="95" t="s">
        <v>164</v>
      </c>
      <c r="AU594" s="95" t="s">
        <v>82</v>
      </c>
      <c r="AY594" s="17" t="s">
        <v>161</v>
      </c>
      <c r="BE594" s="96">
        <f>IF(O594="základní",K594,0)</f>
        <v>0</v>
      </c>
      <c r="BF594" s="96">
        <f>IF(O594="snížená",K594,0)</f>
        <v>0</v>
      </c>
      <c r="BG594" s="96">
        <f>IF(O594="zákl. přenesená",K594,0)</f>
        <v>0</v>
      </c>
      <c r="BH594" s="96">
        <f>IF(O594="sníž. přenesená",K594,0)</f>
        <v>0</v>
      </c>
      <c r="BI594" s="96">
        <f>IF(O594="nulová",K594,0)</f>
        <v>0</v>
      </c>
      <c r="BJ594" s="17" t="s">
        <v>80</v>
      </c>
      <c r="BK594" s="96">
        <f>ROUND(P594*H594,2)</f>
        <v>0</v>
      </c>
      <c r="BL594" s="17" t="s">
        <v>239</v>
      </c>
      <c r="BM594" s="95" t="s">
        <v>810</v>
      </c>
    </row>
    <row r="595" spans="1:65" s="12" customFormat="1" ht="22.9" customHeight="1">
      <c r="B595" s="206"/>
      <c r="C595" s="207"/>
      <c r="D595" s="208" t="s">
        <v>71</v>
      </c>
      <c r="E595" s="211" t="s">
        <v>385</v>
      </c>
      <c r="F595" s="211" t="s">
        <v>386</v>
      </c>
      <c r="G595" s="207"/>
      <c r="H595" s="207"/>
      <c r="I595" s="207"/>
      <c r="J595" s="207"/>
      <c r="K595" s="212">
        <f>BK595</f>
        <v>0</v>
      </c>
      <c r="M595" s="80"/>
      <c r="N595" s="82"/>
      <c r="O595" s="83"/>
      <c r="P595" s="83"/>
      <c r="Q595" s="84">
        <f>SUM(Q596:Q690)</f>
        <v>0</v>
      </c>
      <c r="R595" s="84">
        <f>SUM(R596:R690)</f>
        <v>0</v>
      </c>
      <c r="S595" s="83"/>
      <c r="T595" s="85">
        <f>SUM(T596:T690)</f>
        <v>0</v>
      </c>
      <c r="U595" s="83"/>
      <c r="V595" s="85">
        <f>SUM(V596:V690)</f>
        <v>0</v>
      </c>
      <c r="W595" s="83"/>
      <c r="X595" s="86">
        <f>SUM(X596:X690)</f>
        <v>0</v>
      </c>
      <c r="AR595" s="81" t="s">
        <v>82</v>
      </c>
      <c r="AT595" s="87" t="s">
        <v>71</v>
      </c>
      <c r="AU595" s="87" t="s">
        <v>80</v>
      </c>
      <c r="AY595" s="81" t="s">
        <v>161</v>
      </c>
      <c r="BK595" s="88">
        <f>SUM(BK596:BK690)</f>
        <v>0</v>
      </c>
    </row>
    <row r="596" spans="1:65" s="2" customFormat="1" ht="21.75" customHeight="1">
      <c r="A596" s="21"/>
      <c r="B596" s="137"/>
      <c r="C596" s="213" t="s">
        <v>423</v>
      </c>
      <c r="D596" s="213" t="s">
        <v>164</v>
      </c>
      <c r="E596" s="214" t="s">
        <v>811</v>
      </c>
      <c r="F596" s="215" t="s">
        <v>812</v>
      </c>
      <c r="G596" s="216" t="s">
        <v>167</v>
      </c>
      <c r="H596" s="217">
        <v>187.285</v>
      </c>
      <c r="I596" s="218">
        <v>0</v>
      </c>
      <c r="J596" s="123"/>
      <c r="K596" s="218">
        <f>ROUND(P596*H596,2)</f>
        <v>0</v>
      </c>
      <c r="L596" s="89"/>
      <c r="M596" s="22"/>
      <c r="N596" s="90" t="s">
        <v>1</v>
      </c>
      <c r="O596" s="91" t="s">
        <v>35</v>
      </c>
      <c r="P596" s="92">
        <f>I596+J596</f>
        <v>0</v>
      </c>
      <c r="Q596" s="92">
        <f>ROUND(I596*H596,2)</f>
        <v>0</v>
      </c>
      <c r="R596" s="92">
        <f>ROUND(J596*H596,2)</f>
        <v>0</v>
      </c>
      <c r="S596" s="93">
        <v>0</v>
      </c>
      <c r="T596" s="93">
        <f>S596*H596</f>
        <v>0</v>
      </c>
      <c r="U596" s="93">
        <v>0</v>
      </c>
      <c r="V596" s="93">
        <f>U596*H596</f>
        <v>0</v>
      </c>
      <c r="W596" s="93">
        <v>0</v>
      </c>
      <c r="X596" s="94">
        <f>W596*H596</f>
        <v>0</v>
      </c>
      <c r="Y596" s="21"/>
      <c r="Z596" s="21"/>
      <c r="AA596" s="21"/>
      <c r="AB596" s="21"/>
      <c r="AC596" s="21"/>
      <c r="AD596" s="21"/>
      <c r="AE596" s="21"/>
      <c r="AR596" s="95" t="s">
        <v>239</v>
      </c>
      <c r="AT596" s="95" t="s">
        <v>164</v>
      </c>
      <c r="AU596" s="95" t="s">
        <v>82</v>
      </c>
      <c r="AY596" s="17" t="s">
        <v>161</v>
      </c>
      <c r="BE596" s="96">
        <f>IF(O596="základní",K596,0)</f>
        <v>0</v>
      </c>
      <c r="BF596" s="96">
        <f>IF(O596="snížená",K596,0)</f>
        <v>0</v>
      </c>
      <c r="BG596" s="96">
        <f>IF(O596="zákl. přenesená",K596,0)</f>
        <v>0</v>
      </c>
      <c r="BH596" s="96">
        <f>IF(O596="sníž. přenesená",K596,0)</f>
        <v>0</v>
      </c>
      <c r="BI596" s="96">
        <f>IF(O596="nulová",K596,0)</f>
        <v>0</v>
      </c>
      <c r="BJ596" s="17" t="s">
        <v>80</v>
      </c>
      <c r="BK596" s="96">
        <f>ROUND(P596*H596,2)</f>
        <v>0</v>
      </c>
      <c r="BL596" s="17" t="s">
        <v>239</v>
      </c>
      <c r="BM596" s="95" t="s">
        <v>813</v>
      </c>
    </row>
    <row r="597" spans="1:65" s="15" customFormat="1">
      <c r="B597" s="230"/>
      <c r="C597" s="231"/>
      <c r="D597" s="221" t="s">
        <v>169</v>
      </c>
      <c r="E597" s="232" t="s">
        <v>1</v>
      </c>
      <c r="F597" s="233" t="s">
        <v>814</v>
      </c>
      <c r="G597" s="231"/>
      <c r="H597" s="232" t="s">
        <v>1</v>
      </c>
      <c r="I597" s="231"/>
      <c r="J597" s="231"/>
      <c r="K597" s="231"/>
      <c r="M597" s="107"/>
      <c r="N597" s="109"/>
      <c r="O597" s="110"/>
      <c r="P597" s="110"/>
      <c r="Q597" s="110"/>
      <c r="R597" s="110"/>
      <c r="S597" s="110"/>
      <c r="T597" s="110"/>
      <c r="U597" s="110"/>
      <c r="V597" s="110"/>
      <c r="W597" s="110"/>
      <c r="X597" s="111"/>
      <c r="AT597" s="108" t="s">
        <v>169</v>
      </c>
      <c r="AU597" s="108" t="s">
        <v>82</v>
      </c>
      <c r="AV597" s="15" t="s">
        <v>80</v>
      </c>
      <c r="AW597" s="15" t="s">
        <v>4</v>
      </c>
      <c r="AX597" s="15" t="s">
        <v>72</v>
      </c>
      <c r="AY597" s="108" t="s">
        <v>161</v>
      </c>
    </row>
    <row r="598" spans="1:65" s="13" customFormat="1">
      <c r="B598" s="219"/>
      <c r="C598" s="220"/>
      <c r="D598" s="221" t="s">
        <v>169</v>
      </c>
      <c r="E598" s="222" t="s">
        <v>1</v>
      </c>
      <c r="F598" s="223" t="s">
        <v>393</v>
      </c>
      <c r="G598" s="220"/>
      <c r="H598" s="224">
        <v>183.06</v>
      </c>
      <c r="I598" s="220"/>
      <c r="J598" s="220"/>
      <c r="K598" s="220"/>
      <c r="M598" s="97"/>
      <c r="N598" s="99"/>
      <c r="O598" s="100"/>
      <c r="P598" s="100"/>
      <c r="Q598" s="100"/>
      <c r="R598" s="100"/>
      <c r="S598" s="100"/>
      <c r="T598" s="100"/>
      <c r="U598" s="100"/>
      <c r="V598" s="100"/>
      <c r="W598" s="100"/>
      <c r="X598" s="101"/>
      <c r="AT598" s="98" t="s">
        <v>169</v>
      </c>
      <c r="AU598" s="98" t="s">
        <v>82</v>
      </c>
      <c r="AV598" s="13" t="s">
        <v>82</v>
      </c>
      <c r="AW598" s="13" t="s">
        <v>4</v>
      </c>
      <c r="AX598" s="13" t="s">
        <v>72</v>
      </c>
      <c r="AY598" s="98" t="s">
        <v>161</v>
      </c>
    </row>
    <row r="599" spans="1:65" s="13" customFormat="1">
      <c r="B599" s="219"/>
      <c r="C599" s="220"/>
      <c r="D599" s="221" t="s">
        <v>169</v>
      </c>
      <c r="E599" s="222" t="s">
        <v>1</v>
      </c>
      <c r="F599" s="223" t="s">
        <v>394</v>
      </c>
      <c r="G599" s="220"/>
      <c r="H599" s="224">
        <v>-7.7350000000000003</v>
      </c>
      <c r="I599" s="220"/>
      <c r="J599" s="220"/>
      <c r="K599" s="220"/>
      <c r="M599" s="97"/>
      <c r="N599" s="99"/>
      <c r="O599" s="100"/>
      <c r="P599" s="100"/>
      <c r="Q599" s="100"/>
      <c r="R599" s="100"/>
      <c r="S599" s="100"/>
      <c r="T599" s="100"/>
      <c r="U599" s="100"/>
      <c r="V599" s="100"/>
      <c r="W599" s="100"/>
      <c r="X599" s="101"/>
      <c r="AT599" s="98" t="s">
        <v>169</v>
      </c>
      <c r="AU599" s="98" t="s">
        <v>82</v>
      </c>
      <c r="AV599" s="13" t="s">
        <v>82</v>
      </c>
      <c r="AW599" s="13" t="s">
        <v>4</v>
      </c>
      <c r="AX599" s="13" t="s">
        <v>72</v>
      </c>
      <c r="AY599" s="98" t="s">
        <v>161</v>
      </c>
    </row>
    <row r="600" spans="1:65" s="13" customFormat="1">
      <c r="B600" s="219"/>
      <c r="C600" s="220"/>
      <c r="D600" s="221" t="s">
        <v>169</v>
      </c>
      <c r="E600" s="222" t="s">
        <v>1</v>
      </c>
      <c r="F600" s="223" t="s">
        <v>395</v>
      </c>
      <c r="G600" s="220"/>
      <c r="H600" s="224">
        <v>11.96</v>
      </c>
      <c r="I600" s="220"/>
      <c r="J600" s="220"/>
      <c r="K600" s="220"/>
      <c r="M600" s="97"/>
      <c r="N600" s="99"/>
      <c r="O600" s="100"/>
      <c r="P600" s="100"/>
      <c r="Q600" s="100"/>
      <c r="R600" s="100"/>
      <c r="S600" s="100"/>
      <c r="T600" s="100"/>
      <c r="U600" s="100"/>
      <c r="V600" s="100"/>
      <c r="W600" s="100"/>
      <c r="X600" s="101"/>
      <c r="AT600" s="98" t="s">
        <v>169</v>
      </c>
      <c r="AU600" s="98" t="s">
        <v>82</v>
      </c>
      <c r="AV600" s="13" t="s">
        <v>82</v>
      </c>
      <c r="AW600" s="13" t="s">
        <v>4</v>
      </c>
      <c r="AX600" s="13" t="s">
        <v>72</v>
      </c>
      <c r="AY600" s="98" t="s">
        <v>161</v>
      </c>
    </row>
    <row r="601" spans="1:65" s="14" customFormat="1">
      <c r="B601" s="225"/>
      <c r="C601" s="226"/>
      <c r="D601" s="221" t="s">
        <v>169</v>
      </c>
      <c r="E601" s="227" t="s">
        <v>1</v>
      </c>
      <c r="F601" s="228" t="s">
        <v>171</v>
      </c>
      <c r="G601" s="226"/>
      <c r="H601" s="229">
        <v>187.285</v>
      </c>
      <c r="I601" s="226"/>
      <c r="J601" s="226"/>
      <c r="K601" s="226"/>
      <c r="M601" s="102"/>
      <c r="N601" s="104"/>
      <c r="O601" s="105"/>
      <c r="P601" s="105"/>
      <c r="Q601" s="105"/>
      <c r="R601" s="105"/>
      <c r="S601" s="105"/>
      <c r="T601" s="105"/>
      <c r="U601" s="105"/>
      <c r="V601" s="105"/>
      <c r="W601" s="105"/>
      <c r="X601" s="106"/>
      <c r="AT601" s="103" t="s">
        <v>169</v>
      </c>
      <c r="AU601" s="103" t="s">
        <v>82</v>
      </c>
      <c r="AV601" s="14" t="s">
        <v>168</v>
      </c>
      <c r="AW601" s="14" t="s">
        <v>4</v>
      </c>
      <c r="AX601" s="14" t="s">
        <v>80</v>
      </c>
      <c r="AY601" s="103" t="s">
        <v>161</v>
      </c>
    </row>
    <row r="602" spans="1:65" s="2" customFormat="1" ht="33" customHeight="1">
      <c r="A602" s="21"/>
      <c r="B602" s="137"/>
      <c r="C602" s="235" t="s">
        <v>815</v>
      </c>
      <c r="D602" s="235" t="s">
        <v>549</v>
      </c>
      <c r="E602" s="236" t="s">
        <v>816</v>
      </c>
      <c r="F602" s="237" t="s">
        <v>817</v>
      </c>
      <c r="G602" s="238" t="s">
        <v>167</v>
      </c>
      <c r="H602" s="239">
        <v>215.37799999999999</v>
      </c>
      <c r="I602" s="123"/>
      <c r="J602" s="240"/>
      <c r="K602" s="241">
        <f>ROUND(P602*H602,2)</f>
        <v>0</v>
      </c>
      <c r="L602" s="115"/>
      <c r="M602" s="116"/>
      <c r="N602" s="117" t="s">
        <v>1</v>
      </c>
      <c r="O602" s="91" t="s">
        <v>35</v>
      </c>
      <c r="P602" s="92">
        <f>I602+J602</f>
        <v>0</v>
      </c>
      <c r="Q602" s="92">
        <f>ROUND(I602*H602,2)</f>
        <v>0</v>
      </c>
      <c r="R602" s="92">
        <f>ROUND(J602*H602,2)</f>
        <v>0</v>
      </c>
      <c r="S602" s="93">
        <v>0</v>
      </c>
      <c r="T602" s="93">
        <f>S602*H602</f>
        <v>0</v>
      </c>
      <c r="U602" s="93">
        <v>0</v>
      </c>
      <c r="V602" s="93">
        <f>U602*H602</f>
        <v>0</v>
      </c>
      <c r="W602" s="93">
        <v>0</v>
      </c>
      <c r="X602" s="94">
        <f>W602*H602</f>
        <v>0</v>
      </c>
      <c r="Y602" s="21"/>
      <c r="Z602" s="21"/>
      <c r="AA602" s="21"/>
      <c r="AB602" s="21"/>
      <c r="AC602" s="21"/>
      <c r="AD602" s="21"/>
      <c r="AE602" s="21"/>
      <c r="AR602" s="95" t="s">
        <v>286</v>
      </c>
      <c r="AT602" s="95" t="s">
        <v>549</v>
      </c>
      <c r="AU602" s="95" t="s">
        <v>82</v>
      </c>
      <c r="AY602" s="17" t="s">
        <v>161</v>
      </c>
      <c r="BE602" s="96">
        <f>IF(O602="základní",K602,0)</f>
        <v>0</v>
      </c>
      <c r="BF602" s="96">
        <f>IF(O602="snížená",K602,0)</f>
        <v>0</v>
      </c>
      <c r="BG602" s="96">
        <f>IF(O602="zákl. přenesená",K602,0)</f>
        <v>0</v>
      </c>
      <c r="BH602" s="96">
        <f>IF(O602="sníž. přenesená",K602,0)</f>
        <v>0</v>
      </c>
      <c r="BI602" s="96">
        <f>IF(O602="nulová",K602,0)</f>
        <v>0</v>
      </c>
      <c r="BJ602" s="17" t="s">
        <v>80</v>
      </c>
      <c r="BK602" s="96">
        <f>ROUND(P602*H602,2)</f>
        <v>0</v>
      </c>
      <c r="BL602" s="17" t="s">
        <v>239</v>
      </c>
      <c r="BM602" s="95" t="s">
        <v>818</v>
      </c>
    </row>
    <row r="603" spans="1:65" s="13" customFormat="1">
      <c r="B603" s="219"/>
      <c r="C603" s="220"/>
      <c r="D603" s="221" t="s">
        <v>169</v>
      </c>
      <c r="E603" s="222" t="s">
        <v>1</v>
      </c>
      <c r="F603" s="223" t="s">
        <v>819</v>
      </c>
      <c r="G603" s="220"/>
      <c r="H603" s="224">
        <v>215.37799999999999</v>
      </c>
      <c r="I603" s="220"/>
      <c r="J603" s="220"/>
      <c r="K603" s="220"/>
      <c r="M603" s="97"/>
      <c r="N603" s="99"/>
      <c r="O603" s="100"/>
      <c r="P603" s="100"/>
      <c r="Q603" s="100"/>
      <c r="R603" s="100"/>
      <c r="S603" s="100"/>
      <c r="T603" s="100"/>
      <c r="U603" s="100"/>
      <c r="V603" s="100"/>
      <c r="W603" s="100"/>
      <c r="X603" s="101"/>
      <c r="AT603" s="98" t="s">
        <v>169</v>
      </c>
      <c r="AU603" s="98" t="s">
        <v>82</v>
      </c>
      <c r="AV603" s="13" t="s">
        <v>82</v>
      </c>
      <c r="AW603" s="13" t="s">
        <v>4</v>
      </c>
      <c r="AX603" s="13" t="s">
        <v>72</v>
      </c>
      <c r="AY603" s="98" t="s">
        <v>161</v>
      </c>
    </row>
    <row r="604" spans="1:65" s="14" customFormat="1">
      <c r="B604" s="225"/>
      <c r="C604" s="226"/>
      <c r="D604" s="221" t="s">
        <v>169</v>
      </c>
      <c r="E604" s="227" t="s">
        <v>1</v>
      </c>
      <c r="F604" s="228" t="s">
        <v>171</v>
      </c>
      <c r="G604" s="226"/>
      <c r="H604" s="229">
        <v>215.37799999999999</v>
      </c>
      <c r="I604" s="226"/>
      <c r="J604" s="226"/>
      <c r="K604" s="226"/>
      <c r="M604" s="102"/>
      <c r="N604" s="104"/>
      <c r="O604" s="105"/>
      <c r="P604" s="105"/>
      <c r="Q604" s="105"/>
      <c r="R604" s="105"/>
      <c r="S604" s="105"/>
      <c r="T604" s="105"/>
      <c r="U604" s="105"/>
      <c r="V604" s="105"/>
      <c r="W604" s="105"/>
      <c r="X604" s="106"/>
      <c r="AT604" s="103" t="s">
        <v>169</v>
      </c>
      <c r="AU604" s="103" t="s">
        <v>82</v>
      </c>
      <c r="AV604" s="14" t="s">
        <v>168</v>
      </c>
      <c r="AW604" s="14" t="s">
        <v>4</v>
      </c>
      <c r="AX604" s="14" t="s">
        <v>80</v>
      </c>
      <c r="AY604" s="103" t="s">
        <v>161</v>
      </c>
    </row>
    <row r="605" spans="1:65" s="2" customFormat="1" ht="49.15" customHeight="1">
      <c r="A605" s="21"/>
      <c r="B605" s="137"/>
      <c r="C605" s="213" t="s">
        <v>437</v>
      </c>
      <c r="D605" s="213" t="s">
        <v>164</v>
      </c>
      <c r="E605" s="214" t="s">
        <v>820</v>
      </c>
      <c r="F605" s="215" t="s">
        <v>821</v>
      </c>
      <c r="G605" s="216" t="s">
        <v>167</v>
      </c>
      <c r="H605" s="217">
        <v>202.285</v>
      </c>
      <c r="I605" s="123"/>
      <c r="J605" s="123"/>
      <c r="K605" s="218">
        <f>ROUND(P605*H605,2)</f>
        <v>0</v>
      </c>
      <c r="L605" s="89"/>
      <c r="M605" s="22"/>
      <c r="N605" s="90" t="s">
        <v>1</v>
      </c>
      <c r="O605" s="91" t="s">
        <v>35</v>
      </c>
      <c r="P605" s="92">
        <f>I605+J605</f>
        <v>0</v>
      </c>
      <c r="Q605" s="92">
        <f>ROUND(I605*H605,2)</f>
        <v>0</v>
      </c>
      <c r="R605" s="92">
        <f>ROUND(J605*H605,2)</f>
        <v>0</v>
      </c>
      <c r="S605" s="93">
        <v>0</v>
      </c>
      <c r="T605" s="93">
        <f>S605*H605</f>
        <v>0</v>
      </c>
      <c r="U605" s="93">
        <v>0</v>
      </c>
      <c r="V605" s="93">
        <f>U605*H605</f>
        <v>0</v>
      </c>
      <c r="W605" s="93">
        <v>0</v>
      </c>
      <c r="X605" s="94">
        <f>W605*H605</f>
        <v>0</v>
      </c>
      <c r="Y605" s="21"/>
      <c r="Z605" s="21"/>
      <c r="AA605" s="21"/>
      <c r="AB605" s="21"/>
      <c r="AC605" s="21"/>
      <c r="AD605" s="21"/>
      <c r="AE605" s="21"/>
      <c r="AR605" s="95" t="s">
        <v>239</v>
      </c>
      <c r="AT605" s="95" t="s">
        <v>164</v>
      </c>
      <c r="AU605" s="95" t="s">
        <v>82</v>
      </c>
      <c r="AY605" s="17" t="s">
        <v>161</v>
      </c>
      <c r="BE605" s="96">
        <f>IF(O605="základní",K605,0)</f>
        <v>0</v>
      </c>
      <c r="BF605" s="96">
        <f>IF(O605="snížená",K605,0)</f>
        <v>0</v>
      </c>
      <c r="BG605" s="96">
        <f>IF(O605="zákl. přenesená",K605,0)</f>
        <v>0</v>
      </c>
      <c r="BH605" s="96">
        <f>IF(O605="sníž. přenesená",K605,0)</f>
        <v>0</v>
      </c>
      <c r="BI605" s="96">
        <f>IF(O605="nulová",K605,0)</f>
        <v>0</v>
      </c>
      <c r="BJ605" s="17" t="s">
        <v>80</v>
      </c>
      <c r="BK605" s="96">
        <f>ROUND(P605*H605,2)</f>
        <v>0</v>
      </c>
      <c r="BL605" s="17" t="s">
        <v>239</v>
      </c>
      <c r="BM605" s="95" t="s">
        <v>822</v>
      </c>
    </row>
    <row r="606" spans="1:65" s="15" customFormat="1">
      <c r="B606" s="230"/>
      <c r="C606" s="231"/>
      <c r="D606" s="221" t="s">
        <v>169</v>
      </c>
      <c r="E606" s="232" t="s">
        <v>1</v>
      </c>
      <c r="F606" s="233" t="s">
        <v>814</v>
      </c>
      <c r="G606" s="231"/>
      <c r="H606" s="232" t="s">
        <v>1</v>
      </c>
      <c r="I606" s="231"/>
      <c r="J606" s="231"/>
      <c r="K606" s="231"/>
      <c r="M606" s="107"/>
      <c r="N606" s="109"/>
      <c r="O606" s="110"/>
      <c r="P606" s="110"/>
      <c r="Q606" s="110"/>
      <c r="R606" s="110"/>
      <c r="S606" s="110"/>
      <c r="T606" s="110"/>
      <c r="U606" s="110"/>
      <c r="V606" s="110"/>
      <c r="W606" s="110"/>
      <c r="X606" s="111"/>
      <c r="AT606" s="108" t="s">
        <v>169</v>
      </c>
      <c r="AU606" s="108" t="s">
        <v>82</v>
      </c>
      <c r="AV606" s="15" t="s">
        <v>80</v>
      </c>
      <c r="AW606" s="15" t="s">
        <v>4</v>
      </c>
      <c r="AX606" s="15" t="s">
        <v>72</v>
      </c>
      <c r="AY606" s="108" t="s">
        <v>161</v>
      </c>
    </row>
    <row r="607" spans="1:65" s="13" customFormat="1">
      <c r="B607" s="219"/>
      <c r="C607" s="220"/>
      <c r="D607" s="221" t="s">
        <v>169</v>
      </c>
      <c r="E607" s="222" t="s">
        <v>1</v>
      </c>
      <c r="F607" s="223" t="s">
        <v>393</v>
      </c>
      <c r="G607" s="220"/>
      <c r="H607" s="224">
        <v>183.06</v>
      </c>
      <c r="I607" s="220"/>
      <c r="J607" s="220"/>
      <c r="K607" s="220"/>
      <c r="M607" s="97"/>
      <c r="N607" s="99"/>
      <c r="O607" s="100"/>
      <c r="P607" s="100"/>
      <c r="Q607" s="100"/>
      <c r="R607" s="100"/>
      <c r="S607" s="100"/>
      <c r="T607" s="100"/>
      <c r="U607" s="100"/>
      <c r="V607" s="100"/>
      <c r="W607" s="100"/>
      <c r="X607" s="101"/>
      <c r="AT607" s="98" t="s">
        <v>169</v>
      </c>
      <c r="AU607" s="98" t="s">
        <v>82</v>
      </c>
      <c r="AV607" s="13" t="s">
        <v>82</v>
      </c>
      <c r="AW607" s="13" t="s">
        <v>4</v>
      </c>
      <c r="AX607" s="13" t="s">
        <v>72</v>
      </c>
      <c r="AY607" s="98" t="s">
        <v>161</v>
      </c>
    </row>
    <row r="608" spans="1:65" s="13" customFormat="1">
      <c r="B608" s="219"/>
      <c r="C608" s="220"/>
      <c r="D608" s="221" t="s">
        <v>169</v>
      </c>
      <c r="E608" s="222" t="s">
        <v>1</v>
      </c>
      <c r="F608" s="223" t="s">
        <v>394</v>
      </c>
      <c r="G608" s="220"/>
      <c r="H608" s="224">
        <v>-7.7350000000000003</v>
      </c>
      <c r="I608" s="220"/>
      <c r="J608" s="220"/>
      <c r="K608" s="220"/>
      <c r="M608" s="97"/>
      <c r="N608" s="99"/>
      <c r="O608" s="100"/>
      <c r="P608" s="100"/>
      <c r="Q608" s="100"/>
      <c r="R608" s="100"/>
      <c r="S608" s="100"/>
      <c r="T608" s="100"/>
      <c r="U608" s="100"/>
      <c r="V608" s="100"/>
      <c r="W608" s="100"/>
      <c r="X608" s="101"/>
      <c r="AT608" s="98" t="s">
        <v>169</v>
      </c>
      <c r="AU608" s="98" t="s">
        <v>82</v>
      </c>
      <c r="AV608" s="13" t="s">
        <v>82</v>
      </c>
      <c r="AW608" s="13" t="s">
        <v>4</v>
      </c>
      <c r="AX608" s="13" t="s">
        <v>72</v>
      </c>
      <c r="AY608" s="98" t="s">
        <v>161</v>
      </c>
    </row>
    <row r="609" spans="1:65" s="13" customFormat="1">
      <c r="B609" s="219"/>
      <c r="C609" s="220"/>
      <c r="D609" s="221" t="s">
        <v>169</v>
      </c>
      <c r="E609" s="222" t="s">
        <v>1</v>
      </c>
      <c r="F609" s="223" t="s">
        <v>395</v>
      </c>
      <c r="G609" s="220"/>
      <c r="H609" s="224">
        <v>11.96</v>
      </c>
      <c r="I609" s="220"/>
      <c r="J609" s="220"/>
      <c r="K609" s="220"/>
      <c r="M609" s="97"/>
      <c r="N609" s="99"/>
      <c r="O609" s="100"/>
      <c r="P609" s="100"/>
      <c r="Q609" s="100"/>
      <c r="R609" s="100"/>
      <c r="S609" s="100"/>
      <c r="T609" s="100"/>
      <c r="U609" s="100"/>
      <c r="V609" s="100"/>
      <c r="W609" s="100"/>
      <c r="X609" s="101"/>
      <c r="AT609" s="98" t="s">
        <v>169</v>
      </c>
      <c r="AU609" s="98" t="s">
        <v>82</v>
      </c>
      <c r="AV609" s="13" t="s">
        <v>82</v>
      </c>
      <c r="AW609" s="13" t="s">
        <v>4</v>
      </c>
      <c r="AX609" s="13" t="s">
        <v>72</v>
      </c>
      <c r="AY609" s="98" t="s">
        <v>161</v>
      </c>
    </row>
    <row r="610" spans="1:65" s="15" customFormat="1">
      <c r="B610" s="230"/>
      <c r="C610" s="231"/>
      <c r="D610" s="221" t="s">
        <v>169</v>
      </c>
      <c r="E610" s="232" t="s">
        <v>1</v>
      </c>
      <c r="F610" s="233" t="s">
        <v>823</v>
      </c>
      <c r="G610" s="231"/>
      <c r="H610" s="232" t="s">
        <v>1</v>
      </c>
      <c r="I610" s="231"/>
      <c r="J610" s="231"/>
      <c r="K610" s="231"/>
      <c r="M610" s="107"/>
      <c r="N610" s="109"/>
      <c r="O610" s="110"/>
      <c r="P610" s="110"/>
      <c r="Q610" s="110"/>
      <c r="R610" s="110"/>
      <c r="S610" s="110"/>
      <c r="T610" s="110"/>
      <c r="U610" s="110"/>
      <c r="V610" s="110"/>
      <c r="W610" s="110"/>
      <c r="X610" s="111"/>
      <c r="AT610" s="108" t="s">
        <v>169</v>
      </c>
      <c r="AU610" s="108" t="s">
        <v>82</v>
      </c>
      <c r="AV610" s="15" t="s">
        <v>80</v>
      </c>
      <c r="AW610" s="15" t="s">
        <v>4</v>
      </c>
      <c r="AX610" s="15" t="s">
        <v>72</v>
      </c>
      <c r="AY610" s="108" t="s">
        <v>161</v>
      </c>
    </row>
    <row r="611" spans="1:65" s="13" customFormat="1">
      <c r="B611" s="219"/>
      <c r="C611" s="220"/>
      <c r="D611" s="221" t="s">
        <v>169</v>
      </c>
      <c r="E611" s="222" t="s">
        <v>1</v>
      </c>
      <c r="F611" s="223" t="s">
        <v>279</v>
      </c>
      <c r="G611" s="220"/>
      <c r="H611" s="224">
        <v>15</v>
      </c>
      <c r="I611" s="220"/>
      <c r="J611" s="220"/>
      <c r="K611" s="220"/>
      <c r="M611" s="97"/>
      <c r="N611" s="99"/>
      <c r="O611" s="100"/>
      <c r="P611" s="100"/>
      <c r="Q611" s="100"/>
      <c r="R611" s="100"/>
      <c r="S611" s="100"/>
      <c r="T611" s="100"/>
      <c r="U611" s="100"/>
      <c r="V611" s="100"/>
      <c r="W611" s="100"/>
      <c r="X611" s="101"/>
      <c r="AT611" s="98" t="s">
        <v>169</v>
      </c>
      <c r="AU611" s="98" t="s">
        <v>82</v>
      </c>
      <c r="AV611" s="13" t="s">
        <v>82</v>
      </c>
      <c r="AW611" s="13" t="s">
        <v>4</v>
      </c>
      <c r="AX611" s="13" t="s">
        <v>72</v>
      </c>
      <c r="AY611" s="98" t="s">
        <v>161</v>
      </c>
    </row>
    <row r="612" spans="1:65" s="14" customFormat="1">
      <c r="B612" s="225"/>
      <c r="C612" s="226"/>
      <c r="D612" s="221" t="s">
        <v>169</v>
      </c>
      <c r="E612" s="227" t="s">
        <v>1</v>
      </c>
      <c r="F612" s="228" t="s">
        <v>171</v>
      </c>
      <c r="G612" s="226"/>
      <c r="H612" s="229">
        <v>202.285</v>
      </c>
      <c r="I612" s="226"/>
      <c r="J612" s="226"/>
      <c r="K612" s="226"/>
      <c r="M612" s="102"/>
      <c r="N612" s="104"/>
      <c r="O612" s="105"/>
      <c r="P612" s="105"/>
      <c r="Q612" s="105"/>
      <c r="R612" s="105"/>
      <c r="S612" s="105"/>
      <c r="T612" s="105"/>
      <c r="U612" s="105"/>
      <c r="V612" s="105"/>
      <c r="W612" s="105"/>
      <c r="X612" s="106"/>
      <c r="AT612" s="103" t="s">
        <v>169</v>
      </c>
      <c r="AU612" s="103" t="s">
        <v>82</v>
      </c>
      <c r="AV612" s="14" t="s">
        <v>168</v>
      </c>
      <c r="AW612" s="14" t="s">
        <v>4</v>
      </c>
      <c r="AX612" s="14" t="s">
        <v>80</v>
      </c>
      <c r="AY612" s="103" t="s">
        <v>161</v>
      </c>
    </row>
    <row r="613" spans="1:65" s="2" customFormat="1" ht="37.9" customHeight="1">
      <c r="A613" s="21"/>
      <c r="B613" s="137"/>
      <c r="C613" s="213" t="s">
        <v>824</v>
      </c>
      <c r="D613" s="213" t="s">
        <v>164</v>
      </c>
      <c r="E613" s="214" t="s">
        <v>825</v>
      </c>
      <c r="F613" s="215" t="s">
        <v>826</v>
      </c>
      <c r="G613" s="216" t="s">
        <v>346</v>
      </c>
      <c r="H613" s="217">
        <v>259.85000000000002</v>
      </c>
      <c r="I613" s="123"/>
      <c r="J613" s="123"/>
      <c r="K613" s="218">
        <f>ROUND(P613*H613,2)</f>
        <v>0</v>
      </c>
      <c r="L613" s="89"/>
      <c r="M613" s="22"/>
      <c r="N613" s="90" t="s">
        <v>1</v>
      </c>
      <c r="O613" s="91" t="s">
        <v>35</v>
      </c>
      <c r="P613" s="92">
        <f>I613+J613</f>
        <v>0</v>
      </c>
      <c r="Q613" s="92">
        <f>ROUND(I613*H613,2)</f>
        <v>0</v>
      </c>
      <c r="R613" s="92">
        <f>ROUND(J613*H613,2)</f>
        <v>0</v>
      </c>
      <c r="S613" s="93">
        <v>0</v>
      </c>
      <c r="T613" s="93">
        <f>S613*H613</f>
        <v>0</v>
      </c>
      <c r="U613" s="93">
        <v>0</v>
      </c>
      <c r="V613" s="93">
        <f>U613*H613</f>
        <v>0</v>
      </c>
      <c r="W613" s="93">
        <v>0</v>
      </c>
      <c r="X613" s="94">
        <f>W613*H613</f>
        <v>0</v>
      </c>
      <c r="Y613" s="21"/>
      <c r="Z613" s="21"/>
      <c r="AA613" s="21"/>
      <c r="AB613" s="21"/>
      <c r="AC613" s="21"/>
      <c r="AD613" s="21"/>
      <c r="AE613" s="21"/>
      <c r="AR613" s="95" t="s">
        <v>239</v>
      </c>
      <c r="AT613" s="95" t="s">
        <v>164</v>
      </c>
      <c r="AU613" s="95" t="s">
        <v>82</v>
      </c>
      <c r="AY613" s="17" t="s">
        <v>161</v>
      </c>
      <c r="BE613" s="96">
        <f>IF(O613="základní",K613,0)</f>
        <v>0</v>
      </c>
      <c r="BF613" s="96">
        <f>IF(O613="snížená",K613,0)</f>
        <v>0</v>
      </c>
      <c r="BG613" s="96">
        <f>IF(O613="zákl. přenesená",K613,0)</f>
        <v>0</v>
      </c>
      <c r="BH613" s="96">
        <f>IF(O613="sníž. přenesená",K613,0)</f>
        <v>0</v>
      </c>
      <c r="BI613" s="96">
        <f>IF(O613="nulová",K613,0)</f>
        <v>0</v>
      </c>
      <c r="BJ613" s="17" t="s">
        <v>80</v>
      </c>
      <c r="BK613" s="96">
        <f>ROUND(P613*H613,2)</f>
        <v>0</v>
      </c>
      <c r="BL613" s="17" t="s">
        <v>239</v>
      </c>
      <c r="BM613" s="95" t="s">
        <v>827</v>
      </c>
    </row>
    <row r="614" spans="1:65" s="15" customFormat="1">
      <c r="B614" s="230"/>
      <c r="C614" s="231"/>
      <c r="D614" s="221" t="s">
        <v>169</v>
      </c>
      <c r="E614" s="232" t="s">
        <v>1</v>
      </c>
      <c r="F614" s="233" t="s">
        <v>828</v>
      </c>
      <c r="G614" s="231"/>
      <c r="H614" s="232" t="s">
        <v>1</v>
      </c>
      <c r="I614" s="231"/>
      <c r="J614" s="231"/>
      <c r="K614" s="231"/>
      <c r="M614" s="107"/>
      <c r="N614" s="109"/>
      <c r="O614" s="110"/>
      <c r="P614" s="110"/>
      <c r="Q614" s="110"/>
      <c r="R614" s="110"/>
      <c r="S614" s="110"/>
      <c r="T614" s="110"/>
      <c r="U614" s="110"/>
      <c r="V614" s="110"/>
      <c r="W614" s="110"/>
      <c r="X614" s="111"/>
      <c r="AT614" s="108" t="s">
        <v>169</v>
      </c>
      <c r="AU614" s="108" t="s">
        <v>82</v>
      </c>
      <c r="AV614" s="15" t="s">
        <v>80</v>
      </c>
      <c r="AW614" s="15" t="s">
        <v>4</v>
      </c>
      <c r="AX614" s="15" t="s">
        <v>72</v>
      </c>
      <c r="AY614" s="108" t="s">
        <v>161</v>
      </c>
    </row>
    <row r="615" spans="1:65" s="13" customFormat="1">
      <c r="B615" s="219"/>
      <c r="C615" s="220"/>
      <c r="D615" s="221" t="s">
        <v>169</v>
      </c>
      <c r="E615" s="222" t="s">
        <v>1</v>
      </c>
      <c r="F615" s="223" t="s">
        <v>829</v>
      </c>
      <c r="G615" s="220"/>
      <c r="H615" s="224">
        <v>36.6</v>
      </c>
      <c r="I615" s="220"/>
      <c r="J615" s="220"/>
      <c r="K615" s="220"/>
      <c r="M615" s="97"/>
      <c r="N615" s="99"/>
      <c r="O615" s="100"/>
      <c r="P615" s="100"/>
      <c r="Q615" s="100"/>
      <c r="R615" s="100"/>
      <c r="S615" s="100"/>
      <c r="T615" s="100"/>
      <c r="U615" s="100"/>
      <c r="V615" s="100"/>
      <c r="W615" s="100"/>
      <c r="X615" s="101"/>
      <c r="AT615" s="98" t="s">
        <v>169</v>
      </c>
      <c r="AU615" s="98" t="s">
        <v>82</v>
      </c>
      <c r="AV615" s="13" t="s">
        <v>82</v>
      </c>
      <c r="AW615" s="13" t="s">
        <v>4</v>
      </c>
      <c r="AX615" s="13" t="s">
        <v>72</v>
      </c>
      <c r="AY615" s="98" t="s">
        <v>161</v>
      </c>
    </row>
    <row r="616" spans="1:65" s="13" customFormat="1">
      <c r="B616" s="219"/>
      <c r="C616" s="220"/>
      <c r="D616" s="221" t="s">
        <v>169</v>
      </c>
      <c r="E616" s="222" t="s">
        <v>1</v>
      </c>
      <c r="F616" s="223" t="s">
        <v>830</v>
      </c>
      <c r="G616" s="220"/>
      <c r="H616" s="224">
        <v>23.6</v>
      </c>
      <c r="I616" s="220"/>
      <c r="J616" s="220"/>
      <c r="K616" s="220"/>
      <c r="M616" s="97"/>
      <c r="N616" s="99"/>
      <c r="O616" s="100"/>
      <c r="P616" s="100"/>
      <c r="Q616" s="100"/>
      <c r="R616" s="100"/>
      <c r="S616" s="100"/>
      <c r="T616" s="100"/>
      <c r="U616" s="100"/>
      <c r="V616" s="100"/>
      <c r="W616" s="100"/>
      <c r="X616" s="101"/>
      <c r="AT616" s="98" t="s">
        <v>169</v>
      </c>
      <c r="AU616" s="98" t="s">
        <v>82</v>
      </c>
      <c r="AV616" s="13" t="s">
        <v>82</v>
      </c>
      <c r="AW616" s="13" t="s">
        <v>4</v>
      </c>
      <c r="AX616" s="13" t="s">
        <v>72</v>
      </c>
      <c r="AY616" s="98" t="s">
        <v>161</v>
      </c>
    </row>
    <row r="617" spans="1:65" s="13" customFormat="1">
      <c r="B617" s="219"/>
      <c r="C617" s="220"/>
      <c r="D617" s="221" t="s">
        <v>169</v>
      </c>
      <c r="E617" s="222" t="s">
        <v>1</v>
      </c>
      <c r="F617" s="223" t="s">
        <v>831</v>
      </c>
      <c r="G617" s="220"/>
      <c r="H617" s="224">
        <v>3.6</v>
      </c>
      <c r="I617" s="220"/>
      <c r="J617" s="220"/>
      <c r="K617" s="220"/>
      <c r="M617" s="97"/>
      <c r="N617" s="99"/>
      <c r="O617" s="100"/>
      <c r="P617" s="100"/>
      <c r="Q617" s="100"/>
      <c r="R617" s="100"/>
      <c r="S617" s="100"/>
      <c r="T617" s="100"/>
      <c r="U617" s="100"/>
      <c r="V617" s="100"/>
      <c r="W617" s="100"/>
      <c r="X617" s="101"/>
      <c r="AT617" s="98" t="s">
        <v>169</v>
      </c>
      <c r="AU617" s="98" t="s">
        <v>82</v>
      </c>
      <c r="AV617" s="13" t="s">
        <v>82</v>
      </c>
      <c r="AW617" s="13" t="s">
        <v>4</v>
      </c>
      <c r="AX617" s="13" t="s">
        <v>72</v>
      </c>
      <c r="AY617" s="98" t="s">
        <v>161</v>
      </c>
    </row>
    <row r="618" spans="1:65" s="13" customFormat="1">
      <c r="B618" s="219"/>
      <c r="C618" s="220"/>
      <c r="D618" s="221" t="s">
        <v>169</v>
      </c>
      <c r="E618" s="222" t="s">
        <v>1</v>
      </c>
      <c r="F618" s="223" t="s">
        <v>832</v>
      </c>
      <c r="G618" s="220"/>
      <c r="H618" s="224">
        <v>4.5999999999999996</v>
      </c>
      <c r="I618" s="220"/>
      <c r="J618" s="220"/>
      <c r="K618" s="220"/>
      <c r="M618" s="97"/>
      <c r="N618" s="99"/>
      <c r="O618" s="100"/>
      <c r="P618" s="100"/>
      <c r="Q618" s="100"/>
      <c r="R618" s="100"/>
      <c r="S618" s="100"/>
      <c r="T618" s="100"/>
      <c r="U618" s="100"/>
      <c r="V618" s="100"/>
      <c r="W618" s="100"/>
      <c r="X618" s="101"/>
      <c r="AT618" s="98" t="s">
        <v>169</v>
      </c>
      <c r="AU618" s="98" t="s">
        <v>82</v>
      </c>
      <c r="AV618" s="13" t="s">
        <v>82</v>
      </c>
      <c r="AW618" s="13" t="s">
        <v>4</v>
      </c>
      <c r="AX618" s="13" t="s">
        <v>72</v>
      </c>
      <c r="AY618" s="98" t="s">
        <v>161</v>
      </c>
    </row>
    <row r="619" spans="1:65" s="15" customFormat="1">
      <c r="B619" s="230"/>
      <c r="C619" s="231"/>
      <c r="D619" s="221" t="s">
        <v>169</v>
      </c>
      <c r="E619" s="232" t="s">
        <v>1</v>
      </c>
      <c r="F619" s="233" t="s">
        <v>833</v>
      </c>
      <c r="G619" s="231"/>
      <c r="H619" s="232" t="s">
        <v>1</v>
      </c>
      <c r="I619" s="231"/>
      <c r="J619" s="231"/>
      <c r="K619" s="231"/>
      <c r="M619" s="107"/>
      <c r="N619" s="109"/>
      <c r="O619" s="110"/>
      <c r="P619" s="110"/>
      <c r="Q619" s="110"/>
      <c r="R619" s="110"/>
      <c r="S619" s="110"/>
      <c r="T619" s="110"/>
      <c r="U619" s="110"/>
      <c r="V619" s="110"/>
      <c r="W619" s="110"/>
      <c r="X619" s="111"/>
      <c r="AT619" s="108" t="s">
        <v>169</v>
      </c>
      <c r="AU619" s="108" t="s">
        <v>82</v>
      </c>
      <c r="AV619" s="15" t="s">
        <v>80</v>
      </c>
      <c r="AW619" s="15" t="s">
        <v>4</v>
      </c>
      <c r="AX619" s="15" t="s">
        <v>72</v>
      </c>
      <c r="AY619" s="108" t="s">
        <v>161</v>
      </c>
    </row>
    <row r="620" spans="1:65" s="13" customFormat="1">
      <c r="B620" s="219"/>
      <c r="C620" s="220"/>
      <c r="D620" s="221" t="s">
        <v>169</v>
      </c>
      <c r="E620" s="222" t="s">
        <v>1</v>
      </c>
      <c r="F620" s="223" t="s">
        <v>834</v>
      </c>
      <c r="G620" s="220"/>
      <c r="H620" s="224">
        <v>143.80000000000001</v>
      </c>
      <c r="I620" s="220"/>
      <c r="J620" s="220"/>
      <c r="K620" s="220"/>
      <c r="M620" s="97"/>
      <c r="N620" s="99"/>
      <c r="O620" s="100"/>
      <c r="P620" s="100"/>
      <c r="Q620" s="100"/>
      <c r="R620" s="100"/>
      <c r="S620" s="100"/>
      <c r="T620" s="100"/>
      <c r="U620" s="100"/>
      <c r="V620" s="100"/>
      <c r="W620" s="100"/>
      <c r="X620" s="101"/>
      <c r="AT620" s="98" t="s">
        <v>169</v>
      </c>
      <c r="AU620" s="98" t="s">
        <v>82</v>
      </c>
      <c r="AV620" s="13" t="s">
        <v>82</v>
      </c>
      <c r="AW620" s="13" t="s">
        <v>4</v>
      </c>
      <c r="AX620" s="13" t="s">
        <v>72</v>
      </c>
      <c r="AY620" s="98" t="s">
        <v>161</v>
      </c>
    </row>
    <row r="621" spans="1:65" s="15" customFormat="1">
      <c r="B621" s="230"/>
      <c r="C621" s="231"/>
      <c r="D621" s="221" t="s">
        <v>169</v>
      </c>
      <c r="E621" s="232" t="s">
        <v>1</v>
      </c>
      <c r="F621" s="233" t="s">
        <v>835</v>
      </c>
      <c r="G621" s="231"/>
      <c r="H621" s="232" t="s">
        <v>1</v>
      </c>
      <c r="I621" s="231"/>
      <c r="J621" s="231"/>
      <c r="K621" s="231"/>
      <c r="M621" s="107"/>
      <c r="N621" s="109"/>
      <c r="O621" s="110"/>
      <c r="P621" s="110"/>
      <c r="Q621" s="110"/>
      <c r="R621" s="110"/>
      <c r="S621" s="110"/>
      <c r="T621" s="110"/>
      <c r="U621" s="110"/>
      <c r="V621" s="110"/>
      <c r="W621" s="110"/>
      <c r="X621" s="111"/>
      <c r="AT621" s="108" t="s">
        <v>169</v>
      </c>
      <c r="AU621" s="108" t="s">
        <v>82</v>
      </c>
      <c r="AV621" s="15" t="s">
        <v>80</v>
      </c>
      <c r="AW621" s="15" t="s">
        <v>4</v>
      </c>
      <c r="AX621" s="15" t="s">
        <v>72</v>
      </c>
      <c r="AY621" s="108" t="s">
        <v>161</v>
      </c>
    </row>
    <row r="622" spans="1:65" s="13" customFormat="1">
      <c r="B622" s="219"/>
      <c r="C622" s="220"/>
      <c r="D622" s="221" t="s">
        <v>169</v>
      </c>
      <c r="E622" s="222" t="s">
        <v>1</v>
      </c>
      <c r="F622" s="223" t="s">
        <v>836</v>
      </c>
      <c r="G622" s="220"/>
      <c r="H622" s="224">
        <v>47.65</v>
      </c>
      <c r="I622" s="220"/>
      <c r="J622" s="220"/>
      <c r="K622" s="220"/>
      <c r="M622" s="97"/>
      <c r="N622" s="99"/>
      <c r="O622" s="100"/>
      <c r="P622" s="100"/>
      <c r="Q622" s="100"/>
      <c r="R622" s="100"/>
      <c r="S622" s="100"/>
      <c r="T622" s="100"/>
      <c r="U622" s="100"/>
      <c r="V622" s="100"/>
      <c r="W622" s="100"/>
      <c r="X622" s="101"/>
      <c r="AT622" s="98" t="s">
        <v>169</v>
      </c>
      <c r="AU622" s="98" t="s">
        <v>82</v>
      </c>
      <c r="AV622" s="13" t="s">
        <v>82</v>
      </c>
      <c r="AW622" s="13" t="s">
        <v>4</v>
      </c>
      <c r="AX622" s="13" t="s">
        <v>72</v>
      </c>
      <c r="AY622" s="98" t="s">
        <v>161</v>
      </c>
    </row>
    <row r="623" spans="1:65" s="14" customFormat="1">
      <c r="B623" s="225"/>
      <c r="C623" s="226"/>
      <c r="D623" s="221" t="s">
        <v>169</v>
      </c>
      <c r="E623" s="227" t="s">
        <v>1</v>
      </c>
      <c r="F623" s="228" t="s">
        <v>171</v>
      </c>
      <c r="G623" s="226"/>
      <c r="H623" s="229">
        <v>259.85000000000002</v>
      </c>
      <c r="I623" s="226"/>
      <c r="J623" s="226"/>
      <c r="K623" s="226"/>
      <c r="M623" s="102"/>
      <c r="N623" s="104"/>
      <c r="O623" s="105"/>
      <c r="P623" s="105"/>
      <c r="Q623" s="105"/>
      <c r="R623" s="105"/>
      <c r="S623" s="105"/>
      <c r="T623" s="105"/>
      <c r="U623" s="105"/>
      <c r="V623" s="105"/>
      <c r="W623" s="105"/>
      <c r="X623" s="106"/>
      <c r="AT623" s="103" t="s">
        <v>169</v>
      </c>
      <c r="AU623" s="103" t="s">
        <v>82</v>
      </c>
      <c r="AV623" s="14" t="s">
        <v>168</v>
      </c>
      <c r="AW623" s="14" t="s">
        <v>4</v>
      </c>
      <c r="AX623" s="14" t="s">
        <v>80</v>
      </c>
      <c r="AY623" s="103" t="s">
        <v>161</v>
      </c>
    </row>
    <row r="624" spans="1:65" s="2" customFormat="1" ht="37.9" customHeight="1">
      <c r="A624" s="21"/>
      <c r="B624" s="137"/>
      <c r="C624" s="213" t="s">
        <v>446</v>
      </c>
      <c r="D624" s="213" t="s">
        <v>164</v>
      </c>
      <c r="E624" s="214" t="s">
        <v>837</v>
      </c>
      <c r="F624" s="215" t="s">
        <v>838</v>
      </c>
      <c r="G624" s="216" t="s">
        <v>346</v>
      </c>
      <c r="H624" s="217">
        <v>38.5</v>
      </c>
      <c r="I624" s="123"/>
      <c r="J624" s="123"/>
      <c r="K624" s="218">
        <f>ROUND(P624*H624,2)</f>
        <v>0</v>
      </c>
      <c r="L624" s="89"/>
      <c r="M624" s="22"/>
      <c r="N624" s="90" t="s">
        <v>1</v>
      </c>
      <c r="O624" s="91" t="s">
        <v>35</v>
      </c>
      <c r="P624" s="92">
        <f>I624+J624</f>
        <v>0</v>
      </c>
      <c r="Q624" s="92">
        <f>ROUND(I624*H624,2)</f>
        <v>0</v>
      </c>
      <c r="R624" s="92">
        <f>ROUND(J624*H624,2)</f>
        <v>0</v>
      </c>
      <c r="S624" s="93">
        <v>0</v>
      </c>
      <c r="T624" s="93">
        <f>S624*H624</f>
        <v>0</v>
      </c>
      <c r="U624" s="93">
        <v>0</v>
      </c>
      <c r="V624" s="93">
        <f>U624*H624</f>
        <v>0</v>
      </c>
      <c r="W624" s="93">
        <v>0</v>
      </c>
      <c r="X624" s="94">
        <f>W624*H624</f>
        <v>0</v>
      </c>
      <c r="Y624" s="21"/>
      <c r="Z624" s="21"/>
      <c r="AA624" s="21"/>
      <c r="AB624" s="21"/>
      <c r="AC624" s="21"/>
      <c r="AD624" s="21"/>
      <c r="AE624" s="21"/>
      <c r="AR624" s="95" t="s">
        <v>239</v>
      </c>
      <c r="AT624" s="95" t="s">
        <v>164</v>
      </c>
      <c r="AU624" s="95" t="s">
        <v>82</v>
      </c>
      <c r="AY624" s="17" t="s">
        <v>161</v>
      </c>
      <c r="BE624" s="96">
        <f>IF(O624="základní",K624,0)</f>
        <v>0</v>
      </c>
      <c r="BF624" s="96">
        <f>IF(O624="snížená",K624,0)</f>
        <v>0</v>
      </c>
      <c r="BG624" s="96">
        <f>IF(O624="zákl. přenesená",K624,0)</f>
        <v>0</v>
      </c>
      <c r="BH624" s="96">
        <f>IF(O624="sníž. přenesená",K624,0)</f>
        <v>0</v>
      </c>
      <c r="BI624" s="96">
        <f>IF(O624="nulová",K624,0)</f>
        <v>0</v>
      </c>
      <c r="BJ624" s="17" t="s">
        <v>80</v>
      </c>
      <c r="BK624" s="96">
        <f>ROUND(P624*H624,2)</f>
        <v>0</v>
      </c>
      <c r="BL624" s="17" t="s">
        <v>239</v>
      </c>
      <c r="BM624" s="95" t="s">
        <v>839</v>
      </c>
    </row>
    <row r="625" spans="1:65" s="15" customFormat="1">
      <c r="B625" s="230"/>
      <c r="C625" s="231"/>
      <c r="D625" s="221" t="s">
        <v>169</v>
      </c>
      <c r="E625" s="232" t="s">
        <v>1</v>
      </c>
      <c r="F625" s="233" t="s">
        <v>840</v>
      </c>
      <c r="G625" s="231"/>
      <c r="H625" s="232" t="s">
        <v>1</v>
      </c>
      <c r="I625" s="231"/>
      <c r="J625" s="231"/>
      <c r="K625" s="231"/>
      <c r="M625" s="107"/>
      <c r="N625" s="109"/>
      <c r="O625" s="110"/>
      <c r="P625" s="110"/>
      <c r="Q625" s="110"/>
      <c r="R625" s="110"/>
      <c r="S625" s="110"/>
      <c r="T625" s="110"/>
      <c r="U625" s="110"/>
      <c r="V625" s="110"/>
      <c r="W625" s="110"/>
      <c r="X625" s="111"/>
      <c r="AT625" s="108" t="s">
        <v>169</v>
      </c>
      <c r="AU625" s="108" t="s">
        <v>82</v>
      </c>
      <c r="AV625" s="15" t="s">
        <v>80</v>
      </c>
      <c r="AW625" s="15" t="s">
        <v>4</v>
      </c>
      <c r="AX625" s="15" t="s">
        <v>72</v>
      </c>
      <c r="AY625" s="108" t="s">
        <v>161</v>
      </c>
    </row>
    <row r="626" spans="1:65" s="13" customFormat="1">
      <c r="B626" s="219"/>
      <c r="C626" s="220"/>
      <c r="D626" s="221" t="s">
        <v>169</v>
      </c>
      <c r="E626" s="222" t="s">
        <v>1</v>
      </c>
      <c r="F626" s="223" t="s">
        <v>841</v>
      </c>
      <c r="G626" s="220"/>
      <c r="H626" s="224">
        <v>13.2</v>
      </c>
      <c r="I626" s="220"/>
      <c r="J626" s="220"/>
      <c r="K626" s="220"/>
      <c r="M626" s="97"/>
      <c r="N626" s="99"/>
      <c r="O626" s="100"/>
      <c r="P626" s="100"/>
      <c r="Q626" s="100"/>
      <c r="R626" s="100"/>
      <c r="S626" s="100"/>
      <c r="T626" s="100"/>
      <c r="U626" s="100"/>
      <c r="V626" s="100"/>
      <c r="W626" s="100"/>
      <c r="X626" s="101"/>
      <c r="AT626" s="98" t="s">
        <v>169</v>
      </c>
      <c r="AU626" s="98" t="s">
        <v>82</v>
      </c>
      <c r="AV626" s="13" t="s">
        <v>82</v>
      </c>
      <c r="AW626" s="13" t="s">
        <v>4</v>
      </c>
      <c r="AX626" s="13" t="s">
        <v>72</v>
      </c>
      <c r="AY626" s="98" t="s">
        <v>161</v>
      </c>
    </row>
    <row r="627" spans="1:65" s="15" customFormat="1">
      <c r="B627" s="230"/>
      <c r="C627" s="231"/>
      <c r="D627" s="221" t="s">
        <v>169</v>
      </c>
      <c r="E627" s="232" t="s">
        <v>1</v>
      </c>
      <c r="F627" s="233" t="s">
        <v>842</v>
      </c>
      <c r="G627" s="231"/>
      <c r="H627" s="232" t="s">
        <v>1</v>
      </c>
      <c r="I627" s="231"/>
      <c r="J627" s="231"/>
      <c r="K627" s="231"/>
      <c r="M627" s="107"/>
      <c r="N627" s="109"/>
      <c r="O627" s="110"/>
      <c r="P627" s="110"/>
      <c r="Q627" s="110"/>
      <c r="R627" s="110"/>
      <c r="S627" s="110"/>
      <c r="T627" s="110"/>
      <c r="U627" s="110"/>
      <c r="V627" s="110"/>
      <c r="W627" s="110"/>
      <c r="X627" s="111"/>
      <c r="AT627" s="108" t="s">
        <v>169</v>
      </c>
      <c r="AU627" s="108" t="s">
        <v>82</v>
      </c>
      <c r="AV627" s="15" t="s">
        <v>80</v>
      </c>
      <c r="AW627" s="15" t="s">
        <v>4</v>
      </c>
      <c r="AX627" s="15" t="s">
        <v>72</v>
      </c>
      <c r="AY627" s="108" t="s">
        <v>161</v>
      </c>
    </row>
    <row r="628" spans="1:65" s="13" customFormat="1">
      <c r="B628" s="219"/>
      <c r="C628" s="220"/>
      <c r="D628" s="221" t="s">
        <v>169</v>
      </c>
      <c r="E628" s="222" t="s">
        <v>1</v>
      </c>
      <c r="F628" s="223" t="s">
        <v>843</v>
      </c>
      <c r="G628" s="220"/>
      <c r="H628" s="224">
        <v>6.8</v>
      </c>
      <c r="I628" s="220"/>
      <c r="J628" s="220"/>
      <c r="K628" s="220"/>
      <c r="M628" s="97"/>
      <c r="N628" s="99"/>
      <c r="O628" s="100"/>
      <c r="P628" s="100"/>
      <c r="Q628" s="100"/>
      <c r="R628" s="100"/>
      <c r="S628" s="100"/>
      <c r="T628" s="100"/>
      <c r="U628" s="100"/>
      <c r="V628" s="100"/>
      <c r="W628" s="100"/>
      <c r="X628" s="101"/>
      <c r="AT628" s="98" t="s">
        <v>169</v>
      </c>
      <c r="AU628" s="98" t="s">
        <v>82</v>
      </c>
      <c r="AV628" s="13" t="s">
        <v>82</v>
      </c>
      <c r="AW628" s="13" t="s">
        <v>4</v>
      </c>
      <c r="AX628" s="13" t="s">
        <v>72</v>
      </c>
      <c r="AY628" s="98" t="s">
        <v>161</v>
      </c>
    </row>
    <row r="629" spans="1:65" s="15" customFormat="1">
      <c r="B629" s="230"/>
      <c r="C629" s="231"/>
      <c r="D629" s="221" t="s">
        <v>169</v>
      </c>
      <c r="E629" s="232" t="s">
        <v>1</v>
      </c>
      <c r="F629" s="233" t="s">
        <v>844</v>
      </c>
      <c r="G629" s="231"/>
      <c r="H629" s="232" t="s">
        <v>1</v>
      </c>
      <c r="I629" s="231"/>
      <c r="J629" s="231"/>
      <c r="K629" s="231"/>
      <c r="M629" s="107"/>
      <c r="N629" s="109"/>
      <c r="O629" s="110"/>
      <c r="P629" s="110"/>
      <c r="Q629" s="110"/>
      <c r="R629" s="110"/>
      <c r="S629" s="110"/>
      <c r="T629" s="110"/>
      <c r="U629" s="110"/>
      <c r="V629" s="110"/>
      <c r="W629" s="110"/>
      <c r="X629" s="111"/>
      <c r="AT629" s="108" t="s">
        <v>169</v>
      </c>
      <c r="AU629" s="108" t="s">
        <v>82</v>
      </c>
      <c r="AV629" s="15" t="s">
        <v>80</v>
      </c>
      <c r="AW629" s="15" t="s">
        <v>4</v>
      </c>
      <c r="AX629" s="15" t="s">
        <v>72</v>
      </c>
      <c r="AY629" s="108" t="s">
        <v>161</v>
      </c>
    </row>
    <row r="630" spans="1:65" s="13" customFormat="1">
      <c r="B630" s="219"/>
      <c r="C630" s="220"/>
      <c r="D630" s="221" t="s">
        <v>169</v>
      </c>
      <c r="E630" s="222" t="s">
        <v>1</v>
      </c>
      <c r="F630" s="223" t="s">
        <v>845</v>
      </c>
      <c r="G630" s="220"/>
      <c r="H630" s="224">
        <v>2.25</v>
      </c>
      <c r="I630" s="220"/>
      <c r="J630" s="220"/>
      <c r="K630" s="220"/>
      <c r="M630" s="97"/>
      <c r="N630" s="99"/>
      <c r="O630" s="100"/>
      <c r="P630" s="100"/>
      <c r="Q630" s="100"/>
      <c r="R630" s="100"/>
      <c r="S630" s="100"/>
      <c r="T630" s="100"/>
      <c r="U630" s="100"/>
      <c r="V630" s="100"/>
      <c r="W630" s="100"/>
      <c r="X630" s="101"/>
      <c r="AT630" s="98" t="s">
        <v>169</v>
      </c>
      <c r="AU630" s="98" t="s">
        <v>82</v>
      </c>
      <c r="AV630" s="13" t="s">
        <v>82</v>
      </c>
      <c r="AW630" s="13" t="s">
        <v>4</v>
      </c>
      <c r="AX630" s="13" t="s">
        <v>72</v>
      </c>
      <c r="AY630" s="98" t="s">
        <v>161</v>
      </c>
    </row>
    <row r="631" spans="1:65" s="15" customFormat="1">
      <c r="B631" s="230"/>
      <c r="C631" s="231"/>
      <c r="D631" s="221" t="s">
        <v>169</v>
      </c>
      <c r="E631" s="232" t="s">
        <v>1</v>
      </c>
      <c r="F631" s="233" t="s">
        <v>846</v>
      </c>
      <c r="G631" s="231"/>
      <c r="H631" s="232" t="s">
        <v>1</v>
      </c>
      <c r="I631" s="231"/>
      <c r="J631" s="231"/>
      <c r="K631" s="231"/>
      <c r="M631" s="107"/>
      <c r="N631" s="109"/>
      <c r="O631" s="110"/>
      <c r="P631" s="110"/>
      <c r="Q631" s="110"/>
      <c r="R631" s="110"/>
      <c r="S631" s="110"/>
      <c r="T631" s="110"/>
      <c r="U631" s="110"/>
      <c r="V631" s="110"/>
      <c r="W631" s="110"/>
      <c r="X631" s="111"/>
      <c r="AT631" s="108" t="s">
        <v>169</v>
      </c>
      <c r="AU631" s="108" t="s">
        <v>82</v>
      </c>
      <c r="AV631" s="15" t="s">
        <v>80</v>
      </c>
      <c r="AW631" s="15" t="s">
        <v>4</v>
      </c>
      <c r="AX631" s="15" t="s">
        <v>72</v>
      </c>
      <c r="AY631" s="108" t="s">
        <v>161</v>
      </c>
    </row>
    <row r="632" spans="1:65" s="13" customFormat="1">
      <c r="B632" s="219"/>
      <c r="C632" s="220"/>
      <c r="D632" s="221" t="s">
        <v>169</v>
      </c>
      <c r="E632" s="222" t="s">
        <v>1</v>
      </c>
      <c r="F632" s="223" t="s">
        <v>847</v>
      </c>
      <c r="G632" s="220"/>
      <c r="H632" s="224">
        <v>5.25</v>
      </c>
      <c r="I632" s="220"/>
      <c r="J632" s="220"/>
      <c r="K632" s="220"/>
      <c r="M632" s="97"/>
      <c r="N632" s="99"/>
      <c r="O632" s="100"/>
      <c r="P632" s="100"/>
      <c r="Q632" s="100"/>
      <c r="R632" s="100"/>
      <c r="S632" s="100"/>
      <c r="T632" s="100"/>
      <c r="U632" s="100"/>
      <c r="V632" s="100"/>
      <c r="W632" s="100"/>
      <c r="X632" s="101"/>
      <c r="AT632" s="98" t="s">
        <v>169</v>
      </c>
      <c r="AU632" s="98" t="s">
        <v>82</v>
      </c>
      <c r="AV632" s="13" t="s">
        <v>82</v>
      </c>
      <c r="AW632" s="13" t="s">
        <v>4</v>
      </c>
      <c r="AX632" s="13" t="s">
        <v>72</v>
      </c>
      <c r="AY632" s="98" t="s">
        <v>161</v>
      </c>
    </row>
    <row r="633" spans="1:65" s="15" customFormat="1">
      <c r="B633" s="230"/>
      <c r="C633" s="231"/>
      <c r="D633" s="221" t="s">
        <v>169</v>
      </c>
      <c r="E633" s="232" t="s">
        <v>1</v>
      </c>
      <c r="F633" s="233" t="s">
        <v>848</v>
      </c>
      <c r="G633" s="231"/>
      <c r="H633" s="232" t="s">
        <v>1</v>
      </c>
      <c r="I633" s="231"/>
      <c r="J633" s="231"/>
      <c r="K633" s="231"/>
      <c r="M633" s="107"/>
      <c r="N633" s="109"/>
      <c r="O633" s="110"/>
      <c r="P633" s="110"/>
      <c r="Q633" s="110"/>
      <c r="R633" s="110"/>
      <c r="S633" s="110"/>
      <c r="T633" s="110"/>
      <c r="U633" s="110"/>
      <c r="V633" s="110"/>
      <c r="W633" s="110"/>
      <c r="X633" s="111"/>
      <c r="AT633" s="108" t="s">
        <v>169</v>
      </c>
      <c r="AU633" s="108" t="s">
        <v>82</v>
      </c>
      <c r="AV633" s="15" t="s">
        <v>80</v>
      </c>
      <c r="AW633" s="15" t="s">
        <v>4</v>
      </c>
      <c r="AX633" s="15" t="s">
        <v>72</v>
      </c>
      <c r="AY633" s="108" t="s">
        <v>161</v>
      </c>
    </row>
    <row r="634" spans="1:65" s="13" customFormat="1">
      <c r="B634" s="219"/>
      <c r="C634" s="220"/>
      <c r="D634" s="221" t="s">
        <v>169</v>
      </c>
      <c r="E634" s="222" t="s">
        <v>1</v>
      </c>
      <c r="F634" s="223" t="s">
        <v>849</v>
      </c>
      <c r="G634" s="220"/>
      <c r="H634" s="224">
        <v>2.4</v>
      </c>
      <c r="I634" s="220"/>
      <c r="J634" s="220"/>
      <c r="K634" s="220"/>
      <c r="M634" s="97"/>
      <c r="N634" s="99"/>
      <c r="O634" s="100"/>
      <c r="P634" s="100"/>
      <c r="Q634" s="100"/>
      <c r="R634" s="100"/>
      <c r="S634" s="100"/>
      <c r="T634" s="100"/>
      <c r="U634" s="100"/>
      <c r="V634" s="100"/>
      <c r="W634" s="100"/>
      <c r="X634" s="101"/>
      <c r="AT634" s="98" t="s">
        <v>169</v>
      </c>
      <c r="AU634" s="98" t="s">
        <v>82</v>
      </c>
      <c r="AV634" s="13" t="s">
        <v>82</v>
      </c>
      <c r="AW634" s="13" t="s">
        <v>4</v>
      </c>
      <c r="AX634" s="13" t="s">
        <v>72</v>
      </c>
      <c r="AY634" s="98" t="s">
        <v>161</v>
      </c>
    </row>
    <row r="635" spans="1:65" s="15" customFormat="1">
      <c r="B635" s="230"/>
      <c r="C635" s="231"/>
      <c r="D635" s="221" t="s">
        <v>169</v>
      </c>
      <c r="E635" s="232" t="s">
        <v>1</v>
      </c>
      <c r="F635" s="233" t="s">
        <v>850</v>
      </c>
      <c r="G635" s="231"/>
      <c r="H635" s="232" t="s">
        <v>1</v>
      </c>
      <c r="I635" s="231"/>
      <c r="J635" s="231"/>
      <c r="K635" s="231"/>
      <c r="M635" s="107"/>
      <c r="N635" s="109"/>
      <c r="O635" s="110"/>
      <c r="P635" s="110"/>
      <c r="Q635" s="110"/>
      <c r="R635" s="110"/>
      <c r="S635" s="110"/>
      <c r="T635" s="110"/>
      <c r="U635" s="110"/>
      <c r="V635" s="110"/>
      <c r="W635" s="110"/>
      <c r="X635" s="111"/>
      <c r="AT635" s="108" t="s">
        <v>169</v>
      </c>
      <c r="AU635" s="108" t="s">
        <v>82</v>
      </c>
      <c r="AV635" s="15" t="s">
        <v>80</v>
      </c>
      <c r="AW635" s="15" t="s">
        <v>4</v>
      </c>
      <c r="AX635" s="15" t="s">
        <v>72</v>
      </c>
      <c r="AY635" s="108" t="s">
        <v>161</v>
      </c>
    </row>
    <row r="636" spans="1:65" s="13" customFormat="1">
      <c r="B636" s="219"/>
      <c r="C636" s="220"/>
      <c r="D636" s="221" t="s">
        <v>169</v>
      </c>
      <c r="E636" s="222" t="s">
        <v>1</v>
      </c>
      <c r="F636" s="223" t="s">
        <v>851</v>
      </c>
      <c r="G636" s="220"/>
      <c r="H636" s="224">
        <v>2.4</v>
      </c>
      <c r="I636" s="220"/>
      <c r="J636" s="220"/>
      <c r="K636" s="220"/>
      <c r="M636" s="97"/>
      <c r="N636" s="99"/>
      <c r="O636" s="100"/>
      <c r="P636" s="100"/>
      <c r="Q636" s="100"/>
      <c r="R636" s="100"/>
      <c r="S636" s="100"/>
      <c r="T636" s="100"/>
      <c r="U636" s="100"/>
      <c r="V636" s="100"/>
      <c r="W636" s="100"/>
      <c r="X636" s="101"/>
      <c r="AT636" s="98" t="s">
        <v>169</v>
      </c>
      <c r="AU636" s="98" t="s">
        <v>82</v>
      </c>
      <c r="AV636" s="13" t="s">
        <v>82</v>
      </c>
      <c r="AW636" s="13" t="s">
        <v>4</v>
      </c>
      <c r="AX636" s="13" t="s">
        <v>72</v>
      </c>
      <c r="AY636" s="98" t="s">
        <v>161</v>
      </c>
    </row>
    <row r="637" spans="1:65" s="15" customFormat="1">
      <c r="B637" s="230"/>
      <c r="C637" s="231"/>
      <c r="D637" s="221" t="s">
        <v>169</v>
      </c>
      <c r="E637" s="232" t="s">
        <v>1</v>
      </c>
      <c r="F637" s="233" t="s">
        <v>852</v>
      </c>
      <c r="G637" s="231"/>
      <c r="H637" s="232" t="s">
        <v>1</v>
      </c>
      <c r="I637" s="231"/>
      <c r="J637" s="231"/>
      <c r="K637" s="231"/>
      <c r="M637" s="107"/>
      <c r="N637" s="109"/>
      <c r="O637" s="110"/>
      <c r="P637" s="110"/>
      <c r="Q637" s="110"/>
      <c r="R637" s="110"/>
      <c r="S637" s="110"/>
      <c r="T637" s="110"/>
      <c r="U637" s="110"/>
      <c r="V637" s="110"/>
      <c r="W637" s="110"/>
      <c r="X637" s="111"/>
      <c r="AT637" s="108" t="s">
        <v>169</v>
      </c>
      <c r="AU637" s="108" t="s">
        <v>82</v>
      </c>
      <c r="AV637" s="15" t="s">
        <v>80</v>
      </c>
      <c r="AW637" s="15" t="s">
        <v>4</v>
      </c>
      <c r="AX637" s="15" t="s">
        <v>72</v>
      </c>
      <c r="AY637" s="108" t="s">
        <v>161</v>
      </c>
    </row>
    <row r="638" spans="1:65" s="13" customFormat="1">
      <c r="B638" s="219"/>
      <c r="C638" s="220"/>
      <c r="D638" s="221" t="s">
        <v>169</v>
      </c>
      <c r="E638" s="222" t="s">
        <v>1</v>
      </c>
      <c r="F638" s="223" t="s">
        <v>853</v>
      </c>
      <c r="G638" s="220"/>
      <c r="H638" s="224">
        <v>6.2</v>
      </c>
      <c r="I638" s="220"/>
      <c r="J638" s="220"/>
      <c r="K638" s="220"/>
      <c r="M638" s="97"/>
      <c r="N638" s="99"/>
      <c r="O638" s="100"/>
      <c r="P638" s="100"/>
      <c r="Q638" s="100"/>
      <c r="R638" s="100"/>
      <c r="S638" s="100"/>
      <c r="T638" s="100"/>
      <c r="U638" s="100"/>
      <c r="V638" s="100"/>
      <c r="W638" s="100"/>
      <c r="X638" s="101"/>
      <c r="AT638" s="98" t="s">
        <v>169</v>
      </c>
      <c r="AU638" s="98" t="s">
        <v>82</v>
      </c>
      <c r="AV638" s="13" t="s">
        <v>82</v>
      </c>
      <c r="AW638" s="13" t="s">
        <v>4</v>
      </c>
      <c r="AX638" s="13" t="s">
        <v>72</v>
      </c>
      <c r="AY638" s="98" t="s">
        <v>161</v>
      </c>
    </row>
    <row r="639" spans="1:65" s="14" customFormat="1">
      <c r="B639" s="225"/>
      <c r="C639" s="226"/>
      <c r="D639" s="221" t="s">
        <v>169</v>
      </c>
      <c r="E639" s="227" t="s">
        <v>1</v>
      </c>
      <c r="F639" s="228" t="s">
        <v>171</v>
      </c>
      <c r="G639" s="226"/>
      <c r="H639" s="229">
        <v>38.5</v>
      </c>
      <c r="I639" s="226"/>
      <c r="J639" s="226"/>
      <c r="K639" s="226"/>
      <c r="M639" s="102"/>
      <c r="N639" s="104"/>
      <c r="O639" s="105"/>
      <c r="P639" s="105"/>
      <c r="Q639" s="105"/>
      <c r="R639" s="105"/>
      <c r="S639" s="105"/>
      <c r="T639" s="105"/>
      <c r="U639" s="105"/>
      <c r="V639" s="105"/>
      <c r="W639" s="105"/>
      <c r="X639" s="106"/>
      <c r="AT639" s="103" t="s">
        <v>169</v>
      </c>
      <c r="AU639" s="103" t="s">
        <v>82</v>
      </c>
      <c r="AV639" s="14" t="s">
        <v>168</v>
      </c>
      <c r="AW639" s="14" t="s">
        <v>4</v>
      </c>
      <c r="AX639" s="14" t="s">
        <v>80</v>
      </c>
      <c r="AY639" s="103" t="s">
        <v>161</v>
      </c>
    </row>
    <row r="640" spans="1:65" s="2" customFormat="1" ht="37.9" customHeight="1">
      <c r="A640" s="21"/>
      <c r="B640" s="137"/>
      <c r="C640" s="213" t="s">
        <v>854</v>
      </c>
      <c r="D640" s="213" t="s">
        <v>164</v>
      </c>
      <c r="E640" s="214" t="s">
        <v>855</v>
      </c>
      <c r="F640" s="215" t="s">
        <v>856</v>
      </c>
      <c r="G640" s="216" t="s">
        <v>346</v>
      </c>
      <c r="H640" s="217">
        <v>6.5</v>
      </c>
      <c r="I640" s="123"/>
      <c r="J640" s="123"/>
      <c r="K640" s="218">
        <f>ROUND(P640*H640,2)</f>
        <v>0</v>
      </c>
      <c r="L640" s="89"/>
      <c r="M640" s="22"/>
      <c r="N640" s="90" t="s">
        <v>1</v>
      </c>
      <c r="O640" s="91" t="s">
        <v>35</v>
      </c>
      <c r="P640" s="92">
        <f>I640+J640</f>
        <v>0</v>
      </c>
      <c r="Q640" s="92">
        <f>ROUND(I640*H640,2)</f>
        <v>0</v>
      </c>
      <c r="R640" s="92">
        <f>ROUND(J640*H640,2)</f>
        <v>0</v>
      </c>
      <c r="S640" s="93">
        <v>0</v>
      </c>
      <c r="T640" s="93">
        <f>S640*H640</f>
        <v>0</v>
      </c>
      <c r="U640" s="93">
        <v>0</v>
      </c>
      <c r="V640" s="93">
        <f>U640*H640</f>
        <v>0</v>
      </c>
      <c r="W640" s="93">
        <v>0</v>
      </c>
      <c r="X640" s="94">
        <f>W640*H640</f>
        <v>0</v>
      </c>
      <c r="Y640" s="21"/>
      <c r="Z640" s="21"/>
      <c r="AA640" s="21"/>
      <c r="AB640" s="21"/>
      <c r="AC640" s="21"/>
      <c r="AD640" s="21"/>
      <c r="AE640" s="21"/>
      <c r="AR640" s="95" t="s">
        <v>239</v>
      </c>
      <c r="AT640" s="95" t="s">
        <v>164</v>
      </c>
      <c r="AU640" s="95" t="s">
        <v>82</v>
      </c>
      <c r="AY640" s="17" t="s">
        <v>161</v>
      </c>
      <c r="BE640" s="96">
        <f>IF(O640="základní",K640,0)</f>
        <v>0</v>
      </c>
      <c r="BF640" s="96">
        <f>IF(O640="snížená",K640,0)</f>
        <v>0</v>
      </c>
      <c r="BG640" s="96">
        <f>IF(O640="zákl. přenesená",K640,0)</f>
        <v>0</v>
      </c>
      <c r="BH640" s="96">
        <f>IF(O640="sníž. přenesená",K640,0)</f>
        <v>0</v>
      </c>
      <c r="BI640" s="96">
        <f>IF(O640="nulová",K640,0)</f>
        <v>0</v>
      </c>
      <c r="BJ640" s="17" t="s">
        <v>80</v>
      </c>
      <c r="BK640" s="96">
        <f>ROUND(P640*H640,2)</f>
        <v>0</v>
      </c>
      <c r="BL640" s="17" t="s">
        <v>239</v>
      </c>
      <c r="BM640" s="95" t="s">
        <v>857</v>
      </c>
    </row>
    <row r="641" spans="1:65" s="15" customFormat="1">
      <c r="B641" s="230"/>
      <c r="C641" s="231"/>
      <c r="D641" s="221" t="s">
        <v>169</v>
      </c>
      <c r="E641" s="232" t="s">
        <v>1</v>
      </c>
      <c r="F641" s="233" t="s">
        <v>858</v>
      </c>
      <c r="G641" s="231"/>
      <c r="H641" s="232" t="s">
        <v>1</v>
      </c>
      <c r="I641" s="231"/>
      <c r="J641" s="231"/>
      <c r="K641" s="231"/>
      <c r="M641" s="107"/>
      <c r="N641" s="109"/>
      <c r="O641" s="110"/>
      <c r="P641" s="110"/>
      <c r="Q641" s="110"/>
      <c r="R641" s="110"/>
      <c r="S641" s="110"/>
      <c r="T641" s="110"/>
      <c r="U641" s="110"/>
      <c r="V641" s="110"/>
      <c r="W641" s="110"/>
      <c r="X641" s="111"/>
      <c r="AT641" s="108" t="s">
        <v>169</v>
      </c>
      <c r="AU641" s="108" t="s">
        <v>82</v>
      </c>
      <c r="AV641" s="15" t="s">
        <v>80</v>
      </c>
      <c r="AW641" s="15" t="s">
        <v>4</v>
      </c>
      <c r="AX641" s="15" t="s">
        <v>72</v>
      </c>
      <c r="AY641" s="108" t="s">
        <v>161</v>
      </c>
    </row>
    <row r="642" spans="1:65" s="13" customFormat="1">
      <c r="B642" s="219"/>
      <c r="C642" s="220"/>
      <c r="D642" s="221" t="s">
        <v>169</v>
      </c>
      <c r="E642" s="222" t="s">
        <v>1</v>
      </c>
      <c r="F642" s="223" t="s">
        <v>859</v>
      </c>
      <c r="G642" s="220"/>
      <c r="H642" s="224">
        <v>6.5</v>
      </c>
      <c r="I642" s="220"/>
      <c r="J642" s="220"/>
      <c r="K642" s="220"/>
      <c r="M642" s="97"/>
      <c r="N642" s="99"/>
      <c r="O642" s="100"/>
      <c r="P642" s="100"/>
      <c r="Q642" s="100"/>
      <c r="R642" s="100"/>
      <c r="S642" s="100"/>
      <c r="T642" s="100"/>
      <c r="U642" s="100"/>
      <c r="V642" s="100"/>
      <c r="W642" s="100"/>
      <c r="X642" s="101"/>
      <c r="AT642" s="98" t="s">
        <v>169</v>
      </c>
      <c r="AU642" s="98" t="s">
        <v>82</v>
      </c>
      <c r="AV642" s="13" t="s">
        <v>82</v>
      </c>
      <c r="AW642" s="13" t="s">
        <v>4</v>
      </c>
      <c r="AX642" s="13" t="s">
        <v>72</v>
      </c>
      <c r="AY642" s="98" t="s">
        <v>161</v>
      </c>
    </row>
    <row r="643" spans="1:65" s="14" customFormat="1">
      <c r="B643" s="225"/>
      <c r="C643" s="226"/>
      <c r="D643" s="221" t="s">
        <v>169</v>
      </c>
      <c r="E643" s="227" t="s">
        <v>1</v>
      </c>
      <c r="F643" s="228" t="s">
        <v>171</v>
      </c>
      <c r="G643" s="226"/>
      <c r="H643" s="229">
        <v>6.5</v>
      </c>
      <c r="I643" s="226"/>
      <c r="J643" s="226"/>
      <c r="K643" s="226"/>
      <c r="M643" s="102"/>
      <c r="N643" s="104"/>
      <c r="O643" s="105"/>
      <c r="P643" s="105"/>
      <c r="Q643" s="105"/>
      <c r="R643" s="105"/>
      <c r="S643" s="105"/>
      <c r="T643" s="105"/>
      <c r="U643" s="105"/>
      <c r="V643" s="105"/>
      <c r="W643" s="105"/>
      <c r="X643" s="106"/>
      <c r="AT643" s="103" t="s">
        <v>169</v>
      </c>
      <c r="AU643" s="103" t="s">
        <v>82</v>
      </c>
      <c r="AV643" s="14" t="s">
        <v>168</v>
      </c>
      <c r="AW643" s="14" t="s">
        <v>4</v>
      </c>
      <c r="AX643" s="14" t="s">
        <v>80</v>
      </c>
      <c r="AY643" s="103" t="s">
        <v>161</v>
      </c>
    </row>
    <row r="644" spans="1:65" s="2" customFormat="1" ht="24.2" customHeight="1">
      <c r="A644" s="21"/>
      <c r="B644" s="137"/>
      <c r="C644" s="213" t="s">
        <v>452</v>
      </c>
      <c r="D644" s="213" t="s">
        <v>164</v>
      </c>
      <c r="E644" s="214" t="s">
        <v>860</v>
      </c>
      <c r="F644" s="215" t="s">
        <v>861</v>
      </c>
      <c r="G644" s="216" t="s">
        <v>346</v>
      </c>
      <c r="H644" s="217">
        <v>132.74</v>
      </c>
      <c r="I644" s="218">
        <v>0</v>
      </c>
      <c r="J644" s="123"/>
      <c r="K644" s="218">
        <f>ROUND(P644*H644,2)</f>
        <v>0</v>
      </c>
      <c r="L644" s="89"/>
      <c r="M644" s="22"/>
      <c r="N644" s="90" t="s">
        <v>1</v>
      </c>
      <c r="O644" s="91" t="s">
        <v>35</v>
      </c>
      <c r="P644" s="92">
        <f>I644+J644</f>
        <v>0</v>
      </c>
      <c r="Q644" s="92">
        <f>ROUND(I644*H644,2)</f>
        <v>0</v>
      </c>
      <c r="R644" s="92">
        <f>ROUND(J644*H644,2)</f>
        <v>0</v>
      </c>
      <c r="S644" s="93">
        <v>0</v>
      </c>
      <c r="T644" s="93">
        <f>S644*H644</f>
        <v>0</v>
      </c>
      <c r="U644" s="93">
        <v>0</v>
      </c>
      <c r="V644" s="93">
        <f>U644*H644</f>
        <v>0</v>
      </c>
      <c r="W644" s="93">
        <v>0</v>
      </c>
      <c r="X644" s="94">
        <f>W644*H644</f>
        <v>0</v>
      </c>
      <c r="Y644" s="21"/>
      <c r="Z644" s="21"/>
      <c r="AA644" s="21"/>
      <c r="AB644" s="21"/>
      <c r="AC644" s="21"/>
      <c r="AD644" s="21"/>
      <c r="AE644" s="21"/>
      <c r="AR644" s="95" t="s">
        <v>239</v>
      </c>
      <c r="AT644" s="95" t="s">
        <v>164</v>
      </c>
      <c r="AU644" s="95" t="s">
        <v>82</v>
      </c>
      <c r="AY644" s="17" t="s">
        <v>161</v>
      </c>
      <c r="BE644" s="96">
        <f>IF(O644="základní",K644,0)</f>
        <v>0</v>
      </c>
      <c r="BF644" s="96">
        <f>IF(O644="snížená",K644,0)</f>
        <v>0</v>
      </c>
      <c r="BG644" s="96">
        <f>IF(O644="zákl. přenesená",K644,0)</f>
        <v>0</v>
      </c>
      <c r="BH644" s="96">
        <f>IF(O644="sníž. přenesená",K644,0)</f>
        <v>0</v>
      </c>
      <c r="BI644" s="96">
        <f>IF(O644="nulová",K644,0)</f>
        <v>0</v>
      </c>
      <c r="BJ644" s="17" t="s">
        <v>80</v>
      </c>
      <c r="BK644" s="96">
        <f>ROUND(P644*H644,2)</f>
        <v>0</v>
      </c>
      <c r="BL644" s="17" t="s">
        <v>239</v>
      </c>
      <c r="BM644" s="95" t="s">
        <v>862</v>
      </c>
    </row>
    <row r="645" spans="1:65" s="15" customFormat="1">
      <c r="B645" s="230"/>
      <c r="C645" s="231"/>
      <c r="D645" s="221" t="s">
        <v>169</v>
      </c>
      <c r="E645" s="232" t="s">
        <v>1</v>
      </c>
      <c r="F645" s="233" t="s">
        <v>425</v>
      </c>
      <c r="G645" s="231"/>
      <c r="H645" s="232" t="s">
        <v>1</v>
      </c>
      <c r="I645" s="231"/>
      <c r="J645" s="231"/>
      <c r="K645" s="231"/>
      <c r="M645" s="107"/>
      <c r="N645" s="109"/>
      <c r="O645" s="110"/>
      <c r="P645" s="110"/>
      <c r="Q645" s="110"/>
      <c r="R645" s="110"/>
      <c r="S645" s="110"/>
      <c r="T645" s="110"/>
      <c r="U645" s="110"/>
      <c r="V645" s="110"/>
      <c r="W645" s="110"/>
      <c r="X645" s="111"/>
      <c r="AT645" s="108" t="s">
        <v>169</v>
      </c>
      <c r="AU645" s="108" t="s">
        <v>82</v>
      </c>
      <c r="AV645" s="15" t="s">
        <v>80</v>
      </c>
      <c r="AW645" s="15" t="s">
        <v>4</v>
      </c>
      <c r="AX645" s="15" t="s">
        <v>72</v>
      </c>
      <c r="AY645" s="108" t="s">
        <v>161</v>
      </c>
    </row>
    <row r="646" spans="1:65" s="13" customFormat="1">
      <c r="B646" s="219"/>
      <c r="C646" s="220"/>
      <c r="D646" s="221" t="s">
        <v>169</v>
      </c>
      <c r="E646" s="222" t="s">
        <v>1</v>
      </c>
      <c r="F646" s="223" t="s">
        <v>426</v>
      </c>
      <c r="G646" s="220"/>
      <c r="H646" s="224">
        <v>8.4</v>
      </c>
      <c r="I646" s="220"/>
      <c r="J646" s="220"/>
      <c r="K646" s="220"/>
      <c r="M646" s="97"/>
      <c r="N646" s="99"/>
      <c r="O646" s="100"/>
      <c r="P646" s="100"/>
      <c r="Q646" s="100"/>
      <c r="R646" s="100"/>
      <c r="S646" s="100"/>
      <c r="T646" s="100"/>
      <c r="U646" s="100"/>
      <c r="V646" s="100"/>
      <c r="W646" s="100"/>
      <c r="X646" s="101"/>
      <c r="AT646" s="98" t="s">
        <v>169</v>
      </c>
      <c r="AU646" s="98" t="s">
        <v>82</v>
      </c>
      <c r="AV646" s="13" t="s">
        <v>82</v>
      </c>
      <c r="AW646" s="13" t="s">
        <v>4</v>
      </c>
      <c r="AX646" s="13" t="s">
        <v>72</v>
      </c>
      <c r="AY646" s="98" t="s">
        <v>161</v>
      </c>
    </row>
    <row r="647" spans="1:65" s="15" customFormat="1">
      <c r="B647" s="230"/>
      <c r="C647" s="231"/>
      <c r="D647" s="221" t="s">
        <v>169</v>
      </c>
      <c r="E647" s="232" t="s">
        <v>1</v>
      </c>
      <c r="F647" s="233" t="s">
        <v>427</v>
      </c>
      <c r="G647" s="231"/>
      <c r="H647" s="232" t="s">
        <v>1</v>
      </c>
      <c r="I647" s="231"/>
      <c r="J647" s="231"/>
      <c r="K647" s="231"/>
      <c r="M647" s="107"/>
      <c r="N647" s="109"/>
      <c r="O647" s="110"/>
      <c r="P647" s="110"/>
      <c r="Q647" s="110"/>
      <c r="R647" s="110"/>
      <c r="S647" s="110"/>
      <c r="T647" s="110"/>
      <c r="U647" s="110"/>
      <c r="V647" s="110"/>
      <c r="W647" s="110"/>
      <c r="X647" s="111"/>
      <c r="AT647" s="108" t="s">
        <v>169</v>
      </c>
      <c r="AU647" s="108" t="s">
        <v>82</v>
      </c>
      <c r="AV647" s="15" t="s">
        <v>80</v>
      </c>
      <c r="AW647" s="15" t="s">
        <v>4</v>
      </c>
      <c r="AX647" s="15" t="s">
        <v>72</v>
      </c>
      <c r="AY647" s="108" t="s">
        <v>161</v>
      </c>
    </row>
    <row r="648" spans="1:65" s="13" customFormat="1">
      <c r="B648" s="219"/>
      <c r="C648" s="220"/>
      <c r="D648" s="221" t="s">
        <v>169</v>
      </c>
      <c r="E648" s="222" t="s">
        <v>1</v>
      </c>
      <c r="F648" s="223" t="s">
        <v>428</v>
      </c>
      <c r="G648" s="220"/>
      <c r="H648" s="224">
        <v>14.4</v>
      </c>
      <c r="I648" s="220"/>
      <c r="J648" s="220"/>
      <c r="K648" s="220"/>
      <c r="M648" s="97"/>
      <c r="N648" s="99"/>
      <c r="O648" s="100"/>
      <c r="P648" s="100"/>
      <c r="Q648" s="100"/>
      <c r="R648" s="100"/>
      <c r="S648" s="100"/>
      <c r="T648" s="100"/>
      <c r="U648" s="100"/>
      <c r="V648" s="100"/>
      <c r="W648" s="100"/>
      <c r="X648" s="101"/>
      <c r="AT648" s="98" t="s">
        <v>169</v>
      </c>
      <c r="AU648" s="98" t="s">
        <v>82</v>
      </c>
      <c r="AV648" s="13" t="s">
        <v>82</v>
      </c>
      <c r="AW648" s="13" t="s">
        <v>4</v>
      </c>
      <c r="AX648" s="13" t="s">
        <v>72</v>
      </c>
      <c r="AY648" s="98" t="s">
        <v>161</v>
      </c>
    </row>
    <row r="649" spans="1:65" s="15" customFormat="1">
      <c r="B649" s="230"/>
      <c r="C649" s="231"/>
      <c r="D649" s="221" t="s">
        <v>169</v>
      </c>
      <c r="E649" s="232" t="s">
        <v>1</v>
      </c>
      <c r="F649" s="233" t="s">
        <v>429</v>
      </c>
      <c r="G649" s="231"/>
      <c r="H649" s="232" t="s">
        <v>1</v>
      </c>
      <c r="I649" s="231"/>
      <c r="J649" s="231"/>
      <c r="K649" s="231"/>
      <c r="M649" s="107"/>
      <c r="N649" s="109"/>
      <c r="O649" s="110"/>
      <c r="P649" s="110"/>
      <c r="Q649" s="110"/>
      <c r="R649" s="110"/>
      <c r="S649" s="110"/>
      <c r="T649" s="110"/>
      <c r="U649" s="110"/>
      <c r="V649" s="110"/>
      <c r="W649" s="110"/>
      <c r="X649" s="111"/>
      <c r="AT649" s="108" t="s">
        <v>169</v>
      </c>
      <c r="AU649" s="108" t="s">
        <v>82</v>
      </c>
      <c r="AV649" s="15" t="s">
        <v>80</v>
      </c>
      <c r="AW649" s="15" t="s">
        <v>4</v>
      </c>
      <c r="AX649" s="15" t="s">
        <v>72</v>
      </c>
      <c r="AY649" s="108" t="s">
        <v>161</v>
      </c>
    </row>
    <row r="650" spans="1:65" s="13" customFormat="1">
      <c r="B650" s="219"/>
      <c r="C650" s="220"/>
      <c r="D650" s="221" t="s">
        <v>169</v>
      </c>
      <c r="E650" s="222" t="s">
        <v>1</v>
      </c>
      <c r="F650" s="223" t="s">
        <v>430</v>
      </c>
      <c r="G650" s="220"/>
      <c r="H650" s="224">
        <v>44.44</v>
      </c>
      <c r="I650" s="220"/>
      <c r="J650" s="220"/>
      <c r="K650" s="220"/>
      <c r="M650" s="97"/>
      <c r="N650" s="99"/>
      <c r="O650" s="100"/>
      <c r="P650" s="100"/>
      <c r="Q650" s="100"/>
      <c r="R650" s="100"/>
      <c r="S650" s="100"/>
      <c r="T650" s="100"/>
      <c r="U650" s="100"/>
      <c r="V650" s="100"/>
      <c r="W650" s="100"/>
      <c r="X650" s="101"/>
      <c r="AT650" s="98" t="s">
        <v>169</v>
      </c>
      <c r="AU650" s="98" t="s">
        <v>82</v>
      </c>
      <c r="AV650" s="13" t="s">
        <v>82</v>
      </c>
      <c r="AW650" s="13" t="s">
        <v>4</v>
      </c>
      <c r="AX650" s="13" t="s">
        <v>72</v>
      </c>
      <c r="AY650" s="98" t="s">
        <v>161</v>
      </c>
    </row>
    <row r="651" spans="1:65" s="15" customFormat="1">
      <c r="B651" s="230"/>
      <c r="C651" s="231"/>
      <c r="D651" s="221" t="s">
        <v>169</v>
      </c>
      <c r="E651" s="232" t="s">
        <v>1</v>
      </c>
      <c r="F651" s="233" t="s">
        <v>431</v>
      </c>
      <c r="G651" s="231"/>
      <c r="H651" s="232" t="s">
        <v>1</v>
      </c>
      <c r="I651" s="231"/>
      <c r="J651" s="231"/>
      <c r="K651" s="231"/>
      <c r="M651" s="107"/>
      <c r="N651" s="109"/>
      <c r="O651" s="110"/>
      <c r="P651" s="110"/>
      <c r="Q651" s="110"/>
      <c r="R651" s="110"/>
      <c r="S651" s="110"/>
      <c r="T651" s="110"/>
      <c r="U651" s="110"/>
      <c r="V651" s="110"/>
      <c r="W651" s="110"/>
      <c r="X651" s="111"/>
      <c r="AT651" s="108" t="s">
        <v>169</v>
      </c>
      <c r="AU651" s="108" t="s">
        <v>82</v>
      </c>
      <c r="AV651" s="15" t="s">
        <v>80</v>
      </c>
      <c r="AW651" s="15" t="s">
        <v>4</v>
      </c>
      <c r="AX651" s="15" t="s">
        <v>72</v>
      </c>
      <c r="AY651" s="108" t="s">
        <v>161</v>
      </c>
    </row>
    <row r="652" spans="1:65" s="13" customFormat="1">
      <c r="B652" s="219"/>
      <c r="C652" s="220"/>
      <c r="D652" s="221" t="s">
        <v>169</v>
      </c>
      <c r="E652" s="222" t="s">
        <v>1</v>
      </c>
      <c r="F652" s="223" t="s">
        <v>432</v>
      </c>
      <c r="G652" s="220"/>
      <c r="H652" s="224">
        <v>55.2</v>
      </c>
      <c r="I652" s="220"/>
      <c r="J652" s="220"/>
      <c r="K652" s="220"/>
      <c r="M652" s="97"/>
      <c r="N652" s="99"/>
      <c r="O652" s="100"/>
      <c r="P652" s="100"/>
      <c r="Q652" s="100"/>
      <c r="R652" s="100"/>
      <c r="S652" s="100"/>
      <c r="T652" s="100"/>
      <c r="U652" s="100"/>
      <c r="V652" s="100"/>
      <c r="W652" s="100"/>
      <c r="X652" s="101"/>
      <c r="AT652" s="98" t="s">
        <v>169</v>
      </c>
      <c r="AU652" s="98" t="s">
        <v>82</v>
      </c>
      <c r="AV652" s="13" t="s">
        <v>82</v>
      </c>
      <c r="AW652" s="13" t="s">
        <v>4</v>
      </c>
      <c r="AX652" s="13" t="s">
        <v>72</v>
      </c>
      <c r="AY652" s="98" t="s">
        <v>161</v>
      </c>
    </row>
    <row r="653" spans="1:65" s="15" customFormat="1">
      <c r="B653" s="230"/>
      <c r="C653" s="231"/>
      <c r="D653" s="221" t="s">
        <v>169</v>
      </c>
      <c r="E653" s="232" t="s">
        <v>1</v>
      </c>
      <c r="F653" s="233" t="s">
        <v>433</v>
      </c>
      <c r="G653" s="231"/>
      <c r="H653" s="232" t="s">
        <v>1</v>
      </c>
      <c r="I653" s="231"/>
      <c r="J653" s="231"/>
      <c r="K653" s="231"/>
      <c r="M653" s="107"/>
      <c r="N653" s="109"/>
      <c r="O653" s="110"/>
      <c r="P653" s="110"/>
      <c r="Q653" s="110"/>
      <c r="R653" s="110"/>
      <c r="S653" s="110"/>
      <c r="T653" s="110"/>
      <c r="U653" s="110"/>
      <c r="V653" s="110"/>
      <c r="W653" s="110"/>
      <c r="X653" s="111"/>
      <c r="AT653" s="108" t="s">
        <v>169</v>
      </c>
      <c r="AU653" s="108" t="s">
        <v>82</v>
      </c>
      <c r="AV653" s="15" t="s">
        <v>80</v>
      </c>
      <c r="AW653" s="15" t="s">
        <v>4</v>
      </c>
      <c r="AX653" s="15" t="s">
        <v>72</v>
      </c>
      <c r="AY653" s="108" t="s">
        <v>161</v>
      </c>
    </row>
    <row r="654" spans="1:65" s="13" customFormat="1">
      <c r="B654" s="219"/>
      <c r="C654" s="220"/>
      <c r="D654" s="221" t="s">
        <v>169</v>
      </c>
      <c r="E654" s="222" t="s">
        <v>1</v>
      </c>
      <c r="F654" s="223" t="s">
        <v>434</v>
      </c>
      <c r="G654" s="220"/>
      <c r="H654" s="224">
        <v>10.3</v>
      </c>
      <c r="I654" s="220"/>
      <c r="J654" s="220"/>
      <c r="K654" s="220"/>
      <c r="M654" s="97"/>
      <c r="N654" s="99"/>
      <c r="O654" s="100"/>
      <c r="P654" s="100"/>
      <c r="Q654" s="100"/>
      <c r="R654" s="100"/>
      <c r="S654" s="100"/>
      <c r="T654" s="100"/>
      <c r="U654" s="100"/>
      <c r="V654" s="100"/>
      <c r="W654" s="100"/>
      <c r="X654" s="101"/>
      <c r="AT654" s="98" t="s">
        <v>169</v>
      </c>
      <c r="AU654" s="98" t="s">
        <v>82</v>
      </c>
      <c r="AV654" s="13" t="s">
        <v>82</v>
      </c>
      <c r="AW654" s="13" t="s">
        <v>4</v>
      </c>
      <c r="AX654" s="13" t="s">
        <v>72</v>
      </c>
      <c r="AY654" s="98" t="s">
        <v>161</v>
      </c>
    </row>
    <row r="655" spans="1:65" s="14" customFormat="1">
      <c r="B655" s="225"/>
      <c r="C655" s="226"/>
      <c r="D655" s="221" t="s">
        <v>169</v>
      </c>
      <c r="E655" s="227" t="s">
        <v>1</v>
      </c>
      <c r="F655" s="228" t="s">
        <v>171</v>
      </c>
      <c r="G655" s="226"/>
      <c r="H655" s="229">
        <v>132.74</v>
      </c>
      <c r="I655" s="226"/>
      <c r="J655" s="226"/>
      <c r="K655" s="226"/>
      <c r="M655" s="102"/>
      <c r="N655" s="104"/>
      <c r="O655" s="105"/>
      <c r="P655" s="105"/>
      <c r="Q655" s="105"/>
      <c r="R655" s="105"/>
      <c r="S655" s="105"/>
      <c r="T655" s="105"/>
      <c r="U655" s="105"/>
      <c r="V655" s="105"/>
      <c r="W655" s="105"/>
      <c r="X655" s="106"/>
      <c r="AT655" s="103" t="s">
        <v>169</v>
      </c>
      <c r="AU655" s="103" t="s">
        <v>82</v>
      </c>
      <c r="AV655" s="14" t="s">
        <v>168</v>
      </c>
      <c r="AW655" s="14" t="s">
        <v>4</v>
      </c>
      <c r="AX655" s="14" t="s">
        <v>80</v>
      </c>
      <c r="AY655" s="103" t="s">
        <v>161</v>
      </c>
    </row>
    <row r="656" spans="1:65" s="2" customFormat="1" ht="24.2" customHeight="1">
      <c r="A656" s="21"/>
      <c r="B656" s="137"/>
      <c r="C656" s="213" t="s">
        <v>863</v>
      </c>
      <c r="D656" s="213" t="s">
        <v>164</v>
      </c>
      <c r="E656" s="214" t="s">
        <v>864</v>
      </c>
      <c r="F656" s="215" t="s">
        <v>865</v>
      </c>
      <c r="G656" s="216" t="s">
        <v>346</v>
      </c>
      <c r="H656" s="217">
        <v>284.7</v>
      </c>
      <c r="I656" s="123"/>
      <c r="J656" s="123"/>
      <c r="K656" s="218">
        <f>ROUND(P656*H656,2)</f>
        <v>0</v>
      </c>
      <c r="L656" s="89"/>
      <c r="M656" s="22"/>
      <c r="N656" s="90" t="s">
        <v>1</v>
      </c>
      <c r="O656" s="91" t="s">
        <v>35</v>
      </c>
      <c r="P656" s="92">
        <f>I656+J656</f>
        <v>0</v>
      </c>
      <c r="Q656" s="92">
        <f>ROUND(I656*H656,2)</f>
        <v>0</v>
      </c>
      <c r="R656" s="92">
        <f>ROUND(J656*H656,2)</f>
        <v>0</v>
      </c>
      <c r="S656" s="93">
        <v>0</v>
      </c>
      <c r="T656" s="93">
        <f>S656*H656</f>
        <v>0</v>
      </c>
      <c r="U656" s="93">
        <v>0</v>
      </c>
      <c r="V656" s="93">
        <f>U656*H656</f>
        <v>0</v>
      </c>
      <c r="W656" s="93">
        <v>0</v>
      </c>
      <c r="X656" s="94">
        <f>W656*H656</f>
        <v>0</v>
      </c>
      <c r="Y656" s="21"/>
      <c r="Z656" s="21"/>
      <c r="AA656" s="21"/>
      <c r="AB656" s="21"/>
      <c r="AC656" s="21"/>
      <c r="AD656" s="21"/>
      <c r="AE656" s="21"/>
      <c r="AR656" s="95" t="s">
        <v>239</v>
      </c>
      <c r="AT656" s="95" t="s">
        <v>164</v>
      </c>
      <c r="AU656" s="95" t="s">
        <v>82</v>
      </c>
      <c r="AY656" s="17" t="s">
        <v>161</v>
      </c>
      <c r="BE656" s="96">
        <f>IF(O656="základní",K656,0)</f>
        <v>0</v>
      </c>
      <c r="BF656" s="96">
        <f>IF(O656="snížená",K656,0)</f>
        <v>0</v>
      </c>
      <c r="BG656" s="96">
        <f>IF(O656="zákl. přenesená",K656,0)</f>
        <v>0</v>
      </c>
      <c r="BH656" s="96">
        <f>IF(O656="sníž. přenesená",K656,0)</f>
        <v>0</v>
      </c>
      <c r="BI656" s="96">
        <f>IF(O656="nulová",K656,0)</f>
        <v>0</v>
      </c>
      <c r="BJ656" s="17" t="s">
        <v>80</v>
      </c>
      <c r="BK656" s="96">
        <f>ROUND(P656*H656,2)</f>
        <v>0</v>
      </c>
      <c r="BL656" s="17" t="s">
        <v>239</v>
      </c>
      <c r="BM656" s="95" t="s">
        <v>866</v>
      </c>
    </row>
    <row r="657" spans="1:65" s="15" customFormat="1">
      <c r="B657" s="230"/>
      <c r="C657" s="231"/>
      <c r="D657" s="221" t="s">
        <v>169</v>
      </c>
      <c r="E657" s="232" t="s">
        <v>1</v>
      </c>
      <c r="F657" s="233" t="s">
        <v>828</v>
      </c>
      <c r="G657" s="231"/>
      <c r="H657" s="232" t="s">
        <v>1</v>
      </c>
      <c r="I657" s="231"/>
      <c r="J657" s="231"/>
      <c r="K657" s="231"/>
      <c r="M657" s="107"/>
      <c r="N657" s="109"/>
      <c r="O657" s="110"/>
      <c r="P657" s="110"/>
      <c r="Q657" s="110"/>
      <c r="R657" s="110"/>
      <c r="S657" s="110"/>
      <c r="T657" s="110"/>
      <c r="U657" s="110"/>
      <c r="V657" s="110"/>
      <c r="W657" s="110"/>
      <c r="X657" s="111"/>
      <c r="AT657" s="108" t="s">
        <v>169</v>
      </c>
      <c r="AU657" s="108" t="s">
        <v>82</v>
      </c>
      <c r="AV657" s="15" t="s">
        <v>80</v>
      </c>
      <c r="AW657" s="15" t="s">
        <v>4</v>
      </c>
      <c r="AX657" s="15" t="s">
        <v>72</v>
      </c>
      <c r="AY657" s="108" t="s">
        <v>161</v>
      </c>
    </row>
    <row r="658" spans="1:65" s="13" customFormat="1">
      <c r="B658" s="219"/>
      <c r="C658" s="220"/>
      <c r="D658" s="221" t="s">
        <v>169</v>
      </c>
      <c r="E658" s="222" t="s">
        <v>1</v>
      </c>
      <c r="F658" s="223" t="s">
        <v>829</v>
      </c>
      <c r="G658" s="220"/>
      <c r="H658" s="224">
        <v>36.6</v>
      </c>
      <c r="I658" s="220"/>
      <c r="J658" s="220"/>
      <c r="K658" s="220"/>
      <c r="M658" s="97"/>
      <c r="N658" s="99"/>
      <c r="O658" s="100"/>
      <c r="P658" s="100"/>
      <c r="Q658" s="100"/>
      <c r="R658" s="100"/>
      <c r="S658" s="100"/>
      <c r="T658" s="100"/>
      <c r="U658" s="100"/>
      <c r="V658" s="100"/>
      <c r="W658" s="100"/>
      <c r="X658" s="101"/>
      <c r="AT658" s="98" t="s">
        <v>169</v>
      </c>
      <c r="AU658" s="98" t="s">
        <v>82</v>
      </c>
      <c r="AV658" s="13" t="s">
        <v>82</v>
      </c>
      <c r="AW658" s="13" t="s">
        <v>4</v>
      </c>
      <c r="AX658" s="13" t="s">
        <v>72</v>
      </c>
      <c r="AY658" s="98" t="s">
        <v>161</v>
      </c>
    </row>
    <row r="659" spans="1:65" s="13" customFormat="1">
      <c r="B659" s="219"/>
      <c r="C659" s="220"/>
      <c r="D659" s="221" t="s">
        <v>169</v>
      </c>
      <c r="E659" s="222" t="s">
        <v>1</v>
      </c>
      <c r="F659" s="223" t="s">
        <v>830</v>
      </c>
      <c r="G659" s="220"/>
      <c r="H659" s="224">
        <v>23.6</v>
      </c>
      <c r="I659" s="220"/>
      <c r="J659" s="220"/>
      <c r="K659" s="220"/>
      <c r="M659" s="97"/>
      <c r="N659" s="99"/>
      <c r="O659" s="100"/>
      <c r="P659" s="100"/>
      <c r="Q659" s="100"/>
      <c r="R659" s="100"/>
      <c r="S659" s="100"/>
      <c r="T659" s="100"/>
      <c r="U659" s="100"/>
      <c r="V659" s="100"/>
      <c r="W659" s="100"/>
      <c r="X659" s="101"/>
      <c r="AT659" s="98" t="s">
        <v>169</v>
      </c>
      <c r="AU659" s="98" t="s">
        <v>82</v>
      </c>
      <c r="AV659" s="13" t="s">
        <v>82</v>
      </c>
      <c r="AW659" s="13" t="s">
        <v>4</v>
      </c>
      <c r="AX659" s="13" t="s">
        <v>72</v>
      </c>
      <c r="AY659" s="98" t="s">
        <v>161</v>
      </c>
    </row>
    <row r="660" spans="1:65" s="15" customFormat="1">
      <c r="B660" s="230"/>
      <c r="C660" s="231"/>
      <c r="D660" s="221" t="s">
        <v>169</v>
      </c>
      <c r="E660" s="232" t="s">
        <v>1</v>
      </c>
      <c r="F660" s="233" t="s">
        <v>867</v>
      </c>
      <c r="G660" s="231"/>
      <c r="H660" s="232" t="s">
        <v>1</v>
      </c>
      <c r="I660" s="231"/>
      <c r="J660" s="231"/>
      <c r="K660" s="231"/>
      <c r="M660" s="107"/>
      <c r="N660" s="109"/>
      <c r="O660" s="110"/>
      <c r="P660" s="110"/>
      <c r="Q660" s="110"/>
      <c r="R660" s="110"/>
      <c r="S660" s="110"/>
      <c r="T660" s="110"/>
      <c r="U660" s="110"/>
      <c r="V660" s="110"/>
      <c r="W660" s="110"/>
      <c r="X660" s="111"/>
      <c r="AT660" s="108" t="s">
        <v>169</v>
      </c>
      <c r="AU660" s="108" t="s">
        <v>82</v>
      </c>
      <c r="AV660" s="15" t="s">
        <v>80</v>
      </c>
      <c r="AW660" s="15" t="s">
        <v>4</v>
      </c>
      <c r="AX660" s="15" t="s">
        <v>72</v>
      </c>
      <c r="AY660" s="108" t="s">
        <v>161</v>
      </c>
    </row>
    <row r="661" spans="1:65" s="13" customFormat="1">
      <c r="B661" s="219"/>
      <c r="C661" s="220"/>
      <c r="D661" s="221" t="s">
        <v>169</v>
      </c>
      <c r="E661" s="222" t="s">
        <v>1</v>
      </c>
      <c r="F661" s="223" t="s">
        <v>868</v>
      </c>
      <c r="G661" s="220"/>
      <c r="H661" s="224">
        <v>173.8</v>
      </c>
      <c r="I661" s="220"/>
      <c r="J661" s="220"/>
      <c r="K661" s="220"/>
      <c r="M661" s="97"/>
      <c r="N661" s="99"/>
      <c r="O661" s="100"/>
      <c r="P661" s="100"/>
      <c r="Q661" s="100"/>
      <c r="R661" s="100"/>
      <c r="S661" s="100"/>
      <c r="T661" s="100"/>
      <c r="U661" s="100"/>
      <c r="V661" s="100"/>
      <c r="W661" s="100"/>
      <c r="X661" s="101"/>
      <c r="AT661" s="98" t="s">
        <v>169</v>
      </c>
      <c r="AU661" s="98" t="s">
        <v>82</v>
      </c>
      <c r="AV661" s="13" t="s">
        <v>82</v>
      </c>
      <c r="AW661" s="13" t="s">
        <v>4</v>
      </c>
      <c r="AX661" s="13" t="s">
        <v>72</v>
      </c>
      <c r="AY661" s="98" t="s">
        <v>161</v>
      </c>
    </row>
    <row r="662" spans="1:65" s="15" customFormat="1">
      <c r="B662" s="230"/>
      <c r="C662" s="231"/>
      <c r="D662" s="221" t="s">
        <v>169</v>
      </c>
      <c r="E662" s="232" t="s">
        <v>1</v>
      </c>
      <c r="F662" s="233" t="s">
        <v>835</v>
      </c>
      <c r="G662" s="231"/>
      <c r="H662" s="232" t="s">
        <v>1</v>
      </c>
      <c r="I662" s="231"/>
      <c r="J662" s="231"/>
      <c r="K662" s="231"/>
      <c r="M662" s="107"/>
      <c r="N662" s="109"/>
      <c r="O662" s="110"/>
      <c r="P662" s="110"/>
      <c r="Q662" s="110"/>
      <c r="R662" s="110"/>
      <c r="S662" s="110"/>
      <c r="T662" s="110"/>
      <c r="U662" s="110"/>
      <c r="V662" s="110"/>
      <c r="W662" s="110"/>
      <c r="X662" s="111"/>
      <c r="AT662" s="108" t="s">
        <v>169</v>
      </c>
      <c r="AU662" s="108" t="s">
        <v>82</v>
      </c>
      <c r="AV662" s="15" t="s">
        <v>80</v>
      </c>
      <c r="AW662" s="15" t="s">
        <v>4</v>
      </c>
      <c r="AX662" s="15" t="s">
        <v>72</v>
      </c>
      <c r="AY662" s="108" t="s">
        <v>161</v>
      </c>
    </row>
    <row r="663" spans="1:65" s="13" customFormat="1">
      <c r="B663" s="219"/>
      <c r="C663" s="220"/>
      <c r="D663" s="221" t="s">
        <v>169</v>
      </c>
      <c r="E663" s="222" t="s">
        <v>1</v>
      </c>
      <c r="F663" s="223" t="s">
        <v>869</v>
      </c>
      <c r="G663" s="220"/>
      <c r="H663" s="224">
        <v>32.6</v>
      </c>
      <c r="I663" s="220"/>
      <c r="J663" s="220"/>
      <c r="K663" s="220"/>
      <c r="M663" s="97"/>
      <c r="N663" s="99"/>
      <c r="O663" s="100"/>
      <c r="P663" s="100"/>
      <c r="Q663" s="100"/>
      <c r="R663" s="100"/>
      <c r="S663" s="100"/>
      <c r="T663" s="100"/>
      <c r="U663" s="100"/>
      <c r="V663" s="100"/>
      <c r="W663" s="100"/>
      <c r="X663" s="101"/>
      <c r="AT663" s="98" t="s">
        <v>169</v>
      </c>
      <c r="AU663" s="98" t="s">
        <v>82</v>
      </c>
      <c r="AV663" s="13" t="s">
        <v>82</v>
      </c>
      <c r="AW663" s="13" t="s">
        <v>4</v>
      </c>
      <c r="AX663" s="13" t="s">
        <v>72</v>
      </c>
      <c r="AY663" s="98" t="s">
        <v>161</v>
      </c>
    </row>
    <row r="664" spans="1:65" s="13" customFormat="1">
      <c r="B664" s="219"/>
      <c r="C664" s="220"/>
      <c r="D664" s="221" t="s">
        <v>169</v>
      </c>
      <c r="E664" s="222" t="s">
        <v>1</v>
      </c>
      <c r="F664" s="223" t="s">
        <v>870</v>
      </c>
      <c r="G664" s="220"/>
      <c r="H664" s="224">
        <v>18.100000000000001</v>
      </c>
      <c r="I664" s="220"/>
      <c r="J664" s="220"/>
      <c r="K664" s="220"/>
      <c r="M664" s="97"/>
      <c r="N664" s="99"/>
      <c r="O664" s="100"/>
      <c r="P664" s="100"/>
      <c r="Q664" s="100"/>
      <c r="R664" s="100"/>
      <c r="S664" s="100"/>
      <c r="T664" s="100"/>
      <c r="U664" s="100"/>
      <c r="V664" s="100"/>
      <c r="W664" s="100"/>
      <c r="X664" s="101"/>
      <c r="AT664" s="98" t="s">
        <v>169</v>
      </c>
      <c r="AU664" s="98" t="s">
        <v>82</v>
      </c>
      <c r="AV664" s="13" t="s">
        <v>82</v>
      </c>
      <c r="AW664" s="13" t="s">
        <v>4</v>
      </c>
      <c r="AX664" s="13" t="s">
        <v>72</v>
      </c>
      <c r="AY664" s="98" t="s">
        <v>161</v>
      </c>
    </row>
    <row r="665" spans="1:65" s="14" customFormat="1">
      <c r="B665" s="225"/>
      <c r="C665" s="226"/>
      <c r="D665" s="221" t="s">
        <v>169</v>
      </c>
      <c r="E665" s="227" t="s">
        <v>1</v>
      </c>
      <c r="F665" s="228" t="s">
        <v>171</v>
      </c>
      <c r="G665" s="226"/>
      <c r="H665" s="229">
        <v>284.70000000000005</v>
      </c>
      <c r="I665" s="226"/>
      <c r="J665" s="226"/>
      <c r="K665" s="226"/>
      <c r="M665" s="102"/>
      <c r="N665" s="104"/>
      <c r="O665" s="105"/>
      <c r="P665" s="105"/>
      <c r="Q665" s="105"/>
      <c r="R665" s="105"/>
      <c r="S665" s="105"/>
      <c r="T665" s="105"/>
      <c r="U665" s="105"/>
      <c r="V665" s="105"/>
      <c r="W665" s="105"/>
      <c r="X665" s="106"/>
      <c r="AT665" s="103" t="s">
        <v>169</v>
      </c>
      <c r="AU665" s="103" t="s">
        <v>82</v>
      </c>
      <c r="AV665" s="14" t="s">
        <v>168</v>
      </c>
      <c r="AW665" s="14" t="s">
        <v>4</v>
      </c>
      <c r="AX665" s="14" t="s">
        <v>80</v>
      </c>
      <c r="AY665" s="103" t="s">
        <v>161</v>
      </c>
    </row>
    <row r="666" spans="1:65" s="2" customFormat="1" ht="33" customHeight="1">
      <c r="A666" s="21"/>
      <c r="B666" s="137"/>
      <c r="C666" s="213" t="s">
        <v>457</v>
      </c>
      <c r="D666" s="213" t="s">
        <v>164</v>
      </c>
      <c r="E666" s="214" t="s">
        <v>871</v>
      </c>
      <c r="F666" s="215" t="s">
        <v>872</v>
      </c>
      <c r="G666" s="216" t="s">
        <v>269</v>
      </c>
      <c r="H666" s="217">
        <v>26</v>
      </c>
      <c r="I666" s="123"/>
      <c r="J666" s="123"/>
      <c r="K666" s="218">
        <f>ROUND(P666*H666,2)</f>
        <v>0</v>
      </c>
      <c r="L666" s="89"/>
      <c r="M666" s="22"/>
      <c r="N666" s="90" t="s">
        <v>1</v>
      </c>
      <c r="O666" s="91" t="s">
        <v>35</v>
      </c>
      <c r="P666" s="92">
        <f>I666+J666</f>
        <v>0</v>
      </c>
      <c r="Q666" s="92">
        <f>ROUND(I666*H666,2)</f>
        <v>0</v>
      </c>
      <c r="R666" s="92">
        <f>ROUND(J666*H666,2)</f>
        <v>0</v>
      </c>
      <c r="S666" s="93">
        <v>0</v>
      </c>
      <c r="T666" s="93">
        <f>S666*H666</f>
        <v>0</v>
      </c>
      <c r="U666" s="93">
        <v>0</v>
      </c>
      <c r="V666" s="93">
        <f>U666*H666</f>
        <v>0</v>
      </c>
      <c r="W666" s="93">
        <v>0</v>
      </c>
      <c r="X666" s="94">
        <f>W666*H666</f>
        <v>0</v>
      </c>
      <c r="Y666" s="21"/>
      <c r="Z666" s="21"/>
      <c r="AA666" s="21"/>
      <c r="AB666" s="21"/>
      <c r="AC666" s="21"/>
      <c r="AD666" s="21"/>
      <c r="AE666" s="21"/>
      <c r="AR666" s="95" t="s">
        <v>239</v>
      </c>
      <c r="AT666" s="95" t="s">
        <v>164</v>
      </c>
      <c r="AU666" s="95" t="s">
        <v>82</v>
      </c>
      <c r="AY666" s="17" t="s">
        <v>161</v>
      </c>
      <c r="BE666" s="96">
        <f>IF(O666="základní",K666,0)</f>
        <v>0</v>
      </c>
      <c r="BF666" s="96">
        <f>IF(O666="snížená",K666,0)</f>
        <v>0</v>
      </c>
      <c r="BG666" s="96">
        <f>IF(O666="zákl. přenesená",K666,0)</f>
        <v>0</v>
      </c>
      <c r="BH666" s="96">
        <f>IF(O666="sníž. přenesená",K666,0)</f>
        <v>0</v>
      </c>
      <c r="BI666" s="96">
        <f>IF(O666="nulová",K666,0)</f>
        <v>0</v>
      </c>
      <c r="BJ666" s="17" t="s">
        <v>80</v>
      </c>
      <c r="BK666" s="96">
        <f>ROUND(P666*H666,2)</f>
        <v>0</v>
      </c>
      <c r="BL666" s="17" t="s">
        <v>239</v>
      </c>
      <c r="BM666" s="95" t="s">
        <v>873</v>
      </c>
    </row>
    <row r="667" spans="1:65" s="15" customFormat="1">
      <c r="B667" s="230"/>
      <c r="C667" s="231"/>
      <c r="D667" s="221" t="s">
        <v>169</v>
      </c>
      <c r="E667" s="232" t="s">
        <v>1</v>
      </c>
      <c r="F667" s="233" t="s">
        <v>828</v>
      </c>
      <c r="G667" s="231"/>
      <c r="H667" s="232" t="s">
        <v>1</v>
      </c>
      <c r="I667" s="231"/>
      <c r="J667" s="231"/>
      <c r="K667" s="231"/>
      <c r="M667" s="107"/>
      <c r="N667" s="109"/>
      <c r="O667" s="110"/>
      <c r="P667" s="110"/>
      <c r="Q667" s="110"/>
      <c r="R667" s="110"/>
      <c r="S667" s="110"/>
      <c r="T667" s="110"/>
      <c r="U667" s="110"/>
      <c r="V667" s="110"/>
      <c r="W667" s="110"/>
      <c r="X667" s="111"/>
      <c r="AT667" s="108" t="s">
        <v>169</v>
      </c>
      <c r="AU667" s="108" t="s">
        <v>82</v>
      </c>
      <c r="AV667" s="15" t="s">
        <v>80</v>
      </c>
      <c r="AW667" s="15" t="s">
        <v>4</v>
      </c>
      <c r="AX667" s="15" t="s">
        <v>72</v>
      </c>
      <c r="AY667" s="108" t="s">
        <v>161</v>
      </c>
    </row>
    <row r="668" spans="1:65" s="13" customFormat="1">
      <c r="B668" s="219"/>
      <c r="C668" s="220"/>
      <c r="D668" s="221" t="s">
        <v>169</v>
      </c>
      <c r="E668" s="222" t="s">
        <v>1</v>
      </c>
      <c r="F668" s="223" t="s">
        <v>168</v>
      </c>
      <c r="G668" s="220"/>
      <c r="H668" s="224">
        <v>4</v>
      </c>
      <c r="I668" s="220"/>
      <c r="J668" s="220"/>
      <c r="K668" s="220"/>
      <c r="M668" s="97"/>
      <c r="N668" s="99"/>
      <c r="O668" s="100"/>
      <c r="P668" s="100"/>
      <c r="Q668" s="100"/>
      <c r="R668" s="100"/>
      <c r="S668" s="100"/>
      <c r="T668" s="100"/>
      <c r="U668" s="100"/>
      <c r="V668" s="100"/>
      <c r="W668" s="100"/>
      <c r="X668" s="101"/>
      <c r="AT668" s="98" t="s">
        <v>169</v>
      </c>
      <c r="AU668" s="98" t="s">
        <v>82</v>
      </c>
      <c r="AV668" s="13" t="s">
        <v>82</v>
      </c>
      <c r="AW668" s="13" t="s">
        <v>4</v>
      </c>
      <c r="AX668" s="13" t="s">
        <v>72</v>
      </c>
      <c r="AY668" s="98" t="s">
        <v>161</v>
      </c>
    </row>
    <row r="669" spans="1:65" s="15" customFormat="1">
      <c r="B669" s="230"/>
      <c r="C669" s="231"/>
      <c r="D669" s="221" t="s">
        <v>169</v>
      </c>
      <c r="E669" s="232" t="s">
        <v>1</v>
      </c>
      <c r="F669" s="233" t="s">
        <v>874</v>
      </c>
      <c r="G669" s="231"/>
      <c r="H669" s="232" t="s">
        <v>1</v>
      </c>
      <c r="I669" s="231"/>
      <c r="J669" s="231"/>
      <c r="K669" s="231"/>
      <c r="M669" s="107"/>
      <c r="N669" s="109"/>
      <c r="O669" s="110"/>
      <c r="P669" s="110"/>
      <c r="Q669" s="110"/>
      <c r="R669" s="110"/>
      <c r="S669" s="110"/>
      <c r="T669" s="110"/>
      <c r="U669" s="110"/>
      <c r="V669" s="110"/>
      <c r="W669" s="110"/>
      <c r="X669" s="111"/>
      <c r="AT669" s="108" t="s">
        <v>169</v>
      </c>
      <c r="AU669" s="108" t="s">
        <v>82</v>
      </c>
      <c r="AV669" s="15" t="s">
        <v>80</v>
      </c>
      <c r="AW669" s="15" t="s">
        <v>4</v>
      </c>
      <c r="AX669" s="15" t="s">
        <v>72</v>
      </c>
      <c r="AY669" s="108" t="s">
        <v>161</v>
      </c>
    </row>
    <row r="670" spans="1:65" s="13" customFormat="1">
      <c r="B670" s="219"/>
      <c r="C670" s="220"/>
      <c r="D670" s="221" t="s">
        <v>169</v>
      </c>
      <c r="E670" s="222" t="s">
        <v>1</v>
      </c>
      <c r="F670" s="223" t="s">
        <v>245</v>
      </c>
      <c r="G670" s="220"/>
      <c r="H670" s="224">
        <v>18</v>
      </c>
      <c r="I670" s="220"/>
      <c r="J670" s="220"/>
      <c r="K670" s="220"/>
      <c r="M670" s="97"/>
      <c r="N670" s="99"/>
      <c r="O670" s="100"/>
      <c r="P670" s="100"/>
      <c r="Q670" s="100"/>
      <c r="R670" s="100"/>
      <c r="S670" s="100"/>
      <c r="T670" s="100"/>
      <c r="U670" s="100"/>
      <c r="V670" s="100"/>
      <c r="W670" s="100"/>
      <c r="X670" s="101"/>
      <c r="AT670" s="98" t="s">
        <v>169</v>
      </c>
      <c r="AU670" s="98" t="s">
        <v>82</v>
      </c>
      <c r="AV670" s="13" t="s">
        <v>82</v>
      </c>
      <c r="AW670" s="13" t="s">
        <v>4</v>
      </c>
      <c r="AX670" s="13" t="s">
        <v>72</v>
      </c>
      <c r="AY670" s="98" t="s">
        <v>161</v>
      </c>
    </row>
    <row r="671" spans="1:65" s="15" customFormat="1">
      <c r="B671" s="230"/>
      <c r="C671" s="231"/>
      <c r="D671" s="221" t="s">
        <v>169</v>
      </c>
      <c r="E671" s="232" t="s">
        <v>1</v>
      </c>
      <c r="F671" s="233" t="s">
        <v>835</v>
      </c>
      <c r="G671" s="231"/>
      <c r="H671" s="232" t="s">
        <v>1</v>
      </c>
      <c r="I671" s="231"/>
      <c r="J671" s="231"/>
      <c r="K671" s="231"/>
      <c r="M671" s="107"/>
      <c r="N671" s="109"/>
      <c r="O671" s="110"/>
      <c r="P671" s="110"/>
      <c r="Q671" s="110"/>
      <c r="R671" s="110"/>
      <c r="S671" s="110"/>
      <c r="T671" s="110"/>
      <c r="U671" s="110"/>
      <c r="V671" s="110"/>
      <c r="W671" s="110"/>
      <c r="X671" s="111"/>
      <c r="AT671" s="108" t="s">
        <v>169</v>
      </c>
      <c r="AU671" s="108" t="s">
        <v>82</v>
      </c>
      <c r="AV671" s="15" t="s">
        <v>80</v>
      </c>
      <c r="AW671" s="15" t="s">
        <v>4</v>
      </c>
      <c r="AX671" s="15" t="s">
        <v>72</v>
      </c>
      <c r="AY671" s="108" t="s">
        <v>161</v>
      </c>
    </row>
    <row r="672" spans="1:65" s="13" customFormat="1">
      <c r="B672" s="219"/>
      <c r="C672" s="220"/>
      <c r="D672" s="221" t="s">
        <v>169</v>
      </c>
      <c r="E672" s="222" t="s">
        <v>1</v>
      </c>
      <c r="F672" s="223" t="s">
        <v>168</v>
      </c>
      <c r="G672" s="220"/>
      <c r="H672" s="224">
        <v>4</v>
      </c>
      <c r="I672" s="220"/>
      <c r="J672" s="220"/>
      <c r="K672" s="220"/>
      <c r="M672" s="97"/>
      <c r="N672" s="99"/>
      <c r="O672" s="100"/>
      <c r="P672" s="100"/>
      <c r="Q672" s="100"/>
      <c r="R672" s="100"/>
      <c r="S672" s="100"/>
      <c r="T672" s="100"/>
      <c r="U672" s="100"/>
      <c r="V672" s="100"/>
      <c r="W672" s="100"/>
      <c r="X672" s="101"/>
      <c r="AT672" s="98" t="s">
        <v>169</v>
      </c>
      <c r="AU672" s="98" t="s">
        <v>82</v>
      </c>
      <c r="AV672" s="13" t="s">
        <v>82</v>
      </c>
      <c r="AW672" s="13" t="s">
        <v>4</v>
      </c>
      <c r="AX672" s="13" t="s">
        <v>72</v>
      </c>
      <c r="AY672" s="98" t="s">
        <v>161</v>
      </c>
    </row>
    <row r="673" spans="1:65" s="14" customFormat="1">
      <c r="B673" s="225"/>
      <c r="C673" s="226"/>
      <c r="D673" s="221" t="s">
        <v>169</v>
      </c>
      <c r="E673" s="227" t="s">
        <v>1</v>
      </c>
      <c r="F673" s="228" t="s">
        <v>171</v>
      </c>
      <c r="G673" s="226"/>
      <c r="H673" s="229">
        <v>26</v>
      </c>
      <c r="I673" s="226"/>
      <c r="J673" s="226"/>
      <c r="K673" s="226"/>
      <c r="M673" s="102"/>
      <c r="N673" s="104"/>
      <c r="O673" s="105"/>
      <c r="P673" s="105"/>
      <c r="Q673" s="105"/>
      <c r="R673" s="105"/>
      <c r="S673" s="105"/>
      <c r="T673" s="105"/>
      <c r="U673" s="105"/>
      <c r="V673" s="105"/>
      <c r="W673" s="105"/>
      <c r="X673" s="106"/>
      <c r="AT673" s="103" t="s">
        <v>169</v>
      </c>
      <c r="AU673" s="103" t="s">
        <v>82</v>
      </c>
      <c r="AV673" s="14" t="s">
        <v>168</v>
      </c>
      <c r="AW673" s="14" t="s">
        <v>4</v>
      </c>
      <c r="AX673" s="14" t="s">
        <v>80</v>
      </c>
      <c r="AY673" s="103" t="s">
        <v>161</v>
      </c>
    </row>
    <row r="674" spans="1:65" s="2" customFormat="1" ht="44.25" customHeight="1">
      <c r="A674" s="21"/>
      <c r="B674" s="137"/>
      <c r="C674" s="213" t="s">
        <v>875</v>
      </c>
      <c r="D674" s="213" t="s">
        <v>164</v>
      </c>
      <c r="E674" s="214" t="s">
        <v>876</v>
      </c>
      <c r="F674" s="215" t="s">
        <v>877</v>
      </c>
      <c r="G674" s="216" t="s">
        <v>269</v>
      </c>
      <c r="H674" s="217">
        <v>19</v>
      </c>
      <c r="I674" s="218">
        <v>0</v>
      </c>
      <c r="J674" s="123"/>
      <c r="K674" s="218">
        <f>ROUND(P674*H674,2)</f>
        <v>0</v>
      </c>
      <c r="L674" s="89"/>
      <c r="M674" s="22"/>
      <c r="N674" s="90" t="s">
        <v>1</v>
      </c>
      <c r="O674" s="91" t="s">
        <v>35</v>
      </c>
      <c r="P674" s="92">
        <f>I674+J674</f>
        <v>0</v>
      </c>
      <c r="Q674" s="92">
        <f>ROUND(I674*H674,2)</f>
        <v>0</v>
      </c>
      <c r="R674" s="92">
        <f>ROUND(J674*H674,2)</f>
        <v>0</v>
      </c>
      <c r="S674" s="93">
        <v>0</v>
      </c>
      <c r="T674" s="93">
        <f>S674*H674</f>
        <v>0</v>
      </c>
      <c r="U674" s="93">
        <v>0</v>
      </c>
      <c r="V674" s="93">
        <f>U674*H674</f>
        <v>0</v>
      </c>
      <c r="W674" s="93">
        <v>0</v>
      </c>
      <c r="X674" s="94">
        <f>W674*H674</f>
        <v>0</v>
      </c>
      <c r="Y674" s="21"/>
      <c r="Z674" s="21"/>
      <c r="AA674" s="21"/>
      <c r="AB674" s="21"/>
      <c r="AC674" s="21"/>
      <c r="AD674" s="21"/>
      <c r="AE674" s="21"/>
      <c r="AR674" s="95" t="s">
        <v>239</v>
      </c>
      <c r="AT674" s="95" t="s">
        <v>164</v>
      </c>
      <c r="AU674" s="95" t="s">
        <v>82</v>
      </c>
      <c r="AY674" s="17" t="s">
        <v>161</v>
      </c>
      <c r="BE674" s="96">
        <f>IF(O674="základní",K674,0)</f>
        <v>0</v>
      </c>
      <c r="BF674" s="96">
        <f>IF(O674="snížená",K674,0)</f>
        <v>0</v>
      </c>
      <c r="BG674" s="96">
        <f>IF(O674="zákl. přenesená",K674,0)</f>
        <v>0</v>
      </c>
      <c r="BH674" s="96">
        <f>IF(O674="sníž. přenesená",K674,0)</f>
        <v>0</v>
      </c>
      <c r="BI674" s="96">
        <f>IF(O674="nulová",K674,0)</f>
        <v>0</v>
      </c>
      <c r="BJ674" s="17" t="s">
        <v>80</v>
      </c>
      <c r="BK674" s="96">
        <f>ROUND(P674*H674,2)</f>
        <v>0</v>
      </c>
      <c r="BL674" s="17" t="s">
        <v>239</v>
      </c>
      <c r="BM674" s="95" t="s">
        <v>878</v>
      </c>
    </row>
    <row r="675" spans="1:65" s="15" customFormat="1">
      <c r="B675" s="230"/>
      <c r="C675" s="231"/>
      <c r="D675" s="221" t="s">
        <v>169</v>
      </c>
      <c r="E675" s="232" t="s">
        <v>1</v>
      </c>
      <c r="F675" s="233" t="s">
        <v>828</v>
      </c>
      <c r="G675" s="231"/>
      <c r="H675" s="232" t="s">
        <v>1</v>
      </c>
      <c r="I675" s="231"/>
      <c r="J675" s="231"/>
      <c r="K675" s="231"/>
      <c r="M675" s="107"/>
      <c r="N675" s="109"/>
      <c r="O675" s="110"/>
      <c r="P675" s="110"/>
      <c r="Q675" s="110"/>
      <c r="R675" s="110"/>
      <c r="S675" s="110"/>
      <c r="T675" s="110"/>
      <c r="U675" s="110"/>
      <c r="V675" s="110"/>
      <c r="W675" s="110"/>
      <c r="X675" s="111"/>
      <c r="AT675" s="108" t="s">
        <v>169</v>
      </c>
      <c r="AU675" s="108" t="s">
        <v>82</v>
      </c>
      <c r="AV675" s="15" t="s">
        <v>80</v>
      </c>
      <c r="AW675" s="15" t="s">
        <v>4</v>
      </c>
      <c r="AX675" s="15" t="s">
        <v>72</v>
      </c>
      <c r="AY675" s="108" t="s">
        <v>161</v>
      </c>
    </row>
    <row r="676" spans="1:65" s="13" customFormat="1">
      <c r="B676" s="219"/>
      <c r="C676" s="220"/>
      <c r="D676" s="221" t="s">
        <v>169</v>
      </c>
      <c r="E676" s="222" t="s">
        <v>1</v>
      </c>
      <c r="F676" s="223" t="s">
        <v>180</v>
      </c>
      <c r="G676" s="220"/>
      <c r="H676" s="224">
        <v>6</v>
      </c>
      <c r="I676" s="220"/>
      <c r="J676" s="220"/>
      <c r="K676" s="220"/>
      <c r="M676" s="97"/>
      <c r="N676" s="99"/>
      <c r="O676" s="100"/>
      <c r="P676" s="100"/>
      <c r="Q676" s="100"/>
      <c r="R676" s="100"/>
      <c r="S676" s="100"/>
      <c r="T676" s="100"/>
      <c r="U676" s="100"/>
      <c r="V676" s="100"/>
      <c r="W676" s="100"/>
      <c r="X676" s="101"/>
      <c r="AT676" s="98" t="s">
        <v>169</v>
      </c>
      <c r="AU676" s="98" t="s">
        <v>82</v>
      </c>
      <c r="AV676" s="13" t="s">
        <v>82</v>
      </c>
      <c r="AW676" s="13" t="s">
        <v>4</v>
      </c>
      <c r="AX676" s="13" t="s">
        <v>72</v>
      </c>
      <c r="AY676" s="98" t="s">
        <v>161</v>
      </c>
    </row>
    <row r="677" spans="1:65" s="15" customFormat="1">
      <c r="B677" s="230"/>
      <c r="C677" s="231"/>
      <c r="D677" s="221" t="s">
        <v>169</v>
      </c>
      <c r="E677" s="232" t="s">
        <v>1</v>
      </c>
      <c r="F677" s="233" t="s">
        <v>879</v>
      </c>
      <c r="G677" s="231"/>
      <c r="H677" s="232" t="s">
        <v>1</v>
      </c>
      <c r="I677" s="231"/>
      <c r="J677" s="231"/>
      <c r="K677" s="231"/>
      <c r="M677" s="107"/>
      <c r="N677" s="109"/>
      <c r="O677" s="110"/>
      <c r="P677" s="110"/>
      <c r="Q677" s="110"/>
      <c r="R677" s="110"/>
      <c r="S677" s="110"/>
      <c r="T677" s="110"/>
      <c r="U677" s="110"/>
      <c r="V677" s="110"/>
      <c r="W677" s="110"/>
      <c r="X677" s="111"/>
      <c r="AT677" s="108" t="s">
        <v>169</v>
      </c>
      <c r="AU677" s="108" t="s">
        <v>82</v>
      </c>
      <c r="AV677" s="15" t="s">
        <v>80</v>
      </c>
      <c r="AW677" s="15" t="s">
        <v>4</v>
      </c>
      <c r="AX677" s="15" t="s">
        <v>72</v>
      </c>
      <c r="AY677" s="108" t="s">
        <v>161</v>
      </c>
    </row>
    <row r="678" spans="1:65" s="13" customFormat="1">
      <c r="B678" s="219"/>
      <c r="C678" s="220"/>
      <c r="D678" s="221" t="s">
        <v>169</v>
      </c>
      <c r="E678" s="222" t="s">
        <v>1</v>
      </c>
      <c r="F678" s="223" t="s">
        <v>162</v>
      </c>
      <c r="G678" s="220"/>
      <c r="H678" s="224">
        <v>9</v>
      </c>
      <c r="I678" s="220"/>
      <c r="J678" s="220"/>
      <c r="K678" s="220"/>
      <c r="M678" s="97"/>
      <c r="N678" s="99"/>
      <c r="O678" s="100"/>
      <c r="P678" s="100"/>
      <c r="Q678" s="100"/>
      <c r="R678" s="100"/>
      <c r="S678" s="100"/>
      <c r="T678" s="100"/>
      <c r="U678" s="100"/>
      <c r="V678" s="100"/>
      <c r="W678" s="100"/>
      <c r="X678" s="101"/>
      <c r="AT678" s="98" t="s">
        <v>169</v>
      </c>
      <c r="AU678" s="98" t="s">
        <v>82</v>
      </c>
      <c r="AV678" s="13" t="s">
        <v>82</v>
      </c>
      <c r="AW678" s="13" t="s">
        <v>4</v>
      </c>
      <c r="AX678" s="13" t="s">
        <v>72</v>
      </c>
      <c r="AY678" s="98" t="s">
        <v>161</v>
      </c>
    </row>
    <row r="679" spans="1:65" s="15" customFormat="1">
      <c r="B679" s="230"/>
      <c r="C679" s="231"/>
      <c r="D679" s="221" t="s">
        <v>169</v>
      </c>
      <c r="E679" s="232" t="s">
        <v>1</v>
      </c>
      <c r="F679" s="233" t="s">
        <v>835</v>
      </c>
      <c r="G679" s="231"/>
      <c r="H679" s="232" t="s">
        <v>1</v>
      </c>
      <c r="I679" s="231"/>
      <c r="J679" s="231"/>
      <c r="K679" s="231"/>
      <c r="M679" s="107"/>
      <c r="N679" s="109"/>
      <c r="O679" s="110"/>
      <c r="P679" s="110"/>
      <c r="Q679" s="110"/>
      <c r="R679" s="110"/>
      <c r="S679" s="110"/>
      <c r="T679" s="110"/>
      <c r="U679" s="110"/>
      <c r="V679" s="110"/>
      <c r="W679" s="110"/>
      <c r="X679" s="111"/>
      <c r="AT679" s="108" t="s">
        <v>169</v>
      </c>
      <c r="AU679" s="108" t="s">
        <v>82</v>
      </c>
      <c r="AV679" s="15" t="s">
        <v>80</v>
      </c>
      <c r="AW679" s="15" t="s">
        <v>4</v>
      </c>
      <c r="AX679" s="15" t="s">
        <v>72</v>
      </c>
      <c r="AY679" s="108" t="s">
        <v>161</v>
      </c>
    </row>
    <row r="680" spans="1:65" s="13" customFormat="1">
      <c r="B680" s="219"/>
      <c r="C680" s="220"/>
      <c r="D680" s="221" t="s">
        <v>169</v>
      </c>
      <c r="E680" s="222" t="s">
        <v>1</v>
      </c>
      <c r="F680" s="223" t="s">
        <v>168</v>
      </c>
      <c r="G680" s="220"/>
      <c r="H680" s="224">
        <v>4</v>
      </c>
      <c r="I680" s="220"/>
      <c r="J680" s="220"/>
      <c r="K680" s="220"/>
      <c r="M680" s="97"/>
      <c r="N680" s="99"/>
      <c r="O680" s="100"/>
      <c r="P680" s="100"/>
      <c r="Q680" s="100"/>
      <c r="R680" s="100"/>
      <c r="S680" s="100"/>
      <c r="T680" s="100"/>
      <c r="U680" s="100"/>
      <c r="V680" s="100"/>
      <c r="W680" s="100"/>
      <c r="X680" s="101"/>
      <c r="AT680" s="98" t="s">
        <v>169</v>
      </c>
      <c r="AU680" s="98" t="s">
        <v>82</v>
      </c>
      <c r="AV680" s="13" t="s">
        <v>82</v>
      </c>
      <c r="AW680" s="13" t="s">
        <v>4</v>
      </c>
      <c r="AX680" s="13" t="s">
        <v>72</v>
      </c>
      <c r="AY680" s="98" t="s">
        <v>161</v>
      </c>
    </row>
    <row r="681" spans="1:65" s="14" customFormat="1">
      <c r="B681" s="225"/>
      <c r="C681" s="226"/>
      <c r="D681" s="221" t="s">
        <v>169</v>
      </c>
      <c r="E681" s="227" t="s">
        <v>1</v>
      </c>
      <c r="F681" s="228" t="s">
        <v>171</v>
      </c>
      <c r="G681" s="226"/>
      <c r="H681" s="229">
        <v>19</v>
      </c>
      <c r="I681" s="226"/>
      <c r="J681" s="226"/>
      <c r="K681" s="226"/>
      <c r="M681" s="102"/>
      <c r="N681" s="104"/>
      <c r="O681" s="105"/>
      <c r="P681" s="105"/>
      <c r="Q681" s="105"/>
      <c r="R681" s="105"/>
      <c r="S681" s="105"/>
      <c r="T681" s="105"/>
      <c r="U681" s="105"/>
      <c r="V681" s="105"/>
      <c r="W681" s="105"/>
      <c r="X681" s="106"/>
      <c r="AT681" s="103" t="s">
        <v>169</v>
      </c>
      <c r="AU681" s="103" t="s">
        <v>82</v>
      </c>
      <c r="AV681" s="14" t="s">
        <v>168</v>
      </c>
      <c r="AW681" s="14" t="s">
        <v>4</v>
      </c>
      <c r="AX681" s="14" t="s">
        <v>80</v>
      </c>
      <c r="AY681" s="103" t="s">
        <v>161</v>
      </c>
    </row>
    <row r="682" spans="1:65" s="2" customFormat="1" ht="33" customHeight="1">
      <c r="A682" s="21"/>
      <c r="B682" s="137"/>
      <c r="C682" s="213" t="s">
        <v>462</v>
      </c>
      <c r="D682" s="213" t="s">
        <v>164</v>
      </c>
      <c r="E682" s="214" t="s">
        <v>880</v>
      </c>
      <c r="F682" s="215" t="s">
        <v>881</v>
      </c>
      <c r="G682" s="216" t="s">
        <v>346</v>
      </c>
      <c r="H682" s="217">
        <v>79.8</v>
      </c>
      <c r="I682" s="123"/>
      <c r="J682" s="123"/>
      <c r="K682" s="218">
        <f>ROUND(P682*H682,2)</f>
        <v>0</v>
      </c>
      <c r="L682" s="89"/>
      <c r="M682" s="22"/>
      <c r="N682" s="90" t="s">
        <v>1</v>
      </c>
      <c r="O682" s="91" t="s">
        <v>35</v>
      </c>
      <c r="P682" s="92">
        <f>I682+J682</f>
        <v>0</v>
      </c>
      <c r="Q682" s="92">
        <f>ROUND(I682*H682,2)</f>
        <v>0</v>
      </c>
      <c r="R682" s="92">
        <f>ROUND(J682*H682,2)</f>
        <v>0</v>
      </c>
      <c r="S682" s="93">
        <v>0</v>
      </c>
      <c r="T682" s="93">
        <f>S682*H682</f>
        <v>0</v>
      </c>
      <c r="U682" s="93">
        <v>0</v>
      </c>
      <c r="V682" s="93">
        <f>U682*H682</f>
        <v>0</v>
      </c>
      <c r="W682" s="93">
        <v>0</v>
      </c>
      <c r="X682" s="94">
        <f>W682*H682</f>
        <v>0</v>
      </c>
      <c r="Y682" s="21"/>
      <c r="Z682" s="21"/>
      <c r="AA682" s="21"/>
      <c r="AB682" s="21"/>
      <c r="AC682" s="21"/>
      <c r="AD682" s="21"/>
      <c r="AE682" s="21"/>
      <c r="AR682" s="95" t="s">
        <v>239</v>
      </c>
      <c r="AT682" s="95" t="s">
        <v>164</v>
      </c>
      <c r="AU682" s="95" t="s">
        <v>82</v>
      </c>
      <c r="AY682" s="17" t="s">
        <v>161</v>
      </c>
      <c r="BE682" s="96">
        <f>IF(O682="základní",K682,0)</f>
        <v>0</v>
      </c>
      <c r="BF682" s="96">
        <f>IF(O682="snížená",K682,0)</f>
        <v>0</v>
      </c>
      <c r="BG682" s="96">
        <f>IF(O682="zákl. přenesená",K682,0)</f>
        <v>0</v>
      </c>
      <c r="BH682" s="96">
        <f>IF(O682="sníž. přenesená",K682,0)</f>
        <v>0</v>
      </c>
      <c r="BI682" s="96">
        <f>IF(O682="nulová",K682,0)</f>
        <v>0</v>
      </c>
      <c r="BJ682" s="17" t="s">
        <v>80</v>
      </c>
      <c r="BK682" s="96">
        <f>ROUND(P682*H682,2)</f>
        <v>0</v>
      </c>
      <c r="BL682" s="17" t="s">
        <v>239</v>
      </c>
      <c r="BM682" s="95" t="s">
        <v>882</v>
      </c>
    </row>
    <row r="683" spans="1:65" s="15" customFormat="1">
      <c r="B683" s="230"/>
      <c r="C683" s="231"/>
      <c r="D683" s="221" t="s">
        <v>169</v>
      </c>
      <c r="E683" s="232" t="s">
        <v>1</v>
      </c>
      <c r="F683" s="233" t="s">
        <v>828</v>
      </c>
      <c r="G683" s="231"/>
      <c r="H683" s="232" t="s">
        <v>1</v>
      </c>
      <c r="I683" s="231"/>
      <c r="J683" s="231"/>
      <c r="K683" s="231"/>
      <c r="M683" s="107"/>
      <c r="N683" s="109"/>
      <c r="O683" s="110"/>
      <c r="P683" s="110"/>
      <c r="Q683" s="110"/>
      <c r="R683" s="110"/>
      <c r="S683" s="110"/>
      <c r="T683" s="110"/>
      <c r="U683" s="110"/>
      <c r="V683" s="110"/>
      <c r="W683" s="110"/>
      <c r="X683" s="111"/>
      <c r="AT683" s="108" t="s">
        <v>169</v>
      </c>
      <c r="AU683" s="108" t="s">
        <v>82</v>
      </c>
      <c r="AV683" s="15" t="s">
        <v>80</v>
      </c>
      <c r="AW683" s="15" t="s">
        <v>4</v>
      </c>
      <c r="AX683" s="15" t="s">
        <v>72</v>
      </c>
      <c r="AY683" s="108" t="s">
        <v>161</v>
      </c>
    </row>
    <row r="684" spans="1:65" s="13" customFormat="1">
      <c r="B684" s="219"/>
      <c r="C684" s="220"/>
      <c r="D684" s="221" t="s">
        <v>169</v>
      </c>
      <c r="E684" s="222" t="s">
        <v>1</v>
      </c>
      <c r="F684" s="223" t="s">
        <v>883</v>
      </c>
      <c r="G684" s="220"/>
      <c r="H684" s="224">
        <v>10</v>
      </c>
      <c r="I684" s="220"/>
      <c r="J684" s="220"/>
      <c r="K684" s="220"/>
      <c r="M684" s="97"/>
      <c r="N684" s="99"/>
      <c r="O684" s="100"/>
      <c r="P684" s="100"/>
      <c r="Q684" s="100"/>
      <c r="R684" s="100"/>
      <c r="S684" s="100"/>
      <c r="T684" s="100"/>
      <c r="U684" s="100"/>
      <c r="V684" s="100"/>
      <c r="W684" s="100"/>
      <c r="X684" s="101"/>
      <c r="AT684" s="98" t="s">
        <v>169</v>
      </c>
      <c r="AU684" s="98" t="s">
        <v>82</v>
      </c>
      <c r="AV684" s="13" t="s">
        <v>82</v>
      </c>
      <c r="AW684" s="13" t="s">
        <v>4</v>
      </c>
      <c r="AX684" s="13" t="s">
        <v>72</v>
      </c>
      <c r="AY684" s="98" t="s">
        <v>161</v>
      </c>
    </row>
    <row r="685" spans="1:65" s="15" customFormat="1">
      <c r="B685" s="230"/>
      <c r="C685" s="231"/>
      <c r="D685" s="221" t="s">
        <v>169</v>
      </c>
      <c r="E685" s="232" t="s">
        <v>1</v>
      </c>
      <c r="F685" s="233" t="s">
        <v>879</v>
      </c>
      <c r="G685" s="231"/>
      <c r="H685" s="232" t="s">
        <v>1</v>
      </c>
      <c r="I685" s="231"/>
      <c r="J685" s="231"/>
      <c r="K685" s="231"/>
      <c r="M685" s="107"/>
      <c r="N685" s="109"/>
      <c r="O685" s="110"/>
      <c r="P685" s="110"/>
      <c r="Q685" s="110"/>
      <c r="R685" s="110"/>
      <c r="S685" s="110"/>
      <c r="T685" s="110"/>
      <c r="U685" s="110"/>
      <c r="V685" s="110"/>
      <c r="W685" s="110"/>
      <c r="X685" s="111"/>
      <c r="AT685" s="108" t="s">
        <v>169</v>
      </c>
      <c r="AU685" s="108" t="s">
        <v>82</v>
      </c>
      <c r="AV685" s="15" t="s">
        <v>80</v>
      </c>
      <c r="AW685" s="15" t="s">
        <v>4</v>
      </c>
      <c r="AX685" s="15" t="s">
        <v>72</v>
      </c>
      <c r="AY685" s="108" t="s">
        <v>161</v>
      </c>
    </row>
    <row r="686" spans="1:65" s="13" customFormat="1">
      <c r="B686" s="219"/>
      <c r="C686" s="220"/>
      <c r="D686" s="221" t="s">
        <v>169</v>
      </c>
      <c r="E686" s="222" t="s">
        <v>1</v>
      </c>
      <c r="F686" s="223" t="s">
        <v>884</v>
      </c>
      <c r="G686" s="220"/>
      <c r="H686" s="224">
        <v>45</v>
      </c>
      <c r="I686" s="220"/>
      <c r="J686" s="220"/>
      <c r="K686" s="220"/>
      <c r="M686" s="97"/>
      <c r="N686" s="99"/>
      <c r="O686" s="100"/>
      <c r="P686" s="100"/>
      <c r="Q686" s="100"/>
      <c r="R686" s="100"/>
      <c r="S686" s="100"/>
      <c r="T686" s="100"/>
      <c r="U686" s="100"/>
      <c r="V686" s="100"/>
      <c r="W686" s="100"/>
      <c r="X686" s="101"/>
      <c r="AT686" s="98" t="s">
        <v>169</v>
      </c>
      <c r="AU686" s="98" t="s">
        <v>82</v>
      </c>
      <c r="AV686" s="13" t="s">
        <v>82</v>
      </c>
      <c r="AW686" s="13" t="s">
        <v>4</v>
      </c>
      <c r="AX686" s="13" t="s">
        <v>72</v>
      </c>
      <c r="AY686" s="98" t="s">
        <v>161</v>
      </c>
    </row>
    <row r="687" spans="1:65" s="15" customFormat="1">
      <c r="B687" s="230"/>
      <c r="C687" s="231"/>
      <c r="D687" s="221" t="s">
        <v>169</v>
      </c>
      <c r="E687" s="232" t="s">
        <v>1</v>
      </c>
      <c r="F687" s="233" t="s">
        <v>835</v>
      </c>
      <c r="G687" s="231"/>
      <c r="H687" s="232" t="s">
        <v>1</v>
      </c>
      <c r="I687" s="231"/>
      <c r="J687" s="231"/>
      <c r="K687" s="231"/>
      <c r="M687" s="107"/>
      <c r="N687" s="109"/>
      <c r="O687" s="110"/>
      <c r="P687" s="110"/>
      <c r="Q687" s="110"/>
      <c r="R687" s="110"/>
      <c r="S687" s="110"/>
      <c r="T687" s="110"/>
      <c r="U687" s="110"/>
      <c r="V687" s="110"/>
      <c r="W687" s="110"/>
      <c r="X687" s="111"/>
      <c r="AT687" s="108" t="s">
        <v>169</v>
      </c>
      <c r="AU687" s="108" t="s">
        <v>82</v>
      </c>
      <c r="AV687" s="15" t="s">
        <v>80</v>
      </c>
      <c r="AW687" s="15" t="s">
        <v>4</v>
      </c>
      <c r="AX687" s="15" t="s">
        <v>72</v>
      </c>
      <c r="AY687" s="108" t="s">
        <v>161</v>
      </c>
    </row>
    <row r="688" spans="1:65" s="13" customFormat="1">
      <c r="B688" s="219"/>
      <c r="C688" s="220"/>
      <c r="D688" s="221" t="s">
        <v>169</v>
      </c>
      <c r="E688" s="222" t="s">
        <v>1</v>
      </c>
      <c r="F688" s="223" t="s">
        <v>885</v>
      </c>
      <c r="G688" s="220"/>
      <c r="H688" s="224">
        <v>24.8</v>
      </c>
      <c r="I688" s="220"/>
      <c r="J688" s="220"/>
      <c r="K688" s="220"/>
      <c r="M688" s="97"/>
      <c r="N688" s="99"/>
      <c r="O688" s="100"/>
      <c r="P688" s="100"/>
      <c r="Q688" s="100"/>
      <c r="R688" s="100"/>
      <c r="S688" s="100"/>
      <c r="T688" s="100"/>
      <c r="U688" s="100"/>
      <c r="V688" s="100"/>
      <c r="W688" s="100"/>
      <c r="X688" s="101"/>
      <c r="AT688" s="98" t="s">
        <v>169</v>
      </c>
      <c r="AU688" s="98" t="s">
        <v>82</v>
      </c>
      <c r="AV688" s="13" t="s">
        <v>82</v>
      </c>
      <c r="AW688" s="13" t="s">
        <v>4</v>
      </c>
      <c r="AX688" s="13" t="s">
        <v>72</v>
      </c>
      <c r="AY688" s="98" t="s">
        <v>161</v>
      </c>
    </row>
    <row r="689" spans="1:65" s="14" customFormat="1">
      <c r="B689" s="225"/>
      <c r="C689" s="226"/>
      <c r="D689" s="221" t="s">
        <v>169</v>
      </c>
      <c r="E689" s="227" t="s">
        <v>1</v>
      </c>
      <c r="F689" s="228" t="s">
        <v>171</v>
      </c>
      <c r="G689" s="226"/>
      <c r="H689" s="229">
        <v>79.8</v>
      </c>
      <c r="I689" s="226"/>
      <c r="J689" s="226"/>
      <c r="K689" s="226"/>
      <c r="M689" s="102"/>
      <c r="N689" s="104"/>
      <c r="O689" s="105"/>
      <c r="P689" s="105"/>
      <c r="Q689" s="105"/>
      <c r="R689" s="105"/>
      <c r="S689" s="105"/>
      <c r="T689" s="105"/>
      <c r="U689" s="105"/>
      <c r="V689" s="105"/>
      <c r="W689" s="105"/>
      <c r="X689" s="106"/>
      <c r="AT689" s="103" t="s">
        <v>169</v>
      </c>
      <c r="AU689" s="103" t="s">
        <v>82</v>
      </c>
      <c r="AV689" s="14" t="s">
        <v>168</v>
      </c>
      <c r="AW689" s="14" t="s">
        <v>4</v>
      </c>
      <c r="AX689" s="14" t="s">
        <v>80</v>
      </c>
      <c r="AY689" s="103" t="s">
        <v>161</v>
      </c>
    </row>
    <row r="690" spans="1:65" s="2" customFormat="1" ht="49.15" customHeight="1">
      <c r="A690" s="21"/>
      <c r="B690" s="137"/>
      <c r="C690" s="213" t="s">
        <v>886</v>
      </c>
      <c r="D690" s="213" t="s">
        <v>164</v>
      </c>
      <c r="E690" s="214" t="s">
        <v>887</v>
      </c>
      <c r="F690" s="215" t="s">
        <v>888</v>
      </c>
      <c r="G690" s="216" t="s">
        <v>282</v>
      </c>
      <c r="H690" s="217">
        <v>3.613</v>
      </c>
      <c r="I690" s="218">
        <v>0</v>
      </c>
      <c r="J690" s="123"/>
      <c r="K690" s="218">
        <f>ROUND(P690*H690,2)</f>
        <v>0</v>
      </c>
      <c r="L690" s="89"/>
      <c r="M690" s="22"/>
      <c r="N690" s="90" t="s">
        <v>1</v>
      </c>
      <c r="O690" s="91" t="s">
        <v>35</v>
      </c>
      <c r="P690" s="92">
        <f>I690+J690</f>
        <v>0</v>
      </c>
      <c r="Q690" s="92">
        <f>ROUND(I690*H690,2)</f>
        <v>0</v>
      </c>
      <c r="R690" s="92">
        <f>ROUND(J690*H690,2)</f>
        <v>0</v>
      </c>
      <c r="S690" s="93">
        <v>0</v>
      </c>
      <c r="T690" s="93">
        <f>S690*H690</f>
        <v>0</v>
      </c>
      <c r="U690" s="93">
        <v>0</v>
      </c>
      <c r="V690" s="93">
        <f>U690*H690</f>
        <v>0</v>
      </c>
      <c r="W690" s="93">
        <v>0</v>
      </c>
      <c r="X690" s="94">
        <f>W690*H690</f>
        <v>0</v>
      </c>
      <c r="Y690" s="21"/>
      <c r="Z690" s="21"/>
      <c r="AA690" s="21"/>
      <c r="AB690" s="21"/>
      <c r="AC690" s="21"/>
      <c r="AD690" s="21"/>
      <c r="AE690" s="21"/>
      <c r="AR690" s="95" t="s">
        <v>239</v>
      </c>
      <c r="AT690" s="95" t="s">
        <v>164</v>
      </c>
      <c r="AU690" s="95" t="s">
        <v>82</v>
      </c>
      <c r="AY690" s="17" t="s">
        <v>161</v>
      </c>
      <c r="BE690" s="96">
        <f>IF(O690="základní",K690,0)</f>
        <v>0</v>
      </c>
      <c r="BF690" s="96">
        <f>IF(O690="snížená",K690,0)</f>
        <v>0</v>
      </c>
      <c r="BG690" s="96">
        <f>IF(O690="zákl. přenesená",K690,0)</f>
        <v>0</v>
      </c>
      <c r="BH690" s="96">
        <f>IF(O690="sníž. přenesená",K690,0)</f>
        <v>0</v>
      </c>
      <c r="BI690" s="96">
        <f>IF(O690="nulová",K690,0)</f>
        <v>0</v>
      </c>
      <c r="BJ690" s="17" t="s">
        <v>80</v>
      </c>
      <c r="BK690" s="96">
        <f>ROUND(P690*H690,2)</f>
        <v>0</v>
      </c>
      <c r="BL690" s="17" t="s">
        <v>239</v>
      </c>
      <c r="BM690" s="95" t="s">
        <v>889</v>
      </c>
    </row>
    <row r="691" spans="1:65" s="12" customFormat="1" ht="22.9" customHeight="1">
      <c r="B691" s="206"/>
      <c r="C691" s="207"/>
      <c r="D691" s="208" t="s">
        <v>71</v>
      </c>
      <c r="E691" s="211" t="s">
        <v>463</v>
      </c>
      <c r="F691" s="211" t="s">
        <v>464</v>
      </c>
      <c r="G691" s="207"/>
      <c r="H691" s="207"/>
      <c r="I691" s="207"/>
      <c r="J691" s="207"/>
      <c r="K691" s="212">
        <f>BK691</f>
        <v>0</v>
      </c>
      <c r="M691" s="80"/>
      <c r="N691" s="82"/>
      <c r="O691" s="83"/>
      <c r="P691" s="83"/>
      <c r="Q691" s="84">
        <f>SUM(Q692:Q709)</f>
        <v>0</v>
      </c>
      <c r="R691" s="84">
        <f>SUM(R692:R709)</f>
        <v>0</v>
      </c>
      <c r="S691" s="83"/>
      <c r="T691" s="85">
        <f>SUM(T692:T709)</f>
        <v>0</v>
      </c>
      <c r="U691" s="83"/>
      <c r="V691" s="85">
        <f>SUM(V692:V709)</f>
        <v>0</v>
      </c>
      <c r="W691" s="83"/>
      <c r="X691" s="86">
        <f>SUM(X692:X709)</f>
        <v>0</v>
      </c>
      <c r="AR691" s="81" t="s">
        <v>82</v>
      </c>
      <c r="AT691" s="87" t="s">
        <v>71</v>
      </c>
      <c r="AU691" s="87" t="s">
        <v>80</v>
      </c>
      <c r="AY691" s="81" t="s">
        <v>161</v>
      </c>
      <c r="BK691" s="88">
        <f>SUM(BK692:BK709)</f>
        <v>0</v>
      </c>
    </row>
    <row r="692" spans="1:65" s="2" customFormat="1" ht="55.5" customHeight="1">
      <c r="A692" s="21"/>
      <c r="B692" s="137"/>
      <c r="C692" s="213" t="s">
        <v>468</v>
      </c>
      <c r="D692" s="213" t="s">
        <v>164</v>
      </c>
      <c r="E692" s="214" t="s">
        <v>890</v>
      </c>
      <c r="F692" s="215" t="s">
        <v>891</v>
      </c>
      <c r="G692" s="216" t="s">
        <v>269</v>
      </c>
      <c r="H692" s="217">
        <v>1</v>
      </c>
      <c r="I692" s="218">
        <v>0</v>
      </c>
      <c r="J692" s="123"/>
      <c r="K692" s="218">
        <f t="shared" ref="K692:K709" si="1">ROUND(P692*H692,2)</f>
        <v>0</v>
      </c>
      <c r="L692" s="89"/>
      <c r="M692" s="22"/>
      <c r="N692" s="90" t="s">
        <v>1</v>
      </c>
      <c r="O692" s="91" t="s">
        <v>35</v>
      </c>
      <c r="P692" s="92">
        <f t="shared" ref="P692:P709" si="2">I692+J692</f>
        <v>0</v>
      </c>
      <c r="Q692" s="92">
        <f t="shared" ref="Q692:Q709" si="3">ROUND(I692*H692,2)</f>
        <v>0</v>
      </c>
      <c r="R692" s="92">
        <f t="shared" ref="R692:R709" si="4">ROUND(J692*H692,2)</f>
        <v>0</v>
      </c>
      <c r="S692" s="93">
        <v>0</v>
      </c>
      <c r="T692" s="93">
        <f t="shared" ref="T692:T709" si="5">S692*H692</f>
        <v>0</v>
      </c>
      <c r="U692" s="93">
        <v>0</v>
      </c>
      <c r="V692" s="93">
        <f t="shared" ref="V692:V709" si="6">U692*H692</f>
        <v>0</v>
      </c>
      <c r="W692" s="93">
        <v>0</v>
      </c>
      <c r="X692" s="94">
        <f t="shared" ref="X692:X709" si="7">W692*H692</f>
        <v>0</v>
      </c>
      <c r="Y692" s="21"/>
      <c r="Z692" s="21"/>
      <c r="AA692" s="21"/>
      <c r="AB692" s="21"/>
      <c r="AC692" s="21"/>
      <c r="AD692" s="21"/>
      <c r="AE692" s="21"/>
      <c r="AR692" s="95" t="s">
        <v>239</v>
      </c>
      <c r="AT692" s="95" t="s">
        <v>164</v>
      </c>
      <c r="AU692" s="95" t="s">
        <v>82</v>
      </c>
      <c r="AY692" s="17" t="s">
        <v>161</v>
      </c>
      <c r="BE692" s="96">
        <f t="shared" ref="BE692:BE709" si="8">IF(O692="základní",K692,0)</f>
        <v>0</v>
      </c>
      <c r="BF692" s="96">
        <f t="shared" ref="BF692:BF709" si="9">IF(O692="snížená",K692,0)</f>
        <v>0</v>
      </c>
      <c r="BG692" s="96">
        <f t="shared" ref="BG692:BG709" si="10">IF(O692="zákl. přenesená",K692,0)</f>
        <v>0</v>
      </c>
      <c r="BH692" s="96">
        <f t="shared" ref="BH692:BH709" si="11">IF(O692="sníž. přenesená",K692,0)</f>
        <v>0</v>
      </c>
      <c r="BI692" s="96">
        <f t="shared" ref="BI692:BI709" si="12">IF(O692="nulová",K692,0)</f>
        <v>0</v>
      </c>
      <c r="BJ692" s="17" t="s">
        <v>80</v>
      </c>
      <c r="BK692" s="96">
        <f t="shared" ref="BK692:BK709" si="13">ROUND(P692*H692,2)</f>
        <v>0</v>
      </c>
      <c r="BL692" s="17" t="s">
        <v>239</v>
      </c>
      <c r="BM692" s="95" t="s">
        <v>892</v>
      </c>
    </row>
    <row r="693" spans="1:65" s="2" customFormat="1" ht="66.75" customHeight="1">
      <c r="A693" s="21"/>
      <c r="B693" s="137"/>
      <c r="C693" s="213" t="s">
        <v>893</v>
      </c>
      <c r="D693" s="213" t="s">
        <v>164</v>
      </c>
      <c r="E693" s="214" t="s">
        <v>894</v>
      </c>
      <c r="F693" s="215" t="s">
        <v>895</v>
      </c>
      <c r="G693" s="216" t="s">
        <v>269</v>
      </c>
      <c r="H693" s="217">
        <v>1</v>
      </c>
      <c r="I693" s="218">
        <v>0</v>
      </c>
      <c r="J693" s="123"/>
      <c r="K693" s="218">
        <f t="shared" si="1"/>
        <v>0</v>
      </c>
      <c r="L693" s="89"/>
      <c r="M693" s="22"/>
      <c r="N693" s="90" t="s">
        <v>1</v>
      </c>
      <c r="O693" s="91" t="s">
        <v>35</v>
      </c>
      <c r="P693" s="92">
        <f t="shared" si="2"/>
        <v>0</v>
      </c>
      <c r="Q693" s="92">
        <f t="shared" si="3"/>
        <v>0</v>
      </c>
      <c r="R693" s="92">
        <f t="shared" si="4"/>
        <v>0</v>
      </c>
      <c r="S693" s="93">
        <v>0</v>
      </c>
      <c r="T693" s="93">
        <f t="shared" si="5"/>
        <v>0</v>
      </c>
      <c r="U693" s="93">
        <v>0</v>
      </c>
      <c r="V693" s="93">
        <f t="shared" si="6"/>
        <v>0</v>
      </c>
      <c r="W693" s="93">
        <v>0</v>
      </c>
      <c r="X693" s="94">
        <f t="shared" si="7"/>
        <v>0</v>
      </c>
      <c r="Y693" s="21"/>
      <c r="Z693" s="21"/>
      <c r="AA693" s="21"/>
      <c r="AB693" s="21"/>
      <c r="AC693" s="21"/>
      <c r="AD693" s="21"/>
      <c r="AE693" s="21"/>
      <c r="AR693" s="95" t="s">
        <v>239</v>
      </c>
      <c r="AT693" s="95" t="s">
        <v>164</v>
      </c>
      <c r="AU693" s="95" t="s">
        <v>82</v>
      </c>
      <c r="AY693" s="17" t="s">
        <v>161</v>
      </c>
      <c r="BE693" s="96">
        <f t="shared" si="8"/>
        <v>0</v>
      </c>
      <c r="BF693" s="96">
        <f t="shared" si="9"/>
        <v>0</v>
      </c>
      <c r="BG693" s="96">
        <f t="shared" si="10"/>
        <v>0</v>
      </c>
      <c r="BH693" s="96">
        <f t="shared" si="11"/>
        <v>0</v>
      </c>
      <c r="BI693" s="96">
        <f t="shared" si="12"/>
        <v>0</v>
      </c>
      <c r="BJ693" s="17" t="s">
        <v>80</v>
      </c>
      <c r="BK693" s="96">
        <f t="shared" si="13"/>
        <v>0</v>
      </c>
      <c r="BL693" s="17" t="s">
        <v>239</v>
      </c>
      <c r="BM693" s="95" t="s">
        <v>896</v>
      </c>
    </row>
    <row r="694" spans="1:65" s="2" customFormat="1" ht="55.5" customHeight="1">
      <c r="A694" s="21"/>
      <c r="B694" s="137"/>
      <c r="C694" s="213" t="s">
        <v>473</v>
      </c>
      <c r="D694" s="213" t="s">
        <v>164</v>
      </c>
      <c r="E694" s="214" t="s">
        <v>897</v>
      </c>
      <c r="F694" s="215" t="s">
        <v>898</v>
      </c>
      <c r="G694" s="216" t="s">
        <v>269</v>
      </c>
      <c r="H694" s="217">
        <v>1</v>
      </c>
      <c r="I694" s="218">
        <v>0</v>
      </c>
      <c r="J694" s="123"/>
      <c r="K694" s="218">
        <f t="shared" si="1"/>
        <v>0</v>
      </c>
      <c r="L694" s="89"/>
      <c r="M694" s="22"/>
      <c r="N694" s="90" t="s">
        <v>1</v>
      </c>
      <c r="O694" s="91" t="s">
        <v>35</v>
      </c>
      <c r="P694" s="92">
        <f t="shared" si="2"/>
        <v>0</v>
      </c>
      <c r="Q694" s="92">
        <f t="shared" si="3"/>
        <v>0</v>
      </c>
      <c r="R694" s="92">
        <f t="shared" si="4"/>
        <v>0</v>
      </c>
      <c r="S694" s="93">
        <v>0</v>
      </c>
      <c r="T694" s="93">
        <f t="shared" si="5"/>
        <v>0</v>
      </c>
      <c r="U694" s="93">
        <v>0</v>
      </c>
      <c r="V694" s="93">
        <f t="shared" si="6"/>
        <v>0</v>
      </c>
      <c r="W694" s="93">
        <v>0</v>
      </c>
      <c r="X694" s="94">
        <f t="shared" si="7"/>
        <v>0</v>
      </c>
      <c r="Y694" s="21"/>
      <c r="Z694" s="21"/>
      <c r="AA694" s="21"/>
      <c r="AB694" s="21"/>
      <c r="AC694" s="21"/>
      <c r="AD694" s="21"/>
      <c r="AE694" s="21"/>
      <c r="AR694" s="95" t="s">
        <v>239</v>
      </c>
      <c r="AT694" s="95" t="s">
        <v>164</v>
      </c>
      <c r="AU694" s="95" t="s">
        <v>82</v>
      </c>
      <c r="AY694" s="17" t="s">
        <v>161</v>
      </c>
      <c r="BE694" s="96">
        <f t="shared" si="8"/>
        <v>0</v>
      </c>
      <c r="BF694" s="96">
        <f t="shared" si="9"/>
        <v>0</v>
      </c>
      <c r="BG694" s="96">
        <f t="shared" si="10"/>
        <v>0</v>
      </c>
      <c r="BH694" s="96">
        <f t="shared" si="11"/>
        <v>0</v>
      </c>
      <c r="BI694" s="96">
        <f t="shared" si="12"/>
        <v>0</v>
      </c>
      <c r="BJ694" s="17" t="s">
        <v>80</v>
      </c>
      <c r="BK694" s="96">
        <f t="shared" si="13"/>
        <v>0</v>
      </c>
      <c r="BL694" s="17" t="s">
        <v>239</v>
      </c>
      <c r="BM694" s="95" t="s">
        <v>899</v>
      </c>
    </row>
    <row r="695" spans="1:65" s="2" customFormat="1" ht="55.5" customHeight="1">
      <c r="A695" s="21"/>
      <c r="B695" s="137"/>
      <c r="C695" s="213" t="s">
        <v>900</v>
      </c>
      <c r="D695" s="213" t="s">
        <v>164</v>
      </c>
      <c r="E695" s="214" t="s">
        <v>901</v>
      </c>
      <c r="F695" s="215" t="s">
        <v>902</v>
      </c>
      <c r="G695" s="216" t="s">
        <v>269</v>
      </c>
      <c r="H695" s="217">
        <v>1</v>
      </c>
      <c r="I695" s="218">
        <v>0</v>
      </c>
      <c r="J695" s="123"/>
      <c r="K695" s="218">
        <f t="shared" si="1"/>
        <v>0</v>
      </c>
      <c r="L695" s="89"/>
      <c r="M695" s="22"/>
      <c r="N695" s="90" t="s">
        <v>1</v>
      </c>
      <c r="O695" s="91" t="s">
        <v>35</v>
      </c>
      <c r="P695" s="92">
        <f t="shared" si="2"/>
        <v>0</v>
      </c>
      <c r="Q695" s="92">
        <f t="shared" si="3"/>
        <v>0</v>
      </c>
      <c r="R695" s="92">
        <f t="shared" si="4"/>
        <v>0</v>
      </c>
      <c r="S695" s="93">
        <v>0</v>
      </c>
      <c r="T695" s="93">
        <f t="shared" si="5"/>
        <v>0</v>
      </c>
      <c r="U695" s="93">
        <v>0</v>
      </c>
      <c r="V695" s="93">
        <f t="shared" si="6"/>
        <v>0</v>
      </c>
      <c r="W695" s="93">
        <v>0</v>
      </c>
      <c r="X695" s="94">
        <f t="shared" si="7"/>
        <v>0</v>
      </c>
      <c r="Y695" s="21"/>
      <c r="Z695" s="21"/>
      <c r="AA695" s="21"/>
      <c r="AB695" s="21"/>
      <c r="AC695" s="21"/>
      <c r="AD695" s="21"/>
      <c r="AE695" s="21"/>
      <c r="AR695" s="95" t="s">
        <v>239</v>
      </c>
      <c r="AT695" s="95" t="s">
        <v>164</v>
      </c>
      <c r="AU695" s="95" t="s">
        <v>82</v>
      </c>
      <c r="AY695" s="17" t="s">
        <v>161</v>
      </c>
      <c r="BE695" s="96">
        <f t="shared" si="8"/>
        <v>0</v>
      </c>
      <c r="BF695" s="96">
        <f t="shared" si="9"/>
        <v>0</v>
      </c>
      <c r="BG695" s="96">
        <f t="shared" si="10"/>
        <v>0</v>
      </c>
      <c r="BH695" s="96">
        <f t="shared" si="11"/>
        <v>0</v>
      </c>
      <c r="BI695" s="96">
        <f t="shared" si="12"/>
        <v>0</v>
      </c>
      <c r="BJ695" s="17" t="s">
        <v>80</v>
      </c>
      <c r="BK695" s="96">
        <f t="shared" si="13"/>
        <v>0</v>
      </c>
      <c r="BL695" s="17" t="s">
        <v>239</v>
      </c>
      <c r="BM695" s="95" t="s">
        <v>903</v>
      </c>
    </row>
    <row r="696" spans="1:65" s="2" customFormat="1" ht="55.5" customHeight="1">
      <c r="A696" s="21"/>
      <c r="B696" s="137"/>
      <c r="C696" s="213" t="s">
        <v>479</v>
      </c>
      <c r="D696" s="213" t="s">
        <v>164</v>
      </c>
      <c r="E696" s="214" t="s">
        <v>904</v>
      </c>
      <c r="F696" s="215" t="s">
        <v>905</v>
      </c>
      <c r="G696" s="216" t="s">
        <v>269</v>
      </c>
      <c r="H696" s="217">
        <v>1</v>
      </c>
      <c r="I696" s="218">
        <v>0</v>
      </c>
      <c r="J696" s="123"/>
      <c r="K696" s="218">
        <f t="shared" si="1"/>
        <v>0</v>
      </c>
      <c r="L696" s="89"/>
      <c r="M696" s="22"/>
      <c r="N696" s="90" t="s">
        <v>1</v>
      </c>
      <c r="O696" s="91" t="s">
        <v>35</v>
      </c>
      <c r="P696" s="92">
        <f t="shared" si="2"/>
        <v>0</v>
      </c>
      <c r="Q696" s="92">
        <f t="shared" si="3"/>
        <v>0</v>
      </c>
      <c r="R696" s="92">
        <f t="shared" si="4"/>
        <v>0</v>
      </c>
      <c r="S696" s="93">
        <v>0</v>
      </c>
      <c r="T696" s="93">
        <f t="shared" si="5"/>
        <v>0</v>
      </c>
      <c r="U696" s="93">
        <v>0</v>
      </c>
      <c r="V696" s="93">
        <f t="shared" si="6"/>
        <v>0</v>
      </c>
      <c r="W696" s="93">
        <v>0</v>
      </c>
      <c r="X696" s="94">
        <f t="shared" si="7"/>
        <v>0</v>
      </c>
      <c r="Y696" s="21"/>
      <c r="Z696" s="21"/>
      <c r="AA696" s="21"/>
      <c r="AB696" s="21"/>
      <c r="AC696" s="21"/>
      <c r="AD696" s="21"/>
      <c r="AE696" s="21"/>
      <c r="AR696" s="95" t="s">
        <v>239</v>
      </c>
      <c r="AT696" s="95" t="s">
        <v>164</v>
      </c>
      <c r="AU696" s="95" t="s">
        <v>82</v>
      </c>
      <c r="AY696" s="17" t="s">
        <v>161</v>
      </c>
      <c r="BE696" s="96">
        <f t="shared" si="8"/>
        <v>0</v>
      </c>
      <c r="BF696" s="96">
        <f t="shared" si="9"/>
        <v>0</v>
      </c>
      <c r="BG696" s="96">
        <f t="shared" si="10"/>
        <v>0</v>
      </c>
      <c r="BH696" s="96">
        <f t="shared" si="11"/>
        <v>0</v>
      </c>
      <c r="BI696" s="96">
        <f t="shared" si="12"/>
        <v>0</v>
      </c>
      <c r="BJ696" s="17" t="s">
        <v>80</v>
      </c>
      <c r="BK696" s="96">
        <f t="shared" si="13"/>
        <v>0</v>
      </c>
      <c r="BL696" s="17" t="s">
        <v>239</v>
      </c>
      <c r="BM696" s="95" t="s">
        <v>906</v>
      </c>
    </row>
    <row r="697" spans="1:65" s="2" customFormat="1" ht="37.9" customHeight="1">
      <c r="A697" s="21"/>
      <c r="B697" s="137"/>
      <c r="C697" s="213" t="s">
        <v>907</v>
      </c>
      <c r="D697" s="213" t="s">
        <v>164</v>
      </c>
      <c r="E697" s="214" t="s">
        <v>908</v>
      </c>
      <c r="F697" s="215" t="s">
        <v>909</v>
      </c>
      <c r="G697" s="216" t="s">
        <v>269</v>
      </c>
      <c r="H697" s="217">
        <v>1</v>
      </c>
      <c r="I697" s="218">
        <v>0</v>
      </c>
      <c r="J697" s="123"/>
      <c r="K697" s="218">
        <f t="shared" si="1"/>
        <v>0</v>
      </c>
      <c r="L697" s="89"/>
      <c r="M697" s="22"/>
      <c r="N697" s="90" t="s">
        <v>1</v>
      </c>
      <c r="O697" s="91" t="s">
        <v>35</v>
      </c>
      <c r="P697" s="92">
        <f t="shared" si="2"/>
        <v>0</v>
      </c>
      <c r="Q697" s="92">
        <f t="shared" si="3"/>
        <v>0</v>
      </c>
      <c r="R697" s="92">
        <f t="shared" si="4"/>
        <v>0</v>
      </c>
      <c r="S697" s="93">
        <v>0</v>
      </c>
      <c r="T697" s="93">
        <f t="shared" si="5"/>
        <v>0</v>
      </c>
      <c r="U697" s="93">
        <v>0</v>
      </c>
      <c r="V697" s="93">
        <f t="shared" si="6"/>
        <v>0</v>
      </c>
      <c r="W697" s="93">
        <v>0</v>
      </c>
      <c r="X697" s="94">
        <f t="shared" si="7"/>
        <v>0</v>
      </c>
      <c r="Y697" s="21"/>
      <c r="Z697" s="21"/>
      <c r="AA697" s="21"/>
      <c r="AB697" s="21"/>
      <c r="AC697" s="21"/>
      <c r="AD697" s="21"/>
      <c r="AE697" s="21"/>
      <c r="AR697" s="95" t="s">
        <v>239</v>
      </c>
      <c r="AT697" s="95" t="s">
        <v>164</v>
      </c>
      <c r="AU697" s="95" t="s">
        <v>82</v>
      </c>
      <c r="AY697" s="17" t="s">
        <v>161</v>
      </c>
      <c r="BE697" s="96">
        <f t="shared" si="8"/>
        <v>0</v>
      </c>
      <c r="BF697" s="96">
        <f t="shared" si="9"/>
        <v>0</v>
      </c>
      <c r="BG697" s="96">
        <f t="shared" si="10"/>
        <v>0</v>
      </c>
      <c r="BH697" s="96">
        <f t="shared" si="11"/>
        <v>0</v>
      </c>
      <c r="BI697" s="96">
        <f t="shared" si="12"/>
        <v>0</v>
      </c>
      <c r="BJ697" s="17" t="s">
        <v>80</v>
      </c>
      <c r="BK697" s="96">
        <f t="shared" si="13"/>
        <v>0</v>
      </c>
      <c r="BL697" s="17" t="s">
        <v>239</v>
      </c>
      <c r="BM697" s="95" t="s">
        <v>910</v>
      </c>
    </row>
    <row r="698" spans="1:65" s="2" customFormat="1" ht="66.75" customHeight="1">
      <c r="A698" s="21"/>
      <c r="B698" s="137"/>
      <c r="C698" s="213" t="s">
        <v>484</v>
      </c>
      <c r="D698" s="213" t="s">
        <v>164</v>
      </c>
      <c r="E698" s="214" t="s">
        <v>911</v>
      </c>
      <c r="F698" s="215" t="s">
        <v>912</v>
      </c>
      <c r="G698" s="216" t="s">
        <v>269</v>
      </c>
      <c r="H698" s="217">
        <v>1</v>
      </c>
      <c r="I698" s="218">
        <v>0</v>
      </c>
      <c r="J698" s="123"/>
      <c r="K698" s="218">
        <f t="shared" si="1"/>
        <v>0</v>
      </c>
      <c r="L698" s="89"/>
      <c r="M698" s="22"/>
      <c r="N698" s="90" t="s">
        <v>1</v>
      </c>
      <c r="O698" s="91" t="s">
        <v>35</v>
      </c>
      <c r="P698" s="92">
        <f t="shared" si="2"/>
        <v>0</v>
      </c>
      <c r="Q698" s="92">
        <f t="shared" si="3"/>
        <v>0</v>
      </c>
      <c r="R698" s="92">
        <f t="shared" si="4"/>
        <v>0</v>
      </c>
      <c r="S698" s="93">
        <v>0</v>
      </c>
      <c r="T698" s="93">
        <f t="shared" si="5"/>
        <v>0</v>
      </c>
      <c r="U698" s="93">
        <v>0</v>
      </c>
      <c r="V698" s="93">
        <f t="shared" si="6"/>
        <v>0</v>
      </c>
      <c r="W698" s="93">
        <v>0</v>
      </c>
      <c r="X698" s="94">
        <f t="shared" si="7"/>
        <v>0</v>
      </c>
      <c r="Y698" s="21"/>
      <c r="Z698" s="21"/>
      <c r="AA698" s="21"/>
      <c r="AB698" s="21"/>
      <c r="AC698" s="21"/>
      <c r="AD698" s="21"/>
      <c r="AE698" s="21"/>
      <c r="AR698" s="95" t="s">
        <v>239</v>
      </c>
      <c r="AT698" s="95" t="s">
        <v>164</v>
      </c>
      <c r="AU698" s="95" t="s">
        <v>82</v>
      </c>
      <c r="AY698" s="17" t="s">
        <v>161</v>
      </c>
      <c r="BE698" s="96">
        <f t="shared" si="8"/>
        <v>0</v>
      </c>
      <c r="BF698" s="96">
        <f t="shared" si="9"/>
        <v>0</v>
      </c>
      <c r="BG698" s="96">
        <f t="shared" si="10"/>
        <v>0</v>
      </c>
      <c r="BH698" s="96">
        <f t="shared" si="11"/>
        <v>0</v>
      </c>
      <c r="BI698" s="96">
        <f t="shared" si="12"/>
        <v>0</v>
      </c>
      <c r="BJ698" s="17" t="s">
        <v>80</v>
      </c>
      <c r="BK698" s="96">
        <f t="shared" si="13"/>
        <v>0</v>
      </c>
      <c r="BL698" s="17" t="s">
        <v>239</v>
      </c>
      <c r="BM698" s="95" t="s">
        <v>913</v>
      </c>
    </row>
    <row r="699" spans="1:65" s="2" customFormat="1" ht="55.5" customHeight="1">
      <c r="A699" s="21"/>
      <c r="B699" s="137"/>
      <c r="C699" s="213" t="s">
        <v>914</v>
      </c>
      <c r="D699" s="213" t="s">
        <v>164</v>
      </c>
      <c r="E699" s="214" t="s">
        <v>840</v>
      </c>
      <c r="F699" s="215" t="s">
        <v>915</v>
      </c>
      <c r="G699" s="216" t="s">
        <v>269</v>
      </c>
      <c r="H699" s="217">
        <v>8</v>
      </c>
      <c r="I699" s="218">
        <v>0</v>
      </c>
      <c r="J699" s="123"/>
      <c r="K699" s="218">
        <f t="shared" si="1"/>
        <v>0</v>
      </c>
      <c r="L699" s="89"/>
      <c r="M699" s="22"/>
      <c r="N699" s="90" t="s">
        <v>1</v>
      </c>
      <c r="O699" s="91" t="s">
        <v>35</v>
      </c>
      <c r="P699" s="92">
        <f t="shared" si="2"/>
        <v>0</v>
      </c>
      <c r="Q699" s="92">
        <f t="shared" si="3"/>
        <v>0</v>
      </c>
      <c r="R699" s="92">
        <f t="shared" si="4"/>
        <v>0</v>
      </c>
      <c r="S699" s="93">
        <v>0</v>
      </c>
      <c r="T699" s="93">
        <f t="shared" si="5"/>
        <v>0</v>
      </c>
      <c r="U699" s="93">
        <v>0</v>
      </c>
      <c r="V699" s="93">
        <f t="shared" si="6"/>
        <v>0</v>
      </c>
      <c r="W699" s="93">
        <v>0</v>
      </c>
      <c r="X699" s="94">
        <f t="shared" si="7"/>
        <v>0</v>
      </c>
      <c r="Y699" s="21"/>
      <c r="Z699" s="21"/>
      <c r="AA699" s="21"/>
      <c r="AB699" s="21"/>
      <c r="AC699" s="21"/>
      <c r="AD699" s="21"/>
      <c r="AE699" s="21"/>
      <c r="AR699" s="95" t="s">
        <v>239</v>
      </c>
      <c r="AT699" s="95" t="s">
        <v>164</v>
      </c>
      <c r="AU699" s="95" t="s">
        <v>82</v>
      </c>
      <c r="AY699" s="17" t="s">
        <v>161</v>
      </c>
      <c r="BE699" s="96">
        <f t="shared" si="8"/>
        <v>0</v>
      </c>
      <c r="BF699" s="96">
        <f t="shared" si="9"/>
        <v>0</v>
      </c>
      <c r="BG699" s="96">
        <f t="shared" si="10"/>
        <v>0</v>
      </c>
      <c r="BH699" s="96">
        <f t="shared" si="11"/>
        <v>0</v>
      </c>
      <c r="BI699" s="96">
        <f t="shared" si="12"/>
        <v>0</v>
      </c>
      <c r="BJ699" s="17" t="s">
        <v>80</v>
      </c>
      <c r="BK699" s="96">
        <f t="shared" si="13"/>
        <v>0</v>
      </c>
      <c r="BL699" s="17" t="s">
        <v>239</v>
      </c>
      <c r="BM699" s="95" t="s">
        <v>916</v>
      </c>
    </row>
    <row r="700" spans="1:65" s="2" customFormat="1" ht="55.5" customHeight="1">
      <c r="A700" s="21"/>
      <c r="B700" s="137"/>
      <c r="C700" s="213" t="s">
        <v>487</v>
      </c>
      <c r="D700" s="213" t="s">
        <v>164</v>
      </c>
      <c r="E700" s="214" t="s">
        <v>842</v>
      </c>
      <c r="F700" s="215" t="s">
        <v>917</v>
      </c>
      <c r="G700" s="216" t="s">
        <v>269</v>
      </c>
      <c r="H700" s="217">
        <v>4</v>
      </c>
      <c r="I700" s="218">
        <v>0</v>
      </c>
      <c r="J700" s="123"/>
      <c r="K700" s="218">
        <f t="shared" si="1"/>
        <v>0</v>
      </c>
      <c r="L700" s="89"/>
      <c r="M700" s="22"/>
      <c r="N700" s="90" t="s">
        <v>1</v>
      </c>
      <c r="O700" s="91" t="s">
        <v>35</v>
      </c>
      <c r="P700" s="92">
        <f t="shared" si="2"/>
        <v>0</v>
      </c>
      <c r="Q700" s="92">
        <f t="shared" si="3"/>
        <v>0</v>
      </c>
      <c r="R700" s="92">
        <f t="shared" si="4"/>
        <v>0</v>
      </c>
      <c r="S700" s="93">
        <v>0</v>
      </c>
      <c r="T700" s="93">
        <f t="shared" si="5"/>
        <v>0</v>
      </c>
      <c r="U700" s="93">
        <v>0</v>
      </c>
      <c r="V700" s="93">
        <f t="shared" si="6"/>
        <v>0</v>
      </c>
      <c r="W700" s="93">
        <v>0</v>
      </c>
      <c r="X700" s="94">
        <f t="shared" si="7"/>
        <v>0</v>
      </c>
      <c r="Y700" s="21"/>
      <c r="Z700" s="21"/>
      <c r="AA700" s="21"/>
      <c r="AB700" s="21"/>
      <c r="AC700" s="21"/>
      <c r="AD700" s="21"/>
      <c r="AE700" s="21"/>
      <c r="AR700" s="95" t="s">
        <v>239</v>
      </c>
      <c r="AT700" s="95" t="s">
        <v>164</v>
      </c>
      <c r="AU700" s="95" t="s">
        <v>82</v>
      </c>
      <c r="AY700" s="17" t="s">
        <v>161</v>
      </c>
      <c r="BE700" s="96">
        <f t="shared" si="8"/>
        <v>0</v>
      </c>
      <c r="BF700" s="96">
        <f t="shared" si="9"/>
        <v>0</v>
      </c>
      <c r="BG700" s="96">
        <f t="shared" si="10"/>
        <v>0</v>
      </c>
      <c r="BH700" s="96">
        <f t="shared" si="11"/>
        <v>0</v>
      </c>
      <c r="BI700" s="96">
        <f t="shared" si="12"/>
        <v>0</v>
      </c>
      <c r="BJ700" s="17" t="s">
        <v>80</v>
      </c>
      <c r="BK700" s="96">
        <f t="shared" si="13"/>
        <v>0</v>
      </c>
      <c r="BL700" s="17" t="s">
        <v>239</v>
      </c>
      <c r="BM700" s="95" t="s">
        <v>918</v>
      </c>
    </row>
    <row r="701" spans="1:65" s="2" customFormat="1" ht="66.75" customHeight="1">
      <c r="A701" s="21"/>
      <c r="B701" s="137"/>
      <c r="C701" s="213" t="s">
        <v>919</v>
      </c>
      <c r="D701" s="213" t="s">
        <v>164</v>
      </c>
      <c r="E701" s="214" t="s">
        <v>858</v>
      </c>
      <c r="F701" s="215" t="s">
        <v>920</v>
      </c>
      <c r="G701" s="216" t="s">
        <v>269</v>
      </c>
      <c r="H701" s="217">
        <v>3</v>
      </c>
      <c r="I701" s="218">
        <v>0</v>
      </c>
      <c r="J701" s="123"/>
      <c r="K701" s="218">
        <f t="shared" si="1"/>
        <v>0</v>
      </c>
      <c r="L701" s="89"/>
      <c r="M701" s="22"/>
      <c r="N701" s="90" t="s">
        <v>1</v>
      </c>
      <c r="O701" s="91" t="s">
        <v>35</v>
      </c>
      <c r="P701" s="92">
        <f t="shared" si="2"/>
        <v>0</v>
      </c>
      <c r="Q701" s="92">
        <f t="shared" si="3"/>
        <v>0</v>
      </c>
      <c r="R701" s="92">
        <f t="shared" si="4"/>
        <v>0</v>
      </c>
      <c r="S701" s="93">
        <v>0</v>
      </c>
      <c r="T701" s="93">
        <f t="shared" si="5"/>
        <v>0</v>
      </c>
      <c r="U701" s="93">
        <v>0</v>
      </c>
      <c r="V701" s="93">
        <f t="shared" si="6"/>
        <v>0</v>
      </c>
      <c r="W701" s="93">
        <v>0</v>
      </c>
      <c r="X701" s="94">
        <f t="shared" si="7"/>
        <v>0</v>
      </c>
      <c r="Y701" s="21"/>
      <c r="Z701" s="21"/>
      <c r="AA701" s="21"/>
      <c r="AB701" s="21"/>
      <c r="AC701" s="21"/>
      <c r="AD701" s="21"/>
      <c r="AE701" s="21"/>
      <c r="AR701" s="95" t="s">
        <v>239</v>
      </c>
      <c r="AT701" s="95" t="s">
        <v>164</v>
      </c>
      <c r="AU701" s="95" t="s">
        <v>82</v>
      </c>
      <c r="AY701" s="17" t="s">
        <v>161</v>
      </c>
      <c r="BE701" s="96">
        <f t="shared" si="8"/>
        <v>0</v>
      </c>
      <c r="BF701" s="96">
        <f t="shared" si="9"/>
        <v>0</v>
      </c>
      <c r="BG701" s="96">
        <f t="shared" si="10"/>
        <v>0</v>
      </c>
      <c r="BH701" s="96">
        <f t="shared" si="11"/>
        <v>0</v>
      </c>
      <c r="BI701" s="96">
        <f t="shared" si="12"/>
        <v>0</v>
      </c>
      <c r="BJ701" s="17" t="s">
        <v>80</v>
      </c>
      <c r="BK701" s="96">
        <f t="shared" si="13"/>
        <v>0</v>
      </c>
      <c r="BL701" s="17" t="s">
        <v>239</v>
      </c>
      <c r="BM701" s="95" t="s">
        <v>921</v>
      </c>
    </row>
    <row r="702" spans="1:65" s="2" customFormat="1" ht="55.5" customHeight="1">
      <c r="A702" s="21"/>
      <c r="B702" s="137"/>
      <c r="C702" s="213" t="s">
        <v>679</v>
      </c>
      <c r="D702" s="213" t="s">
        <v>164</v>
      </c>
      <c r="E702" s="214" t="s">
        <v>844</v>
      </c>
      <c r="F702" s="215" t="s">
        <v>922</v>
      </c>
      <c r="G702" s="216" t="s">
        <v>269</v>
      </c>
      <c r="H702" s="217">
        <v>1</v>
      </c>
      <c r="I702" s="218">
        <v>0</v>
      </c>
      <c r="J702" s="123"/>
      <c r="K702" s="218">
        <f t="shared" si="1"/>
        <v>0</v>
      </c>
      <c r="L702" s="89"/>
      <c r="M702" s="22"/>
      <c r="N702" s="90" t="s">
        <v>1</v>
      </c>
      <c r="O702" s="91" t="s">
        <v>35</v>
      </c>
      <c r="P702" s="92">
        <f t="shared" si="2"/>
        <v>0</v>
      </c>
      <c r="Q702" s="92">
        <f t="shared" si="3"/>
        <v>0</v>
      </c>
      <c r="R702" s="92">
        <f t="shared" si="4"/>
        <v>0</v>
      </c>
      <c r="S702" s="93">
        <v>0</v>
      </c>
      <c r="T702" s="93">
        <f t="shared" si="5"/>
        <v>0</v>
      </c>
      <c r="U702" s="93">
        <v>0</v>
      </c>
      <c r="V702" s="93">
        <f t="shared" si="6"/>
        <v>0</v>
      </c>
      <c r="W702" s="93">
        <v>0</v>
      </c>
      <c r="X702" s="94">
        <f t="shared" si="7"/>
        <v>0</v>
      </c>
      <c r="Y702" s="21"/>
      <c r="Z702" s="21"/>
      <c r="AA702" s="21"/>
      <c r="AB702" s="21"/>
      <c r="AC702" s="21"/>
      <c r="AD702" s="21"/>
      <c r="AE702" s="21"/>
      <c r="AR702" s="95" t="s">
        <v>239</v>
      </c>
      <c r="AT702" s="95" t="s">
        <v>164</v>
      </c>
      <c r="AU702" s="95" t="s">
        <v>82</v>
      </c>
      <c r="AY702" s="17" t="s">
        <v>161</v>
      </c>
      <c r="BE702" s="96">
        <f t="shared" si="8"/>
        <v>0</v>
      </c>
      <c r="BF702" s="96">
        <f t="shared" si="9"/>
        <v>0</v>
      </c>
      <c r="BG702" s="96">
        <f t="shared" si="10"/>
        <v>0</v>
      </c>
      <c r="BH702" s="96">
        <f t="shared" si="11"/>
        <v>0</v>
      </c>
      <c r="BI702" s="96">
        <f t="shared" si="12"/>
        <v>0</v>
      </c>
      <c r="BJ702" s="17" t="s">
        <v>80</v>
      </c>
      <c r="BK702" s="96">
        <f t="shared" si="13"/>
        <v>0</v>
      </c>
      <c r="BL702" s="17" t="s">
        <v>239</v>
      </c>
      <c r="BM702" s="95" t="s">
        <v>923</v>
      </c>
    </row>
    <row r="703" spans="1:65" s="2" customFormat="1" ht="49.15" customHeight="1">
      <c r="A703" s="21"/>
      <c r="B703" s="137"/>
      <c r="C703" s="213" t="s">
        <v>924</v>
      </c>
      <c r="D703" s="213" t="s">
        <v>164</v>
      </c>
      <c r="E703" s="214" t="s">
        <v>846</v>
      </c>
      <c r="F703" s="215" t="s">
        <v>925</v>
      </c>
      <c r="G703" s="216" t="s">
        <v>269</v>
      </c>
      <c r="H703" s="217">
        <v>3</v>
      </c>
      <c r="I703" s="218">
        <v>0</v>
      </c>
      <c r="J703" s="123"/>
      <c r="K703" s="218">
        <f t="shared" si="1"/>
        <v>0</v>
      </c>
      <c r="L703" s="89"/>
      <c r="M703" s="22"/>
      <c r="N703" s="90" t="s">
        <v>1</v>
      </c>
      <c r="O703" s="91" t="s">
        <v>35</v>
      </c>
      <c r="P703" s="92">
        <f t="shared" si="2"/>
        <v>0</v>
      </c>
      <c r="Q703" s="92">
        <f t="shared" si="3"/>
        <v>0</v>
      </c>
      <c r="R703" s="92">
        <f t="shared" si="4"/>
        <v>0</v>
      </c>
      <c r="S703" s="93">
        <v>0</v>
      </c>
      <c r="T703" s="93">
        <f t="shared" si="5"/>
        <v>0</v>
      </c>
      <c r="U703" s="93">
        <v>0</v>
      </c>
      <c r="V703" s="93">
        <f t="shared" si="6"/>
        <v>0</v>
      </c>
      <c r="W703" s="93">
        <v>0</v>
      </c>
      <c r="X703" s="94">
        <f t="shared" si="7"/>
        <v>0</v>
      </c>
      <c r="Y703" s="21"/>
      <c r="Z703" s="21"/>
      <c r="AA703" s="21"/>
      <c r="AB703" s="21"/>
      <c r="AC703" s="21"/>
      <c r="AD703" s="21"/>
      <c r="AE703" s="21"/>
      <c r="AR703" s="95" t="s">
        <v>239</v>
      </c>
      <c r="AT703" s="95" t="s">
        <v>164</v>
      </c>
      <c r="AU703" s="95" t="s">
        <v>82</v>
      </c>
      <c r="AY703" s="17" t="s">
        <v>161</v>
      </c>
      <c r="BE703" s="96">
        <f t="shared" si="8"/>
        <v>0</v>
      </c>
      <c r="BF703" s="96">
        <f t="shared" si="9"/>
        <v>0</v>
      </c>
      <c r="BG703" s="96">
        <f t="shared" si="10"/>
        <v>0</v>
      </c>
      <c r="BH703" s="96">
        <f t="shared" si="11"/>
        <v>0</v>
      </c>
      <c r="BI703" s="96">
        <f t="shared" si="12"/>
        <v>0</v>
      </c>
      <c r="BJ703" s="17" t="s">
        <v>80</v>
      </c>
      <c r="BK703" s="96">
        <f t="shared" si="13"/>
        <v>0</v>
      </c>
      <c r="BL703" s="17" t="s">
        <v>239</v>
      </c>
      <c r="BM703" s="95" t="s">
        <v>926</v>
      </c>
    </row>
    <row r="704" spans="1:65" s="2" customFormat="1" ht="49.15" customHeight="1">
      <c r="A704" s="21"/>
      <c r="B704" s="137"/>
      <c r="C704" s="213" t="s">
        <v>685</v>
      </c>
      <c r="D704" s="213" t="s">
        <v>164</v>
      </c>
      <c r="E704" s="214" t="s">
        <v>848</v>
      </c>
      <c r="F704" s="215" t="s">
        <v>927</v>
      </c>
      <c r="G704" s="216" t="s">
        <v>269</v>
      </c>
      <c r="H704" s="217">
        <v>1</v>
      </c>
      <c r="I704" s="218">
        <v>0</v>
      </c>
      <c r="J704" s="123"/>
      <c r="K704" s="218">
        <f t="shared" si="1"/>
        <v>0</v>
      </c>
      <c r="L704" s="89"/>
      <c r="M704" s="22"/>
      <c r="N704" s="90" t="s">
        <v>1</v>
      </c>
      <c r="O704" s="91" t="s">
        <v>35</v>
      </c>
      <c r="P704" s="92">
        <f t="shared" si="2"/>
        <v>0</v>
      </c>
      <c r="Q704" s="92">
        <f t="shared" si="3"/>
        <v>0</v>
      </c>
      <c r="R704" s="92">
        <f t="shared" si="4"/>
        <v>0</v>
      </c>
      <c r="S704" s="93">
        <v>0</v>
      </c>
      <c r="T704" s="93">
        <f t="shared" si="5"/>
        <v>0</v>
      </c>
      <c r="U704" s="93">
        <v>0</v>
      </c>
      <c r="V704" s="93">
        <f t="shared" si="6"/>
        <v>0</v>
      </c>
      <c r="W704" s="93">
        <v>0</v>
      </c>
      <c r="X704" s="94">
        <f t="shared" si="7"/>
        <v>0</v>
      </c>
      <c r="Y704" s="21"/>
      <c r="Z704" s="21"/>
      <c r="AA704" s="21"/>
      <c r="AB704" s="21"/>
      <c r="AC704" s="21"/>
      <c r="AD704" s="21"/>
      <c r="AE704" s="21"/>
      <c r="AR704" s="95" t="s">
        <v>239</v>
      </c>
      <c r="AT704" s="95" t="s">
        <v>164</v>
      </c>
      <c r="AU704" s="95" t="s">
        <v>82</v>
      </c>
      <c r="AY704" s="17" t="s">
        <v>161</v>
      </c>
      <c r="BE704" s="96">
        <f t="shared" si="8"/>
        <v>0</v>
      </c>
      <c r="BF704" s="96">
        <f t="shared" si="9"/>
        <v>0</v>
      </c>
      <c r="BG704" s="96">
        <f t="shared" si="10"/>
        <v>0</v>
      </c>
      <c r="BH704" s="96">
        <f t="shared" si="11"/>
        <v>0</v>
      </c>
      <c r="BI704" s="96">
        <f t="shared" si="12"/>
        <v>0</v>
      </c>
      <c r="BJ704" s="17" t="s">
        <v>80</v>
      </c>
      <c r="BK704" s="96">
        <f t="shared" si="13"/>
        <v>0</v>
      </c>
      <c r="BL704" s="17" t="s">
        <v>239</v>
      </c>
      <c r="BM704" s="95" t="s">
        <v>928</v>
      </c>
    </row>
    <row r="705" spans="1:65" s="2" customFormat="1" ht="49.15" customHeight="1">
      <c r="A705" s="21"/>
      <c r="B705" s="137"/>
      <c r="C705" s="213" t="s">
        <v>929</v>
      </c>
      <c r="D705" s="213" t="s">
        <v>164</v>
      </c>
      <c r="E705" s="214" t="s">
        <v>850</v>
      </c>
      <c r="F705" s="215" t="s">
        <v>930</v>
      </c>
      <c r="G705" s="216" t="s">
        <v>269</v>
      </c>
      <c r="H705" s="217">
        <v>2</v>
      </c>
      <c r="I705" s="218">
        <v>0</v>
      </c>
      <c r="J705" s="123"/>
      <c r="K705" s="218">
        <f t="shared" si="1"/>
        <v>0</v>
      </c>
      <c r="L705" s="89"/>
      <c r="M705" s="22"/>
      <c r="N705" s="90" t="s">
        <v>1</v>
      </c>
      <c r="O705" s="91" t="s">
        <v>35</v>
      </c>
      <c r="P705" s="92">
        <f t="shared" si="2"/>
        <v>0</v>
      </c>
      <c r="Q705" s="92">
        <f t="shared" si="3"/>
        <v>0</v>
      </c>
      <c r="R705" s="92">
        <f t="shared" si="4"/>
        <v>0</v>
      </c>
      <c r="S705" s="93">
        <v>0</v>
      </c>
      <c r="T705" s="93">
        <f t="shared" si="5"/>
        <v>0</v>
      </c>
      <c r="U705" s="93">
        <v>0</v>
      </c>
      <c r="V705" s="93">
        <f t="shared" si="6"/>
        <v>0</v>
      </c>
      <c r="W705" s="93">
        <v>0</v>
      </c>
      <c r="X705" s="94">
        <f t="shared" si="7"/>
        <v>0</v>
      </c>
      <c r="Y705" s="21"/>
      <c r="Z705" s="21"/>
      <c r="AA705" s="21"/>
      <c r="AB705" s="21"/>
      <c r="AC705" s="21"/>
      <c r="AD705" s="21"/>
      <c r="AE705" s="21"/>
      <c r="AR705" s="95" t="s">
        <v>239</v>
      </c>
      <c r="AT705" s="95" t="s">
        <v>164</v>
      </c>
      <c r="AU705" s="95" t="s">
        <v>82</v>
      </c>
      <c r="AY705" s="17" t="s">
        <v>161</v>
      </c>
      <c r="BE705" s="96">
        <f t="shared" si="8"/>
        <v>0</v>
      </c>
      <c r="BF705" s="96">
        <f t="shared" si="9"/>
        <v>0</v>
      </c>
      <c r="BG705" s="96">
        <f t="shared" si="10"/>
        <v>0</v>
      </c>
      <c r="BH705" s="96">
        <f t="shared" si="11"/>
        <v>0</v>
      </c>
      <c r="BI705" s="96">
        <f t="shared" si="12"/>
        <v>0</v>
      </c>
      <c r="BJ705" s="17" t="s">
        <v>80</v>
      </c>
      <c r="BK705" s="96">
        <f t="shared" si="13"/>
        <v>0</v>
      </c>
      <c r="BL705" s="17" t="s">
        <v>239</v>
      </c>
      <c r="BM705" s="95" t="s">
        <v>931</v>
      </c>
    </row>
    <row r="706" spans="1:65" s="2" customFormat="1" ht="49.15" customHeight="1">
      <c r="A706" s="21"/>
      <c r="B706" s="137"/>
      <c r="C706" s="213" t="s">
        <v>690</v>
      </c>
      <c r="D706" s="213" t="s">
        <v>164</v>
      </c>
      <c r="E706" s="214" t="s">
        <v>852</v>
      </c>
      <c r="F706" s="215" t="s">
        <v>932</v>
      </c>
      <c r="G706" s="216" t="s">
        <v>269</v>
      </c>
      <c r="H706" s="217">
        <v>2</v>
      </c>
      <c r="I706" s="218">
        <v>0</v>
      </c>
      <c r="J706" s="123"/>
      <c r="K706" s="218">
        <f t="shared" si="1"/>
        <v>0</v>
      </c>
      <c r="L706" s="89"/>
      <c r="M706" s="22"/>
      <c r="N706" s="90" t="s">
        <v>1</v>
      </c>
      <c r="O706" s="91" t="s">
        <v>35</v>
      </c>
      <c r="P706" s="92">
        <f t="shared" si="2"/>
        <v>0</v>
      </c>
      <c r="Q706" s="92">
        <f t="shared" si="3"/>
        <v>0</v>
      </c>
      <c r="R706" s="92">
        <f t="shared" si="4"/>
        <v>0</v>
      </c>
      <c r="S706" s="93">
        <v>0</v>
      </c>
      <c r="T706" s="93">
        <f t="shared" si="5"/>
        <v>0</v>
      </c>
      <c r="U706" s="93">
        <v>0</v>
      </c>
      <c r="V706" s="93">
        <f t="shared" si="6"/>
        <v>0</v>
      </c>
      <c r="W706" s="93">
        <v>0</v>
      </c>
      <c r="X706" s="94">
        <f t="shared" si="7"/>
        <v>0</v>
      </c>
      <c r="Y706" s="21"/>
      <c r="Z706" s="21"/>
      <c r="AA706" s="21"/>
      <c r="AB706" s="21"/>
      <c r="AC706" s="21"/>
      <c r="AD706" s="21"/>
      <c r="AE706" s="21"/>
      <c r="AR706" s="95" t="s">
        <v>239</v>
      </c>
      <c r="AT706" s="95" t="s">
        <v>164</v>
      </c>
      <c r="AU706" s="95" t="s">
        <v>82</v>
      </c>
      <c r="AY706" s="17" t="s">
        <v>161</v>
      </c>
      <c r="BE706" s="96">
        <f t="shared" si="8"/>
        <v>0</v>
      </c>
      <c r="BF706" s="96">
        <f t="shared" si="9"/>
        <v>0</v>
      </c>
      <c r="BG706" s="96">
        <f t="shared" si="10"/>
        <v>0</v>
      </c>
      <c r="BH706" s="96">
        <f t="shared" si="11"/>
        <v>0</v>
      </c>
      <c r="BI706" s="96">
        <f t="shared" si="12"/>
        <v>0</v>
      </c>
      <c r="BJ706" s="17" t="s">
        <v>80</v>
      </c>
      <c r="BK706" s="96">
        <f t="shared" si="13"/>
        <v>0</v>
      </c>
      <c r="BL706" s="17" t="s">
        <v>239</v>
      </c>
      <c r="BM706" s="95" t="s">
        <v>933</v>
      </c>
    </row>
    <row r="707" spans="1:65" s="2" customFormat="1" ht="49.15" customHeight="1">
      <c r="A707" s="21"/>
      <c r="B707" s="137"/>
      <c r="C707" s="213" t="s">
        <v>934</v>
      </c>
      <c r="D707" s="213" t="s">
        <v>164</v>
      </c>
      <c r="E707" s="214" t="s">
        <v>935</v>
      </c>
      <c r="F707" s="215" t="s">
        <v>936</v>
      </c>
      <c r="G707" s="216" t="s">
        <v>269</v>
      </c>
      <c r="H707" s="217">
        <v>2</v>
      </c>
      <c r="I707" s="218">
        <v>0</v>
      </c>
      <c r="J707" s="123"/>
      <c r="K707" s="218">
        <f t="shared" si="1"/>
        <v>0</v>
      </c>
      <c r="L707" s="89"/>
      <c r="M707" s="22"/>
      <c r="N707" s="90" t="s">
        <v>1</v>
      </c>
      <c r="O707" s="91" t="s">
        <v>35</v>
      </c>
      <c r="P707" s="92">
        <f t="shared" si="2"/>
        <v>0</v>
      </c>
      <c r="Q707" s="92">
        <f t="shared" si="3"/>
        <v>0</v>
      </c>
      <c r="R707" s="92">
        <f t="shared" si="4"/>
        <v>0</v>
      </c>
      <c r="S707" s="93">
        <v>0</v>
      </c>
      <c r="T707" s="93">
        <f t="shared" si="5"/>
        <v>0</v>
      </c>
      <c r="U707" s="93">
        <v>0</v>
      </c>
      <c r="V707" s="93">
        <f t="shared" si="6"/>
        <v>0</v>
      </c>
      <c r="W707" s="93">
        <v>0</v>
      </c>
      <c r="X707" s="94">
        <f t="shared" si="7"/>
        <v>0</v>
      </c>
      <c r="Y707" s="21"/>
      <c r="Z707" s="21"/>
      <c r="AA707" s="21"/>
      <c r="AB707" s="21"/>
      <c r="AC707" s="21"/>
      <c r="AD707" s="21"/>
      <c r="AE707" s="21"/>
      <c r="AR707" s="95" t="s">
        <v>239</v>
      </c>
      <c r="AT707" s="95" t="s">
        <v>164</v>
      </c>
      <c r="AU707" s="95" t="s">
        <v>82</v>
      </c>
      <c r="AY707" s="17" t="s">
        <v>161</v>
      </c>
      <c r="BE707" s="96">
        <f t="shared" si="8"/>
        <v>0</v>
      </c>
      <c r="BF707" s="96">
        <f t="shared" si="9"/>
        <v>0</v>
      </c>
      <c r="BG707" s="96">
        <f t="shared" si="10"/>
        <v>0</v>
      </c>
      <c r="BH707" s="96">
        <f t="shared" si="11"/>
        <v>0</v>
      </c>
      <c r="BI707" s="96">
        <f t="shared" si="12"/>
        <v>0</v>
      </c>
      <c r="BJ707" s="17" t="s">
        <v>80</v>
      </c>
      <c r="BK707" s="96">
        <f t="shared" si="13"/>
        <v>0</v>
      </c>
      <c r="BL707" s="17" t="s">
        <v>239</v>
      </c>
      <c r="BM707" s="95" t="s">
        <v>937</v>
      </c>
    </row>
    <row r="708" spans="1:65" s="2" customFormat="1" ht="37.9" customHeight="1">
      <c r="A708" s="21"/>
      <c r="B708" s="137"/>
      <c r="C708" s="213" t="s">
        <v>695</v>
      </c>
      <c r="D708" s="213" t="s">
        <v>164</v>
      </c>
      <c r="E708" s="214" t="s">
        <v>938</v>
      </c>
      <c r="F708" s="215" t="s">
        <v>939</v>
      </c>
      <c r="G708" s="216" t="s">
        <v>269</v>
      </c>
      <c r="H708" s="217">
        <v>3</v>
      </c>
      <c r="I708" s="218">
        <v>0</v>
      </c>
      <c r="J708" s="123"/>
      <c r="K708" s="218">
        <f t="shared" si="1"/>
        <v>0</v>
      </c>
      <c r="L708" s="89"/>
      <c r="M708" s="22"/>
      <c r="N708" s="90" t="s">
        <v>1</v>
      </c>
      <c r="O708" s="91" t="s">
        <v>35</v>
      </c>
      <c r="P708" s="92">
        <f t="shared" si="2"/>
        <v>0</v>
      </c>
      <c r="Q708" s="92">
        <f t="shared" si="3"/>
        <v>0</v>
      </c>
      <c r="R708" s="92">
        <f t="shared" si="4"/>
        <v>0</v>
      </c>
      <c r="S708" s="93">
        <v>0</v>
      </c>
      <c r="T708" s="93">
        <f t="shared" si="5"/>
        <v>0</v>
      </c>
      <c r="U708" s="93">
        <v>0</v>
      </c>
      <c r="V708" s="93">
        <f t="shared" si="6"/>
        <v>0</v>
      </c>
      <c r="W708" s="93">
        <v>0</v>
      </c>
      <c r="X708" s="94">
        <f t="shared" si="7"/>
        <v>0</v>
      </c>
      <c r="Y708" s="21"/>
      <c r="Z708" s="21"/>
      <c r="AA708" s="21"/>
      <c r="AB708" s="21"/>
      <c r="AC708" s="21"/>
      <c r="AD708" s="21"/>
      <c r="AE708" s="21"/>
      <c r="AR708" s="95" t="s">
        <v>239</v>
      </c>
      <c r="AT708" s="95" t="s">
        <v>164</v>
      </c>
      <c r="AU708" s="95" t="s">
        <v>82</v>
      </c>
      <c r="AY708" s="17" t="s">
        <v>161</v>
      </c>
      <c r="BE708" s="96">
        <f t="shared" si="8"/>
        <v>0</v>
      </c>
      <c r="BF708" s="96">
        <f t="shared" si="9"/>
        <v>0</v>
      </c>
      <c r="BG708" s="96">
        <f t="shared" si="10"/>
        <v>0</v>
      </c>
      <c r="BH708" s="96">
        <f t="shared" si="11"/>
        <v>0</v>
      </c>
      <c r="BI708" s="96">
        <f t="shared" si="12"/>
        <v>0</v>
      </c>
      <c r="BJ708" s="17" t="s">
        <v>80</v>
      </c>
      <c r="BK708" s="96">
        <f t="shared" si="13"/>
        <v>0</v>
      </c>
      <c r="BL708" s="17" t="s">
        <v>239</v>
      </c>
      <c r="BM708" s="95" t="s">
        <v>940</v>
      </c>
    </row>
    <row r="709" spans="1:65" s="2" customFormat="1" ht="49.15" customHeight="1">
      <c r="A709" s="21"/>
      <c r="B709" s="137"/>
      <c r="C709" s="213" t="s">
        <v>941</v>
      </c>
      <c r="D709" s="213" t="s">
        <v>164</v>
      </c>
      <c r="E709" s="214" t="s">
        <v>942</v>
      </c>
      <c r="F709" s="215" t="s">
        <v>943</v>
      </c>
      <c r="G709" s="216" t="s">
        <v>282</v>
      </c>
      <c r="H709" s="217">
        <v>5</v>
      </c>
      <c r="I709" s="218">
        <v>0</v>
      </c>
      <c r="J709" s="123"/>
      <c r="K709" s="218">
        <f t="shared" si="1"/>
        <v>0</v>
      </c>
      <c r="L709" s="89"/>
      <c r="M709" s="22"/>
      <c r="N709" s="90" t="s">
        <v>1</v>
      </c>
      <c r="O709" s="91" t="s">
        <v>35</v>
      </c>
      <c r="P709" s="92">
        <f t="shared" si="2"/>
        <v>0</v>
      </c>
      <c r="Q709" s="92">
        <f t="shared" si="3"/>
        <v>0</v>
      </c>
      <c r="R709" s="92">
        <f t="shared" si="4"/>
        <v>0</v>
      </c>
      <c r="S709" s="93">
        <v>0</v>
      </c>
      <c r="T709" s="93">
        <f t="shared" si="5"/>
        <v>0</v>
      </c>
      <c r="U709" s="93">
        <v>0</v>
      </c>
      <c r="V709" s="93">
        <f t="shared" si="6"/>
        <v>0</v>
      </c>
      <c r="W709" s="93">
        <v>0</v>
      </c>
      <c r="X709" s="94">
        <f t="shared" si="7"/>
        <v>0</v>
      </c>
      <c r="Y709" s="21"/>
      <c r="Z709" s="21"/>
      <c r="AA709" s="21"/>
      <c r="AB709" s="21"/>
      <c r="AC709" s="21"/>
      <c r="AD709" s="21"/>
      <c r="AE709" s="21"/>
      <c r="AR709" s="95" t="s">
        <v>239</v>
      </c>
      <c r="AT709" s="95" t="s">
        <v>164</v>
      </c>
      <c r="AU709" s="95" t="s">
        <v>82</v>
      </c>
      <c r="AY709" s="17" t="s">
        <v>161</v>
      </c>
      <c r="BE709" s="96">
        <f t="shared" si="8"/>
        <v>0</v>
      </c>
      <c r="BF709" s="96">
        <f t="shared" si="9"/>
        <v>0</v>
      </c>
      <c r="BG709" s="96">
        <f t="shared" si="10"/>
        <v>0</v>
      </c>
      <c r="BH709" s="96">
        <f t="shared" si="11"/>
        <v>0</v>
      </c>
      <c r="BI709" s="96">
        <f t="shared" si="12"/>
        <v>0</v>
      </c>
      <c r="BJ709" s="17" t="s">
        <v>80</v>
      </c>
      <c r="BK709" s="96">
        <f t="shared" si="13"/>
        <v>0</v>
      </c>
      <c r="BL709" s="17" t="s">
        <v>239</v>
      </c>
      <c r="BM709" s="95" t="s">
        <v>944</v>
      </c>
    </row>
    <row r="710" spans="1:65" s="12" customFormat="1" ht="22.9" customHeight="1">
      <c r="B710" s="206"/>
      <c r="C710" s="207"/>
      <c r="D710" s="208" t="s">
        <v>71</v>
      </c>
      <c r="E710" s="211" t="s">
        <v>469</v>
      </c>
      <c r="F710" s="211" t="s">
        <v>470</v>
      </c>
      <c r="G710" s="207"/>
      <c r="H710" s="207"/>
      <c r="I710" s="207"/>
      <c r="J710" s="207"/>
      <c r="K710" s="212">
        <f>BK710</f>
        <v>0</v>
      </c>
      <c r="M710" s="80"/>
      <c r="N710" s="82"/>
      <c r="O710" s="83"/>
      <c r="P710" s="83"/>
      <c r="Q710" s="84">
        <f>SUM(Q711:Q741)</f>
        <v>0</v>
      </c>
      <c r="R710" s="84">
        <f>SUM(R711:R741)</f>
        <v>0</v>
      </c>
      <c r="S710" s="83"/>
      <c r="T710" s="85">
        <f>SUM(T711:T741)</f>
        <v>0</v>
      </c>
      <c r="U710" s="83"/>
      <c r="V710" s="85">
        <f>SUM(V711:V741)</f>
        <v>0</v>
      </c>
      <c r="W710" s="83"/>
      <c r="X710" s="86">
        <f>SUM(X711:X741)</f>
        <v>0</v>
      </c>
      <c r="AR710" s="81" t="s">
        <v>82</v>
      </c>
      <c r="AT710" s="87" t="s">
        <v>71</v>
      </c>
      <c r="AU710" s="87" t="s">
        <v>80</v>
      </c>
      <c r="AY710" s="81" t="s">
        <v>161</v>
      </c>
      <c r="BK710" s="88">
        <f>SUM(BK711:BK741)</f>
        <v>0</v>
      </c>
    </row>
    <row r="711" spans="1:65" s="2" customFormat="1" ht="24.2" customHeight="1">
      <c r="A711" s="21"/>
      <c r="B711" s="137"/>
      <c r="C711" s="213" t="s">
        <v>699</v>
      </c>
      <c r="D711" s="213" t="s">
        <v>164</v>
      </c>
      <c r="E711" s="214" t="s">
        <v>945</v>
      </c>
      <c r="F711" s="215" t="s">
        <v>946</v>
      </c>
      <c r="G711" s="216" t="s">
        <v>346</v>
      </c>
      <c r="H711" s="217">
        <v>20</v>
      </c>
      <c r="I711" s="123"/>
      <c r="J711" s="123"/>
      <c r="K711" s="218">
        <f>ROUND(P711*H711,2)</f>
        <v>0</v>
      </c>
      <c r="L711" s="89"/>
      <c r="M711" s="22"/>
      <c r="N711" s="90" t="s">
        <v>1</v>
      </c>
      <c r="O711" s="91" t="s">
        <v>35</v>
      </c>
      <c r="P711" s="92">
        <f>I711+J711</f>
        <v>0</v>
      </c>
      <c r="Q711" s="92">
        <f>ROUND(I711*H711,2)</f>
        <v>0</v>
      </c>
      <c r="R711" s="92">
        <f>ROUND(J711*H711,2)</f>
        <v>0</v>
      </c>
      <c r="S711" s="93">
        <v>0</v>
      </c>
      <c r="T711" s="93">
        <f>S711*H711</f>
        <v>0</v>
      </c>
      <c r="U711" s="93">
        <v>0</v>
      </c>
      <c r="V711" s="93">
        <f>U711*H711</f>
        <v>0</v>
      </c>
      <c r="W711" s="93">
        <v>0</v>
      </c>
      <c r="X711" s="94">
        <f>W711*H711</f>
        <v>0</v>
      </c>
      <c r="Y711" s="21"/>
      <c r="Z711" s="21"/>
      <c r="AA711" s="21"/>
      <c r="AB711" s="21"/>
      <c r="AC711" s="21"/>
      <c r="AD711" s="21"/>
      <c r="AE711" s="21"/>
      <c r="AR711" s="95" t="s">
        <v>239</v>
      </c>
      <c r="AT711" s="95" t="s">
        <v>164</v>
      </c>
      <c r="AU711" s="95" t="s">
        <v>82</v>
      </c>
      <c r="AY711" s="17" t="s">
        <v>161</v>
      </c>
      <c r="BE711" s="96">
        <f>IF(O711="základní",K711,0)</f>
        <v>0</v>
      </c>
      <c r="BF711" s="96">
        <f>IF(O711="snížená",K711,0)</f>
        <v>0</v>
      </c>
      <c r="BG711" s="96">
        <f>IF(O711="zákl. přenesená",K711,0)</f>
        <v>0</v>
      </c>
      <c r="BH711" s="96">
        <f>IF(O711="sníž. přenesená",K711,0)</f>
        <v>0</v>
      </c>
      <c r="BI711" s="96">
        <f>IF(O711="nulová",K711,0)</f>
        <v>0</v>
      </c>
      <c r="BJ711" s="17" t="s">
        <v>80</v>
      </c>
      <c r="BK711" s="96">
        <f>ROUND(P711*H711,2)</f>
        <v>0</v>
      </c>
      <c r="BL711" s="17" t="s">
        <v>239</v>
      </c>
      <c r="BM711" s="95" t="s">
        <v>947</v>
      </c>
    </row>
    <row r="712" spans="1:65" s="15" customFormat="1">
      <c r="B712" s="230"/>
      <c r="C712" s="231"/>
      <c r="D712" s="221" t="s">
        <v>169</v>
      </c>
      <c r="E712" s="232" t="s">
        <v>1</v>
      </c>
      <c r="F712" s="233" t="s">
        <v>948</v>
      </c>
      <c r="G712" s="231"/>
      <c r="H712" s="232" t="s">
        <v>1</v>
      </c>
      <c r="I712" s="231"/>
      <c r="J712" s="231"/>
      <c r="K712" s="231"/>
      <c r="M712" s="107"/>
      <c r="N712" s="109"/>
      <c r="O712" s="110"/>
      <c r="P712" s="110"/>
      <c r="Q712" s="110"/>
      <c r="R712" s="110"/>
      <c r="S712" s="110"/>
      <c r="T712" s="110"/>
      <c r="U712" s="110"/>
      <c r="V712" s="110"/>
      <c r="W712" s="110"/>
      <c r="X712" s="111"/>
      <c r="AT712" s="108" t="s">
        <v>169</v>
      </c>
      <c r="AU712" s="108" t="s">
        <v>82</v>
      </c>
      <c r="AV712" s="15" t="s">
        <v>80</v>
      </c>
      <c r="AW712" s="15" t="s">
        <v>4</v>
      </c>
      <c r="AX712" s="15" t="s">
        <v>72</v>
      </c>
      <c r="AY712" s="108" t="s">
        <v>161</v>
      </c>
    </row>
    <row r="713" spans="1:65" s="13" customFormat="1">
      <c r="B713" s="219"/>
      <c r="C713" s="220"/>
      <c r="D713" s="221" t="s">
        <v>169</v>
      </c>
      <c r="E713" s="222" t="s">
        <v>1</v>
      </c>
      <c r="F713" s="223" t="s">
        <v>248</v>
      </c>
      <c r="G713" s="220"/>
      <c r="H713" s="224">
        <v>20</v>
      </c>
      <c r="I713" s="220"/>
      <c r="J713" s="220"/>
      <c r="K713" s="220"/>
      <c r="M713" s="97"/>
      <c r="N713" s="99"/>
      <c r="O713" s="100"/>
      <c r="P713" s="100"/>
      <c r="Q713" s="100"/>
      <c r="R713" s="100"/>
      <c r="S713" s="100"/>
      <c r="T713" s="100"/>
      <c r="U713" s="100"/>
      <c r="V713" s="100"/>
      <c r="W713" s="100"/>
      <c r="X713" s="101"/>
      <c r="AT713" s="98" t="s">
        <v>169</v>
      </c>
      <c r="AU713" s="98" t="s">
        <v>82</v>
      </c>
      <c r="AV713" s="13" t="s">
        <v>82</v>
      </c>
      <c r="AW713" s="13" t="s">
        <v>4</v>
      </c>
      <c r="AX713" s="13" t="s">
        <v>72</v>
      </c>
      <c r="AY713" s="98" t="s">
        <v>161</v>
      </c>
    </row>
    <row r="714" spans="1:65" s="14" customFormat="1">
      <c r="B714" s="225"/>
      <c r="C714" s="226"/>
      <c r="D714" s="221" t="s">
        <v>169</v>
      </c>
      <c r="E714" s="227" t="s">
        <v>1</v>
      </c>
      <c r="F714" s="228" t="s">
        <v>171</v>
      </c>
      <c r="G714" s="226"/>
      <c r="H714" s="229">
        <v>20</v>
      </c>
      <c r="I714" s="226"/>
      <c r="J714" s="226"/>
      <c r="K714" s="226"/>
      <c r="M714" s="102"/>
      <c r="N714" s="104"/>
      <c r="O714" s="105"/>
      <c r="P714" s="105"/>
      <c r="Q714" s="105"/>
      <c r="R714" s="105"/>
      <c r="S714" s="105"/>
      <c r="T714" s="105"/>
      <c r="U714" s="105"/>
      <c r="V714" s="105"/>
      <c r="W714" s="105"/>
      <c r="X714" s="106"/>
      <c r="AT714" s="103" t="s">
        <v>169</v>
      </c>
      <c r="AU714" s="103" t="s">
        <v>82</v>
      </c>
      <c r="AV714" s="14" t="s">
        <v>168</v>
      </c>
      <c r="AW714" s="14" t="s">
        <v>4</v>
      </c>
      <c r="AX714" s="14" t="s">
        <v>80</v>
      </c>
      <c r="AY714" s="103" t="s">
        <v>161</v>
      </c>
    </row>
    <row r="715" spans="1:65" s="2" customFormat="1" ht="37.9" customHeight="1">
      <c r="A715" s="21"/>
      <c r="B715" s="137"/>
      <c r="C715" s="235" t="s">
        <v>949</v>
      </c>
      <c r="D715" s="235" t="s">
        <v>549</v>
      </c>
      <c r="E715" s="236" t="s">
        <v>950</v>
      </c>
      <c r="F715" s="237" t="s">
        <v>951</v>
      </c>
      <c r="G715" s="238" t="s">
        <v>346</v>
      </c>
      <c r="H715" s="239">
        <v>20</v>
      </c>
      <c r="I715" s="123"/>
      <c r="J715" s="240"/>
      <c r="K715" s="241">
        <f>ROUND(P715*H715,2)</f>
        <v>0</v>
      </c>
      <c r="L715" s="115"/>
      <c r="M715" s="116"/>
      <c r="N715" s="117" t="s">
        <v>1</v>
      </c>
      <c r="O715" s="91" t="s">
        <v>35</v>
      </c>
      <c r="P715" s="92">
        <f>I715+J715</f>
        <v>0</v>
      </c>
      <c r="Q715" s="92">
        <f>ROUND(I715*H715,2)</f>
        <v>0</v>
      </c>
      <c r="R715" s="92">
        <f>ROUND(J715*H715,2)</f>
        <v>0</v>
      </c>
      <c r="S715" s="93">
        <v>0</v>
      </c>
      <c r="T715" s="93">
        <f>S715*H715</f>
        <v>0</v>
      </c>
      <c r="U715" s="93">
        <v>0</v>
      </c>
      <c r="V715" s="93">
        <f>U715*H715</f>
        <v>0</v>
      </c>
      <c r="W715" s="93">
        <v>0</v>
      </c>
      <c r="X715" s="94">
        <f>W715*H715</f>
        <v>0</v>
      </c>
      <c r="Y715" s="21"/>
      <c r="Z715" s="21"/>
      <c r="AA715" s="21"/>
      <c r="AB715" s="21"/>
      <c r="AC715" s="21"/>
      <c r="AD715" s="21"/>
      <c r="AE715" s="21"/>
      <c r="AR715" s="95" t="s">
        <v>286</v>
      </c>
      <c r="AT715" s="95" t="s">
        <v>549</v>
      </c>
      <c r="AU715" s="95" t="s">
        <v>82</v>
      </c>
      <c r="AY715" s="17" t="s">
        <v>161</v>
      </c>
      <c r="BE715" s="96">
        <f>IF(O715="základní",K715,0)</f>
        <v>0</v>
      </c>
      <c r="BF715" s="96">
        <f>IF(O715="snížená",K715,0)</f>
        <v>0</v>
      </c>
      <c r="BG715" s="96">
        <f>IF(O715="zákl. přenesená",K715,0)</f>
        <v>0</v>
      </c>
      <c r="BH715" s="96">
        <f>IF(O715="sníž. přenesená",K715,0)</f>
        <v>0</v>
      </c>
      <c r="BI715" s="96">
        <f>IF(O715="nulová",K715,0)</f>
        <v>0</v>
      </c>
      <c r="BJ715" s="17" t="s">
        <v>80</v>
      </c>
      <c r="BK715" s="96">
        <f>ROUND(P715*H715,2)</f>
        <v>0</v>
      </c>
      <c r="BL715" s="17" t="s">
        <v>239</v>
      </c>
      <c r="BM715" s="95" t="s">
        <v>952</v>
      </c>
    </row>
    <row r="716" spans="1:65" s="2" customFormat="1" ht="33" customHeight="1">
      <c r="A716" s="21"/>
      <c r="B716" s="137"/>
      <c r="C716" s="213" t="s">
        <v>704</v>
      </c>
      <c r="D716" s="213" t="s">
        <v>164</v>
      </c>
      <c r="E716" s="214" t="s">
        <v>953</v>
      </c>
      <c r="F716" s="215" t="s">
        <v>954</v>
      </c>
      <c r="G716" s="216" t="s">
        <v>346</v>
      </c>
      <c r="H716" s="217">
        <v>21.2</v>
      </c>
      <c r="I716" s="218">
        <v>0</v>
      </c>
      <c r="J716" s="123"/>
      <c r="K716" s="218">
        <f>ROUND(P716*H716,2)</f>
        <v>0</v>
      </c>
      <c r="L716" s="89"/>
      <c r="M716" s="22"/>
      <c r="N716" s="90" t="s">
        <v>1</v>
      </c>
      <c r="O716" s="91" t="s">
        <v>35</v>
      </c>
      <c r="P716" s="92">
        <f>I716+J716</f>
        <v>0</v>
      </c>
      <c r="Q716" s="92">
        <f>ROUND(I716*H716,2)</f>
        <v>0</v>
      </c>
      <c r="R716" s="92">
        <f>ROUND(J716*H716,2)</f>
        <v>0</v>
      </c>
      <c r="S716" s="93">
        <v>0</v>
      </c>
      <c r="T716" s="93">
        <f>S716*H716</f>
        <v>0</v>
      </c>
      <c r="U716" s="93">
        <v>0</v>
      </c>
      <c r="V716" s="93">
        <f>U716*H716</f>
        <v>0</v>
      </c>
      <c r="W716" s="93">
        <v>0</v>
      </c>
      <c r="X716" s="94">
        <f>W716*H716</f>
        <v>0</v>
      </c>
      <c r="Y716" s="21"/>
      <c r="Z716" s="21"/>
      <c r="AA716" s="21"/>
      <c r="AB716" s="21"/>
      <c r="AC716" s="21"/>
      <c r="AD716" s="21"/>
      <c r="AE716" s="21"/>
      <c r="AR716" s="95" t="s">
        <v>239</v>
      </c>
      <c r="AT716" s="95" t="s">
        <v>164</v>
      </c>
      <c r="AU716" s="95" t="s">
        <v>82</v>
      </c>
      <c r="AY716" s="17" t="s">
        <v>161</v>
      </c>
      <c r="BE716" s="96">
        <f>IF(O716="základní",K716,0)</f>
        <v>0</v>
      </c>
      <c r="BF716" s="96">
        <f>IF(O716="snížená",K716,0)</f>
        <v>0</v>
      </c>
      <c r="BG716" s="96">
        <f>IF(O716="zákl. přenesená",K716,0)</f>
        <v>0</v>
      </c>
      <c r="BH716" s="96">
        <f>IF(O716="sníž. přenesená",K716,0)</f>
        <v>0</v>
      </c>
      <c r="BI716" s="96">
        <f>IF(O716="nulová",K716,0)</f>
        <v>0</v>
      </c>
      <c r="BJ716" s="17" t="s">
        <v>80</v>
      </c>
      <c r="BK716" s="96">
        <f>ROUND(P716*H716,2)</f>
        <v>0</v>
      </c>
      <c r="BL716" s="17" t="s">
        <v>239</v>
      </c>
      <c r="BM716" s="95" t="s">
        <v>955</v>
      </c>
    </row>
    <row r="717" spans="1:65" s="15" customFormat="1">
      <c r="B717" s="230"/>
      <c r="C717" s="231"/>
      <c r="D717" s="221" t="s">
        <v>169</v>
      </c>
      <c r="E717" s="232" t="s">
        <v>1</v>
      </c>
      <c r="F717" s="233" t="s">
        <v>956</v>
      </c>
      <c r="G717" s="231"/>
      <c r="H717" s="232" t="s">
        <v>1</v>
      </c>
      <c r="I717" s="231"/>
      <c r="J717" s="231"/>
      <c r="K717" s="231"/>
      <c r="M717" s="107"/>
      <c r="N717" s="109"/>
      <c r="O717" s="110"/>
      <c r="P717" s="110"/>
      <c r="Q717" s="110"/>
      <c r="R717" s="110"/>
      <c r="S717" s="110"/>
      <c r="T717" s="110"/>
      <c r="U717" s="110"/>
      <c r="V717" s="110"/>
      <c r="W717" s="110"/>
      <c r="X717" s="111"/>
      <c r="AT717" s="108" t="s">
        <v>169</v>
      </c>
      <c r="AU717" s="108" t="s">
        <v>82</v>
      </c>
      <c r="AV717" s="15" t="s">
        <v>80</v>
      </c>
      <c r="AW717" s="15" t="s">
        <v>4</v>
      </c>
      <c r="AX717" s="15" t="s">
        <v>72</v>
      </c>
      <c r="AY717" s="108" t="s">
        <v>161</v>
      </c>
    </row>
    <row r="718" spans="1:65" s="13" customFormat="1">
      <c r="B718" s="219"/>
      <c r="C718" s="220"/>
      <c r="D718" s="221" t="s">
        <v>169</v>
      </c>
      <c r="E718" s="222" t="s">
        <v>1</v>
      </c>
      <c r="F718" s="223" t="s">
        <v>957</v>
      </c>
      <c r="G718" s="220"/>
      <c r="H718" s="224">
        <v>21.2</v>
      </c>
      <c r="I718" s="220"/>
      <c r="J718" s="220"/>
      <c r="K718" s="220"/>
      <c r="M718" s="97"/>
      <c r="N718" s="99"/>
      <c r="O718" s="100"/>
      <c r="P718" s="100"/>
      <c r="Q718" s="100"/>
      <c r="R718" s="100"/>
      <c r="S718" s="100"/>
      <c r="T718" s="100"/>
      <c r="U718" s="100"/>
      <c r="V718" s="100"/>
      <c r="W718" s="100"/>
      <c r="X718" s="101"/>
      <c r="AT718" s="98" t="s">
        <v>169</v>
      </c>
      <c r="AU718" s="98" t="s">
        <v>82</v>
      </c>
      <c r="AV718" s="13" t="s">
        <v>82</v>
      </c>
      <c r="AW718" s="13" t="s">
        <v>4</v>
      </c>
      <c r="AX718" s="13" t="s">
        <v>72</v>
      </c>
      <c r="AY718" s="98" t="s">
        <v>161</v>
      </c>
    </row>
    <row r="719" spans="1:65" s="14" customFormat="1">
      <c r="B719" s="225"/>
      <c r="C719" s="226"/>
      <c r="D719" s="221" t="s">
        <v>169</v>
      </c>
      <c r="E719" s="227" t="s">
        <v>1</v>
      </c>
      <c r="F719" s="228" t="s">
        <v>171</v>
      </c>
      <c r="G719" s="226"/>
      <c r="H719" s="229">
        <v>21.2</v>
      </c>
      <c r="I719" s="226"/>
      <c r="J719" s="226"/>
      <c r="K719" s="226"/>
      <c r="M719" s="102"/>
      <c r="N719" s="104"/>
      <c r="O719" s="105"/>
      <c r="P719" s="105"/>
      <c r="Q719" s="105"/>
      <c r="R719" s="105"/>
      <c r="S719" s="105"/>
      <c r="T719" s="105"/>
      <c r="U719" s="105"/>
      <c r="V719" s="105"/>
      <c r="W719" s="105"/>
      <c r="X719" s="106"/>
      <c r="AT719" s="103" t="s">
        <v>169</v>
      </c>
      <c r="AU719" s="103" t="s">
        <v>82</v>
      </c>
      <c r="AV719" s="14" t="s">
        <v>168</v>
      </c>
      <c r="AW719" s="14" t="s">
        <v>4</v>
      </c>
      <c r="AX719" s="14" t="s">
        <v>80</v>
      </c>
      <c r="AY719" s="103" t="s">
        <v>161</v>
      </c>
    </row>
    <row r="720" spans="1:65" s="2" customFormat="1" ht="16.5" customHeight="1">
      <c r="A720" s="21"/>
      <c r="B720" s="137"/>
      <c r="C720" s="235" t="s">
        <v>958</v>
      </c>
      <c r="D720" s="235" t="s">
        <v>549</v>
      </c>
      <c r="E720" s="236" t="s">
        <v>959</v>
      </c>
      <c r="F720" s="237" t="s">
        <v>960</v>
      </c>
      <c r="G720" s="238" t="s">
        <v>346</v>
      </c>
      <c r="H720" s="239">
        <v>23.32</v>
      </c>
      <c r="I720" s="123"/>
      <c r="J720" s="240"/>
      <c r="K720" s="241">
        <f>ROUND(P720*H720,2)</f>
        <v>0</v>
      </c>
      <c r="L720" s="115"/>
      <c r="M720" s="116"/>
      <c r="N720" s="117" t="s">
        <v>1</v>
      </c>
      <c r="O720" s="91" t="s">
        <v>35</v>
      </c>
      <c r="P720" s="92">
        <f>I720+J720</f>
        <v>0</v>
      </c>
      <c r="Q720" s="92">
        <f>ROUND(I720*H720,2)</f>
        <v>0</v>
      </c>
      <c r="R720" s="92">
        <f>ROUND(J720*H720,2)</f>
        <v>0</v>
      </c>
      <c r="S720" s="93">
        <v>0</v>
      </c>
      <c r="T720" s="93">
        <f>S720*H720</f>
        <v>0</v>
      </c>
      <c r="U720" s="93">
        <v>0</v>
      </c>
      <c r="V720" s="93">
        <f>U720*H720</f>
        <v>0</v>
      </c>
      <c r="W720" s="93">
        <v>0</v>
      </c>
      <c r="X720" s="94">
        <f>W720*H720</f>
        <v>0</v>
      </c>
      <c r="Y720" s="21"/>
      <c r="Z720" s="21"/>
      <c r="AA720" s="21"/>
      <c r="AB720" s="21"/>
      <c r="AC720" s="21"/>
      <c r="AD720" s="21"/>
      <c r="AE720" s="21"/>
      <c r="AR720" s="95" t="s">
        <v>286</v>
      </c>
      <c r="AT720" s="95" t="s">
        <v>549</v>
      </c>
      <c r="AU720" s="95" t="s">
        <v>82</v>
      </c>
      <c r="AY720" s="17" t="s">
        <v>161</v>
      </c>
      <c r="BE720" s="96">
        <f>IF(O720="základní",K720,0)</f>
        <v>0</v>
      </c>
      <c r="BF720" s="96">
        <f>IF(O720="snížená",K720,0)</f>
        <v>0</v>
      </c>
      <c r="BG720" s="96">
        <f>IF(O720="zákl. přenesená",K720,0)</f>
        <v>0</v>
      </c>
      <c r="BH720" s="96">
        <f>IF(O720="sníž. přenesená",K720,0)</f>
        <v>0</v>
      </c>
      <c r="BI720" s="96">
        <f>IF(O720="nulová",K720,0)</f>
        <v>0</v>
      </c>
      <c r="BJ720" s="17" t="s">
        <v>80</v>
      </c>
      <c r="BK720" s="96">
        <f>ROUND(P720*H720,2)</f>
        <v>0</v>
      </c>
      <c r="BL720" s="17" t="s">
        <v>239</v>
      </c>
      <c r="BM720" s="95" t="s">
        <v>961</v>
      </c>
    </row>
    <row r="721" spans="1:65" s="13" customFormat="1">
      <c r="B721" s="219"/>
      <c r="C721" s="220"/>
      <c r="D721" s="221" t="s">
        <v>169</v>
      </c>
      <c r="E721" s="222" t="s">
        <v>1</v>
      </c>
      <c r="F721" s="223" t="s">
        <v>962</v>
      </c>
      <c r="G721" s="220"/>
      <c r="H721" s="224">
        <v>23.32</v>
      </c>
      <c r="I721" s="220"/>
      <c r="J721" s="220"/>
      <c r="K721" s="220"/>
      <c r="M721" s="97"/>
      <c r="N721" s="99"/>
      <c r="O721" s="100"/>
      <c r="P721" s="100"/>
      <c r="Q721" s="100"/>
      <c r="R721" s="100"/>
      <c r="S721" s="100"/>
      <c r="T721" s="100"/>
      <c r="U721" s="100"/>
      <c r="V721" s="100"/>
      <c r="W721" s="100"/>
      <c r="X721" s="101"/>
      <c r="AT721" s="98" t="s">
        <v>169</v>
      </c>
      <c r="AU721" s="98" t="s">
        <v>82</v>
      </c>
      <c r="AV721" s="13" t="s">
        <v>82</v>
      </c>
      <c r="AW721" s="13" t="s">
        <v>4</v>
      </c>
      <c r="AX721" s="13" t="s">
        <v>72</v>
      </c>
      <c r="AY721" s="98" t="s">
        <v>161</v>
      </c>
    </row>
    <row r="722" spans="1:65" s="14" customFormat="1">
      <c r="B722" s="225"/>
      <c r="C722" s="226"/>
      <c r="D722" s="221" t="s">
        <v>169</v>
      </c>
      <c r="E722" s="227" t="s">
        <v>1</v>
      </c>
      <c r="F722" s="228" t="s">
        <v>171</v>
      </c>
      <c r="G722" s="226"/>
      <c r="H722" s="229">
        <v>23.32</v>
      </c>
      <c r="I722" s="226"/>
      <c r="J722" s="226"/>
      <c r="K722" s="226"/>
      <c r="M722" s="102"/>
      <c r="N722" s="104"/>
      <c r="O722" s="105"/>
      <c r="P722" s="105"/>
      <c r="Q722" s="105"/>
      <c r="R722" s="105"/>
      <c r="S722" s="105"/>
      <c r="T722" s="105"/>
      <c r="U722" s="105"/>
      <c r="V722" s="105"/>
      <c r="W722" s="105"/>
      <c r="X722" s="106"/>
      <c r="AT722" s="103" t="s">
        <v>169</v>
      </c>
      <c r="AU722" s="103" t="s">
        <v>82</v>
      </c>
      <c r="AV722" s="14" t="s">
        <v>168</v>
      </c>
      <c r="AW722" s="14" t="s">
        <v>4</v>
      </c>
      <c r="AX722" s="14" t="s">
        <v>80</v>
      </c>
      <c r="AY722" s="103" t="s">
        <v>161</v>
      </c>
    </row>
    <row r="723" spans="1:65" s="2" customFormat="1" ht="24.2" customHeight="1">
      <c r="A723" s="21"/>
      <c r="B723" s="137"/>
      <c r="C723" s="213" t="s">
        <v>708</v>
      </c>
      <c r="D723" s="213" t="s">
        <v>164</v>
      </c>
      <c r="E723" s="214" t="s">
        <v>963</v>
      </c>
      <c r="F723" s="215" t="s">
        <v>964</v>
      </c>
      <c r="G723" s="216" t="s">
        <v>269</v>
      </c>
      <c r="H723" s="217">
        <v>4</v>
      </c>
      <c r="I723" s="218">
        <v>0</v>
      </c>
      <c r="J723" s="123"/>
      <c r="K723" s="218">
        <f>ROUND(P723*H723,2)</f>
        <v>0</v>
      </c>
      <c r="L723" s="89"/>
      <c r="M723" s="22"/>
      <c r="N723" s="90" t="s">
        <v>1</v>
      </c>
      <c r="O723" s="91" t="s">
        <v>35</v>
      </c>
      <c r="P723" s="92">
        <f>I723+J723</f>
        <v>0</v>
      </c>
      <c r="Q723" s="92">
        <f>ROUND(I723*H723,2)</f>
        <v>0</v>
      </c>
      <c r="R723" s="92">
        <f>ROUND(J723*H723,2)</f>
        <v>0</v>
      </c>
      <c r="S723" s="93">
        <v>0</v>
      </c>
      <c r="T723" s="93">
        <f>S723*H723</f>
        <v>0</v>
      </c>
      <c r="U723" s="93">
        <v>0</v>
      </c>
      <c r="V723" s="93">
        <f>U723*H723</f>
        <v>0</v>
      </c>
      <c r="W723" s="93">
        <v>0</v>
      </c>
      <c r="X723" s="94">
        <f>W723*H723</f>
        <v>0</v>
      </c>
      <c r="Y723" s="21"/>
      <c r="Z723" s="21"/>
      <c r="AA723" s="21"/>
      <c r="AB723" s="21"/>
      <c r="AC723" s="21"/>
      <c r="AD723" s="21"/>
      <c r="AE723" s="21"/>
      <c r="AR723" s="95" t="s">
        <v>239</v>
      </c>
      <c r="AT723" s="95" t="s">
        <v>164</v>
      </c>
      <c r="AU723" s="95" t="s">
        <v>82</v>
      </c>
      <c r="AY723" s="17" t="s">
        <v>161</v>
      </c>
      <c r="BE723" s="96">
        <f>IF(O723="základní",K723,0)</f>
        <v>0</v>
      </c>
      <c r="BF723" s="96">
        <f>IF(O723="snížená",K723,0)</f>
        <v>0</v>
      </c>
      <c r="BG723" s="96">
        <f>IF(O723="zákl. přenesená",K723,0)</f>
        <v>0</v>
      </c>
      <c r="BH723" s="96">
        <f>IF(O723="sníž. přenesená",K723,0)</f>
        <v>0</v>
      </c>
      <c r="BI723" s="96">
        <f>IF(O723="nulová",K723,0)</f>
        <v>0</v>
      </c>
      <c r="BJ723" s="17" t="s">
        <v>80</v>
      </c>
      <c r="BK723" s="96">
        <f>ROUND(P723*H723,2)</f>
        <v>0</v>
      </c>
      <c r="BL723" s="17" t="s">
        <v>239</v>
      </c>
      <c r="BM723" s="95" t="s">
        <v>965</v>
      </c>
    </row>
    <row r="724" spans="1:65" s="15" customFormat="1">
      <c r="B724" s="230"/>
      <c r="C724" s="231"/>
      <c r="D724" s="221" t="s">
        <v>169</v>
      </c>
      <c r="E724" s="232" t="s">
        <v>1</v>
      </c>
      <c r="F724" s="233" t="s">
        <v>956</v>
      </c>
      <c r="G724" s="231"/>
      <c r="H724" s="232" t="s">
        <v>1</v>
      </c>
      <c r="I724" s="231"/>
      <c r="J724" s="231"/>
      <c r="K724" s="231"/>
      <c r="M724" s="107"/>
      <c r="N724" s="109"/>
      <c r="O724" s="110"/>
      <c r="P724" s="110"/>
      <c r="Q724" s="110"/>
      <c r="R724" s="110"/>
      <c r="S724" s="110"/>
      <c r="T724" s="110"/>
      <c r="U724" s="110"/>
      <c r="V724" s="110"/>
      <c r="W724" s="110"/>
      <c r="X724" s="111"/>
      <c r="AT724" s="108" t="s">
        <v>169</v>
      </c>
      <c r="AU724" s="108" t="s">
        <v>82</v>
      </c>
      <c r="AV724" s="15" t="s">
        <v>80</v>
      </c>
      <c r="AW724" s="15" t="s">
        <v>4</v>
      </c>
      <c r="AX724" s="15" t="s">
        <v>72</v>
      </c>
      <c r="AY724" s="108" t="s">
        <v>161</v>
      </c>
    </row>
    <row r="725" spans="1:65" s="13" customFormat="1">
      <c r="B725" s="219"/>
      <c r="C725" s="220"/>
      <c r="D725" s="221" t="s">
        <v>169</v>
      </c>
      <c r="E725" s="222" t="s">
        <v>1</v>
      </c>
      <c r="F725" s="223" t="s">
        <v>168</v>
      </c>
      <c r="G725" s="220"/>
      <c r="H725" s="224">
        <v>4</v>
      </c>
      <c r="I725" s="220"/>
      <c r="J725" s="220"/>
      <c r="K725" s="220"/>
      <c r="M725" s="97"/>
      <c r="N725" s="99"/>
      <c r="O725" s="100"/>
      <c r="P725" s="100"/>
      <c r="Q725" s="100"/>
      <c r="R725" s="100"/>
      <c r="S725" s="100"/>
      <c r="T725" s="100"/>
      <c r="U725" s="100"/>
      <c r="V725" s="100"/>
      <c r="W725" s="100"/>
      <c r="X725" s="101"/>
      <c r="AT725" s="98" t="s">
        <v>169</v>
      </c>
      <c r="AU725" s="98" t="s">
        <v>82</v>
      </c>
      <c r="AV725" s="13" t="s">
        <v>82</v>
      </c>
      <c r="AW725" s="13" t="s">
        <v>4</v>
      </c>
      <c r="AX725" s="13" t="s">
        <v>72</v>
      </c>
      <c r="AY725" s="98" t="s">
        <v>161</v>
      </c>
    </row>
    <row r="726" spans="1:65" s="14" customFormat="1">
      <c r="B726" s="225"/>
      <c r="C726" s="226"/>
      <c r="D726" s="221" t="s">
        <v>169</v>
      </c>
      <c r="E726" s="227" t="s">
        <v>1</v>
      </c>
      <c r="F726" s="228" t="s">
        <v>171</v>
      </c>
      <c r="G726" s="226"/>
      <c r="H726" s="229">
        <v>4</v>
      </c>
      <c r="I726" s="226"/>
      <c r="J726" s="226"/>
      <c r="K726" s="226"/>
      <c r="M726" s="102"/>
      <c r="N726" s="104"/>
      <c r="O726" s="105"/>
      <c r="P726" s="105"/>
      <c r="Q726" s="105"/>
      <c r="R726" s="105"/>
      <c r="S726" s="105"/>
      <c r="T726" s="105"/>
      <c r="U726" s="105"/>
      <c r="V726" s="105"/>
      <c r="W726" s="105"/>
      <c r="X726" s="106"/>
      <c r="AT726" s="103" t="s">
        <v>169</v>
      </c>
      <c r="AU726" s="103" t="s">
        <v>82</v>
      </c>
      <c r="AV726" s="14" t="s">
        <v>168</v>
      </c>
      <c r="AW726" s="14" t="s">
        <v>4</v>
      </c>
      <c r="AX726" s="14" t="s">
        <v>80</v>
      </c>
      <c r="AY726" s="103" t="s">
        <v>161</v>
      </c>
    </row>
    <row r="727" spans="1:65" s="2" customFormat="1" ht="16.5" customHeight="1">
      <c r="A727" s="21"/>
      <c r="B727" s="137"/>
      <c r="C727" s="235" t="s">
        <v>966</v>
      </c>
      <c r="D727" s="235" t="s">
        <v>549</v>
      </c>
      <c r="E727" s="236" t="s">
        <v>967</v>
      </c>
      <c r="F727" s="237" t="s">
        <v>968</v>
      </c>
      <c r="G727" s="238" t="s">
        <v>167</v>
      </c>
      <c r="H727" s="239">
        <v>4.4000000000000004</v>
      </c>
      <c r="I727" s="123"/>
      <c r="J727" s="240"/>
      <c r="K727" s="241">
        <f>ROUND(P727*H727,2)</f>
        <v>0</v>
      </c>
      <c r="L727" s="115"/>
      <c r="M727" s="116"/>
      <c r="N727" s="117" t="s">
        <v>1</v>
      </c>
      <c r="O727" s="91" t="s">
        <v>35</v>
      </c>
      <c r="P727" s="92">
        <f>I727+J727</f>
        <v>0</v>
      </c>
      <c r="Q727" s="92">
        <f>ROUND(I727*H727,2)</f>
        <v>0</v>
      </c>
      <c r="R727" s="92">
        <f>ROUND(J727*H727,2)</f>
        <v>0</v>
      </c>
      <c r="S727" s="93">
        <v>0</v>
      </c>
      <c r="T727" s="93">
        <f>S727*H727</f>
        <v>0</v>
      </c>
      <c r="U727" s="93">
        <v>0</v>
      </c>
      <c r="V727" s="93">
        <f>U727*H727</f>
        <v>0</v>
      </c>
      <c r="W727" s="93">
        <v>0</v>
      </c>
      <c r="X727" s="94">
        <f>W727*H727</f>
        <v>0</v>
      </c>
      <c r="Y727" s="21"/>
      <c r="Z727" s="21"/>
      <c r="AA727" s="21"/>
      <c r="AB727" s="21"/>
      <c r="AC727" s="21"/>
      <c r="AD727" s="21"/>
      <c r="AE727" s="21"/>
      <c r="AR727" s="95" t="s">
        <v>286</v>
      </c>
      <c r="AT727" s="95" t="s">
        <v>549</v>
      </c>
      <c r="AU727" s="95" t="s">
        <v>82</v>
      </c>
      <c r="AY727" s="17" t="s">
        <v>161</v>
      </c>
      <c r="BE727" s="96">
        <f>IF(O727="základní",K727,0)</f>
        <v>0</v>
      </c>
      <c r="BF727" s="96">
        <f>IF(O727="snížená",K727,0)</f>
        <v>0</v>
      </c>
      <c r="BG727" s="96">
        <f>IF(O727="zákl. přenesená",K727,0)</f>
        <v>0</v>
      </c>
      <c r="BH727" s="96">
        <f>IF(O727="sníž. přenesená",K727,0)</f>
        <v>0</v>
      </c>
      <c r="BI727" s="96">
        <f>IF(O727="nulová",K727,0)</f>
        <v>0</v>
      </c>
      <c r="BJ727" s="17" t="s">
        <v>80</v>
      </c>
      <c r="BK727" s="96">
        <f>ROUND(P727*H727,2)</f>
        <v>0</v>
      </c>
      <c r="BL727" s="17" t="s">
        <v>239</v>
      </c>
      <c r="BM727" s="95" t="s">
        <v>969</v>
      </c>
    </row>
    <row r="728" spans="1:65" s="13" customFormat="1">
      <c r="B728" s="219"/>
      <c r="C728" s="220"/>
      <c r="D728" s="221" t="s">
        <v>169</v>
      </c>
      <c r="E728" s="222" t="s">
        <v>1</v>
      </c>
      <c r="F728" s="223" t="s">
        <v>970</v>
      </c>
      <c r="G728" s="220"/>
      <c r="H728" s="224">
        <v>4.4000000000000004</v>
      </c>
      <c r="I728" s="220"/>
      <c r="J728" s="220"/>
      <c r="K728" s="220"/>
      <c r="M728" s="97"/>
      <c r="N728" s="99"/>
      <c r="O728" s="100"/>
      <c r="P728" s="100"/>
      <c r="Q728" s="100"/>
      <c r="R728" s="100"/>
      <c r="S728" s="100"/>
      <c r="T728" s="100"/>
      <c r="U728" s="100"/>
      <c r="V728" s="100"/>
      <c r="W728" s="100"/>
      <c r="X728" s="101"/>
      <c r="AT728" s="98" t="s">
        <v>169</v>
      </c>
      <c r="AU728" s="98" t="s">
        <v>82</v>
      </c>
      <c r="AV728" s="13" t="s">
        <v>82</v>
      </c>
      <c r="AW728" s="13" t="s">
        <v>4</v>
      </c>
      <c r="AX728" s="13" t="s">
        <v>72</v>
      </c>
      <c r="AY728" s="98" t="s">
        <v>161</v>
      </c>
    </row>
    <row r="729" spans="1:65" s="14" customFormat="1">
      <c r="B729" s="225"/>
      <c r="C729" s="226"/>
      <c r="D729" s="221" t="s">
        <v>169</v>
      </c>
      <c r="E729" s="227" t="s">
        <v>1</v>
      </c>
      <c r="F729" s="228" t="s">
        <v>171</v>
      </c>
      <c r="G729" s="226"/>
      <c r="H729" s="229">
        <v>4.4000000000000004</v>
      </c>
      <c r="I729" s="226"/>
      <c r="J729" s="226"/>
      <c r="K729" s="226"/>
      <c r="M729" s="102"/>
      <c r="N729" s="104"/>
      <c r="O729" s="105"/>
      <c r="P729" s="105"/>
      <c r="Q729" s="105"/>
      <c r="R729" s="105"/>
      <c r="S729" s="105"/>
      <c r="T729" s="105"/>
      <c r="U729" s="105"/>
      <c r="V729" s="105"/>
      <c r="W729" s="105"/>
      <c r="X729" s="106"/>
      <c r="AT729" s="103" t="s">
        <v>169</v>
      </c>
      <c r="AU729" s="103" t="s">
        <v>82</v>
      </c>
      <c r="AV729" s="14" t="s">
        <v>168</v>
      </c>
      <c r="AW729" s="14" t="s">
        <v>4</v>
      </c>
      <c r="AX729" s="14" t="s">
        <v>80</v>
      </c>
      <c r="AY729" s="103" t="s">
        <v>161</v>
      </c>
    </row>
    <row r="730" spans="1:65" s="2" customFormat="1" ht="24.2" customHeight="1">
      <c r="A730" s="21"/>
      <c r="B730" s="137"/>
      <c r="C730" s="213" t="s">
        <v>712</v>
      </c>
      <c r="D730" s="213" t="s">
        <v>164</v>
      </c>
      <c r="E730" s="214" t="s">
        <v>971</v>
      </c>
      <c r="F730" s="215" t="s">
        <v>972</v>
      </c>
      <c r="G730" s="216" t="s">
        <v>269</v>
      </c>
      <c r="H730" s="217">
        <v>4</v>
      </c>
      <c r="I730" s="218">
        <v>0</v>
      </c>
      <c r="J730" s="123"/>
      <c r="K730" s="218">
        <f>ROUND(P730*H730,2)</f>
        <v>0</v>
      </c>
      <c r="L730" s="89"/>
      <c r="M730" s="22"/>
      <c r="N730" s="90" t="s">
        <v>1</v>
      </c>
      <c r="O730" s="91" t="s">
        <v>35</v>
      </c>
      <c r="P730" s="92">
        <f>I730+J730</f>
        <v>0</v>
      </c>
      <c r="Q730" s="92">
        <f>ROUND(I730*H730,2)</f>
        <v>0</v>
      </c>
      <c r="R730" s="92">
        <f>ROUND(J730*H730,2)</f>
        <v>0</v>
      </c>
      <c r="S730" s="93">
        <v>0</v>
      </c>
      <c r="T730" s="93">
        <f>S730*H730</f>
        <v>0</v>
      </c>
      <c r="U730" s="93">
        <v>0</v>
      </c>
      <c r="V730" s="93">
        <f>U730*H730</f>
        <v>0</v>
      </c>
      <c r="W730" s="93">
        <v>0</v>
      </c>
      <c r="X730" s="94">
        <f>W730*H730</f>
        <v>0</v>
      </c>
      <c r="Y730" s="21"/>
      <c r="Z730" s="21"/>
      <c r="AA730" s="21"/>
      <c r="AB730" s="21"/>
      <c r="AC730" s="21"/>
      <c r="AD730" s="21"/>
      <c r="AE730" s="21"/>
      <c r="AR730" s="95" t="s">
        <v>239</v>
      </c>
      <c r="AT730" s="95" t="s">
        <v>164</v>
      </c>
      <c r="AU730" s="95" t="s">
        <v>82</v>
      </c>
      <c r="AY730" s="17" t="s">
        <v>161</v>
      </c>
      <c r="BE730" s="96">
        <f>IF(O730="základní",K730,0)</f>
        <v>0</v>
      </c>
      <c r="BF730" s="96">
        <f>IF(O730="snížená",K730,0)</f>
        <v>0</v>
      </c>
      <c r="BG730" s="96">
        <f>IF(O730="zákl. přenesená",K730,0)</f>
        <v>0</v>
      </c>
      <c r="BH730" s="96">
        <f>IF(O730="sníž. přenesená",K730,0)</f>
        <v>0</v>
      </c>
      <c r="BI730" s="96">
        <f>IF(O730="nulová",K730,0)</f>
        <v>0</v>
      </c>
      <c r="BJ730" s="17" t="s">
        <v>80</v>
      </c>
      <c r="BK730" s="96">
        <f>ROUND(P730*H730,2)</f>
        <v>0</v>
      </c>
      <c r="BL730" s="17" t="s">
        <v>239</v>
      </c>
      <c r="BM730" s="95" t="s">
        <v>973</v>
      </c>
    </row>
    <row r="731" spans="1:65" s="15" customFormat="1">
      <c r="B731" s="230"/>
      <c r="C731" s="231"/>
      <c r="D731" s="221" t="s">
        <v>169</v>
      </c>
      <c r="E731" s="232" t="s">
        <v>1</v>
      </c>
      <c r="F731" s="233" t="s">
        <v>956</v>
      </c>
      <c r="G731" s="231"/>
      <c r="H731" s="232" t="s">
        <v>1</v>
      </c>
      <c r="I731" s="231"/>
      <c r="J731" s="231"/>
      <c r="K731" s="231"/>
      <c r="M731" s="107"/>
      <c r="N731" s="109"/>
      <c r="O731" s="110"/>
      <c r="P731" s="110"/>
      <c r="Q731" s="110"/>
      <c r="R731" s="110"/>
      <c r="S731" s="110"/>
      <c r="T731" s="110"/>
      <c r="U731" s="110"/>
      <c r="V731" s="110"/>
      <c r="W731" s="110"/>
      <c r="X731" s="111"/>
      <c r="AT731" s="108" t="s">
        <v>169</v>
      </c>
      <c r="AU731" s="108" t="s">
        <v>82</v>
      </c>
      <c r="AV731" s="15" t="s">
        <v>80</v>
      </c>
      <c r="AW731" s="15" t="s">
        <v>4</v>
      </c>
      <c r="AX731" s="15" t="s">
        <v>72</v>
      </c>
      <c r="AY731" s="108" t="s">
        <v>161</v>
      </c>
    </row>
    <row r="732" spans="1:65" s="13" customFormat="1">
      <c r="B732" s="219"/>
      <c r="C732" s="220"/>
      <c r="D732" s="221" t="s">
        <v>169</v>
      </c>
      <c r="E732" s="222" t="s">
        <v>1</v>
      </c>
      <c r="F732" s="223" t="s">
        <v>168</v>
      </c>
      <c r="G732" s="220"/>
      <c r="H732" s="224">
        <v>4</v>
      </c>
      <c r="I732" s="220"/>
      <c r="J732" s="220"/>
      <c r="K732" s="220"/>
      <c r="M732" s="97"/>
      <c r="N732" s="99"/>
      <c r="O732" s="100"/>
      <c r="P732" s="100"/>
      <c r="Q732" s="100"/>
      <c r="R732" s="100"/>
      <c r="S732" s="100"/>
      <c r="T732" s="100"/>
      <c r="U732" s="100"/>
      <c r="V732" s="100"/>
      <c r="W732" s="100"/>
      <c r="X732" s="101"/>
      <c r="AT732" s="98" t="s">
        <v>169</v>
      </c>
      <c r="AU732" s="98" t="s">
        <v>82</v>
      </c>
      <c r="AV732" s="13" t="s">
        <v>82</v>
      </c>
      <c r="AW732" s="13" t="s">
        <v>4</v>
      </c>
      <c r="AX732" s="13" t="s">
        <v>72</v>
      </c>
      <c r="AY732" s="98" t="s">
        <v>161</v>
      </c>
    </row>
    <row r="733" spans="1:65" s="14" customFormat="1">
      <c r="B733" s="225"/>
      <c r="C733" s="226"/>
      <c r="D733" s="221" t="s">
        <v>169</v>
      </c>
      <c r="E733" s="227" t="s">
        <v>1</v>
      </c>
      <c r="F733" s="228" t="s">
        <v>171</v>
      </c>
      <c r="G733" s="226"/>
      <c r="H733" s="229">
        <v>4</v>
      </c>
      <c r="I733" s="226"/>
      <c r="J733" s="226"/>
      <c r="K733" s="226"/>
      <c r="M733" s="102"/>
      <c r="N733" s="104"/>
      <c r="O733" s="105"/>
      <c r="P733" s="105"/>
      <c r="Q733" s="105"/>
      <c r="R733" s="105"/>
      <c r="S733" s="105"/>
      <c r="T733" s="105"/>
      <c r="U733" s="105"/>
      <c r="V733" s="105"/>
      <c r="W733" s="105"/>
      <c r="X733" s="106"/>
      <c r="AT733" s="103" t="s">
        <v>169</v>
      </c>
      <c r="AU733" s="103" t="s">
        <v>82</v>
      </c>
      <c r="AV733" s="14" t="s">
        <v>168</v>
      </c>
      <c r="AW733" s="14" t="s">
        <v>4</v>
      </c>
      <c r="AX733" s="14" t="s">
        <v>80</v>
      </c>
      <c r="AY733" s="103" t="s">
        <v>161</v>
      </c>
    </row>
    <row r="734" spans="1:65" s="2" customFormat="1" ht="24.2" customHeight="1">
      <c r="A734" s="21"/>
      <c r="B734" s="137"/>
      <c r="C734" s="235" t="s">
        <v>974</v>
      </c>
      <c r="D734" s="235" t="s">
        <v>549</v>
      </c>
      <c r="E734" s="236" t="s">
        <v>975</v>
      </c>
      <c r="F734" s="237" t="s">
        <v>976</v>
      </c>
      <c r="G734" s="238" t="s">
        <v>167</v>
      </c>
      <c r="H734" s="239">
        <v>4</v>
      </c>
      <c r="I734" s="123"/>
      <c r="J734" s="240"/>
      <c r="K734" s="241">
        <f>ROUND(P734*H734,2)</f>
        <v>0</v>
      </c>
      <c r="L734" s="115"/>
      <c r="M734" s="116"/>
      <c r="N734" s="117" t="s">
        <v>1</v>
      </c>
      <c r="O734" s="91" t="s">
        <v>35</v>
      </c>
      <c r="P734" s="92">
        <f>I734+J734</f>
        <v>0</v>
      </c>
      <c r="Q734" s="92">
        <f>ROUND(I734*H734,2)</f>
        <v>0</v>
      </c>
      <c r="R734" s="92">
        <f>ROUND(J734*H734,2)</f>
        <v>0</v>
      </c>
      <c r="S734" s="93">
        <v>0</v>
      </c>
      <c r="T734" s="93">
        <f>S734*H734</f>
        <v>0</v>
      </c>
      <c r="U734" s="93">
        <v>0</v>
      </c>
      <c r="V734" s="93">
        <f>U734*H734</f>
        <v>0</v>
      </c>
      <c r="W734" s="93">
        <v>0</v>
      </c>
      <c r="X734" s="94">
        <f>W734*H734</f>
        <v>0</v>
      </c>
      <c r="Y734" s="21"/>
      <c r="Z734" s="21"/>
      <c r="AA734" s="21"/>
      <c r="AB734" s="21"/>
      <c r="AC734" s="21"/>
      <c r="AD734" s="21"/>
      <c r="AE734" s="21"/>
      <c r="AR734" s="95" t="s">
        <v>286</v>
      </c>
      <c r="AT734" s="95" t="s">
        <v>549</v>
      </c>
      <c r="AU734" s="95" t="s">
        <v>82</v>
      </c>
      <c r="AY734" s="17" t="s">
        <v>161</v>
      </c>
      <c r="BE734" s="96">
        <f>IF(O734="základní",K734,0)</f>
        <v>0</v>
      </c>
      <c r="BF734" s="96">
        <f>IF(O734="snížená",K734,0)</f>
        <v>0</v>
      </c>
      <c r="BG734" s="96">
        <f>IF(O734="zákl. přenesená",K734,0)</f>
        <v>0</v>
      </c>
      <c r="BH734" s="96">
        <f>IF(O734="sníž. přenesená",K734,0)</f>
        <v>0</v>
      </c>
      <c r="BI734" s="96">
        <f>IF(O734="nulová",K734,0)</f>
        <v>0</v>
      </c>
      <c r="BJ734" s="17" t="s">
        <v>80</v>
      </c>
      <c r="BK734" s="96">
        <f>ROUND(P734*H734,2)</f>
        <v>0</v>
      </c>
      <c r="BL734" s="17" t="s">
        <v>239</v>
      </c>
      <c r="BM734" s="95" t="s">
        <v>977</v>
      </c>
    </row>
    <row r="735" spans="1:65" s="2" customFormat="1" ht="24.2" customHeight="1">
      <c r="A735" s="21"/>
      <c r="B735" s="137"/>
      <c r="C735" s="213" t="s">
        <v>716</v>
      </c>
      <c r="D735" s="213" t="s">
        <v>164</v>
      </c>
      <c r="E735" s="214" t="s">
        <v>978</v>
      </c>
      <c r="F735" s="215" t="s">
        <v>979</v>
      </c>
      <c r="G735" s="216" t="s">
        <v>346</v>
      </c>
      <c r="H735" s="217">
        <v>5</v>
      </c>
      <c r="I735" s="218">
        <v>0</v>
      </c>
      <c r="J735" s="123"/>
      <c r="K735" s="218">
        <f>ROUND(P735*H735,2)</f>
        <v>0</v>
      </c>
      <c r="L735" s="89"/>
      <c r="M735" s="22"/>
      <c r="N735" s="90" t="s">
        <v>1</v>
      </c>
      <c r="O735" s="91" t="s">
        <v>35</v>
      </c>
      <c r="P735" s="92">
        <f>I735+J735</f>
        <v>0</v>
      </c>
      <c r="Q735" s="92">
        <f>ROUND(I735*H735,2)</f>
        <v>0</v>
      </c>
      <c r="R735" s="92">
        <f>ROUND(J735*H735,2)</f>
        <v>0</v>
      </c>
      <c r="S735" s="93">
        <v>0</v>
      </c>
      <c r="T735" s="93">
        <f>S735*H735</f>
        <v>0</v>
      </c>
      <c r="U735" s="93">
        <v>0</v>
      </c>
      <c r="V735" s="93">
        <f>U735*H735</f>
        <v>0</v>
      </c>
      <c r="W735" s="93">
        <v>0</v>
      </c>
      <c r="X735" s="94">
        <f>W735*H735</f>
        <v>0</v>
      </c>
      <c r="Y735" s="21"/>
      <c r="Z735" s="21"/>
      <c r="AA735" s="21"/>
      <c r="AB735" s="21"/>
      <c r="AC735" s="21"/>
      <c r="AD735" s="21"/>
      <c r="AE735" s="21"/>
      <c r="AR735" s="95" t="s">
        <v>239</v>
      </c>
      <c r="AT735" s="95" t="s">
        <v>164</v>
      </c>
      <c r="AU735" s="95" t="s">
        <v>82</v>
      </c>
      <c r="AY735" s="17" t="s">
        <v>161</v>
      </c>
      <c r="BE735" s="96">
        <f>IF(O735="základní",K735,0)</f>
        <v>0</v>
      </c>
      <c r="BF735" s="96">
        <f>IF(O735="snížená",K735,0)</f>
        <v>0</v>
      </c>
      <c r="BG735" s="96">
        <f>IF(O735="zákl. přenesená",K735,0)</f>
        <v>0</v>
      </c>
      <c r="BH735" s="96">
        <f>IF(O735="sníž. přenesená",K735,0)</f>
        <v>0</v>
      </c>
      <c r="BI735" s="96">
        <f>IF(O735="nulová",K735,0)</f>
        <v>0</v>
      </c>
      <c r="BJ735" s="17" t="s">
        <v>80</v>
      </c>
      <c r="BK735" s="96">
        <f>ROUND(P735*H735,2)</f>
        <v>0</v>
      </c>
      <c r="BL735" s="17" t="s">
        <v>239</v>
      </c>
      <c r="BM735" s="95" t="s">
        <v>980</v>
      </c>
    </row>
    <row r="736" spans="1:65" s="15" customFormat="1">
      <c r="B736" s="230"/>
      <c r="C736" s="231"/>
      <c r="D736" s="221" t="s">
        <v>169</v>
      </c>
      <c r="E736" s="232" t="s">
        <v>1</v>
      </c>
      <c r="F736" s="233" t="s">
        <v>981</v>
      </c>
      <c r="G736" s="231"/>
      <c r="H736" s="232" t="s">
        <v>1</v>
      </c>
      <c r="I736" s="231"/>
      <c r="J736" s="231"/>
      <c r="K736" s="231"/>
      <c r="M736" s="107"/>
      <c r="N736" s="109"/>
      <c r="O736" s="110"/>
      <c r="P736" s="110"/>
      <c r="Q736" s="110"/>
      <c r="R736" s="110"/>
      <c r="S736" s="110"/>
      <c r="T736" s="110"/>
      <c r="U736" s="110"/>
      <c r="V736" s="110"/>
      <c r="W736" s="110"/>
      <c r="X736" s="111"/>
      <c r="AT736" s="108" t="s">
        <v>169</v>
      </c>
      <c r="AU736" s="108" t="s">
        <v>82</v>
      </c>
      <c r="AV736" s="15" t="s">
        <v>80</v>
      </c>
      <c r="AW736" s="15" t="s">
        <v>4</v>
      </c>
      <c r="AX736" s="15" t="s">
        <v>72</v>
      </c>
      <c r="AY736" s="108" t="s">
        <v>161</v>
      </c>
    </row>
    <row r="737" spans="1:65" s="13" customFormat="1">
      <c r="B737" s="219"/>
      <c r="C737" s="220"/>
      <c r="D737" s="221" t="s">
        <v>169</v>
      </c>
      <c r="E737" s="222" t="s">
        <v>1</v>
      </c>
      <c r="F737" s="223" t="s">
        <v>192</v>
      </c>
      <c r="G737" s="220"/>
      <c r="H737" s="224">
        <v>5</v>
      </c>
      <c r="I737" s="220"/>
      <c r="J737" s="220"/>
      <c r="K737" s="220"/>
      <c r="M737" s="97"/>
      <c r="N737" s="99"/>
      <c r="O737" s="100"/>
      <c r="P737" s="100"/>
      <c r="Q737" s="100"/>
      <c r="R737" s="100"/>
      <c r="S737" s="100"/>
      <c r="T737" s="100"/>
      <c r="U737" s="100"/>
      <c r="V737" s="100"/>
      <c r="W737" s="100"/>
      <c r="X737" s="101"/>
      <c r="AT737" s="98" t="s">
        <v>169</v>
      </c>
      <c r="AU737" s="98" t="s">
        <v>82</v>
      </c>
      <c r="AV737" s="13" t="s">
        <v>82</v>
      </c>
      <c r="AW737" s="13" t="s">
        <v>4</v>
      </c>
      <c r="AX737" s="13" t="s">
        <v>72</v>
      </c>
      <c r="AY737" s="98" t="s">
        <v>161</v>
      </c>
    </row>
    <row r="738" spans="1:65" s="14" customFormat="1">
      <c r="B738" s="225"/>
      <c r="C738" s="226"/>
      <c r="D738" s="221" t="s">
        <v>169</v>
      </c>
      <c r="E738" s="227" t="s">
        <v>1</v>
      </c>
      <c r="F738" s="228" t="s">
        <v>171</v>
      </c>
      <c r="G738" s="226"/>
      <c r="H738" s="229">
        <v>5</v>
      </c>
      <c r="I738" s="226"/>
      <c r="J738" s="226"/>
      <c r="K738" s="226"/>
      <c r="M738" s="102"/>
      <c r="N738" s="104"/>
      <c r="O738" s="105"/>
      <c r="P738" s="105"/>
      <c r="Q738" s="105"/>
      <c r="R738" s="105"/>
      <c r="S738" s="105"/>
      <c r="T738" s="105"/>
      <c r="U738" s="105"/>
      <c r="V738" s="105"/>
      <c r="W738" s="105"/>
      <c r="X738" s="106"/>
      <c r="AT738" s="103" t="s">
        <v>169</v>
      </c>
      <c r="AU738" s="103" t="s">
        <v>82</v>
      </c>
      <c r="AV738" s="14" t="s">
        <v>168</v>
      </c>
      <c r="AW738" s="14" t="s">
        <v>4</v>
      </c>
      <c r="AX738" s="14" t="s">
        <v>80</v>
      </c>
      <c r="AY738" s="103" t="s">
        <v>161</v>
      </c>
    </row>
    <row r="739" spans="1:65" s="2" customFormat="1" ht="21.75" customHeight="1">
      <c r="A739" s="21"/>
      <c r="B739" s="137"/>
      <c r="C739" s="235" t="s">
        <v>982</v>
      </c>
      <c r="D739" s="235" t="s">
        <v>549</v>
      </c>
      <c r="E739" s="236" t="s">
        <v>983</v>
      </c>
      <c r="F739" s="237" t="s">
        <v>984</v>
      </c>
      <c r="G739" s="238" t="s">
        <v>346</v>
      </c>
      <c r="H739" s="239">
        <v>5</v>
      </c>
      <c r="I739" s="123"/>
      <c r="J739" s="240"/>
      <c r="K739" s="241">
        <f>ROUND(P739*H739,2)</f>
        <v>0</v>
      </c>
      <c r="L739" s="115"/>
      <c r="M739" s="116"/>
      <c r="N739" s="117" t="s">
        <v>1</v>
      </c>
      <c r="O739" s="91" t="s">
        <v>35</v>
      </c>
      <c r="P739" s="92">
        <f>I739+J739</f>
        <v>0</v>
      </c>
      <c r="Q739" s="92">
        <f>ROUND(I739*H739,2)</f>
        <v>0</v>
      </c>
      <c r="R739" s="92">
        <f>ROUND(J739*H739,2)</f>
        <v>0</v>
      </c>
      <c r="S739" s="93">
        <v>0</v>
      </c>
      <c r="T739" s="93">
        <f>S739*H739</f>
        <v>0</v>
      </c>
      <c r="U739" s="93">
        <v>0</v>
      </c>
      <c r="V739" s="93">
        <f>U739*H739</f>
        <v>0</v>
      </c>
      <c r="W739" s="93">
        <v>0</v>
      </c>
      <c r="X739" s="94">
        <f>W739*H739</f>
        <v>0</v>
      </c>
      <c r="Y739" s="21"/>
      <c r="Z739" s="21"/>
      <c r="AA739" s="21"/>
      <c r="AB739" s="21"/>
      <c r="AC739" s="21"/>
      <c r="AD739" s="21"/>
      <c r="AE739" s="21"/>
      <c r="AR739" s="95" t="s">
        <v>286</v>
      </c>
      <c r="AT739" s="95" t="s">
        <v>549</v>
      </c>
      <c r="AU739" s="95" t="s">
        <v>82</v>
      </c>
      <c r="AY739" s="17" t="s">
        <v>161</v>
      </c>
      <c r="BE739" s="96">
        <f>IF(O739="základní",K739,0)</f>
        <v>0</v>
      </c>
      <c r="BF739" s="96">
        <f>IF(O739="snížená",K739,0)</f>
        <v>0</v>
      </c>
      <c r="BG739" s="96">
        <f>IF(O739="zákl. přenesená",K739,0)</f>
        <v>0</v>
      </c>
      <c r="BH739" s="96">
        <f>IF(O739="sníž. přenesená",K739,0)</f>
        <v>0</v>
      </c>
      <c r="BI739" s="96">
        <f>IF(O739="nulová",K739,0)</f>
        <v>0</v>
      </c>
      <c r="BJ739" s="17" t="s">
        <v>80</v>
      </c>
      <c r="BK739" s="96">
        <f>ROUND(P739*H739,2)</f>
        <v>0</v>
      </c>
      <c r="BL739" s="17" t="s">
        <v>239</v>
      </c>
      <c r="BM739" s="95" t="s">
        <v>985</v>
      </c>
    </row>
    <row r="740" spans="1:65" s="2" customFormat="1" ht="44.25" customHeight="1">
      <c r="A740" s="21"/>
      <c r="B740" s="137"/>
      <c r="C740" s="213" t="s">
        <v>720</v>
      </c>
      <c r="D740" s="213" t="s">
        <v>164</v>
      </c>
      <c r="E740" s="214" t="s">
        <v>986</v>
      </c>
      <c r="F740" s="215" t="s">
        <v>2339</v>
      </c>
      <c r="G740" s="216" t="s">
        <v>269</v>
      </c>
      <c r="H740" s="217">
        <v>1</v>
      </c>
      <c r="I740" s="218">
        <v>0</v>
      </c>
      <c r="J740" s="123"/>
      <c r="K740" s="218">
        <f>ROUND(P740*H740,2)</f>
        <v>0</v>
      </c>
      <c r="L740" s="89"/>
      <c r="M740" s="22"/>
      <c r="N740" s="90" t="s">
        <v>1</v>
      </c>
      <c r="O740" s="91" t="s">
        <v>35</v>
      </c>
      <c r="P740" s="92">
        <f>I740+J740</f>
        <v>0</v>
      </c>
      <c r="Q740" s="92">
        <f>ROUND(I740*H740,2)</f>
        <v>0</v>
      </c>
      <c r="R740" s="92">
        <f>ROUND(J740*H740,2)</f>
        <v>0</v>
      </c>
      <c r="S740" s="93">
        <v>0</v>
      </c>
      <c r="T740" s="93">
        <f>S740*H740</f>
        <v>0</v>
      </c>
      <c r="U740" s="93">
        <v>0</v>
      </c>
      <c r="V740" s="93">
        <f>U740*H740</f>
        <v>0</v>
      </c>
      <c r="W740" s="93">
        <v>0</v>
      </c>
      <c r="X740" s="94">
        <f>W740*H740</f>
        <v>0</v>
      </c>
      <c r="Y740" s="21"/>
      <c r="Z740" s="21"/>
      <c r="AA740" s="21"/>
      <c r="AB740" s="21"/>
      <c r="AC740" s="21"/>
      <c r="AD740" s="21"/>
      <c r="AE740" s="21"/>
      <c r="AR740" s="95" t="s">
        <v>239</v>
      </c>
      <c r="AT740" s="95" t="s">
        <v>164</v>
      </c>
      <c r="AU740" s="95" t="s">
        <v>82</v>
      </c>
      <c r="AY740" s="17" t="s">
        <v>161</v>
      </c>
      <c r="BE740" s="96">
        <f>IF(O740="základní",K740,0)</f>
        <v>0</v>
      </c>
      <c r="BF740" s="96">
        <f>IF(O740="snížená",K740,0)</f>
        <v>0</v>
      </c>
      <c r="BG740" s="96">
        <f>IF(O740="zákl. přenesená",K740,0)</f>
        <v>0</v>
      </c>
      <c r="BH740" s="96">
        <f>IF(O740="sníž. přenesená",K740,0)</f>
        <v>0</v>
      </c>
      <c r="BI740" s="96">
        <f>IF(O740="nulová",K740,0)</f>
        <v>0</v>
      </c>
      <c r="BJ740" s="17" t="s">
        <v>80</v>
      </c>
      <c r="BK740" s="96">
        <f>ROUND(P740*H740,2)</f>
        <v>0</v>
      </c>
      <c r="BL740" s="17" t="s">
        <v>239</v>
      </c>
      <c r="BM740" s="95" t="s">
        <v>987</v>
      </c>
    </row>
    <row r="741" spans="1:65" s="2" customFormat="1" ht="49.15" customHeight="1">
      <c r="A741" s="21"/>
      <c r="B741" s="137"/>
      <c r="C741" s="213" t="s">
        <v>988</v>
      </c>
      <c r="D741" s="213" t="s">
        <v>164</v>
      </c>
      <c r="E741" s="214" t="s">
        <v>989</v>
      </c>
      <c r="F741" s="215" t="s">
        <v>990</v>
      </c>
      <c r="G741" s="216" t="s">
        <v>282</v>
      </c>
      <c r="H741" s="217">
        <v>2</v>
      </c>
      <c r="I741" s="218">
        <v>0</v>
      </c>
      <c r="J741" s="123"/>
      <c r="K741" s="218">
        <f>ROUND(P741*H741,2)</f>
        <v>0</v>
      </c>
      <c r="L741" s="89"/>
      <c r="M741" s="22"/>
      <c r="N741" s="90" t="s">
        <v>1</v>
      </c>
      <c r="O741" s="91" t="s">
        <v>35</v>
      </c>
      <c r="P741" s="92">
        <f>I741+J741</f>
        <v>0</v>
      </c>
      <c r="Q741" s="92">
        <f>ROUND(I741*H741,2)</f>
        <v>0</v>
      </c>
      <c r="R741" s="92">
        <f>ROUND(J741*H741,2)</f>
        <v>0</v>
      </c>
      <c r="S741" s="93">
        <v>0</v>
      </c>
      <c r="T741" s="93">
        <f>S741*H741</f>
        <v>0</v>
      </c>
      <c r="U741" s="93">
        <v>0</v>
      </c>
      <c r="V741" s="93">
        <f>U741*H741</f>
        <v>0</v>
      </c>
      <c r="W741" s="93">
        <v>0</v>
      </c>
      <c r="X741" s="94">
        <f>W741*H741</f>
        <v>0</v>
      </c>
      <c r="Y741" s="21"/>
      <c r="Z741" s="21"/>
      <c r="AA741" s="21"/>
      <c r="AB741" s="21"/>
      <c r="AC741" s="21"/>
      <c r="AD741" s="21"/>
      <c r="AE741" s="21"/>
      <c r="AR741" s="95" t="s">
        <v>239</v>
      </c>
      <c r="AT741" s="95" t="s">
        <v>164</v>
      </c>
      <c r="AU741" s="95" t="s">
        <v>82</v>
      </c>
      <c r="AY741" s="17" t="s">
        <v>161</v>
      </c>
      <c r="BE741" s="96">
        <f>IF(O741="základní",K741,0)</f>
        <v>0</v>
      </c>
      <c r="BF741" s="96">
        <f>IF(O741="snížená",K741,0)</f>
        <v>0</v>
      </c>
      <c r="BG741" s="96">
        <f>IF(O741="zákl. přenesená",K741,0)</f>
        <v>0</v>
      </c>
      <c r="BH741" s="96">
        <f>IF(O741="sníž. přenesená",K741,0)</f>
        <v>0</v>
      </c>
      <c r="BI741" s="96">
        <f>IF(O741="nulová",K741,0)</f>
        <v>0</v>
      </c>
      <c r="BJ741" s="17" t="s">
        <v>80</v>
      </c>
      <c r="BK741" s="96">
        <f>ROUND(P741*H741,2)</f>
        <v>0</v>
      </c>
      <c r="BL741" s="17" t="s">
        <v>239</v>
      </c>
      <c r="BM741" s="95" t="s">
        <v>991</v>
      </c>
    </row>
    <row r="742" spans="1:65" s="12" customFormat="1" ht="22.9" customHeight="1">
      <c r="B742" s="206"/>
      <c r="C742" s="207"/>
      <c r="D742" s="208" t="s">
        <v>71</v>
      </c>
      <c r="E742" s="211" t="s">
        <v>992</v>
      </c>
      <c r="F742" s="211" t="s">
        <v>993</v>
      </c>
      <c r="G742" s="207"/>
      <c r="H742" s="207"/>
      <c r="I742" s="207"/>
      <c r="J742" s="207"/>
      <c r="K742" s="212">
        <f>BK742</f>
        <v>0</v>
      </c>
      <c r="M742" s="80"/>
      <c r="N742" s="82"/>
      <c r="O742" s="83"/>
      <c r="P742" s="83"/>
      <c r="Q742" s="84">
        <f>SUM(Q743:Q772)</f>
        <v>0</v>
      </c>
      <c r="R742" s="84">
        <f>SUM(R743:R772)</f>
        <v>0</v>
      </c>
      <c r="S742" s="83"/>
      <c r="T742" s="85">
        <f>SUM(T743:T772)</f>
        <v>0</v>
      </c>
      <c r="U742" s="83"/>
      <c r="V742" s="85">
        <f>SUM(V743:V772)</f>
        <v>0</v>
      </c>
      <c r="W742" s="83"/>
      <c r="X742" s="86">
        <f>SUM(X743:X772)</f>
        <v>0</v>
      </c>
      <c r="AR742" s="81" t="s">
        <v>82</v>
      </c>
      <c r="AT742" s="87" t="s">
        <v>71</v>
      </c>
      <c r="AU742" s="87" t="s">
        <v>80</v>
      </c>
      <c r="AY742" s="81" t="s">
        <v>161</v>
      </c>
      <c r="BK742" s="88">
        <f>SUM(BK743:BK772)</f>
        <v>0</v>
      </c>
    </row>
    <row r="743" spans="1:65" s="2" customFormat="1" ht="24.2" customHeight="1">
      <c r="A743" s="21"/>
      <c r="B743" s="137"/>
      <c r="C743" s="213" t="s">
        <v>726</v>
      </c>
      <c r="D743" s="213" t="s">
        <v>164</v>
      </c>
      <c r="E743" s="214" t="s">
        <v>994</v>
      </c>
      <c r="F743" s="215" t="s">
        <v>995</v>
      </c>
      <c r="G743" s="216" t="s">
        <v>167</v>
      </c>
      <c r="H743" s="217">
        <v>187.285</v>
      </c>
      <c r="I743" s="123"/>
      <c r="J743" s="123"/>
      <c r="K743" s="218">
        <f>ROUND(P743*H743,2)</f>
        <v>0</v>
      </c>
      <c r="L743" s="89"/>
      <c r="M743" s="22"/>
      <c r="N743" s="90" t="s">
        <v>1</v>
      </c>
      <c r="O743" s="91" t="s">
        <v>35</v>
      </c>
      <c r="P743" s="92">
        <f>I743+J743</f>
        <v>0</v>
      </c>
      <c r="Q743" s="92">
        <f>ROUND(I743*H743,2)</f>
        <v>0</v>
      </c>
      <c r="R743" s="92">
        <f>ROUND(J743*H743,2)</f>
        <v>0</v>
      </c>
      <c r="S743" s="93">
        <v>0</v>
      </c>
      <c r="T743" s="93">
        <f>S743*H743</f>
        <v>0</v>
      </c>
      <c r="U743" s="93">
        <v>0</v>
      </c>
      <c r="V743" s="93">
        <f>U743*H743</f>
        <v>0</v>
      </c>
      <c r="W743" s="93">
        <v>0</v>
      </c>
      <c r="X743" s="94">
        <f>W743*H743</f>
        <v>0</v>
      </c>
      <c r="Y743" s="21"/>
      <c r="Z743" s="21"/>
      <c r="AA743" s="21"/>
      <c r="AB743" s="21"/>
      <c r="AC743" s="21"/>
      <c r="AD743" s="21"/>
      <c r="AE743" s="21"/>
      <c r="AR743" s="95" t="s">
        <v>239</v>
      </c>
      <c r="AT743" s="95" t="s">
        <v>164</v>
      </c>
      <c r="AU743" s="95" t="s">
        <v>82</v>
      </c>
      <c r="AY743" s="17" t="s">
        <v>161</v>
      </c>
      <c r="BE743" s="96">
        <f>IF(O743="základní",K743,0)</f>
        <v>0</v>
      </c>
      <c r="BF743" s="96">
        <f>IF(O743="snížená",K743,0)</f>
        <v>0</v>
      </c>
      <c r="BG743" s="96">
        <f>IF(O743="zákl. přenesená",K743,0)</f>
        <v>0</v>
      </c>
      <c r="BH743" s="96">
        <f>IF(O743="sníž. přenesená",K743,0)</f>
        <v>0</v>
      </c>
      <c r="BI743" s="96">
        <f>IF(O743="nulová",K743,0)</f>
        <v>0</v>
      </c>
      <c r="BJ743" s="17" t="s">
        <v>80</v>
      </c>
      <c r="BK743" s="96">
        <f>ROUND(P743*H743,2)</f>
        <v>0</v>
      </c>
      <c r="BL743" s="17" t="s">
        <v>239</v>
      </c>
      <c r="BM743" s="95" t="s">
        <v>996</v>
      </c>
    </row>
    <row r="744" spans="1:65" s="15" customFormat="1">
      <c r="B744" s="230"/>
      <c r="C744" s="231"/>
      <c r="D744" s="221" t="s">
        <v>169</v>
      </c>
      <c r="E744" s="232" t="s">
        <v>1</v>
      </c>
      <c r="F744" s="233" t="s">
        <v>814</v>
      </c>
      <c r="G744" s="231"/>
      <c r="H744" s="232" t="s">
        <v>1</v>
      </c>
      <c r="I744" s="231"/>
      <c r="J744" s="231"/>
      <c r="K744" s="231"/>
      <c r="M744" s="107"/>
      <c r="N744" s="109"/>
      <c r="O744" s="110"/>
      <c r="P744" s="110"/>
      <c r="Q744" s="110"/>
      <c r="R744" s="110"/>
      <c r="S744" s="110"/>
      <c r="T744" s="110"/>
      <c r="U744" s="110"/>
      <c r="V744" s="110"/>
      <c r="W744" s="110"/>
      <c r="X744" s="111"/>
      <c r="AT744" s="108" t="s">
        <v>169</v>
      </c>
      <c r="AU744" s="108" t="s">
        <v>82</v>
      </c>
      <c r="AV744" s="15" t="s">
        <v>80</v>
      </c>
      <c r="AW744" s="15" t="s">
        <v>4</v>
      </c>
      <c r="AX744" s="15" t="s">
        <v>72</v>
      </c>
      <c r="AY744" s="108" t="s">
        <v>161</v>
      </c>
    </row>
    <row r="745" spans="1:65" s="13" customFormat="1">
      <c r="B745" s="219"/>
      <c r="C745" s="220"/>
      <c r="D745" s="221" t="s">
        <v>169</v>
      </c>
      <c r="E745" s="222" t="s">
        <v>1</v>
      </c>
      <c r="F745" s="223" t="s">
        <v>393</v>
      </c>
      <c r="G745" s="220"/>
      <c r="H745" s="224">
        <v>183.06</v>
      </c>
      <c r="I745" s="220"/>
      <c r="J745" s="220"/>
      <c r="K745" s="220"/>
      <c r="M745" s="97"/>
      <c r="N745" s="99"/>
      <c r="O745" s="100"/>
      <c r="P745" s="100"/>
      <c r="Q745" s="100"/>
      <c r="R745" s="100"/>
      <c r="S745" s="100"/>
      <c r="T745" s="100"/>
      <c r="U745" s="100"/>
      <c r="V745" s="100"/>
      <c r="W745" s="100"/>
      <c r="X745" s="101"/>
      <c r="AT745" s="98" t="s">
        <v>169</v>
      </c>
      <c r="AU745" s="98" t="s">
        <v>82</v>
      </c>
      <c r="AV745" s="13" t="s">
        <v>82</v>
      </c>
      <c r="AW745" s="13" t="s">
        <v>4</v>
      </c>
      <c r="AX745" s="13" t="s">
        <v>72</v>
      </c>
      <c r="AY745" s="98" t="s">
        <v>161</v>
      </c>
    </row>
    <row r="746" spans="1:65" s="13" customFormat="1">
      <c r="B746" s="219"/>
      <c r="C746" s="220"/>
      <c r="D746" s="221" t="s">
        <v>169</v>
      </c>
      <c r="E746" s="222" t="s">
        <v>1</v>
      </c>
      <c r="F746" s="223" t="s">
        <v>394</v>
      </c>
      <c r="G746" s="220"/>
      <c r="H746" s="224">
        <v>-7.7350000000000003</v>
      </c>
      <c r="I746" s="220"/>
      <c r="J746" s="220"/>
      <c r="K746" s="220"/>
      <c r="M746" s="97"/>
      <c r="N746" s="99"/>
      <c r="O746" s="100"/>
      <c r="P746" s="100"/>
      <c r="Q746" s="100"/>
      <c r="R746" s="100"/>
      <c r="S746" s="100"/>
      <c r="T746" s="100"/>
      <c r="U746" s="100"/>
      <c r="V746" s="100"/>
      <c r="W746" s="100"/>
      <c r="X746" s="101"/>
      <c r="AT746" s="98" t="s">
        <v>169</v>
      </c>
      <c r="AU746" s="98" t="s">
        <v>82</v>
      </c>
      <c r="AV746" s="13" t="s">
        <v>82</v>
      </c>
      <c r="AW746" s="13" t="s">
        <v>4</v>
      </c>
      <c r="AX746" s="13" t="s">
        <v>72</v>
      </c>
      <c r="AY746" s="98" t="s">
        <v>161</v>
      </c>
    </row>
    <row r="747" spans="1:65" s="13" customFormat="1">
      <c r="B747" s="219"/>
      <c r="C747" s="220"/>
      <c r="D747" s="221" t="s">
        <v>169</v>
      </c>
      <c r="E747" s="222" t="s">
        <v>1</v>
      </c>
      <c r="F747" s="223" t="s">
        <v>395</v>
      </c>
      <c r="G747" s="220"/>
      <c r="H747" s="224">
        <v>11.96</v>
      </c>
      <c r="I747" s="220"/>
      <c r="J747" s="220"/>
      <c r="K747" s="220"/>
      <c r="M747" s="97"/>
      <c r="N747" s="99"/>
      <c r="O747" s="100"/>
      <c r="P747" s="100"/>
      <c r="Q747" s="100"/>
      <c r="R747" s="100"/>
      <c r="S747" s="100"/>
      <c r="T747" s="100"/>
      <c r="U747" s="100"/>
      <c r="V747" s="100"/>
      <c r="W747" s="100"/>
      <c r="X747" s="101"/>
      <c r="AT747" s="98" t="s">
        <v>169</v>
      </c>
      <c r="AU747" s="98" t="s">
        <v>82</v>
      </c>
      <c r="AV747" s="13" t="s">
        <v>82</v>
      </c>
      <c r="AW747" s="13" t="s">
        <v>4</v>
      </c>
      <c r="AX747" s="13" t="s">
        <v>72</v>
      </c>
      <c r="AY747" s="98" t="s">
        <v>161</v>
      </c>
    </row>
    <row r="748" spans="1:65" s="14" customFormat="1">
      <c r="B748" s="225"/>
      <c r="C748" s="226"/>
      <c r="D748" s="221" t="s">
        <v>169</v>
      </c>
      <c r="E748" s="227" t="s">
        <v>1</v>
      </c>
      <c r="F748" s="228" t="s">
        <v>171</v>
      </c>
      <c r="G748" s="226"/>
      <c r="H748" s="229">
        <v>187.285</v>
      </c>
      <c r="I748" s="226"/>
      <c r="J748" s="226"/>
      <c r="K748" s="226"/>
      <c r="M748" s="102"/>
      <c r="N748" s="104"/>
      <c r="O748" s="105"/>
      <c r="P748" s="105"/>
      <c r="Q748" s="105"/>
      <c r="R748" s="105"/>
      <c r="S748" s="105"/>
      <c r="T748" s="105"/>
      <c r="U748" s="105"/>
      <c r="V748" s="105"/>
      <c r="W748" s="105"/>
      <c r="X748" s="106"/>
      <c r="AT748" s="103" t="s">
        <v>169</v>
      </c>
      <c r="AU748" s="103" t="s">
        <v>82</v>
      </c>
      <c r="AV748" s="14" t="s">
        <v>168</v>
      </c>
      <c r="AW748" s="14" t="s">
        <v>4</v>
      </c>
      <c r="AX748" s="14" t="s">
        <v>80</v>
      </c>
      <c r="AY748" s="103" t="s">
        <v>161</v>
      </c>
    </row>
    <row r="749" spans="1:65" s="2" customFormat="1" ht="24.2" customHeight="1">
      <c r="A749" s="21"/>
      <c r="B749" s="137"/>
      <c r="C749" s="213" t="s">
        <v>997</v>
      </c>
      <c r="D749" s="213" t="s">
        <v>164</v>
      </c>
      <c r="E749" s="214" t="s">
        <v>998</v>
      </c>
      <c r="F749" s="215" t="s">
        <v>999</v>
      </c>
      <c r="G749" s="216" t="s">
        <v>167</v>
      </c>
      <c r="H749" s="217">
        <v>187.285</v>
      </c>
      <c r="I749" s="218">
        <v>0</v>
      </c>
      <c r="J749" s="123"/>
      <c r="K749" s="218">
        <f>ROUND(P749*H749,2)</f>
        <v>0</v>
      </c>
      <c r="L749" s="89"/>
      <c r="M749" s="22"/>
      <c r="N749" s="90" t="s">
        <v>1</v>
      </c>
      <c r="O749" s="91" t="s">
        <v>35</v>
      </c>
      <c r="P749" s="92">
        <f>I749+J749</f>
        <v>0</v>
      </c>
      <c r="Q749" s="92">
        <f>ROUND(I749*H749,2)</f>
        <v>0</v>
      </c>
      <c r="R749" s="92">
        <f>ROUND(J749*H749,2)</f>
        <v>0</v>
      </c>
      <c r="S749" s="93">
        <v>0</v>
      </c>
      <c r="T749" s="93">
        <f>S749*H749</f>
        <v>0</v>
      </c>
      <c r="U749" s="93">
        <v>0</v>
      </c>
      <c r="V749" s="93">
        <f>U749*H749</f>
        <v>0</v>
      </c>
      <c r="W749" s="93">
        <v>0</v>
      </c>
      <c r="X749" s="94">
        <f>W749*H749</f>
        <v>0</v>
      </c>
      <c r="Y749" s="21"/>
      <c r="Z749" s="21"/>
      <c r="AA749" s="21"/>
      <c r="AB749" s="21"/>
      <c r="AC749" s="21"/>
      <c r="AD749" s="21"/>
      <c r="AE749" s="21"/>
      <c r="AR749" s="95" t="s">
        <v>239</v>
      </c>
      <c r="AT749" s="95" t="s">
        <v>164</v>
      </c>
      <c r="AU749" s="95" t="s">
        <v>82</v>
      </c>
      <c r="AY749" s="17" t="s">
        <v>161</v>
      </c>
      <c r="BE749" s="96">
        <f>IF(O749="základní",K749,0)</f>
        <v>0</v>
      </c>
      <c r="BF749" s="96">
        <f>IF(O749="snížená",K749,0)</f>
        <v>0</v>
      </c>
      <c r="BG749" s="96">
        <f>IF(O749="zákl. přenesená",K749,0)</f>
        <v>0</v>
      </c>
      <c r="BH749" s="96">
        <f>IF(O749="sníž. přenesená",K749,0)</f>
        <v>0</v>
      </c>
      <c r="BI749" s="96">
        <f>IF(O749="nulová",K749,0)</f>
        <v>0</v>
      </c>
      <c r="BJ749" s="17" t="s">
        <v>80</v>
      </c>
      <c r="BK749" s="96">
        <f>ROUND(P749*H749,2)</f>
        <v>0</v>
      </c>
      <c r="BL749" s="17" t="s">
        <v>239</v>
      </c>
      <c r="BM749" s="95" t="s">
        <v>1000</v>
      </c>
    </row>
    <row r="750" spans="1:65" s="15" customFormat="1">
      <c r="B750" s="230"/>
      <c r="C750" s="231"/>
      <c r="D750" s="221" t="s">
        <v>169</v>
      </c>
      <c r="E750" s="232" t="s">
        <v>1</v>
      </c>
      <c r="F750" s="233" t="s">
        <v>814</v>
      </c>
      <c r="G750" s="231"/>
      <c r="H750" s="232" t="s">
        <v>1</v>
      </c>
      <c r="I750" s="231"/>
      <c r="J750" s="231"/>
      <c r="K750" s="231"/>
      <c r="M750" s="107"/>
      <c r="N750" s="109"/>
      <c r="O750" s="110"/>
      <c r="P750" s="110"/>
      <c r="Q750" s="110"/>
      <c r="R750" s="110"/>
      <c r="S750" s="110"/>
      <c r="T750" s="110"/>
      <c r="U750" s="110"/>
      <c r="V750" s="110"/>
      <c r="W750" s="110"/>
      <c r="X750" s="111"/>
      <c r="AT750" s="108" t="s">
        <v>169</v>
      </c>
      <c r="AU750" s="108" t="s">
        <v>82</v>
      </c>
      <c r="AV750" s="15" t="s">
        <v>80</v>
      </c>
      <c r="AW750" s="15" t="s">
        <v>4</v>
      </c>
      <c r="AX750" s="15" t="s">
        <v>72</v>
      </c>
      <c r="AY750" s="108" t="s">
        <v>161</v>
      </c>
    </row>
    <row r="751" spans="1:65" s="13" customFormat="1">
      <c r="B751" s="219"/>
      <c r="C751" s="220"/>
      <c r="D751" s="221" t="s">
        <v>169</v>
      </c>
      <c r="E751" s="222" t="s">
        <v>1</v>
      </c>
      <c r="F751" s="223" t="s">
        <v>393</v>
      </c>
      <c r="G751" s="220"/>
      <c r="H751" s="224">
        <v>183.06</v>
      </c>
      <c r="I751" s="220"/>
      <c r="J751" s="220"/>
      <c r="K751" s="220"/>
      <c r="M751" s="97"/>
      <c r="N751" s="99"/>
      <c r="O751" s="100"/>
      <c r="P751" s="100"/>
      <c r="Q751" s="100"/>
      <c r="R751" s="100"/>
      <c r="S751" s="100"/>
      <c r="T751" s="100"/>
      <c r="U751" s="100"/>
      <c r="V751" s="100"/>
      <c r="W751" s="100"/>
      <c r="X751" s="101"/>
      <c r="AT751" s="98" t="s">
        <v>169</v>
      </c>
      <c r="AU751" s="98" t="s">
        <v>82</v>
      </c>
      <c r="AV751" s="13" t="s">
        <v>82</v>
      </c>
      <c r="AW751" s="13" t="s">
        <v>4</v>
      </c>
      <c r="AX751" s="13" t="s">
        <v>72</v>
      </c>
      <c r="AY751" s="98" t="s">
        <v>161</v>
      </c>
    </row>
    <row r="752" spans="1:65" s="13" customFormat="1">
      <c r="B752" s="219"/>
      <c r="C752" s="220"/>
      <c r="D752" s="221" t="s">
        <v>169</v>
      </c>
      <c r="E752" s="222" t="s">
        <v>1</v>
      </c>
      <c r="F752" s="223" t="s">
        <v>394</v>
      </c>
      <c r="G752" s="220"/>
      <c r="H752" s="224">
        <v>-7.7350000000000003</v>
      </c>
      <c r="I752" s="220"/>
      <c r="J752" s="220"/>
      <c r="K752" s="220"/>
      <c r="M752" s="97"/>
      <c r="N752" s="99"/>
      <c r="O752" s="100"/>
      <c r="P752" s="100"/>
      <c r="Q752" s="100"/>
      <c r="R752" s="100"/>
      <c r="S752" s="100"/>
      <c r="T752" s="100"/>
      <c r="U752" s="100"/>
      <c r="V752" s="100"/>
      <c r="W752" s="100"/>
      <c r="X752" s="101"/>
      <c r="AT752" s="98" t="s">
        <v>169</v>
      </c>
      <c r="AU752" s="98" t="s">
        <v>82</v>
      </c>
      <c r="AV752" s="13" t="s">
        <v>82</v>
      </c>
      <c r="AW752" s="13" t="s">
        <v>4</v>
      </c>
      <c r="AX752" s="13" t="s">
        <v>72</v>
      </c>
      <c r="AY752" s="98" t="s">
        <v>161</v>
      </c>
    </row>
    <row r="753" spans="1:65" s="13" customFormat="1">
      <c r="B753" s="219"/>
      <c r="C753" s="220"/>
      <c r="D753" s="221" t="s">
        <v>169</v>
      </c>
      <c r="E753" s="222" t="s">
        <v>1</v>
      </c>
      <c r="F753" s="223" t="s">
        <v>395</v>
      </c>
      <c r="G753" s="220"/>
      <c r="H753" s="224">
        <v>11.96</v>
      </c>
      <c r="I753" s="220"/>
      <c r="J753" s="220"/>
      <c r="K753" s="220"/>
      <c r="M753" s="97"/>
      <c r="N753" s="99"/>
      <c r="O753" s="100"/>
      <c r="P753" s="100"/>
      <c r="Q753" s="100"/>
      <c r="R753" s="100"/>
      <c r="S753" s="100"/>
      <c r="T753" s="100"/>
      <c r="U753" s="100"/>
      <c r="V753" s="100"/>
      <c r="W753" s="100"/>
      <c r="X753" s="101"/>
      <c r="AT753" s="98" t="s">
        <v>169</v>
      </c>
      <c r="AU753" s="98" t="s">
        <v>82</v>
      </c>
      <c r="AV753" s="13" t="s">
        <v>82</v>
      </c>
      <c r="AW753" s="13" t="s">
        <v>4</v>
      </c>
      <c r="AX753" s="13" t="s">
        <v>72</v>
      </c>
      <c r="AY753" s="98" t="s">
        <v>161</v>
      </c>
    </row>
    <row r="754" spans="1:65" s="14" customFormat="1">
      <c r="B754" s="225"/>
      <c r="C754" s="226"/>
      <c r="D754" s="221" t="s">
        <v>169</v>
      </c>
      <c r="E754" s="227" t="s">
        <v>1</v>
      </c>
      <c r="F754" s="228" t="s">
        <v>171</v>
      </c>
      <c r="G754" s="226"/>
      <c r="H754" s="229">
        <v>187.285</v>
      </c>
      <c r="I754" s="226"/>
      <c r="J754" s="226"/>
      <c r="K754" s="226"/>
      <c r="M754" s="102"/>
      <c r="N754" s="104"/>
      <c r="O754" s="105"/>
      <c r="P754" s="105"/>
      <c r="Q754" s="105"/>
      <c r="R754" s="105"/>
      <c r="S754" s="105"/>
      <c r="T754" s="105"/>
      <c r="U754" s="105"/>
      <c r="V754" s="105"/>
      <c r="W754" s="105"/>
      <c r="X754" s="106"/>
      <c r="AT754" s="103" t="s">
        <v>169</v>
      </c>
      <c r="AU754" s="103" t="s">
        <v>82</v>
      </c>
      <c r="AV754" s="14" t="s">
        <v>168</v>
      </c>
      <c r="AW754" s="14" t="s">
        <v>4</v>
      </c>
      <c r="AX754" s="14" t="s">
        <v>80</v>
      </c>
      <c r="AY754" s="103" t="s">
        <v>161</v>
      </c>
    </row>
    <row r="755" spans="1:65" s="2" customFormat="1" ht="44.25" customHeight="1">
      <c r="A755" s="21"/>
      <c r="B755" s="137"/>
      <c r="C755" s="213" t="s">
        <v>731</v>
      </c>
      <c r="D755" s="213" t="s">
        <v>164</v>
      </c>
      <c r="E755" s="214" t="s">
        <v>1001</v>
      </c>
      <c r="F755" s="215" t="s">
        <v>1002</v>
      </c>
      <c r="G755" s="216" t="s">
        <v>167</v>
      </c>
      <c r="H755" s="217">
        <v>187.285</v>
      </c>
      <c r="I755" s="123"/>
      <c r="J755" s="123"/>
      <c r="K755" s="218">
        <f>ROUND(P755*H755,2)</f>
        <v>0</v>
      </c>
      <c r="L755" s="89"/>
      <c r="M755" s="22"/>
      <c r="N755" s="90" t="s">
        <v>1</v>
      </c>
      <c r="O755" s="91" t="s">
        <v>35</v>
      </c>
      <c r="P755" s="92">
        <f>I755+J755</f>
        <v>0</v>
      </c>
      <c r="Q755" s="92">
        <f>ROUND(I755*H755,2)</f>
        <v>0</v>
      </c>
      <c r="R755" s="92">
        <f>ROUND(J755*H755,2)</f>
        <v>0</v>
      </c>
      <c r="S755" s="93">
        <v>0</v>
      </c>
      <c r="T755" s="93">
        <f>S755*H755</f>
        <v>0</v>
      </c>
      <c r="U755" s="93">
        <v>0</v>
      </c>
      <c r="V755" s="93">
        <f>U755*H755</f>
        <v>0</v>
      </c>
      <c r="W755" s="93">
        <v>0</v>
      </c>
      <c r="X755" s="94">
        <f>W755*H755</f>
        <v>0</v>
      </c>
      <c r="Y755" s="21"/>
      <c r="Z755" s="21"/>
      <c r="AA755" s="21"/>
      <c r="AB755" s="21"/>
      <c r="AC755" s="21"/>
      <c r="AD755" s="21"/>
      <c r="AE755" s="21"/>
      <c r="AR755" s="95" t="s">
        <v>239</v>
      </c>
      <c r="AT755" s="95" t="s">
        <v>164</v>
      </c>
      <c r="AU755" s="95" t="s">
        <v>82</v>
      </c>
      <c r="AY755" s="17" t="s">
        <v>161</v>
      </c>
      <c r="BE755" s="96">
        <f>IF(O755="základní",K755,0)</f>
        <v>0</v>
      </c>
      <c r="BF755" s="96">
        <f>IF(O755="snížená",K755,0)</f>
        <v>0</v>
      </c>
      <c r="BG755" s="96">
        <f>IF(O755="zákl. přenesená",K755,0)</f>
        <v>0</v>
      </c>
      <c r="BH755" s="96">
        <f>IF(O755="sníž. přenesená",K755,0)</f>
        <v>0</v>
      </c>
      <c r="BI755" s="96">
        <f>IF(O755="nulová",K755,0)</f>
        <v>0</v>
      </c>
      <c r="BJ755" s="17" t="s">
        <v>80</v>
      </c>
      <c r="BK755" s="96">
        <f>ROUND(P755*H755,2)</f>
        <v>0</v>
      </c>
      <c r="BL755" s="17" t="s">
        <v>239</v>
      </c>
      <c r="BM755" s="95" t="s">
        <v>1003</v>
      </c>
    </row>
    <row r="756" spans="1:65" s="15" customFormat="1">
      <c r="B756" s="230"/>
      <c r="C756" s="231"/>
      <c r="D756" s="221" t="s">
        <v>169</v>
      </c>
      <c r="E756" s="232" t="s">
        <v>1</v>
      </c>
      <c r="F756" s="233" t="s">
        <v>814</v>
      </c>
      <c r="G756" s="231"/>
      <c r="H756" s="232" t="s">
        <v>1</v>
      </c>
      <c r="I756" s="231"/>
      <c r="J756" s="231"/>
      <c r="K756" s="231"/>
      <c r="M756" s="107"/>
      <c r="N756" s="109"/>
      <c r="O756" s="110"/>
      <c r="P756" s="110"/>
      <c r="Q756" s="110"/>
      <c r="R756" s="110"/>
      <c r="S756" s="110"/>
      <c r="T756" s="110"/>
      <c r="U756" s="110"/>
      <c r="V756" s="110"/>
      <c r="W756" s="110"/>
      <c r="X756" s="111"/>
      <c r="AT756" s="108" t="s">
        <v>169</v>
      </c>
      <c r="AU756" s="108" t="s">
        <v>82</v>
      </c>
      <c r="AV756" s="15" t="s">
        <v>80</v>
      </c>
      <c r="AW756" s="15" t="s">
        <v>4</v>
      </c>
      <c r="AX756" s="15" t="s">
        <v>72</v>
      </c>
      <c r="AY756" s="108" t="s">
        <v>161</v>
      </c>
    </row>
    <row r="757" spans="1:65" s="13" customFormat="1">
      <c r="B757" s="219"/>
      <c r="C757" s="220"/>
      <c r="D757" s="221" t="s">
        <v>169</v>
      </c>
      <c r="E757" s="222" t="s">
        <v>1</v>
      </c>
      <c r="F757" s="223" t="s">
        <v>393</v>
      </c>
      <c r="G757" s="220"/>
      <c r="H757" s="224">
        <v>183.06</v>
      </c>
      <c r="I757" s="220"/>
      <c r="J757" s="220"/>
      <c r="K757" s="220"/>
      <c r="M757" s="97"/>
      <c r="N757" s="99"/>
      <c r="O757" s="100"/>
      <c r="P757" s="100"/>
      <c r="Q757" s="100"/>
      <c r="R757" s="100"/>
      <c r="S757" s="100"/>
      <c r="T757" s="100"/>
      <c r="U757" s="100"/>
      <c r="V757" s="100"/>
      <c r="W757" s="100"/>
      <c r="X757" s="101"/>
      <c r="AT757" s="98" t="s">
        <v>169</v>
      </c>
      <c r="AU757" s="98" t="s">
        <v>82</v>
      </c>
      <c r="AV757" s="13" t="s">
        <v>82</v>
      </c>
      <c r="AW757" s="13" t="s">
        <v>4</v>
      </c>
      <c r="AX757" s="13" t="s">
        <v>72</v>
      </c>
      <c r="AY757" s="98" t="s">
        <v>161</v>
      </c>
    </row>
    <row r="758" spans="1:65" s="13" customFormat="1">
      <c r="B758" s="219"/>
      <c r="C758" s="220"/>
      <c r="D758" s="221" t="s">
        <v>169</v>
      </c>
      <c r="E758" s="222" t="s">
        <v>1</v>
      </c>
      <c r="F758" s="223" t="s">
        <v>394</v>
      </c>
      <c r="G758" s="220"/>
      <c r="H758" s="224">
        <v>-7.7350000000000003</v>
      </c>
      <c r="I758" s="220"/>
      <c r="J758" s="220"/>
      <c r="K758" s="220"/>
      <c r="M758" s="97"/>
      <c r="N758" s="99"/>
      <c r="O758" s="100"/>
      <c r="P758" s="100"/>
      <c r="Q758" s="100"/>
      <c r="R758" s="100"/>
      <c r="S758" s="100"/>
      <c r="T758" s="100"/>
      <c r="U758" s="100"/>
      <c r="V758" s="100"/>
      <c r="W758" s="100"/>
      <c r="X758" s="101"/>
      <c r="AT758" s="98" t="s">
        <v>169</v>
      </c>
      <c r="AU758" s="98" t="s">
        <v>82</v>
      </c>
      <c r="AV758" s="13" t="s">
        <v>82</v>
      </c>
      <c r="AW758" s="13" t="s">
        <v>4</v>
      </c>
      <c r="AX758" s="13" t="s">
        <v>72</v>
      </c>
      <c r="AY758" s="98" t="s">
        <v>161</v>
      </c>
    </row>
    <row r="759" spans="1:65" s="13" customFormat="1">
      <c r="B759" s="219"/>
      <c r="C759" s="220"/>
      <c r="D759" s="221" t="s">
        <v>169</v>
      </c>
      <c r="E759" s="222" t="s">
        <v>1</v>
      </c>
      <c r="F759" s="223" t="s">
        <v>395</v>
      </c>
      <c r="G759" s="220"/>
      <c r="H759" s="224">
        <v>11.96</v>
      </c>
      <c r="I759" s="220"/>
      <c r="J759" s="220"/>
      <c r="K759" s="220"/>
      <c r="M759" s="97"/>
      <c r="N759" s="99"/>
      <c r="O759" s="100"/>
      <c r="P759" s="100"/>
      <c r="Q759" s="100"/>
      <c r="R759" s="100"/>
      <c r="S759" s="100"/>
      <c r="T759" s="100"/>
      <c r="U759" s="100"/>
      <c r="V759" s="100"/>
      <c r="W759" s="100"/>
      <c r="X759" s="101"/>
      <c r="AT759" s="98" t="s">
        <v>169</v>
      </c>
      <c r="AU759" s="98" t="s">
        <v>82</v>
      </c>
      <c r="AV759" s="13" t="s">
        <v>82</v>
      </c>
      <c r="AW759" s="13" t="s">
        <v>4</v>
      </c>
      <c r="AX759" s="13" t="s">
        <v>72</v>
      </c>
      <c r="AY759" s="98" t="s">
        <v>161</v>
      </c>
    </row>
    <row r="760" spans="1:65" s="14" customFormat="1">
      <c r="B760" s="225"/>
      <c r="C760" s="226"/>
      <c r="D760" s="221" t="s">
        <v>169</v>
      </c>
      <c r="E760" s="227" t="s">
        <v>1</v>
      </c>
      <c r="F760" s="228" t="s">
        <v>171</v>
      </c>
      <c r="G760" s="226"/>
      <c r="H760" s="229">
        <v>187.285</v>
      </c>
      <c r="I760" s="226"/>
      <c r="J760" s="226"/>
      <c r="K760" s="226"/>
      <c r="M760" s="102"/>
      <c r="N760" s="104"/>
      <c r="O760" s="105"/>
      <c r="P760" s="105"/>
      <c r="Q760" s="105"/>
      <c r="R760" s="105"/>
      <c r="S760" s="105"/>
      <c r="T760" s="105"/>
      <c r="U760" s="105"/>
      <c r="V760" s="105"/>
      <c r="W760" s="105"/>
      <c r="X760" s="106"/>
      <c r="AT760" s="103" t="s">
        <v>169</v>
      </c>
      <c r="AU760" s="103" t="s">
        <v>82</v>
      </c>
      <c r="AV760" s="14" t="s">
        <v>168</v>
      </c>
      <c r="AW760" s="14" t="s">
        <v>4</v>
      </c>
      <c r="AX760" s="14" t="s">
        <v>80</v>
      </c>
      <c r="AY760" s="103" t="s">
        <v>161</v>
      </c>
    </row>
    <row r="761" spans="1:65" s="2" customFormat="1" ht="37.9" customHeight="1">
      <c r="A761" s="21"/>
      <c r="B761" s="137"/>
      <c r="C761" s="213" t="s">
        <v>1004</v>
      </c>
      <c r="D761" s="213" t="s">
        <v>164</v>
      </c>
      <c r="E761" s="214" t="s">
        <v>1005</v>
      </c>
      <c r="F761" s="215" t="s">
        <v>1006</v>
      </c>
      <c r="G761" s="216" t="s">
        <v>167</v>
      </c>
      <c r="H761" s="217">
        <v>1533.114</v>
      </c>
      <c r="I761" s="123"/>
      <c r="J761" s="123"/>
      <c r="K761" s="218">
        <f>ROUND(P761*H761,2)</f>
        <v>0</v>
      </c>
      <c r="L761" s="89"/>
      <c r="M761" s="22"/>
      <c r="N761" s="90" t="s">
        <v>1</v>
      </c>
      <c r="O761" s="91" t="s">
        <v>35</v>
      </c>
      <c r="P761" s="92">
        <f>I761+J761</f>
        <v>0</v>
      </c>
      <c r="Q761" s="92">
        <f>ROUND(I761*H761,2)</f>
        <v>0</v>
      </c>
      <c r="R761" s="92">
        <f>ROUND(J761*H761,2)</f>
        <v>0</v>
      </c>
      <c r="S761" s="93">
        <v>0</v>
      </c>
      <c r="T761" s="93">
        <f>S761*H761</f>
        <v>0</v>
      </c>
      <c r="U761" s="93">
        <v>0</v>
      </c>
      <c r="V761" s="93">
        <f>U761*H761</f>
        <v>0</v>
      </c>
      <c r="W761" s="93">
        <v>0</v>
      </c>
      <c r="X761" s="94">
        <f>W761*H761</f>
        <v>0</v>
      </c>
      <c r="Y761" s="21"/>
      <c r="Z761" s="21"/>
      <c r="AA761" s="21"/>
      <c r="AB761" s="21"/>
      <c r="AC761" s="21"/>
      <c r="AD761" s="21"/>
      <c r="AE761" s="21"/>
      <c r="AR761" s="95" t="s">
        <v>239</v>
      </c>
      <c r="AT761" s="95" t="s">
        <v>164</v>
      </c>
      <c r="AU761" s="95" t="s">
        <v>82</v>
      </c>
      <c r="AY761" s="17" t="s">
        <v>161</v>
      </c>
      <c r="BE761" s="96">
        <f>IF(O761="základní",K761,0)</f>
        <v>0</v>
      </c>
      <c r="BF761" s="96">
        <f>IF(O761="snížená",K761,0)</f>
        <v>0</v>
      </c>
      <c r="BG761" s="96">
        <f>IF(O761="zákl. přenesená",K761,0)</f>
        <v>0</v>
      </c>
      <c r="BH761" s="96">
        <f>IF(O761="sníž. přenesená",K761,0)</f>
        <v>0</v>
      </c>
      <c r="BI761" s="96">
        <f>IF(O761="nulová",K761,0)</f>
        <v>0</v>
      </c>
      <c r="BJ761" s="17" t="s">
        <v>80</v>
      </c>
      <c r="BK761" s="96">
        <f>ROUND(P761*H761,2)</f>
        <v>0</v>
      </c>
      <c r="BL761" s="17" t="s">
        <v>239</v>
      </c>
      <c r="BM761" s="95" t="s">
        <v>1007</v>
      </c>
    </row>
    <row r="762" spans="1:65" s="15" customFormat="1" ht="22.5">
      <c r="B762" s="230"/>
      <c r="C762" s="231"/>
      <c r="D762" s="221" t="s">
        <v>169</v>
      </c>
      <c r="E762" s="232" t="s">
        <v>1</v>
      </c>
      <c r="F762" s="233" t="s">
        <v>1008</v>
      </c>
      <c r="G762" s="231"/>
      <c r="H762" s="232" t="s">
        <v>1</v>
      </c>
      <c r="I762" s="231"/>
      <c r="J762" s="231"/>
      <c r="K762" s="231"/>
      <c r="M762" s="107"/>
      <c r="N762" s="109"/>
      <c r="O762" s="110"/>
      <c r="P762" s="110"/>
      <c r="Q762" s="110"/>
      <c r="R762" s="110"/>
      <c r="S762" s="110"/>
      <c r="T762" s="110"/>
      <c r="U762" s="110"/>
      <c r="V762" s="110"/>
      <c r="W762" s="110"/>
      <c r="X762" s="111"/>
      <c r="AT762" s="108" t="s">
        <v>169</v>
      </c>
      <c r="AU762" s="108" t="s">
        <v>82</v>
      </c>
      <c r="AV762" s="15" t="s">
        <v>80</v>
      </c>
      <c r="AW762" s="15" t="s">
        <v>4</v>
      </c>
      <c r="AX762" s="15" t="s">
        <v>72</v>
      </c>
      <c r="AY762" s="108" t="s">
        <v>161</v>
      </c>
    </row>
    <row r="763" spans="1:65" s="13" customFormat="1">
      <c r="B763" s="219"/>
      <c r="C763" s="220"/>
      <c r="D763" s="221" t="s">
        <v>169</v>
      </c>
      <c r="E763" s="222" t="s">
        <v>1</v>
      </c>
      <c r="F763" s="223" t="s">
        <v>1009</v>
      </c>
      <c r="G763" s="220"/>
      <c r="H763" s="224">
        <v>1533.114</v>
      </c>
      <c r="I763" s="220"/>
      <c r="J763" s="220"/>
      <c r="K763" s="220"/>
      <c r="M763" s="97"/>
      <c r="N763" s="99"/>
      <c r="O763" s="100"/>
      <c r="P763" s="100"/>
      <c r="Q763" s="100"/>
      <c r="R763" s="100"/>
      <c r="S763" s="100"/>
      <c r="T763" s="100"/>
      <c r="U763" s="100"/>
      <c r="V763" s="100"/>
      <c r="W763" s="100"/>
      <c r="X763" s="101"/>
      <c r="AT763" s="98" t="s">
        <v>169</v>
      </c>
      <c r="AU763" s="98" t="s">
        <v>82</v>
      </c>
      <c r="AV763" s="13" t="s">
        <v>82</v>
      </c>
      <c r="AW763" s="13" t="s">
        <v>4</v>
      </c>
      <c r="AX763" s="13" t="s">
        <v>72</v>
      </c>
      <c r="AY763" s="98" t="s">
        <v>161</v>
      </c>
    </row>
    <row r="764" spans="1:65" s="14" customFormat="1">
      <c r="B764" s="225"/>
      <c r="C764" s="226"/>
      <c r="D764" s="221" t="s">
        <v>169</v>
      </c>
      <c r="E764" s="227" t="s">
        <v>1</v>
      </c>
      <c r="F764" s="228" t="s">
        <v>171</v>
      </c>
      <c r="G764" s="226"/>
      <c r="H764" s="229">
        <v>1533.114</v>
      </c>
      <c r="I764" s="226"/>
      <c r="J764" s="226"/>
      <c r="K764" s="226"/>
      <c r="M764" s="102"/>
      <c r="N764" s="104"/>
      <c r="O764" s="105"/>
      <c r="P764" s="105"/>
      <c r="Q764" s="105"/>
      <c r="R764" s="105"/>
      <c r="S764" s="105"/>
      <c r="T764" s="105"/>
      <c r="U764" s="105"/>
      <c r="V764" s="105"/>
      <c r="W764" s="105"/>
      <c r="X764" s="106"/>
      <c r="AT764" s="103" t="s">
        <v>169</v>
      </c>
      <c r="AU764" s="103" t="s">
        <v>82</v>
      </c>
      <c r="AV764" s="14" t="s">
        <v>168</v>
      </c>
      <c r="AW764" s="14" t="s">
        <v>4</v>
      </c>
      <c r="AX764" s="14" t="s">
        <v>80</v>
      </c>
      <c r="AY764" s="103" t="s">
        <v>161</v>
      </c>
    </row>
    <row r="765" spans="1:65" s="2" customFormat="1" ht="37.9" customHeight="1">
      <c r="A765" s="21"/>
      <c r="B765" s="137"/>
      <c r="C765" s="213" t="s">
        <v>734</v>
      </c>
      <c r="D765" s="213" t="s">
        <v>164</v>
      </c>
      <c r="E765" s="214" t="s">
        <v>1010</v>
      </c>
      <c r="F765" s="215" t="s">
        <v>1011</v>
      </c>
      <c r="G765" s="216" t="s">
        <v>167</v>
      </c>
      <c r="H765" s="217">
        <v>1533.114</v>
      </c>
      <c r="I765" s="123"/>
      <c r="J765" s="123"/>
      <c r="K765" s="218">
        <f>ROUND(P765*H765,2)</f>
        <v>0</v>
      </c>
      <c r="L765" s="89"/>
      <c r="M765" s="22"/>
      <c r="N765" s="90" t="s">
        <v>1</v>
      </c>
      <c r="O765" s="91" t="s">
        <v>35</v>
      </c>
      <c r="P765" s="92">
        <f>I765+J765</f>
        <v>0</v>
      </c>
      <c r="Q765" s="92">
        <f>ROUND(I765*H765,2)</f>
        <v>0</v>
      </c>
      <c r="R765" s="92">
        <f>ROUND(J765*H765,2)</f>
        <v>0</v>
      </c>
      <c r="S765" s="93">
        <v>0</v>
      </c>
      <c r="T765" s="93">
        <f>S765*H765</f>
        <v>0</v>
      </c>
      <c r="U765" s="93">
        <v>0</v>
      </c>
      <c r="V765" s="93">
        <f>U765*H765</f>
        <v>0</v>
      </c>
      <c r="W765" s="93">
        <v>0</v>
      </c>
      <c r="X765" s="94">
        <f>W765*H765</f>
        <v>0</v>
      </c>
      <c r="Y765" s="21"/>
      <c r="Z765" s="21"/>
      <c r="AA765" s="21"/>
      <c r="AB765" s="21"/>
      <c r="AC765" s="21"/>
      <c r="AD765" s="21"/>
      <c r="AE765" s="21"/>
      <c r="AR765" s="95" t="s">
        <v>239</v>
      </c>
      <c r="AT765" s="95" t="s">
        <v>164</v>
      </c>
      <c r="AU765" s="95" t="s">
        <v>82</v>
      </c>
      <c r="AY765" s="17" t="s">
        <v>161</v>
      </c>
      <c r="BE765" s="96">
        <f>IF(O765="základní",K765,0)</f>
        <v>0</v>
      </c>
      <c r="BF765" s="96">
        <f>IF(O765="snížená",K765,0)</f>
        <v>0</v>
      </c>
      <c r="BG765" s="96">
        <f>IF(O765="zákl. přenesená",K765,0)</f>
        <v>0</v>
      </c>
      <c r="BH765" s="96">
        <f>IF(O765="sníž. přenesená",K765,0)</f>
        <v>0</v>
      </c>
      <c r="BI765" s="96">
        <f>IF(O765="nulová",K765,0)</f>
        <v>0</v>
      </c>
      <c r="BJ765" s="17" t="s">
        <v>80</v>
      </c>
      <c r="BK765" s="96">
        <f>ROUND(P765*H765,2)</f>
        <v>0</v>
      </c>
      <c r="BL765" s="17" t="s">
        <v>239</v>
      </c>
      <c r="BM765" s="95" t="s">
        <v>1012</v>
      </c>
    </row>
    <row r="766" spans="1:65" s="15" customFormat="1" ht="22.5">
      <c r="B766" s="230"/>
      <c r="C766" s="231"/>
      <c r="D766" s="221" t="s">
        <v>169</v>
      </c>
      <c r="E766" s="232" t="s">
        <v>1</v>
      </c>
      <c r="F766" s="233" t="s">
        <v>1008</v>
      </c>
      <c r="G766" s="231"/>
      <c r="H766" s="232" t="s">
        <v>1</v>
      </c>
      <c r="I766" s="231"/>
      <c r="J766" s="231"/>
      <c r="K766" s="231"/>
      <c r="M766" s="107"/>
      <c r="N766" s="109"/>
      <c r="O766" s="110"/>
      <c r="P766" s="110"/>
      <c r="Q766" s="110"/>
      <c r="R766" s="110"/>
      <c r="S766" s="110"/>
      <c r="T766" s="110"/>
      <c r="U766" s="110"/>
      <c r="V766" s="110"/>
      <c r="W766" s="110"/>
      <c r="X766" s="111"/>
      <c r="AT766" s="108" t="s">
        <v>169</v>
      </c>
      <c r="AU766" s="108" t="s">
        <v>82</v>
      </c>
      <c r="AV766" s="15" t="s">
        <v>80</v>
      </c>
      <c r="AW766" s="15" t="s">
        <v>4</v>
      </c>
      <c r="AX766" s="15" t="s">
        <v>72</v>
      </c>
      <c r="AY766" s="108" t="s">
        <v>161</v>
      </c>
    </row>
    <row r="767" spans="1:65" s="13" customFormat="1">
      <c r="B767" s="219"/>
      <c r="C767" s="220"/>
      <c r="D767" s="221" t="s">
        <v>169</v>
      </c>
      <c r="E767" s="222" t="s">
        <v>1</v>
      </c>
      <c r="F767" s="223" t="s">
        <v>1009</v>
      </c>
      <c r="G767" s="220"/>
      <c r="H767" s="224">
        <v>1533.114</v>
      </c>
      <c r="I767" s="220"/>
      <c r="J767" s="220"/>
      <c r="K767" s="220"/>
      <c r="M767" s="97"/>
      <c r="N767" s="99"/>
      <c r="O767" s="100"/>
      <c r="P767" s="100"/>
      <c r="Q767" s="100"/>
      <c r="R767" s="100"/>
      <c r="S767" s="100"/>
      <c r="T767" s="100"/>
      <c r="U767" s="100"/>
      <c r="V767" s="100"/>
      <c r="W767" s="100"/>
      <c r="X767" s="101"/>
      <c r="AT767" s="98" t="s">
        <v>169</v>
      </c>
      <c r="AU767" s="98" t="s">
        <v>82</v>
      </c>
      <c r="AV767" s="13" t="s">
        <v>82</v>
      </c>
      <c r="AW767" s="13" t="s">
        <v>4</v>
      </c>
      <c r="AX767" s="13" t="s">
        <v>72</v>
      </c>
      <c r="AY767" s="98" t="s">
        <v>161</v>
      </c>
    </row>
    <row r="768" spans="1:65" s="14" customFormat="1">
      <c r="B768" s="225"/>
      <c r="C768" s="226"/>
      <c r="D768" s="221" t="s">
        <v>169</v>
      </c>
      <c r="E768" s="227" t="s">
        <v>1</v>
      </c>
      <c r="F768" s="228" t="s">
        <v>171</v>
      </c>
      <c r="G768" s="226"/>
      <c r="H768" s="229">
        <v>1533.114</v>
      </c>
      <c r="I768" s="226"/>
      <c r="J768" s="226"/>
      <c r="K768" s="226"/>
      <c r="M768" s="102"/>
      <c r="N768" s="104"/>
      <c r="O768" s="105"/>
      <c r="P768" s="105"/>
      <c r="Q768" s="105"/>
      <c r="R768" s="105"/>
      <c r="S768" s="105"/>
      <c r="T768" s="105"/>
      <c r="U768" s="105"/>
      <c r="V768" s="105"/>
      <c r="W768" s="105"/>
      <c r="X768" s="106"/>
      <c r="AT768" s="103" t="s">
        <v>169</v>
      </c>
      <c r="AU768" s="103" t="s">
        <v>82</v>
      </c>
      <c r="AV768" s="14" t="s">
        <v>168</v>
      </c>
      <c r="AW768" s="14" t="s">
        <v>4</v>
      </c>
      <c r="AX768" s="14" t="s">
        <v>80</v>
      </c>
      <c r="AY768" s="103" t="s">
        <v>161</v>
      </c>
    </row>
    <row r="769" spans="1:65" s="2" customFormat="1" ht="37.9" customHeight="1">
      <c r="A769" s="21"/>
      <c r="B769" s="137"/>
      <c r="C769" s="213" t="s">
        <v>1013</v>
      </c>
      <c r="D769" s="213" t="s">
        <v>164</v>
      </c>
      <c r="E769" s="214" t="s">
        <v>1014</v>
      </c>
      <c r="F769" s="215" t="s">
        <v>1015</v>
      </c>
      <c r="G769" s="216" t="s">
        <v>167</v>
      </c>
      <c r="H769" s="217">
        <v>1533.114</v>
      </c>
      <c r="I769" s="123"/>
      <c r="J769" s="218">
        <v>0</v>
      </c>
      <c r="K769" s="218">
        <f>ROUND(P769*H769,2)</f>
        <v>0</v>
      </c>
      <c r="L769" s="89"/>
      <c r="M769" s="22"/>
      <c r="N769" s="90" t="s">
        <v>1</v>
      </c>
      <c r="O769" s="91" t="s">
        <v>35</v>
      </c>
      <c r="P769" s="92">
        <f>I769+J769</f>
        <v>0</v>
      </c>
      <c r="Q769" s="92">
        <f>ROUND(I769*H769,2)</f>
        <v>0</v>
      </c>
      <c r="R769" s="92">
        <f>ROUND(J769*H769,2)</f>
        <v>0</v>
      </c>
      <c r="S769" s="93">
        <v>0</v>
      </c>
      <c r="T769" s="93">
        <f>S769*H769</f>
        <v>0</v>
      </c>
      <c r="U769" s="93">
        <v>0</v>
      </c>
      <c r="V769" s="93">
        <f>U769*H769</f>
        <v>0</v>
      </c>
      <c r="W769" s="93">
        <v>0</v>
      </c>
      <c r="X769" s="94">
        <f>W769*H769</f>
        <v>0</v>
      </c>
      <c r="Y769" s="21"/>
      <c r="Z769" s="21"/>
      <c r="AA769" s="21"/>
      <c r="AB769" s="21"/>
      <c r="AC769" s="21"/>
      <c r="AD769" s="21"/>
      <c r="AE769" s="21"/>
      <c r="AR769" s="95" t="s">
        <v>239</v>
      </c>
      <c r="AT769" s="95" t="s">
        <v>164</v>
      </c>
      <c r="AU769" s="95" t="s">
        <v>82</v>
      </c>
      <c r="AY769" s="17" t="s">
        <v>161</v>
      </c>
      <c r="BE769" s="96">
        <f>IF(O769="základní",K769,0)</f>
        <v>0</v>
      </c>
      <c r="BF769" s="96">
        <f>IF(O769="snížená",K769,0)</f>
        <v>0</v>
      </c>
      <c r="BG769" s="96">
        <f>IF(O769="zákl. přenesená",K769,0)</f>
        <v>0</v>
      </c>
      <c r="BH769" s="96">
        <f>IF(O769="sníž. přenesená",K769,0)</f>
        <v>0</v>
      </c>
      <c r="BI769" s="96">
        <f>IF(O769="nulová",K769,0)</f>
        <v>0</v>
      </c>
      <c r="BJ769" s="17" t="s">
        <v>80</v>
      </c>
      <c r="BK769" s="96">
        <f>ROUND(P769*H769,2)</f>
        <v>0</v>
      </c>
      <c r="BL769" s="17" t="s">
        <v>239</v>
      </c>
      <c r="BM769" s="95" t="s">
        <v>1016</v>
      </c>
    </row>
    <row r="770" spans="1:65" s="15" customFormat="1" ht="22.5">
      <c r="B770" s="230"/>
      <c r="C770" s="231"/>
      <c r="D770" s="221" t="s">
        <v>169</v>
      </c>
      <c r="E770" s="232" t="s">
        <v>1</v>
      </c>
      <c r="F770" s="233" t="s">
        <v>1008</v>
      </c>
      <c r="G770" s="231"/>
      <c r="H770" s="232" t="s">
        <v>1</v>
      </c>
      <c r="I770" s="231"/>
      <c r="J770" s="231"/>
      <c r="K770" s="231"/>
      <c r="M770" s="107"/>
      <c r="N770" s="109"/>
      <c r="O770" s="110"/>
      <c r="P770" s="110"/>
      <c r="Q770" s="110"/>
      <c r="R770" s="110"/>
      <c r="S770" s="110"/>
      <c r="T770" s="110"/>
      <c r="U770" s="110"/>
      <c r="V770" s="110"/>
      <c r="W770" s="110"/>
      <c r="X770" s="111"/>
      <c r="AT770" s="108" t="s">
        <v>169</v>
      </c>
      <c r="AU770" s="108" t="s">
        <v>82</v>
      </c>
      <c r="AV770" s="15" t="s">
        <v>80</v>
      </c>
      <c r="AW770" s="15" t="s">
        <v>4</v>
      </c>
      <c r="AX770" s="15" t="s">
        <v>72</v>
      </c>
      <c r="AY770" s="108" t="s">
        <v>161</v>
      </c>
    </row>
    <row r="771" spans="1:65" s="13" customFormat="1">
      <c r="B771" s="219"/>
      <c r="C771" s="220"/>
      <c r="D771" s="221" t="s">
        <v>169</v>
      </c>
      <c r="E771" s="222" t="s">
        <v>1</v>
      </c>
      <c r="F771" s="223" t="s">
        <v>1009</v>
      </c>
      <c r="G771" s="220"/>
      <c r="H771" s="224">
        <v>1533.114</v>
      </c>
      <c r="I771" s="220"/>
      <c r="J771" s="220"/>
      <c r="K771" s="220"/>
      <c r="M771" s="97"/>
      <c r="N771" s="99"/>
      <c r="O771" s="100"/>
      <c r="P771" s="100"/>
      <c r="Q771" s="100"/>
      <c r="R771" s="100"/>
      <c r="S771" s="100"/>
      <c r="T771" s="100"/>
      <c r="U771" s="100"/>
      <c r="V771" s="100"/>
      <c r="W771" s="100"/>
      <c r="X771" s="101"/>
      <c r="AT771" s="98" t="s">
        <v>169</v>
      </c>
      <c r="AU771" s="98" t="s">
        <v>82</v>
      </c>
      <c r="AV771" s="13" t="s">
        <v>82</v>
      </c>
      <c r="AW771" s="13" t="s">
        <v>4</v>
      </c>
      <c r="AX771" s="13" t="s">
        <v>72</v>
      </c>
      <c r="AY771" s="98" t="s">
        <v>161</v>
      </c>
    </row>
    <row r="772" spans="1:65" s="14" customFormat="1">
      <c r="B772" s="225"/>
      <c r="C772" s="226"/>
      <c r="D772" s="221" t="s">
        <v>169</v>
      </c>
      <c r="E772" s="227" t="s">
        <v>1</v>
      </c>
      <c r="F772" s="228" t="s">
        <v>171</v>
      </c>
      <c r="G772" s="226"/>
      <c r="H772" s="229">
        <v>1533.114</v>
      </c>
      <c r="I772" s="226"/>
      <c r="J772" s="226"/>
      <c r="K772" s="226"/>
      <c r="M772" s="102"/>
      <c r="N772" s="112"/>
      <c r="O772" s="113"/>
      <c r="P772" s="113"/>
      <c r="Q772" s="113"/>
      <c r="R772" s="113"/>
      <c r="S772" s="113"/>
      <c r="T772" s="113"/>
      <c r="U772" s="113"/>
      <c r="V772" s="113"/>
      <c r="W772" s="113"/>
      <c r="X772" s="114"/>
      <c r="AT772" s="103" t="s">
        <v>169</v>
      </c>
      <c r="AU772" s="103" t="s">
        <v>82</v>
      </c>
      <c r="AV772" s="14" t="s">
        <v>168</v>
      </c>
      <c r="AW772" s="14" t="s">
        <v>4</v>
      </c>
      <c r="AX772" s="14" t="s">
        <v>80</v>
      </c>
      <c r="AY772" s="103" t="s">
        <v>161</v>
      </c>
    </row>
    <row r="773" spans="1:65" s="2" customFormat="1" ht="6.95" customHeight="1">
      <c r="A773" s="21"/>
      <c r="B773" s="153"/>
      <c r="C773" s="154"/>
      <c r="D773" s="154"/>
      <c r="E773" s="154"/>
      <c r="F773" s="154"/>
      <c r="G773" s="154"/>
      <c r="H773" s="154"/>
      <c r="I773" s="154"/>
      <c r="J773" s="154"/>
      <c r="K773" s="154"/>
      <c r="L773" s="29"/>
      <c r="M773" s="22"/>
      <c r="N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</row>
  </sheetData>
  <sheetProtection password="C68A" sheet="1" objects="1" scenarios="1" selectLockedCells="1"/>
  <autoFilter ref="C131:L772"/>
  <mergeCells count="9">
    <mergeCell ref="E87:H87"/>
    <mergeCell ref="E122:H122"/>
    <mergeCell ref="E124:H124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218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87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1017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ROUND(K122,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ROUND((SUM(BE122:BE217)),  2)</f>
        <v>0</v>
      </c>
      <c r="G35" s="138"/>
      <c r="H35" s="138"/>
      <c r="I35" s="178">
        <v>0.21</v>
      </c>
      <c r="J35" s="138"/>
      <c r="K35" s="173">
        <f>ROUND(((SUM(BE122:BE217))*I35),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ROUND((SUM(BF122:BF217)),  2)</f>
        <v>0</v>
      </c>
      <c r="G36" s="138"/>
      <c r="H36" s="138"/>
      <c r="I36" s="178">
        <v>0.12</v>
      </c>
      <c r="J36" s="138"/>
      <c r="K36" s="173">
        <f>ROUND(((SUM(BF122:BF217))*I36),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ROUND((SUM(BG122:BG217)),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ROUND((SUM(BH122:BH217)),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ROUND((SUM(BI122:BI217)),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201 - Bourací práce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Q122</f>
        <v>0</v>
      </c>
      <c r="J96" s="175">
        <f t="shared" si="0"/>
        <v>0</v>
      </c>
      <c r="K96" s="175">
        <f>K122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130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K123</f>
        <v>0</v>
      </c>
      <c r="M97" s="71"/>
    </row>
    <row r="98" spans="1:31" s="10" customFormat="1" ht="19.899999999999999" customHeight="1">
      <c r="B98" s="196"/>
      <c r="C98" s="197"/>
      <c r="D98" s="198" t="s">
        <v>131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K124</f>
        <v>0</v>
      </c>
      <c r="M98" s="72"/>
    </row>
    <row r="99" spans="1:31" s="10" customFormat="1" ht="19.899999999999999" customHeight="1">
      <c r="B99" s="196"/>
      <c r="C99" s="197"/>
      <c r="D99" s="198" t="s">
        <v>132</v>
      </c>
      <c r="E99" s="199"/>
      <c r="F99" s="199"/>
      <c r="G99" s="199"/>
      <c r="H99" s="199"/>
      <c r="I99" s="200">
        <f>Q169</f>
        <v>0</v>
      </c>
      <c r="J99" s="200">
        <f>R169</f>
        <v>0</v>
      </c>
      <c r="K99" s="200">
        <f>K169</f>
        <v>0</v>
      </c>
      <c r="M99" s="72"/>
    </row>
    <row r="100" spans="1:31" s="10" customFormat="1" ht="19.899999999999999" customHeight="1">
      <c r="B100" s="196"/>
      <c r="C100" s="197"/>
      <c r="D100" s="198" t="s">
        <v>494</v>
      </c>
      <c r="E100" s="199"/>
      <c r="F100" s="199"/>
      <c r="G100" s="199"/>
      <c r="H100" s="199"/>
      <c r="I100" s="200">
        <f>Q195</f>
        <v>0</v>
      </c>
      <c r="J100" s="200">
        <f>R195</f>
        <v>0</v>
      </c>
      <c r="K100" s="200">
        <f>K195</f>
        <v>0</v>
      </c>
      <c r="M100" s="72"/>
    </row>
    <row r="101" spans="1:31" s="9" customFormat="1" ht="24.95" customHeight="1">
      <c r="B101" s="191"/>
      <c r="C101" s="192"/>
      <c r="D101" s="193" t="s">
        <v>133</v>
      </c>
      <c r="E101" s="194"/>
      <c r="F101" s="194"/>
      <c r="G101" s="194"/>
      <c r="H101" s="194"/>
      <c r="I101" s="195">
        <f>Q197</f>
        <v>0</v>
      </c>
      <c r="J101" s="195">
        <f>R197</f>
        <v>0</v>
      </c>
      <c r="K101" s="195">
        <f>K197</f>
        <v>0</v>
      </c>
      <c r="M101" s="71"/>
    </row>
    <row r="102" spans="1:31" s="10" customFormat="1" ht="19.899999999999999" customHeight="1">
      <c r="B102" s="196"/>
      <c r="C102" s="197"/>
      <c r="D102" s="198" t="s">
        <v>1018</v>
      </c>
      <c r="E102" s="199"/>
      <c r="F102" s="199"/>
      <c r="G102" s="199"/>
      <c r="H102" s="199"/>
      <c r="I102" s="200">
        <f>Q198</f>
        <v>0</v>
      </c>
      <c r="J102" s="200">
        <f>R198</f>
        <v>0</v>
      </c>
      <c r="K102" s="200">
        <f>K198</f>
        <v>0</v>
      </c>
      <c r="M102" s="72"/>
    </row>
    <row r="103" spans="1:31" s="2" customFormat="1" ht="21.75" customHeight="1">
      <c r="A103" s="21"/>
      <c r="B103" s="137"/>
      <c r="C103" s="138"/>
      <c r="D103" s="138"/>
      <c r="E103" s="138"/>
      <c r="F103" s="138"/>
      <c r="G103" s="138"/>
      <c r="H103" s="138"/>
      <c r="I103" s="138"/>
      <c r="J103" s="138"/>
      <c r="K103" s="138"/>
      <c r="L103" s="21"/>
      <c r="M103" s="26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1:31" s="2" customFormat="1" ht="6.95" customHeight="1">
      <c r="A104" s="21"/>
      <c r="B104" s="153"/>
      <c r="C104" s="154"/>
      <c r="D104" s="154"/>
      <c r="E104" s="154"/>
      <c r="F104" s="154"/>
      <c r="G104" s="154"/>
      <c r="H104" s="154"/>
      <c r="I104" s="154"/>
      <c r="J104" s="154"/>
      <c r="K104" s="154"/>
      <c r="L104" s="29"/>
      <c r="M104" s="26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1:31">
      <c r="B105" s="65"/>
      <c r="C105" s="65"/>
      <c r="D105" s="65"/>
      <c r="E105" s="65"/>
      <c r="F105" s="65"/>
      <c r="G105" s="65"/>
      <c r="H105" s="65"/>
      <c r="I105" s="65"/>
      <c r="J105" s="65"/>
      <c r="K105" s="65"/>
    </row>
    <row r="106" spans="1:31">
      <c r="B106" s="65"/>
      <c r="C106" s="65"/>
      <c r="D106" s="65"/>
      <c r="E106" s="65"/>
      <c r="F106" s="65"/>
      <c r="G106" s="65"/>
      <c r="H106" s="65"/>
      <c r="I106" s="65"/>
      <c r="J106" s="65"/>
      <c r="K106" s="65"/>
    </row>
    <row r="107" spans="1:31">
      <c r="B107" s="65"/>
      <c r="C107" s="65"/>
      <c r="D107" s="65"/>
      <c r="E107" s="65"/>
      <c r="F107" s="65"/>
      <c r="G107" s="65"/>
      <c r="H107" s="65"/>
      <c r="I107" s="65"/>
      <c r="J107" s="65"/>
      <c r="K107" s="65"/>
    </row>
    <row r="108" spans="1:31" s="2" customFormat="1" ht="6.95" customHeight="1">
      <c r="A108" s="21"/>
      <c r="B108" s="155"/>
      <c r="C108" s="156"/>
      <c r="D108" s="156"/>
      <c r="E108" s="156"/>
      <c r="F108" s="156"/>
      <c r="G108" s="156"/>
      <c r="H108" s="156"/>
      <c r="I108" s="156"/>
      <c r="J108" s="156"/>
      <c r="K108" s="156"/>
      <c r="L108" s="30"/>
      <c r="M108" s="26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1:31" s="2" customFormat="1" ht="24.95" customHeight="1">
      <c r="A109" s="21"/>
      <c r="B109" s="137"/>
      <c r="C109" s="130" t="s">
        <v>142</v>
      </c>
      <c r="D109" s="138"/>
      <c r="E109" s="138"/>
      <c r="F109" s="138"/>
      <c r="G109" s="138"/>
      <c r="H109" s="138"/>
      <c r="I109" s="138"/>
      <c r="J109" s="138"/>
      <c r="K109" s="138"/>
      <c r="L109" s="21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s="2" customFormat="1" ht="6.95" customHeight="1">
      <c r="A110" s="21"/>
      <c r="B110" s="137"/>
      <c r="C110" s="138"/>
      <c r="D110" s="138"/>
      <c r="E110" s="138"/>
      <c r="F110" s="138"/>
      <c r="G110" s="138"/>
      <c r="H110" s="138"/>
      <c r="I110" s="138"/>
      <c r="J110" s="138"/>
      <c r="K110" s="138"/>
      <c r="L110" s="21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2" customFormat="1" ht="12" customHeight="1">
      <c r="A111" s="21"/>
      <c r="B111" s="137"/>
      <c r="C111" s="133" t="s">
        <v>15</v>
      </c>
      <c r="D111" s="138"/>
      <c r="E111" s="138"/>
      <c r="F111" s="138"/>
      <c r="G111" s="138"/>
      <c r="H111" s="138"/>
      <c r="I111" s="138"/>
      <c r="J111" s="138"/>
      <c r="K111" s="138"/>
      <c r="L111" s="21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16.5" customHeight="1">
      <c r="A112" s="21"/>
      <c r="B112" s="137"/>
      <c r="C112" s="138"/>
      <c r="D112" s="138"/>
      <c r="E112" s="278" t="str">
        <f>E7</f>
        <v>Rekonstrukce historické budovy krematoria Nymburk 25.10.2024</v>
      </c>
      <c r="F112" s="279"/>
      <c r="G112" s="279"/>
      <c r="H112" s="279"/>
      <c r="I112" s="138"/>
      <c r="J112" s="138"/>
      <c r="K112" s="138"/>
      <c r="L112" s="21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65" s="2" customFormat="1" ht="12" customHeight="1">
      <c r="A113" s="21"/>
      <c r="B113" s="137"/>
      <c r="C113" s="133" t="s">
        <v>119</v>
      </c>
      <c r="D113" s="138"/>
      <c r="E113" s="138"/>
      <c r="F113" s="138"/>
      <c r="G113" s="138"/>
      <c r="H113" s="138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5" s="2" customFormat="1" ht="16.5" customHeight="1">
      <c r="A114" s="21"/>
      <c r="B114" s="137"/>
      <c r="C114" s="138"/>
      <c r="D114" s="138"/>
      <c r="E114" s="259" t="str">
        <f>E9</f>
        <v>SO 201 - Bourací práce</v>
      </c>
      <c r="F114" s="277"/>
      <c r="G114" s="277"/>
      <c r="H114" s="277"/>
      <c r="I114" s="138"/>
      <c r="J114" s="138"/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5" s="2" customFormat="1" ht="6.95" customHeight="1">
      <c r="A115" s="21"/>
      <c r="B115" s="137"/>
      <c r="C115" s="138"/>
      <c r="D115" s="138"/>
      <c r="E115" s="138"/>
      <c r="F115" s="138"/>
      <c r="G115" s="138"/>
      <c r="H115" s="138"/>
      <c r="I115" s="138"/>
      <c r="J115" s="138"/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5" s="2" customFormat="1" ht="12" customHeight="1">
      <c r="A116" s="21"/>
      <c r="B116" s="137"/>
      <c r="C116" s="133" t="s">
        <v>19</v>
      </c>
      <c r="D116" s="138"/>
      <c r="E116" s="138"/>
      <c r="F116" s="134" t="str">
        <f>F12</f>
        <v xml:space="preserve"> </v>
      </c>
      <c r="G116" s="138"/>
      <c r="H116" s="138"/>
      <c r="I116" s="133" t="s">
        <v>21</v>
      </c>
      <c r="J116" s="186" t="str">
        <f>IF(J12="","",J12)</f>
        <v>6. 12. 2024</v>
      </c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5" s="2" customFormat="1" ht="6.95" customHeight="1">
      <c r="A117" s="21"/>
      <c r="B117" s="137"/>
      <c r="C117" s="138"/>
      <c r="D117" s="138"/>
      <c r="E117" s="138"/>
      <c r="F117" s="138"/>
      <c r="G117" s="138"/>
      <c r="H117" s="138"/>
      <c r="I117" s="138"/>
      <c r="J117" s="138"/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65" s="2" customFormat="1" ht="15.2" customHeight="1">
      <c r="A118" s="21"/>
      <c r="B118" s="137"/>
      <c r="C118" s="133" t="s">
        <v>23</v>
      </c>
      <c r="D118" s="138"/>
      <c r="E118" s="138"/>
      <c r="F118" s="134" t="str">
        <f>E15</f>
        <v xml:space="preserve">  Město Nymburk</v>
      </c>
      <c r="G118" s="138"/>
      <c r="H118" s="138"/>
      <c r="I118" s="133" t="s">
        <v>27</v>
      </c>
      <c r="J118" s="187" t="str">
        <f>E21</f>
        <v xml:space="preserve">  Ing. Ivan Blažek</v>
      </c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65" s="2" customFormat="1" ht="15.2" customHeight="1">
      <c r="A119" s="21"/>
      <c r="B119" s="137"/>
      <c r="C119" s="133" t="s">
        <v>26</v>
      </c>
      <c r="D119" s="138"/>
      <c r="E119" s="138"/>
      <c r="F119" s="134" t="str">
        <f>IF(E18="","",E18)</f>
        <v>vyplň údaj</v>
      </c>
      <c r="G119" s="138"/>
      <c r="H119" s="138"/>
      <c r="I119" s="133" t="s">
        <v>28</v>
      </c>
      <c r="J119" s="187" t="str">
        <f>E24</f>
        <v xml:space="preserve">  Jaroslav Kudláček</v>
      </c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65" s="2" customFormat="1" ht="10.35" customHeight="1">
      <c r="A120" s="21"/>
      <c r="B120" s="137"/>
      <c r="C120" s="138"/>
      <c r="D120" s="138"/>
      <c r="E120" s="138"/>
      <c r="F120" s="138"/>
      <c r="G120" s="138"/>
      <c r="H120" s="138"/>
      <c r="I120" s="138"/>
      <c r="J120" s="138"/>
      <c r="K120" s="138"/>
      <c r="L120" s="21"/>
      <c r="M120" s="26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65" s="11" customFormat="1" ht="29.25" customHeight="1">
      <c r="A121" s="73"/>
      <c r="B121" s="201"/>
      <c r="C121" s="202" t="s">
        <v>143</v>
      </c>
      <c r="D121" s="203" t="s">
        <v>55</v>
      </c>
      <c r="E121" s="203" t="s">
        <v>51</v>
      </c>
      <c r="F121" s="203" t="s">
        <v>52</v>
      </c>
      <c r="G121" s="203" t="s">
        <v>144</v>
      </c>
      <c r="H121" s="203" t="s">
        <v>145</v>
      </c>
      <c r="I121" s="203" t="s">
        <v>146</v>
      </c>
      <c r="J121" s="203" t="s">
        <v>147</v>
      </c>
      <c r="K121" s="204" t="s">
        <v>127</v>
      </c>
      <c r="L121" s="74" t="s">
        <v>148</v>
      </c>
      <c r="M121" s="75"/>
      <c r="N121" s="38" t="s">
        <v>1</v>
      </c>
      <c r="O121" s="39" t="s">
        <v>34</v>
      </c>
      <c r="P121" s="39" t="s">
        <v>149</v>
      </c>
      <c r="Q121" s="39" t="s">
        <v>150</v>
      </c>
      <c r="R121" s="39" t="s">
        <v>151</v>
      </c>
      <c r="S121" s="39" t="s">
        <v>152</v>
      </c>
      <c r="T121" s="39" t="s">
        <v>153</v>
      </c>
      <c r="U121" s="39" t="s">
        <v>154</v>
      </c>
      <c r="V121" s="39" t="s">
        <v>155</v>
      </c>
      <c r="W121" s="39" t="s">
        <v>156</v>
      </c>
      <c r="X121" s="40" t="s">
        <v>157</v>
      </c>
      <c r="Y121" s="73"/>
      <c r="Z121" s="73"/>
      <c r="AA121" s="73"/>
      <c r="AB121" s="73"/>
      <c r="AC121" s="73"/>
      <c r="AD121" s="73"/>
      <c r="AE121" s="73"/>
    </row>
    <row r="122" spans="1:65" s="2" customFormat="1" ht="22.9" customHeight="1">
      <c r="A122" s="21"/>
      <c r="B122" s="137"/>
      <c r="C122" s="165" t="s">
        <v>158</v>
      </c>
      <c r="D122" s="138"/>
      <c r="E122" s="138"/>
      <c r="F122" s="138"/>
      <c r="G122" s="138"/>
      <c r="H122" s="138"/>
      <c r="I122" s="138"/>
      <c r="J122" s="138"/>
      <c r="K122" s="205">
        <f>BK122</f>
        <v>0</v>
      </c>
      <c r="L122" s="21"/>
      <c r="M122" s="22"/>
      <c r="N122" s="41"/>
      <c r="O122" s="33"/>
      <c r="P122" s="42"/>
      <c r="Q122" s="76">
        <f>Q123+Q197</f>
        <v>0</v>
      </c>
      <c r="R122" s="76">
        <f>R123+R197</f>
        <v>0</v>
      </c>
      <c r="S122" s="42"/>
      <c r="T122" s="77">
        <f>T123+T197</f>
        <v>0</v>
      </c>
      <c r="U122" s="42"/>
      <c r="V122" s="77">
        <f>V123+V197</f>
        <v>0</v>
      </c>
      <c r="W122" s="42"/>
      <c r="X122" s="78">
        <f>X123+X197</f>
        <v>0</v>
      </c>
      <c r="Y122" s="21"/>
      <c r="Z122" s="21"/>
      <c r="AA122" s="21"/>
      <c r="AB122" s="21"/>
      <c r="AC122" s="21"/>
      <c r="AD122" s="21"/>
      <c r="AE122" s="21"/>
      <c r="AT122" s="17" t="s">
        <v>71</v>
      </c>
      <c r="AU122" s="17" t="s">
        <v>129</v>
      </c>
      <c r="BK122" s="79">
        <f>BK123+BK197</f>
        <v>0</v>
      </c>
    </row>
    <row r="123" spans="1:65" s="12" customFormat="1" ht="25.9" customHeight="1">
      <c r="B123" s="206"/>
      <c r="C123" s="207"/>
      <c r="D123" s="208" t="s">
        <v>71</v>
      </c>
      <c r="E123" s="209" t="s">
        <v>159</v>
      </c>
      <c r="F123" s="209" t="s">
        <v>160</v>
      </c>
      <c r="G123" s="207"/>
      <c r="H123" s="207"/>
      <c r="I123" s="207"/>
      <c r="J123" s="207"/>
      <c r="K123" s="210">
        <f>BK123</f>
        <v>0</v>
      </c>
      <c r="M123" s="80"/>
      <c r="N123" s="82"/>
      <c r="O123" s="83"/>
      <c r="P123" s="83"/>
      <c r="Q123" s="84">
        <f>Q124+Q169+Q195</f>
        <v>0</v>
      </c>
      <c r="R123" s="84">
        <f>R124+R169+R195</f>
        <v>0</v>
      </c>
      <c r="S123" s="83"/>
      <c r="T123" s="85">
        <f>T124+T169+T195</f>
        <v>0</v>
      </c>
      <c r="U123" s="83"/>
      <c r="V123" s="85">
        <f>V124+V169+V195</f>
        <v>0</v>
      </c>
      <c r="W123" s="83"/>
      <c r="X123" s="86">
        <f>X124+X169+X195</f>
        <v>0</v>
      </c>
      <c r="AR123" s="81" t="s">
        <v>80</v>
      </c>
      <c r="AT123" s="87" t="s">
        <v>71</v>
      </c>
      <c r="AU123" s="87" t="s">
        <v>72</v>
      </c>
      <c r="AY123" s="81" t="s">
        <v>161</v>
      </c>
      <c r="BK123" s="88">
        <f>BK124+BK169+BK195</f>
        <v>0</v>
      </c>
    </row>
    <row r="124" spans="1:65" s="12" customFormat="1" ht="22.9" customHeight="1">
      <c r="B124" s="206"/>
      <c r="C124" s="207"/>
      <c r="D124" s="208" t="s">
        <v>71</v>
      </c>
      <c r="E124" s="211" t="s">
        <v>162</v>
      </c>
      <c r="F124" s="211" t="s">
        <v>163</v>
      </c>
      <c r="G124" s="207"/>
      <c r="H124" s="207"/>
      <c r="I124" s="207"/>
      <c r="J124" s="207"/>
      <c r="K124" s="212">
        <f>BK124</f>
        <v>0</v>
      </c>
      <c r="M124" s="80"/>
      <c r="N124" s="82"/>
      <c r="O124" s="83"/>
      <c r="P124" s="83"/>
      <c r="Q124" s="84">
        <f>SUM(Q125:Q168)</f>
        <v>0</v>
      </c>
      <c r="R124" s="84">
        <f>SUM(R125:R168)</f>
        <v>0</v>
      </c>
      <c r="S124" s="83"/>
      <c r="T124" s="85">
        <f>SUM(T125:T168)</f>
        <v>0</v>
      </c>
      <c r="U124" s="83"/>
      <c r="V124" s="85">
        <f>SUM(V125:V168)</f>
        <v>0</v>
      </c>
      <c r="W124" s="83"/>
      <c r="X124" s="86">
        <f>SUM(X125:X168)</f>
        <v>0</v>
      </c>
      <c r="AR124" s="81" t="s">
        <v>80</v>
      </c>
      <c r="AT124" s="87" t="s">
        <v>71</v>
      </c>
      <c r="AU124" s="87" t="s">
        <v>80</v>
      </c>
      <c r="AY124" s="81" t="s">
        <v>161</v>
      </c>
      <c r="BK124" s="88">
        <f>SUM(BK125:BK168)</f>
        <v>0</v>
      </c>
    </row>
    <row r="125" spans="1:65" s="2" customFormat="1" ht="37.9" customHeight="1">
      <c r="A125" s="21"/>
      <c r="B125" s="137"/>
      <c r="C125" s="213" t="s">
        <v>80</v>
      </c>
      <c r="D125" s="213" t="s">
        <v>164</v>
      </c>
      <c r="E125" s="214" t="s">
        <v>165</v>
      </c>
      <c r="F125" s="215" t="s">
        <v>166</v>
      </c>
      <c r="G125" s="216" t="s">
        <v>167</v>
      </c>
      <c r="H125" s="217">
        <v>80.900000000000006</v>
      </c>
      <c r="I125" s="123"/>
      <c r="J125" s="123"/>
      <c r="K125" s="218">
        <f>ROUND(P125*H125,2)</f>
        <v>0</v>
      </c>
      <c r="L125" s="89"/>
      <c r="M125" s="22"/>
      <c r="N125" s="90" t="s">
        <v>1</v>
      </c>
      <c r="O125" s="91" t="s">
        <v>35</v>
      </c>
      <c r="P125" s="92">
        <f>I125+J125</f>
        <v>0</v>
      </c>
      <c r="Q125" s="92">
        <f>ROUND(I125*H125,2)</f>
        <v>0</v>
      </c>
      <c r="R125" s="92">
        <f>ROUND(J125*H125,2)</f>
        <v>0</v>
      </c>
      <c r="S125" s="93">
        <v>0</v>
      </c>
      <c r="T125" s="93">
        <f>S125*H125</f>
        <v>0</v>
      </c>
      <c r="U125" s="93">
        <v>0</v>
      </c>
      <c r="V125" s="93">
        <f>U125*H125</f>
        <v>0</v>
      </c>
      <c r="W125" s="93">
        <v>0</v>
      </c>
      <c r="X125" s="94">
        <f>W125*H125</f>
        <v>0</v>
      </c>
      <c r="Y125" s="21"/>
      <c r="Z125" s="21"/>
      <c r="AA125" s="21"/>
      <c r="AB125" s="21"/>
      <c r="AC125" s="21"/>
      <c r="AD125" s="21"/>
      <c r="AE125" s="21"/>
      <c r="AR125" s="95" t="s">
        <v>168</v>
      </c>
      <c r="AT125" s="95" t="s">
        <v>164</v>
      </c>
      <c r="AU125" s="95" t="s">
        <v>82</v>
      </c>
      <c r="AY125" s="17" t="s">
        <v>161</v>
      </c>
      <c r="BE125" s="96">
        <f>IF(O125="základní",K125,0)</f>
        <v>0</v>
      </c>
      <c r="BF125" s="96">
        <f>IF(O125="snížená",K125,0)</f>
        <v>0</v>
      </c>
      <c r="BG125" s="96">
        <f>IF(O125="zákl. přenesená",K125,0)</f>
        <v>0</v>
      </c>
      <c r="BH125" s="96">
        <f>IF(O125="sníž. přenesená",K125,0)</f>
        <v>0</v>
      </c>
      <c r="BI125" s="96">
        <f>IF(O125="nulová",K125,0)</f>
        <v>0</v>
      </c>
      <c r="BJ125" s="17" t="s">
        <v>80</v>
      </c>
      <c r="BK125" s="96">
        <f>ROUND(P125*H125,2)</f>
        <v>0</v>
      </c>
      <c r="BL125" s="17" t="s">
        <v>168</v>
      </c>
      <c r="BM125" s="95" t="s">
        <v>82</v>
      </c>
    </row>
    <row r="126" spans="1:65" s="13" customFormat="1">
      <c r="B126" s="219"/>
      <c r="C126" s="220"/>
      <c r="D126" s="221" t="s">
        <v>169</v>
      </c>
      <c r="E126" s="222" t="s">
        <v>1</v>
      </c>
      <c r="F126" s="223" t="s">
        <v>1019</v>
      </c>
      <c r="G126" s="220"/>
      <c r="H126" s="224">
        <v>80.900000000000006</v>
      </c>
      <c r="I126" s="220"/>
      <c r="J126" s="220"/>
      <c r="K126" s="220"/>
      <c r="M126" s="97"/>
      <c r="N126" s="99"/>
      <c r="O126" s="100"/>
      <c r="P126" s="100"/>
      <c r="Q126" s="100"/>
      <c r="R126" s="100"/>
      <c r="S126" s="100"/>
      <c r="T126" s="100"/>
      <c r="U126" s="100"/>
      <c r="V126" s="100"/>
      <c r="W126" s="100"/>
      <c r="X126" s="101"/>
      <c r="AT126" s="98" t="s">
        <v>169</v>
      </c>
      <c r="AU126" s="98" t="s">
        <v>82</v>
      </c>
      <c r="AV126" s="13" t="s">
        <v>82</v>
      </c>
      <c r="AW126" s="13" t="s">
        <v>4</v>
      </c>
      <c r="AX126" s="13" t="s">
        <v>72</v>
      </c>
      <c r="AY126" s="98" t="s">
        <v>161</v>
      </c>
    </row>
    <row r="127" spans="1:65" s="14" customFormat="1">
      <c r="B127" s="225"/>
      <c r="C127" s="226"/>
      <c r="D127" s="221" t="s">
        <v>169</v>
      </c>
      <c r="E127" s="227" t="s">
        <v>1</v>
      </c>
      <c r="F127" s="228" t="s">
        <v>171</v>
      </c>
      <c r="G127" s="226"/>
      <c r="H127" s="229">
        <v>80.900000000000006</v>
      </c>
      <c r="I127" s="226"/>
      <c r="J127" s="226"/>
      <c r="K127" s="226"/>
      <c r="M127" s="102"/>
      <c r="N127" s="104"/>
      <c r="O127" s="105"/>
      <c r="P127" s="105"/>
      <c r="Q127" s="105"/>
      <c r="R127" s="105"/>
      <c r="S127" s="105"/>
      <c r="T127" s="105"/>
      <c r="U127" s="105"/>
      <c r="V127" s="105"/>
      <c r="W127" s="105"/>
      <c r="X127" s="106"/>
      <c r="AT127" s="103" t="s">
        <v>169</v>
      </c>
      <c r="AU127" s="103" t="s">
        <v>82</v>
      </c>
      <c r="AV127" s="14" t="s">
        <v>168</v>
      </c>
      <c r="AW127" s="14" t="s">
        <v>4</v>
      </c>
      <c r="AX127" s="14" t="s">
        <v>80</v>
      </c>
      <c r="AY127" s="103" t="s">
        <v>161</v>
      </c>
    </row>
    <row r="128" spans="1:65" s="2" customFormat="1" ht="37.9" customHeight="1">
      <c r="A128" s="21"/>
      <c r="B128" s="137"/>
      <c r="C128" s="213" t="s">
        <v>82</v>
      </c>
      <c r="D128" s="213" t="s">
        <v>164</v>
      </c>
      <c r="E128" s="214" t="s">
        <v>1020</v>
      </c>
      <c r="F128" s="215" t="s">
        <v>1021</v>
      </c>
      <c r="G128" s="216" t="s">
        <v>167</v>
      </c>
      <c r="H128" s="217">
        <v>189.4</v>
      </c>
      <c r="I128" s="123"/>
      <c r="J128" s="123"/>
      <c r="K128" s="218">
        <f>ROUND(P128*H128,2)</f>
        <v>0</v>
      </c>
      <c r="L128" s="89"/>
      <c r="M128" s="22"/>
      <c r="N128" s="90" t="s">
        <v>1</v>
      </c>
      <c r="O128" s="91" t="s">
        <v>35</v>
      </c>
      <c r="P128" s="92">
        <f>I128+J128</f>
        <v>0</v>
      </c>
      <c r="Q128" s="92">
        <f>ROUND(I128*H128,2)</f>
        <v>0</v>
      </c>
      <c r="R128" s="92">
        <f>ROUND(J128*H128,2)</f>
        <v>0</v>
      </c>
      <c r="S128" s="93">
        <v>0</v>
      </c>
      <c r="T128" s="93">
        <f>S128*H128</f>
        <v>0</v>
      </c>
      <c r="U128" s="93">
        <v>0</v>
      </c>
      <c r="V128" s="93">
        <f>U128*H128</f>
        <v>0</v>
      </c>
      <c r="W128" s="93">
        <v>0</v>
      </c>
      <c r="X128" s="94">
        <f>W128*H128</f>
        <v>0</v>
      </c>
      <c r="Y128" s="21"/>
      <c r="Z128" s="21"/>
      <c r="AA128" s="21"/>
      <c r="AB128" s="21"/>
      <c r="AC128" s="21"/>
      <c r="AD128" s="21"/>
      <c r="AE128" s="21"/>
      <c r="AR128" s="95" t="s">
        <v>168</v>
      </c>
      <c r="AT128" s="95" t="s">
        <v>164</v>
      </c>
      <c r="AU128" s="95" t="s">
        <v>82</v>
      </c>
      <c r="AY128" s="17" t="s">
        <v>161</v>
      </c>
      <c r="BE128" s="96">
        <f>IF(O128="základní",K128,0)</f>
        <v>0</v>
      </c>
      <c r="BF128" s="96">
        <f>IF(O128="snížená",K128,0)</f>
        <v>0</v>
      </c>
      <c r="BG128" s="96">
        <f>IF(O128="zákl. přenesená",K128,0)</f>
        <v>0</v>
      </c>
      <c r="BH128" s="96">
        <f>IF(O128="sníž. přenesená",K128,0)</f>
        <v>0</v>
      </c>
      <c r="BI128" s="96">
        <f>IF(O128="nulová",K128,0)</f>
        <v>0</v>
      </c>
      <c r="BJ128" s="17" t="s">
        <v>80</v>
      </c>
      <c r="BK128" s="96">
        <f>ROUND(P128*H128,2)</f>
        <v>0</v>
      </c>
      <c r="BL128" s="17" t="s">
        <v>168</v>
      </c>
      <c r="BM128" s="95" t="s">
        <v>168</v>
      </c>
    </row>
    <row r="129" spans="1:65" s="13" customFormat="1">
      <c r="B129" s="219"/>
      <c r="C129" s="220"/>
      <c r="D129" s="221" t="s">
        <v>169</v>
      </c>
      <c r="E129" s="222" t="s">
        <v>1</v>
      </c>
      <c r="F129" s="223" t="s">
        <v>1022</v>
      </c>
      <c r="G129" s="220"/>
      <c r="H129" s="224">
        <v>189.4</v>
      </c>
      <c r="I129" s="220"/>
      <c r="J129" s="220"/>
      <c r="K129" s="220"/>
      <c r="M129" s="97"/>
      <c r="N129" s="99"/>
      <c r="O129" s="100"/>
      <c r="P129" s="100"/>
      <c r="Q129" s="100"/>
      <c r="R129" s="100"/>
      <c r="S129" s="100"/>
      <c r="T129" s="100"/>
      <c r="U129" s="100"/>
      <c r="V129" s="100"/>
      <c r="W129" s="100"/>
      <c r="X129" s="101"/>
      <c r="AT129" s="98" t="s">
        <v>169</v>
      </c>
      <c r="AU129" s="98" t="s">
        <v>82</v>
      </c>
      <c r="AV129" s="13" t="s">
        <v>82</v>
      </c>
      <c r="AW129" s="13" t="s">
        <v>4</v>
      </c>
      <c r="AX129" s="13" t="s">
        <v>72</v>
      </c>
      <c r="AY129" s="98" t="s">
        <v>161</v>
      </c>
    </row>
    <row r="130" spans="1:65" s="14" customFormat="1">
      <c r="B130" s="225"/>
      <c r="C130" s="226"/>
      <c r="D130" s="221" t="s">
        <v>169</v>
      </c>
      <c r="E130" s="227" t="s">
        <v>1</v>
      </c>
      <c r="F130" s="228" t="s">
        <v>171</v>
      </c>
      <c r="G130" s="226"/>
      <c r="H130" s="229">
        <v>189.4</v>
      </c>
      <c r="I130" s="226"/>
      <c r="J130" s="226"/>
      <c r="K130" s="226"/>
      <c r="M130" s="102"/>
      <c r="N130" s="104"/>
      <c r="O130" s="105"/>
      <c r="P130" s="105"/>
      <c r="Q130" s="105"/>
      <c r="R130" s="105"/>
      <c r="S130" s="105"/>
      <c r="T130" s="105"/>
      <c r="U130" s="105"/>
      <c r="V130" s="105"/>
      <c r="W130" s="105"/>
      <c r="X130" s="106"/>
      <c r="AT130" s="103" t="s">
        <v>169</v>
      </c>
      <c r="AU130" s="103" t="s">
        <v>82</v>
      </c>
      <c r="AV130" s="14" t="s">
        <v>168</v>
      </c>
      <c r="AW130" s="14" t="s">
        <v>4</v>
      </c>
      <c r="AX130" s="14" t="s">
        <v>80</v>
      </c>
      <c r="AY130" s="103" t="s">
        <v>161</v>
      </c>
    </row>
    <row r="131" spans="1:65" s="2" customFormat="1" ht="24.2" customHeight="1">
      <c r="A131" s="21"/>
      <c r="B131" s="137"/>
      <c r="C131" s="213" t="s">
        <v>177</v>
      </c>
      <c r="D131" s="213" t="s">
        <v>164</v>
      </c>
      <c r="E131" s="214" t="s">
        <v>1023</v>
      </c>
      <c r="F131" s="215" t="s">
        <v>1024</v>
      </c>
      <c r="G131" s="216" t="s">
        <v>167</v>
      </c>
      <c r="H131" s="217">
        <v>61.011000000000003</v>
      </c>
      <c r="I131" s="218">
        <v>0</v>
      </c>
      <c r="J131" s="123"/>
      <c r="K131" s="218">
        <f>ROUND(P131*H131,2)</f>
        <v>0</v>
      </c>
      <c r="L131" s="89"/>
      <c r="M131" s="22"/>
      <c r="N131" s="90" t="s">
        <v>1</v>
      </c>
      <c r="O131" s="91" t="s">
        <v>35</v>
      </c>
      <c r="P131" s="92">
        <f>I131+J131</f>
        <v>0</v>
      </c>
      <c r="Q131" s="92">
        <f>ROUND(I131*H131,2)</f>
        <v>0</v>
      </c>
      <c r="R131" s="92">
        <f>ROUND(J131*H131,2)</f>
        <v>0</v>
      </c>
      <c r="S131" s="93">
        <v>0</v>
      </c>
      <c r="T131" s="93">
        <f>S131*H131</f>
        <v>0</v>
      </c>
      <c r="U131" s="93">
        <v>0</v>
      </c>
      <c r="V131" s="93">
        <f>U131*H131</f>
        <v>0</v>
      </c>
      <c r="W131" s="93">
        <v>0</v>
      </c>
      <c r="X131" s="94">
        <f>W131*H131</f>
        <v>0</v>
      </c>
      <c r="Y131" s="21"/>
      <c r="Z131" s="21"/>
      <c r="AA131" s="21"/>
      <c r="AB131" s="21"/>
      <c r="AC131" s="21"/>
      <c r="AD131" s="21"/>
      <c r="AE131" s="21"/>
      <c r="AR131" s="95" t="s">
        <v>168</v>
      </c>
      <c r="AT131" s="95" t="s">
        <v>164</v>
      </c>
      <c r="AU131" s="95" t="s">
        <v>82</v>
      </c>
      <c r="AY131" s="17" t="s">
        <v>161</v>
      </c>
      <c r="BE131" s="96">
        <f>IF(O131="základní",K131,0)</f>
        <v>0</v>
      </c>
      <c r="BF131" s="96">
        <f>IF(O131="snížená",K131,0)</f>
        <v>0</v>
      </c>
      <c r="BG131" s="96">
        <f>IF(O131="zákl. přenesená",K131,0)</f>
        <v>0</v>
      </c>
      <c r="BH131" s="96">
        <f>IF(O131="sníž. přenesená",K131,0)</f>
        <v>0</v>
      </c>
      <c r="BI131" s="96">
        <f>IF(O131="nulová",K131,0)</f>
        <v>0</v>
      </c>
      <c r="BJ131" s="17" t="s">
        <v>80</v>
      </c>
      <c r="BK131" s="96">
        <f>ROUND(P131*H131,2)</f>
        <v>0</v>
      </c>
      <c r="BL131" s="17" t="s">
        <v>168</v>
      </c>
      <c r="BM131" s="95" t="s">
        <v>180</v>
      </c>
    </row>
    <row r="132" spans="1:65" s="15" customFormat="1">
      <c r="B132" s="230"/>
      <c r="C132" s="231"/>
      <c r="D132" s="221" t="s">
        <v>169</v>
      </c>
      <c r="E132" s="232" t="s">
        <v>1</v>
      </c>
      <c r="F132" s="233" t="s">
        <v>189</v>
      </c>
      <c r="G132" s="231"/>
      <c r="H132" s="232" t="s">
        <v>1</v>
      </c>
      <c r="I132" s="231"/>
      <c r="J132" s="231"/>
      <c r="K132" s="231"/>
      <c r="M132" s="107"/>
      <c r="N132" s="109"/>
      <c r="O132" s="110"/>
      <c r="P132" s="110"/>
      <c r="Q132" s="110"/>
      <c r="R132" s="110"/>
      <c r="S132" s="110"/>
      <c r="T132" s="110"/>
      <c r="U132" s="110"/>
      <c r="V132" s="110"/>
      <c r="W132" s="110"/>
      <c r="X132" s="111"/>
      <c r="AT132" s="108" t="s">
        <v>169</v>
      </c>
      <c r="AU132" s="108" t="s">
        <v>82</v>
      </c>
      <c r="AV132" s="15" t="s">
        <v>80</v>
      </c>
      <c r="AW132" s="15" t="s">
        <v>4</v>
      </c>
      <c r="AX132" s="15" t="s">
        <v>72</v>
      </c>
      <c r="AY132" s="108" t="s">
        <v>161</v>
      </c>
    </row>
    <row r="133" spans="1:65" s="13" customFormat="1">
      <c r="B133" s="219"/>
      <c r="C133" s="220"/>
      <c r="D133" s="221" t="s">
        <v>169</v>
      </c>
      <c r="E133" s="222" t="s">
        <v>1</v>
      </c>
      <c r="F133" s="223" t="s">
        <v>1025</v>
      </c>
      <c r="G133" s="220"/>
      <c r="H133" s="224">
        <v>43.56</v>
      </c>
      <c r="I133" s="220"/>
      <c r="J133" s="220"/>
      <c r="K133" s="220"/>
      <c r="M133" s="97"/>
      <c r="N133" s="99"/>
      <c r="O133" s="100"/>
      <c r="P133" s="100"/>
      <c r="Q133" s="100"/>
      <c r="R133" s="100"/>
      <c r="S133" s="100"/>
      <c r="T133" s="100"/>
      <c r="U133" s="100"/>
      <c r="V133" s="100"/>
      <c r="W133" s="100"/>
      <c r="X133" s="101"/>
      <c r="AT133" s="98" t="s">
        <v>169</v>
      </c>
      <c r="AU133" s="98" t="s">
        <v>82</v>
      </c>
      <c r="AV133" s="13" t="s">
        <v>82</v>
      </c>
      <c r="AW133" s="13" t="s">
        <v>4</v>
      </c>
      <c r="AX133" s="13" t="s">
        <v>72</v>
      </c>
      <c r="AY133" s="98" t="s">
        <v>161</v>
      </c>
    </row>
    <row r="134" spans="1:65" s="13" customFormat="1">
      <c r="B134" s="219"/>
      <c r="C134" s="220"/>
      <c r="D134" s="221" t="s">
        <v>169</v>
      </c>
      <c r="E134" s="222" t="s">
        <v>1</v>
      </c>
      <c r="F134" s="223" t="s">
        <v>1026</v>
      </c>
      <c r="G134" s="220"/>
      <c r="H134" s="224">
        <v>22.77</v>
      </c>
      <c r="I134" s="220"/>
      <c r="J134" s="220"/>
      <c r="K134" s="220"/>
      <c r="M134" s="97"/>
      <c r="N134" s="99"/>
      <c r="O134" s="100"/>
      <c r="P134" s="100"/>
      <c r="Q134" s="100"/>
      <c r="R134" s="100"/>
      <c r="S134" s="100"/>
      <c r="T134" s="100"/>
      <c r="U134" s="100"/>
      <c r="V134" s="100"/>
      <c r="W134" s="100"/>
      <c r="X134" s="101"/>
      <c r="AT134" s="98" t="s">
        <v>169</v>
      </c>
      <c r="AU134" s="98" t="s">
        <v>82</v>
      </c>
      <c r="AV134" s="13" t="s">
        <v>82</v>
      </c>
      <c r="AW134" s="13" t="s">
        <v>4</v>
      </c>
      <c r="AX134" s="13" t="s">
        <v>72</v>
      </c>
      <c r="AY134" s="98" t="s">
        <v>161</v>
      </c>
    </row>
    <row r="135" spans="1:65" s="13" customFormat="1">
      <c r="B135" s="219"/>
      <c r="C135" s="220"/>
      <c r="D135" s="221" t="s">
        <v>169</v>
      </c>
      <c r="E135" s="222" t="s">
        <v>1</v>
      </c>
      <c r="F135" s="223" t="s">
        <v>1027</v>
      </c>
      <c r="G135" s="220"/>
      <c r="H135" s="224">
        <v>-5.319</v>
      </c>
      <c r="I135" s="220"/>
      <c r="J135" s="220"/>
      <c r="K135" s="220"/>
      <c r="M135" s="97"/>
      <c r="N135" s="99"/>
      <c r="O135" s="100"/>
      <c r="P135" s="100"/>
      <c r="Q135" s="100"/>
      <c r="R135" s="100"/>
      <c r="S135" s="100"/>
      <c r="T135" s="100"/>
      <c r="U135" s="100"/>
      <c r="V135" s="100"/>
      <c r="W135" s="100"/>
      <c r="X135" s="101"/>
      <c r="AT135" s="98" t="s">
        <v>169</v>
      </c>
      <c r="AU135" s="98" t="s">
        <v>82</v>
      </c>
      <c r="AV135" s="13" t="s">
        <v>82</v>
      </c>
      <c r="AW135" s="13" t="s">
        <v>4</v>
      </c>
      <c r="AX135" s="13" t="s">
        <v>72</v>
      </c>
      <c r="AY135" s="98" t="s">
        <v>161</v>
      </c>
    </row>
    <row r="136" spans="1:65" s="14" customFormat="1">
      <c r="B136" s="225"/>
      <c r="C136" s="226"/>
      <c r="D136" s="221" t="s">
        <v>169</v>
      </c>
      <c r="E136" s="227" t="s">
        <v>1</v>
      </c>
      <c r="F136" s="228" t="s">
        <v>171</v>
      </c>
      <c r="G136" s="226"/>
      <c r="H136" s="229">
        <v>61.010999999999996</v>
      </c>
      <c r="I136" s="226"/>
      <c r="J136" s="226"/>
      <c r="K136" s="226"/>
      <c r="M136" s="102"/>
      <c r="N136" s="104"/>
      <c r="O136" s="105"/>
      <c r="P136" s="105"/>
      <c r="Q136" s="105"/>
      <c r="R136" s="105"/>
      <c r="S136" s="105"/>
      <c r="T136" s="105"/>
      <c r="U136" s="105"/>
      <c r="V136" s="105"/>
      <c r="W136" s="105"/>
      <c r="X136" s="106"/>
      <c r="AT136" s="103" t="s">
        <v>169</v>
      </c>
      <c r="AU136" s="103" t="s">
        <v>82</v>
      </c>
      <c r="AV136" s="14" t="s">
        <v>168</v>
      </c>
      <c r="AW136" s="14" t="s">
        <v>4</v>
      </c>
      <c r="AX136" s="14" t="s">
        <v>80</v>
      </c>
      <c r="AY136" s="103" t="s">
        <v>161</v>
      </c>
    </row>
    <row r="137" spans="1:65" s="2" customFormat="1" ht="24.2" customHeight="1">
      <c r="A137" s="21"/>
      <c r="B137" s="137"/>
      <c r="C137" s="213" t="s">
        <v>168</v>
      </c>
      <c r="D137" s="213" t="s">
        <v>164</v>
      </c>
      <c r="E137" s="214" t="s">
        <v>1028</v>
      </c>
      <c r="F137" s="215" t="s">
        <v>1029</v>
      </c>
      <c r="G137" s="216" t="s">
        <v>174</v>
      </c>
      <c r="H137" s="217">
        <v>17.559999999999999</v>
      </c>
      <c r="I137" s="218">
        <v>0</v>
      </c>
      <c r="J137" s="123"/>
      <c r="K137" s="218">
        <f>ROUND(P137*H137,2)</f>
        <v>0</v>
      </c>
      <c r="L137" s="89"/>
      <c r="M137" s="22"/>
      <c r="N137" s="90" t="s">
        <v>1</v>
      </c>
      <c r="O137" s="91" t="s">
        <v>35</v>
      </c>
      <c r="P137" s="92">
        <f>I137+J137</f>
        <v>0</v>
      </c>
      <c r="Q137" s="92">
        <f>ROUND(I137*H137,2)</f>
        <v>0</v>
      </c>
      <c r="R137" s="92">
        <f>ROUND(J137*H137,2)</f>
        <v>0</v>
      </c>
      <c r="S137" s="93">
        <v>0</v>
      </c>
      <c r="T137" s="93">
        <f>S137*H137</f>
        <v>0</v>
      </c>
      <c r="U137" s="93">
        <v>0</v>
      </c>
      <c r="V137" s="93">
        <f>U137*H137</f>
        <v>0</v>
      </c>
      <c r="W137" s="93">
        <v>0</v>
      </c>
      <c r="X137" s="94">
        <f>W137*H137</f>
        <v>0</v>
      </c>
      <c r="Y137" s="21"/>
      <c r="Z137" s="21"/>
      <c r="AA137" s="21"/>
      <c r="AB137" s="21"/>
      <c r="AC137" s="21"/>
      <c r="AD137" s="21"/>
      <c r="AE137" s="21"/>
      <c r="AR137" s="95" t="s">
        <v>168</v>
      </c>
      <c r="AT137" s="95" t="s">
        <v>164</v>
      </c>
      <c r="AU137" s="95" t="s">
        <v>82</v>
      </c>
      <c r="AY137" s="17" t="s">
        <v>161</v>
      </c>
      <c r="BE137" s="96">
        <f>IF(O137="základní",K137,0)</f>
        <v>0</v>
      </c>
      <c r="BF137" s="96">
        <f>IF(O137="snížená",K137,0)</f>
        <v>0</v>
      </c>
      <c r="BG137" s="96">
        <f>IF(O137="zákl. přenesená",K137,0)</f>
        <v>0</v>
      </c>
      <c r="BH137" s="96">
        <f>IF(O137="sníž. přenesená",K137,0)</f>
        <v>0</v>
      </c>
      <c r="BI137" s="96">
        <f>IF(O137="nulová",K137,0)</f>
        <v>0</v>
      </c>
      <c r="BJ137" s="17" t="s">
        <v>80</v>
      </c>
      <c r="BK137" s="96">
        <f>ROUND(P137*H137,2)</f>
        <v>0</v>
      </c>
      <c r="BL137" s="17" t="s">
        <v>168</v>
      </c>
      <c r="BM137" s="95" t="s">
        <v>185</v>
      </c>
    </row>
    <row r="138" spans="1:65" s="15" customFormat="1">
      <c r="B138" s="230"/>
      <c r="C138" s="231"/>
      <c r="D138" s="221" t="s">
        <v>169</v>
      </c>
      <c r="E138" s="232" t="s">
        <v>1</v>
      </c>
      <c r="F138" s="233" t="s">
        <v>189</v>
      </c>
      <c r="G138" s="231"/>
      <c r="H138" s="232" t="s">
        <v>1</v>
      </c>
      <c r="I138" s="231"/>
      <c r="J138" s="231"/>
      <c r="K138" s="231"/>
      <c r="M138" s="107"/>
      <c r="N138" s="109"/>
      <c r="O138" s="110"/>
      <c r="P138" s="110"/>
      <c r="Q138" s="110"/>
      <c r="R138" s="110"/>
      <c r="S138" s="110"/>
      <c r="T138" s="110"/>
      <c r="U138" s="110"/>
      <c r="V138" s="110"/>
      <c r="W138" s="110"/>
      <c r="X138" s="111"/>
      <c r="AT138" s="108" t="s">
        <v>169</v>
      </c>
      <c r="AU138" s="108" t="s">
        <v>82</v>
      </c>
      <c r="AV138" s="15" t="s">
        <v>80</v>
      </c>
      <c r="AW138" s="15" t="s">
        <v>4</v>
      </c>
      <c r="AX138" s="15" t="s">
        <v>72</v>
      </c>
      <c r="AY138" s="108" t="s">
        <v>161</v>
      </c>
    </row>
    <row r="139" spans="1:65" s="15" customFormat="1">
      <c r="B139" s="230"/>
      <c r="C139" s="231"/>
      <c r="D139" s="221" t="s">
        <v>169</v>
      </c>
      <c r="E139" s="232" t="s">
        <v>1</v>
      </c>
      <c r="F139" s="233" t="s">
        <v>1030</v>
      </c>
      <c r="G139" s="231"/>
      <c r="H139" s="232" t="s">
        <v>1</v>
      </c>
      <c r="I139" s="231"/>
      <c r="J139" s="231"/>
      <c r="K139" s="231"/>
      <c r="M139" s="107"/>
      <c r="N139" s="109"/>
      <c r="O139" s="110"/>
      <c r="P139" s="110"/>
      <c r="Q139" s="110"/>
      <c r="R139" s="110"/>
      <c r="S139" s="110"/>
      <c r="T139" s="110"/>
      <c r="U139" s="110"/>
      <c r="V139" s="110"/>
      <c r="W139" s="110"/>
      <c r="X139" s="111"/>
      <c r="AT139" s="108" t="s">
        <v>169</v>
      </c>
      <c r="AU139" s="108" t="s">
        <v>82</v>
      </c>
      <c r="AV139" s="15" t="s">
        <v>80</v>
      </c>
      <c r="AW139" s="15" t="s">
        <v>4</v>
      </c>
      <c r="AX139" s="15" t="s">
        <v>72</v>
      </c>
      <c r="AY139" s="108" t="s">
        <v>161</v>
      </c>
    </row>
    <row r="140" spans="1:65" s="13" customFormat="1">
      <c r="B140" s="219"/>
      <c r="C140" s="220"/>
      <c r="D140" s="221" t="s">
        <v>169</v>
      </c>
      <c r="E140" s="222" t="s">
        <v>1</v>
      </c>
      <c r="F140" s="223" t="s">
        <v>1031</v>
      </c>
      <c r="G140" s="220"/>
      <c r="H140" s="224">
        <v>3.9</v>
      </c>
      <c r="I140" s="220"/>
      <c r="J140" s="220"/>
      <c r="K140" s="220"/>
      <c r="M140" s="97"/>
      <c r="N140" s="99"/>
      <c r="O140" s="100"/>
      <c r="P140" s="100"/>
      <c r="Q140" s="100"/>
      <c r="R140" s="100"/>
      <c r="S140" s="100"/>
      <c r="T140" s="100"/>
      <c r="U140" s="100"/>
      <c r="V140" s="100"/>
      <c r="W140" s="100"/>
      <c r="X140" s="101"/>
      <c r="AT140" s="98" t="s">
        <v>169</v>
      </c>
      <c r="AU140" s="98" t="s">
        <v>82</v>
      </c>
      <c r="AV140" s="13" t="s">
        <v>82</v>
      </c>
      <c r="AW140" s="13" t="s">
        <v>4</v>
      </c>
      <c r="AX140" s="13" t="s">
        <v>72</v>
      </c>
      <c r="AY140" s="98" t="s">
        <v>161</v>
      </c>
    </row>
    <row r="141" spans="1:65" s="15" customFormat="1">
      <c r="B141" s="230"/>
      <c r="C141" s="231"/>
      <c r="D141" s="221" t="s">
        <v>169</v>
      </c>
      <c r="E141" s="232" t="s">
        <v>1</v>
      </c>
      <c r="F141" s="233" t="s">
        <v>1032</v>
      </c>
      <c r="G141" s="231"/>
      <c r="H141" s="232" t="s">
        <v>1</v>
      </c>
      <c r="I141" s="231"/>
      <c r="J141" s="231"/>
      <c r="K141" s="231"/>
      <c r="M141" s="107"/>
      <c r="N141" s="109"/>
      <c r="O141" s="110"/>
      <c r="P141" s="110"/>
      <c r="Q141" s="110"/>
      <c r="R141" s="110"/>
      <c r="S141" s="110"/>
      <c r="T141" s="110"/>
      <c r="U141" s="110"/>
      <c r="V141" s="110"/>
      <c r="W141" s="110"/>
      <c r="X141" s="111"/>
      <c r="AT141" s="108" t="s">
        <v>169</v>
      </c>
      <c r="AU141" s="108" t="s">
        <v>82</v>
      </c>
      <c r="AV141" s="15" t="s">
        <v>80</v>
      </c>
      <c r="AW141" s="15" t="s">
        <v>4</v>
      </c>
      <c r="AX141" s="15" t="s">
        <v>72</v>
      </c>
      <c r="AY141" s="108" t="s">
        <v>161</v>
      </c>
    </row>
    <row r="142" spans="1:65" s="13" customFormat="1">
      <c r="B142" s="219"/>
      <c r="C142" s="220"/>
      <c r="D142" s="221" t="s">
        <v>169</v>
      </c>
      <c r="E142" s="222" t="s">
        <v>1</v>
      </c>
      <c r="F142" s="223" t="s">
        <v>1033</v>
      </c>
      <c r="G142" s="220"/>
      <c r="H142" s="224">
        <v>13.66</v>
      </c>
      <c r="I142" s="220"/>
      <c r="J142" s="220"/>
      <c r="K142" s="220"/>
      <c r="M142" s="97"/>
      <c r="N142" s="99"/>
      <c r="O142" s="100"/>
      <c r="P142" s="100"/>
      <c r="Q142" s="100"/>
      <c r="R142" s="100"/>
      <c r="S142" s="100"/>
      <c r="T142" s="100"/>
      <c r="U142" s="100"/>
      <c r="V142" s="100"/>
      <c r="W142" s="100"/>
      <c r="X142" s="101"/>
      <c r="AT142" s="98" t="s">
        <v>169</v>
      </c>
      <c r="AU142" s="98" t="s">
        <v>82</v>
      </c>
      <c r="AV142" s="13" t="s">
        <v>82</v>
      </c>
      <c r="AW142" s="13" t="s">
        <v>4</v>
      </c>
      <c r="AX142" s="13" t="s">
        <v>72</v>
      </c>
      <c r="AY142" s="98" t="s">
        <v>161</v>
      </c>
    </row>
    <row r="143" spans="1:65" s="14" customFormat="1">
      <c r="B143" s="225"/>
      <c r="C143" s="226"/>
      <c r="D143" s="221" t="s">
        <v>169</v>
      </c>
      <c r="E143" s="227" t="s">
        <v>1</v>
      </c>
      <c r="F143" s="228" t="s">
        <v>171</v>
      </c>
      <c r="G143" s="226"/>
      <c r="H143" s="229">
        <v>17.559999999999999</v>
      </c>
      <c r="I143" s="226"/>
      <c r="J143" s="226"/>
      <c r="K143" s="226"/>
      <c r="M143" s="102"/>
      <c r="N143" s="104"/>
      <c r="O143" s="105"/>
      <c r="P143" s="105"/>
      <c r="Q143" s="105"/>
      <c r="R143" s="105"/>
      <c r="S143" s="105"/>
      <c r="T143" s="105"/>
      <c r="U143" s="105"/>
      <c r="V143" s="105"/>
      <c r="W143" s="105"/>
      <c r="X143" s="106"/>
      <c r="AT143" s="103" t="s">
        <v>169</v>
      </c>
      <c r="AU143" s="103" t="s">
        <v>82</v>
      </c>
      <c r="AV143" s="14" t="s">
        <v>168</v>
      </c>
      <c r="AW143" s="14" t="s">
        <v>4</v>
      </c>
      <c r="AX143" s="14" t="s">
        <v>80</v>
      </c>
      <c r="AY143" s="103" t="s">
        <v>161</v>
      </c>
    </row>
    <row r="144" spans="1:65" s="2" customFormat="1" ht="33" customHeight="1">
      <c r="A144" s="21"/>
      <c r="B144" s="137"/>
      <c r="C144" s="213" t="s">
        <v>192</v>
      </c>
      <c r="D144" s="213" t="s">
        <v>164</v>
      </c>
      <c r="E144" s="214" t="s">
        <v>1034</v>
      </c>
      <c r="F144" s="215" t="s">
        <v>1035</v>
      </c>
      <c r="G144" s="216" t="s">
        <v>269</v>
      </c>
      <c r="H144" s="217">
        <v>100</v>
      </c>
      <c r="I144" s="218">
        <v>0</v>
      </c>
      <c r="J144" s="123"/>
      <c r="K144" s="218">
        <f>ROUND(P144*H144,2)</f>
        <v>0</v>
      </c>
      <c r="L144" s="89"/>
      <c r="M144" s="22"/>
      <c r="N144" s="90" t="s">
        <v>1</v>
      </c>
      <c r="O144" s="91" t="s">
        <v>35</v>
      </c>
      <c r="P144" s="92">
        <f>I144+J144</f>
        <v>0</v>
      </c>
      <c r="Q144" s="92">
        <f>ROUND(I144*H144,2)</f>
        <v>0</v>
      </c>
      <c r="R144" s="92">
        <f>ROUND(J144*H144,2)</f>
        <v>0</v>
      </c>
      <c r="S144" s="93">
        <v>0</v>
      </c>
      <c r="T144" s="93">
        <f>S144*H144</f>
        <v>0</v>
      </c>
      <c r="U144" s="93">
        <v>0</v>
      </c>
      <c r="V144" s="93">
        <f>U144*H144</f>
        <v>0</v>
      </c>
      <c r="W144" s="93">
        <v>0</v>
      </c>
      <c r="X144" s="94">
        <f>W144*H144</f>
        <v>0</v>
      </c>
      <c r="Y144" s="21"/>
      <c r="Z144" s="21"/>
      <c r="AA144" s="21"/>
      <c r="AB144" s="21"/>
      <c r="AC144" s="21"/>
      <c r="AD144" s="21"/>
      <c r="AE144" s="21"/>
      <c r="AR144" s="95" t="s">
        <v>168</v>
      </c>
      <c r="AT144" s="95" t="s">
        <v>164</v>
      </c>
      <c r="AU144" s="95" t="s">
        <v>82</v>
      </c>
      <c r="AY144" s="17" t="s">
        <v>161</v>
      </c>
      <c r="BE144" s="96">
        <f>IF(O144="základní",K144,0)</f>
        <v>0</v>
      </c>
      <c r="BF144" s="96">
        <f>IF(O144="snížená",K144,0)</f>
        <v>0</v>
      </c>
      <c r="BG144" s="96">
        <f>IF(O144="zákl. přenesená",K144,0)</f>
        <v>0</v>
      </c>
      <c r="BH144" s="96">
        <f>IF(O144="sníž. přenesená",K144,0)</f>
        <v>0</v>
      </c>
      <c r="BI144" s="96">
        <f>IF(O144="nulová",K144,0)</f>
        <v>0</v>
      </c>
      <c r="BJ144" s="17" t="s">
        <v>80</v>
      </c>
      <c r="BK144" s="96">
        <f>ROUND(P144*H144,2)</f>
        <v>0</v>
      </c>
      <c r="BL144" s="17" t="s">
        <v>168</v>
      </c>
      <c r="BM144" s="95" t="s">
        <v>195</v>
      </c>
    </row>
    <row r="145" spans="1:65" s="13" customFormat="1">
      <c r="B145" s="219"/>
      <c r="C145" s="220"/>
      <c r="D145" s="221" t="s">
        <v>169</v>
      </c>
      <c r="E145" s="222" t="s">
        <v>1</v>
      </c>
      <c r="F145" s="223" t="s">
        <v>1036</v>
      </c>
      <c r="G145" s="220"/>
      <c r="H145" s="224">
        <v>100</v>
      </c>
      <c r="I145" s="220"/>
      <c r="J145" s="220"/>
      <c r="K145" s="220"/>
      <c r="M145" s="97"/>
      <c r="N145" s="99"/>
      <c r="O145" s="100"/>
      <c r="P145" s="100"/>
      <c r="Q145" s="100"/>
      <c r="R145" s="100"/>
      <c r="S145" s="100"/>
      <c r="T145" s="100"/>
      <c r="U145" s="100"/>
      <c r="V145" s="100"/>
      <c r="W145" s="100"/>
      <c r="X145" s="101"/>
      <c r="AT145" s="98" t="s">
        <v>169</v>
      </c>
      <c r="AU145" s="98" t="s">
        <v>82</v>
      </c>
      <c r="AV145" s="13" t="s">
        <v>82</v>
      </c>
      <c r="AW145" s="13" t="s">
        <v>4</v>
      </c>
      <c r="AX145" s="13" t="s">
        <v>72</v>
      </c>
      <c r="AY145" s="98" t="s">
        <v>161</v>
      </c>
    </row>
    <row r="146" spans="1:65" s="14" customFormat="1">
      <c r="B146" s="225"/>
      <c r="C146" s="226"/>
      <c r="D146" s="221" t="s">
        <v>169</v>
      </c>
      <c r="E146" s="227" t="s">
        <v>1</v>
      </c>
      <c r="F146" s="228" t="s">
        <v>171</v>
      </c>
      <c r="G146" s="226"/>
      <c r="H146" s="229">
        <v>100</v>
      </c>
      <c r="I146" s="226"/>
      <c r="J146" s="226"/>
      <c r="K146" s="226"/>
      <c r="M146" s="102"/>
      <c r="N146" s="104"/>
      <c r="O146" s="105"/>
      <c r="P146" s="105"/>
      <c r="Q146" s="105"/>
      <c r="R146" s="105"/>
      <c r="S146" s="105"/>
      <c r="T146" s="105"/>
      <c r="U146" s="105"/>
      <c r="V146" s="105"/>
      <c r="W146" s="105"/>
      <c r="X146" s="106"/>
      <c r="AT146" s="103" t="s">
        <v>169</v>
      </c>
      <c r="AU146" s="103" t="s">
        <v>82</v>
      </c>
      <c r="AV146" s="14" t="s">
        <v>168</v>
      </c>
      <c r="AW146" s="14" t="s">
        <v>4</v>
      </c>
      <c r="AX146" s="14" t="s">
        <v>80</v>
      </c>
      <c r="AY146" s="103" t="s">
        <v>161</v>
      </c>
    </row>
    <row r="147" spans="1:65" s="2" customFormat="1" ht="37.9" customHeight="1">
      <c r="A147" s="21"/>
      <c r="B147" s="137"/>
      <c r="C147" s="213" t="s">
        <v>180</v>
      </c>
      <c r="D147" s="213" t="s">
        <v>164</v>
      </c>
      <c r="E147" s="214" t="s">
        <v>1037</v>
      </c>
      <c r="F147" s="215" t="s">
        <v>1038</v>
      </c>
      <c r="G147" s="216" t="s">
        <v>346</v>
      </c>
      <c r="H147" s="217">
        <v>500</v>
      </c>
      <c r="I147" s="218">
        <v>0</v>
      </c>
      <c r="J147" s="123"/>
      <c r="K147" s="218">
        <f t="shared" ref="K147:K154" si="1">ROUND(P147*H147,2)</f>
        <v>0</v>
      </c>
      <c r="L147" s="89"/>
      <c r="M147" s="22"/>
      <c r="N147" s="90" t="s">
        <v>1</v>
      </c>
      <c r="O147" s="91" t="s">
        <v>35</v>
      </c>
      <c r="P147" s="92">
        <f t="shared" ref="P147:P154" si="2">I147+J147</f>
        <v>0</v>
      </c>
      <c r="Q147" s="92">
        <f t="shared" ref="Q147:Q154" si="3">ROUND(I147*H147,2)</f>
        <v>0</v>
      </c>
      <c r="R147" s="92">
        <f t="shared" ref="R147:R154" si="4">ROUND(J147*H147,2)</f>
        <v>0</v>
      </c>
      <c r="S147" s="93">
        <v>0</v>
      </c>
      <c r="T147" s="93">
        <f t="shared" ref="T147:T154" si="5">S147*H147</f>
        <v>0</v>
      </c>
      <c r="U147" s="93">
        <v>0</v>
      </c>
      <c r="V147" s="93">
        <f t="shared" ref="V147:V154" si="6">U147*H147</f>
        <v>0</v>
      </c>
      <c r="W147" s="93">
        <v>0</v>
      </c>
      <c r="X147" s="94">
        <f t="shared" ref="X147:X154" si="7">W147*H147</f>
        <v>0</v>
      </c>
      <c r="Y147" s="21"/>
      <c r="Z147" s="21"/>
      <c r="AA147" s="21"/>
      <c r="AB147" s="21"/>
      <c r="AC147" s="21"/>
      <c r="AD147" s="21"/>
      <c r="AE147" s="21"/>
      <c r="AR147" s="95" t="s">
        <v>168</v>
      </c>
      <c r="AT147" s="95" t="s">
        <v>164</v>
      </c>
      <c r="AU147" s="95" t="s">
        <v>82</v>
      </c>
      <c r="AY147" s="17" t="s">
        <v>161</v>
      </c>
      <c r="BE147" s="96">
        <f t="shared" ref="BE147:BE154" si="8">IF(O147="základní",K147,0)</f>
        <v>0</v>
      </c>
      <c r="BF147" s="96">
        <f t="shared" ref="BF147:BF154" si="9">IF(O147="snížená",K147,0)</f>
        <v>0</v>
      </c>
      <c r="BG147" s="96">
        <f t="shared" ref="BG147:BG154" si="10">IF(O147="zákl. přenesená",K147,0)</f>
        <v>0</v>
      </c>
      <c r="BH147" s="96">
        <f t="shared" ref="BH147:BH154" si="11">IF(O147="sníž. přenesená",K147,0)</f>
        <v>0</v>
      </c>
      <c r="BI147" s="96">
        <f t="shared" ref="BI147:BI154" si="12">IF(O147="nulová",K147,0)</f>
        <v>0</v>
      </c>
      <c r="BJ147" s="17" t="s">
        <v>80</v>
      </c>
      <c r="BK147" s="96">
        <f t="shared" ref="BK147:BK154" si="13">ROUND(P147*H147,2)</f>
        <v>0</v>
      </c>
      <c r="BL147" s="17" t="s">
        <v>168</v>
      </c>
      <c r="BM147" s="95" t="s">
        <v>9</v>
      </c>
    </row>
    <row r="148" spans="1:65" s="2" customFormat="1" ht="37.9" customHeight="1">
      <c r="A148" s="21"/>
      <c r="B148" s="137"/>
      <c r="C148" s="213" t="s">
        <v>201</v>
      </c>
      <c r="D148" s="213" t="s">
        <v>164</v>
      </c>
      <c r="E148" s="214" t="s">
        <v>1039</v>
      </c>
      <c r="F148" s="215" t="s">
        <v>1040</v>
      </c>
      <c r="G148" s="216" t="s">
        <v>346</v>
      </c>
      <c r="H148" s="217">
        <v>450</v>
      </c>
      <c r="I148" s="218">
        <v>0</v>
      </c>
      <c r="J148" s="123"/>
      <c r="K148" s="218">
        <f t="shared" si="1"/>
        <v>0</v>
      </c>
      <c r="L148" s="89"/>
      <c r="M148" s="22"/>
      <c r="N148" s="90" t="s">
        <v>1</v>
      </c>
      <c r="O148" s="91" t="s">
        <v>35</v>
      </c>
      <c r="P148" s="92">
        <f t="shared" si="2"/>
        <v>0</v>
      </c>
      <c r="Q148" s="92">
        <f t="shared" si="3"/>
        <v>0</v>
      </c>
      <c r="R148" s="92">
        <f t="shared" si="4"/>
        <v>0</v>
      </c>
      <c r="S148" s="93">
        <v>0</v>
      </c>
      <c r="T148" s="93">
        <f t="shared" si="5"/>
        <v>0</v>
      </c>
      <c r="U148" s="93">
        <v>0</v>
      </c>
      <c r="V148" s="93">
        <f t="shared" si="6"/>
        <v>0</v>
      </c>
      <c r="W148" s="93">
        <v>0</v>
      </c>
      <c r="X148" s="94">
        <f t="shared" si="7"/>
        <v>0</v>
      </c>
      <c r="Y148" s="21"/>
      <c r="Z148" s="21"/>
      <c r="AA148" s="21"/>
      <c r="AB148" s="21"/>
      <c r="AC148" s="21"/>
      <c r="AD148" s="21"/>
      <c r="AE148" s="21"/>
      <c r="AR148" s="95" t="s">
        <v>168</v>
      </c>
      <c r="AT148" s="95" t="s">
        <v>164</v>
      </c>
      <c r="AU148" s="95" t="s">
        <v>82</v>
      </c>
      <c r="AY148" s="17" t="s">
        <v>161</v>
      </c>
      <c r="BE148" s="96">
        <f t="shared" si="8"/>
        <v>0</v>
      </c>
      <c r="BF148" s="96">
        <f t="shared" si="9"/>
        <v>0</v>
      </c>
      <c r="BG148" s="96">
        <f t="shared" si="10"/>
        <v>0</v>
      </c>
      <c r="BH148" s="96">
        <f t="shared" si="11"/>
        <v>0</v>
      </c>
      <c r="BI148" s="96">
        <f t="shared" si="12"/>
        <v>0</v>
      </c>
      <c r="BJ148" s="17" t="s">
        <v>80</v>
      </c>
      <c r="BK148" s="96">
        <f t="shared" si="13"/>
        <v>0</v>
      </c>
      <c r="BL148" s="17" t="s">
        <v>168</v>
      </c>
      <c r="BM148" s="95" t="s">
        <v>204</v>
      </c>
    </row>
    <row r="149" spans="1:65" s="2" customFormat="1" ht="37.9" customHeight="1">
      <c r="A149" s="21"/>
      <c r="B149" s="137"/>
      <c r="C149" s="213" t="s">
        <v>185</v>
      </c>
      <c r="D149" s="213" t="s">
        <v>164</v>
      </c>
      <c r="E149" s="214" t="s">
        <v>1041</v>
      </c>
      <c r="F149" s="215" t="s">
        <v>1042</v>
      </c>
      <c r="G149" s="216" t="s">
        <v>346</v>
      </c>
      <c r="H149" s="217">
        <v>220</v>
      </c>
      <c r="I149" s="218">
        <v>0</v>
      </c>
      <c r="J149" s="123"/>
      <c r="K149" s="218">
        <f t="shared" si="1"/>
        <v>0</v>
      </c>
      <c r="L149" s="89"/>
      <c r="M149" s="22"/>
      <c r="N149" s="90" t="s">
        <v>1</v>
      </c>
      <c r="O149" s="91" t="s">
        <v>35</v>
      </c>
      <c r="P149" s="92">
        <f t="shared" si="2"/>
        <v>0</v>
      </c>
      <c r="Q149" s="92">
        <f t="shared" si="3"/>
        <v>0</v>
      </c>
      <c r="R149" s="92">
        <f t="shared" si="4"/>
        <v>0</v>
      </c>
      <c r="S149" s="93">
        <v>0</v>
      </c>
      <c r="T149" s="93">
        <f t="shared" si="5"/>
        <v>0</v>
      </c>
      <c r="U149" s="93">
        <v>0</v>
      </c>
      <c r="V149" s="93">
        <f t="shared" si="6"/>
        <v>0</v>
      </c>
      <c r="W149" s="93">
        <v>0</v>
      </c>
      <c r="X149" s="94">
        <f t="shared" si="7"/>
        <v>0</v>
      </c>
      <c r="Y149" s="21"/>
      <c r="Z149" s="21"/>
      <c r="AA149" s="21"/>
      <c r="AB149" s="21"/>
      <c r="AC149" s="21"/>
      <c r="AD149" s="21"/>
      <c r="AE149" s="21"/>
      <c r="AR149" s="95" t="s">
        <v>168</v>
      </c>
      <c r="AT149" s="95" t="s">
        <v>164</v>
      </c>
      <c r="AU149" s="95" t="s">
        <v>82</v>
      </c>
      <c r="AY149" s="17" t="s">
        <v>161</v>
      </c>
      <c r="BE149" s="96">
        <f t="shared" si="8"/>
        <v>0</v>
      </c>
      <c r="BF149" s="96">
        <f t="shared" si="9"/>
        <v>0</v>
      </c>
      <c r="BG149" s="96">
        <f t="shared" si="10"/>
        <v>0</v>
      </c>
      <c r="BH149" s="96">
        <f t="shared" si="11"/>
        <v>0</v>
      </c>
      <c r="BI149" s="96">
        <f t="shared" si="12"/>
        <v>0</v>
      </c>
      <c r="BJ149" s="17" t="s">
        <v>80</v>
      </c>
      <c r="BK149" s="96">
        <f t="shared" si="13"/>
        <v>0</v>
      </c>
      <c r="BL149" s="17" t="s">
        <v>168</v>
      </c>
      <c r="BM149" s="95" t="s">
        <v>239</v>
      </c>
    </row>
    <row r="150" spans="1:65" s="2" customFormat="1" ht="33" customHeight="1">
      <c r="A150" s="21"/>
      <c r="B150" s="137"/>
      <c r="C150" s="213" t="s">
        <v>162</v>
      </c>
      <c r="D150" s="213" t="s">
        <v>164</v>
      </c>
      <c r="E150" s="214" t="s">
        <v>1043</v>
      </c>
      <c r="F150" s="215" t="s">
        <v>1044</v>
      </c>
      <c r="G150" s="216" t="s">
        <v>346</v>
      </c>
      <c r="H150" s="217">
        <v>100</v>
      </c>
      <c r="I150" s="218">
        <v>0</v>
      </c>
      <c r="J150" s="123"/>
      <c r="K150" s="218">
        <f t="shared" si="1"/>
        <v>0</v>
      </c>
      <c r="L150" s="89"/>
      <c r="M150" s="22"/>
      <c r="N150" s="90" t="s">
        <v>1</v>
      </c>
      <c r="O150" s="91" t="s">
        <v>35</v>
      </c>
      <c r="P150" s="92">
        <f t="shared" si="2"/>
        <v>0</v>
      </c>
      <c r="Q150" s="92">
        <f t="shared" si="3"/>
        <v>0</v>
      </c>
      <c r="R150" s="92">
        <f t="shared" si="4"/>
        <v>0</v>
      </c>
      <c r="S150" s="93">
        <v>0</v>
      </c>
      <c r="T150" s="93">
        <f t="shared" si="5"/>
        <v>0</v>
      </c>
      <c r="U150" s="93">
        <v>0</v>
      </c>
      <c r="V150" s="93">
        <f t="shared" si="6"/>
        <v>0</v>
      </c>
      <c r="W150" s="93">
        <v>0</v>
      </c>
      <c r="X150" s="94">
        <f t="shared" si="7"/>
        <v>0</v>
      </c>
      <c r="Y150" s="21"/>
      <c r="Z150" s="21"/>
      <c r="AA150" s="21"/>
      <c r="AB150" s="21"/>
      <c r="AC150" s="21"/>
      <c r="AD150" s="21"/>
      <c r="AE150" s="21"/>
      <c r="AR150" s="95" t="s">
        <v>168</v>
      </c>
      <c r="AT150" s="95" t="s">
        <v>164</v>
      </c>
      <c r="AU150" s="95" t="s">
        <v>82</v>
      </c>
      <c r="AY150" s="17" t="s">
        <v>161</v>
      </c>
      <c r="BE150" s="96">
        <f t="shared" si="8"/>
        <v>0</v>
      </c>
      <c r="BF150" s="96">
        <f t="shared" si="9"/>
        <v>0</v>
      </c>
      <c r="BG150" s="96">
        <f t="shared" si="10"/>
        <v>0</v>
      </c>
      <c r="BH150" s="96">
        <f t="shared" si="11"/>
        <v>0</v>
      </c>
      <c r="BI150" s="96">
        <f t="shared" si="12"/>
        <v>0</v>
      </c>
      <c r="BJ150" s="17" t="s">
        <v>80</v>
      </c>
      <c r="BK150" s="96">
        <f t="shared" si="13"/>
        <v>0</v>
      </c>
      <c r="BL150" s="17" t="s">
        <v>168</v>
      </c>
      <c r="BM150" s="95" t="s">
        <v>245</v>
      </c>
    </row>
    <row r="151" spans="1:65" s="2" customFormat="1" ht="44.25" customHeight="1">
      <c r="A151" s="21"/>
      <c r="B151" s="137"/>
      <c r="C151" s="213" t="s">
        <v>195</v>
      </c>
      <c r="D151" s="213" t="s">
        <v>164</v>
      </c>
      <c r="E151" s="214" t="s">
        <v>1045</v>
      </c>
      <c r="F151" s="215" t="s">
        <v>1046</v>
      </c>
      <c r="G151" s="216" t="s">
        <v>346</v>
      </c>
      <c r="H151" s="217">
        <v>10</v>
      </c>
      <c r="I151" s="123"/>
      <c r="J151" s="123"/>
      <c r="K151" s="218">
        <f t="shared" si="1"/>
        <v>0</v>
      </c>
      <c r="L151" s="89"/>
      <c r="M151" s="22"/>
      <c r="N151" s="90" t="s">
        <v>1</v>
      </c>
      <c r="O151" s="91" t="s">
        <v>35</v>
      </c>
      <c r="P151" s="92">
        <f t="shared" si="2"/>
        <v>0</v>
      </c>
      <c r="Q151" s="92">
        <f t="shared" si="3"/>
        <v>0</v>
      </c>
      <c r="R151" s="92">
        <f t="shared" si="4"/>
        <v>0</v>
      </c>
      <c r="S151" s="93">
        <v>0</v>
      </c>
      <c r="T151" s="93">
        <f t="shared" si="5"/>
        <v>0</v>
      </c>
      <c r="U151" s="93">
        <v>0</v>
      </c>
      <c r="V151" s="93">
        <f t="shared" si="6"/>
        <v>0</v>
      </c>
      <c r="W151" s="93">
        <v>0</v>
      </c>
      <c r="X151" s="94">
        <f t="shared" si="7"/>
        <v>0</v>
      </c>
      <c r="Y151" s="21"/>
      <c r="Z151" s="21"/>
      <c r="AA151" s="21"/>
      <c r="AB151" s="21"/>
      <c r="AC151" s="21"/>
      <c r="AD151" s="21"/>
      <c r="AE151" s="21"/>
      <c r="AR151" s="95" t="s">
        <v>168</v>
      </c>
      <c r="AT151" s="95" t="s">
        <v>164</v>
      </c>
      <c r="AU151" s="95" t="s">
        <v>82</v>
      </c>
      <c r="AY151" s="17" t="s">
        <v>161</v>
      </c>
      <c r="BE151" s="96">
        <f t="shared" si="8"/>
        <v>0</v>
      </c>
      <c r="BF151" s="96">
        <f t="shared" si="9"/>
        <v>0</v>
      </c>
      <c r="BG151" s="96">
        <f t="shared" si="10"/>
        <v>0</v>
      </c>
      <c r="BH151" s="96">
        <f t="shared" si="11"/>
        <v>0</v>
      </c>
      <c r="BI151" s="96">
        <f t="shared" si="12"/>
        <v>0</v>
      </c>
      <c r="BJ151" s="17" t="s">
        <v>80</v>
      </c>
      <c r="BK151" s="96">
        <f t="shared" si="13"/>
        <v>0</v>
      </c>
      <c r="BL151" s="17" t="s">
        <v>168</v>
      </c>
      <c r="BM151" s="95" t="s">
        <v>248</v>
      </c>
    </row>
    <row r="152" spans="1:65" s="2" customFormat="1" ht="44.25" customHeight="1">
      <c r="A152" s="21"/>
      <c r="B152" s="137"/>
      <c r="C152" s="213" t="s">
        <v>249</v>
      </c>
      <c r="D152" s="213" t="s">
        <v>164</v>
      </c>
      <c r="E152" s="214" t="s">
        <v>1047</v>
      </c>
      <c r="F152" s="215" t="s">
        <v>1048</v>
      </c>
      <c r="G152" s="216" t="s">
        <v>346</v>
      </c>
      <c r="H152" s="217">
        <v>7.5</v>
      </c>
      <c r="I152" s="123"/>
      <c r="J152" s="123"/>
      <c r="K152" s="218">
        <f t="shared" si="1"/>
        <v>0</v>
      </c>
      <c r="L152" s="89"/>
      <c r="M152" s="22"/>
      <c r="N152" s="90" t="s">
        <v>1</v>
      </c>
      <c r="O152" s="91" t="s">
        <v>35</v>
      </c>
      <c r="P152" s="92">
        <f t="shared" si="2"/>
        <v>0</v>
      </c>
      <c r="Q152" s="92">
        <f t="shared" si="3"/>
        <v>0</v>
      </c>
      <c r="R152" s="92">
        <f t="shared" si="4"/>
        <v>0</v>
      </c>
      <c r="S152" s="93">
        <v>0</v>
      </c>
      <c r="T152" s="93">
        <f t="shared" si="5"/>
        <v>0</v>
      </c>
      <c r="U152" s="93">
        <v>0</v>
      </c>
      <c r="V152" s="93">
        <f t="shared" si="6"/>
        <v>0</v>
      </c>
      <c r="W152" s="93">
        <v>0</v>
      </c>
      <c r="X152" s="94">
        <f t="shared" si="7"/>
        <v>0</v>
      </c>
      <c r="Y152" s="21"/>
      <c r="Z152" s="21"/>
      <c r="AA152" s="21"/>
      <c r="AB152" s="21"/>
      <c r="AC152" s="21"/>
      <c r="AD152" s="21"/>
      <c r="AE152" s="21"/>
      <c r="AR152" s="95" t="s">
        <v>168</v>
      </c>
      <c r="AT152" s="95" t="s">
        <v>164</v>
      </c>
      <c r="AU152" s="95" t="s">
        <v>82</v>
      </c>
      <c r="AY152" s="17" t="s">
        <v>161</v>
      </c>
      <c r="BE152" s="96">
        <f t="shared" si="8"/>
        <v>0</v>
      </c>
      <c r="BF152" s="96">
        <f t="shared" si="9"/>
        <v>0</v>
      </c>
      <c r="BG152" s="96">
        <f t="shared" si="10"/>
        <v>0</v>
      </c>
      <c r="BH152" s="96">
        <f t="shared" si="11"/>
        <v>0</v>
      </c>
      <c r="BI152" s="96">
        <f t="shared" si="12"/>
        <v>0</v>
      </c>
      <c r="BJ152" s="17" t="s">
        <v>80</v>
      </c>
      <c r="BK152" s="96">
        <f t="shared" si="13"/>
        <v>0</v>
      </c>
      <c r="BL152" s="17" t="s">
        <v>168</v>
      </c>
      <c r="BM152" s="95" t="s">
        <v>252</v>
      </c>
    </row>
    <row r="153" spans="1:65" s="2" customFormat="1" ht="44.25" customHeight="1">
      <c r="A153" s="21"/>
      <c r="B153" s="137"/>
      <c r="C153" s="213" t="s">
        <v>9</v>
      </c>
      <c r="D153" s="213" t="s">
        <v>164</v>
      </c>
      <c r="E153" s="214" t="s">
        <v>1049</v>
      </c>
      <c r="F153" s="215" t="s">
        <v>1050</v>
      </c>
      <c r="G153" s="216" t="s">
        <v>346</v>
      </c>
      <c r="H153" s="217">
        <v>2</v>
      </c>
      <c r="I153" s="123"/>
      <c r="J153" s="123"/>
      <c r="K153" s="218">
        <f t="shared" si="1"/>
        <v>0</v>
      </c>
      <c r="L153" s="89"/>
      <c r="M153" s="22"/>
      <c r="N153" s="90" t="s">
        <v>1</v>
      </c>
      <c r="O153" s="91" t="s">
        <v>35</v>
      </c>
      <c r="P153" s="92">
        <f t="shared" si="2"/>
        <v>0</v>
      </c>
      <c r="Q153" s="92">
        <f t="shared" si="3"/>
        <v>0</v>
      </c>
      <c r="R153" s="92">
        <f t="shared" si="4"/>
        <v>0</v>
      </c>
      <c r="S153" s="93">
        <v>0</v>
      </c>
      <c r="T153" s="93">
        <f t="shared" si="5"/>
        <v>0</v>
      </c>
      <c r="U153" s="93">
        <v>0</v>
      </c>
      <c r="V153" s="93">
        <f t="shared" si="6"/>
        <v>0</v>
      </c>
      <c r="W153" s="93">
        <v>0</v>
      </c>
      <c r="X153" s="94">
        <f t="shared" si="7"/>
        <v>0</v>
      </c>
      <c r="Y153" s="21"/>
      <c r="Z153" s="21"/>
      <c r="AA153" s="21"/>
      <c r="AB153" s="21"/>
      <c r="AC153" s="21"/>
      <c r="AD153" s="21"/>
      <c r="AE153" s="21"/>
      <c r="AR153" s="95" t="s">
        <v>168</v>
      </c>
      <c r="AT153" s="95" t="s">
        <v>164</v>
      </c>
      <c r="AU153" s="95" t="s">
        <v>82</v>
      </c>
      <c r="AY153" s="17" t="s">
        <v>161</v>
      </c>
      <c r="BE153" s="96">
        <f t="shared" si="8"/>
        <v>0</v>
      </c>
      <c r="BF153" s="96">
        <f t="shared" si="9"/>
        <v>0</v>
      </c>
      <c r="BG153" s="96">
        <f t="shared" si="10"/>
        <v>0</v>
      </c>
      <c r="BH153" s="96">
        <f t="shared" si="11"/>
        <v>0</v>
      </c>
      <c r="BI153" s="96">
        <f t="shared" si="12"/>
        <v>0</v>
      </c>
      <c r="BJ153" s="17" t="s">
        <v>80</v>
      </c>
      <c r="BK153" s="96">
        <f t="shared" si="13"/>
        <v>0</v>
      </c>
      <c r="BL153" s="17" t="s">
        <v>168</v>
      </c>
      <c r="BM153" s="95" t="s">
        <v>257</v>
      </c>
    </row>
    <row r="154" spans="1:65" s="2" customFormat="1" ht="24.2" customHeight="1">
      <c r="A154" s="21"/>
      <c r="B154" s="137"/>
      <c r="C154" s="213" t="s">
        <v>266</v>
      </c>
      <c r="D154" s="213" t="s">
        <v>164</v>
      </c>
      <c r="E154" s="214" t="s">
        <v>1051</v>
      </c>
      <c r="F154" s="215" t="s">
        <v>1052</v>
      </c>
      <c r="G154" s="216" t="s">
        <v>346</v>
      </c>
      <c r="H154" s="217">
        <v>550</v>
      </c>
      <c r="I154" s="123"/>
      <c r="J154" s="123"/>
      <c r="K154" s="218">
        <f t="shared" si="1"/>
        <v>0</v>
      </c>
      <c r="L154" s="89"/>
      <c r="M154" s="22"/>
      <c r="N154" s="90" t="s">
        <v>1</v>
      </c>
      <c r="O154" s="91" t="s">
        <v>35</v>
      </c>
      <c r="P154" s="92">
        <f t="shared" si="2"/>
        <v>0</v>
      </c>
      <c r="Q154" s="92">
        <f t="shared" si="3"/>
        <v>0</v>
      </c>
      <c r="R154" s="92">
        <f t="shared" si="4"/>
        <v>0</v>
      </c>
      <c r="S154" s="93">
        <v>0</v>
      </c>
      <c r="T154" s="93">
        <f t="shared" si="5"/>
        <v>0</v>
      </c>
      <c r="U154" s="93">
        <v>0</v>
      </c>
      <c r="V154" s="93">
        <f t="shared" si="6"/>
        <v>0</v>
      </c>
      <c r="W154" s="93">
        <v>0</v>
      </c>
      <c r="X154" s="94">
        <f t="shared" si="7"/>
        <v>0</v>
      </c>
      <c r="Y154" s="21"/>
      <c r="Z154" s="21"/>
      <c r="AA154" s="21"/>
      <c r="AB154" s="21"/>
      <c r="AC154" s="21"/>
      <c r="AD154" s="21"/>
      <c r="AE154" s="21"/>
      <c r="AR154" s="95" t="s">
        <v>168</v>
      </c>
      <c r="AT154" s="95" t="s">
        <v>164</v>
      </c>
      <c r="AU154" s="95" t="s">
        <v>82</v>
      </c>
      <c r="AY154" s="17" t="s">
        <v>161</v>
      </c>
      <c r="BE154" s="96">
        <f t="shared" si="8"/>
        <v>0</v>
      </c>
      <c r="BF154" s="96">
        <f t="shared" si="9"/>
        <v>0</v>
      </c>
      <c r="BG154" s="96">
        <f t="shared" si="10"/>
        <v>0</v>
      </c>
      <c r="BH154" s="96">
        <f t="shared" si="11"/>
        <v>0</v>
      </c>
      <c r="BI154" s="96">
        <f t="shared" si="12"/>
        <v>0</v>
      </c>
      <c r="BJ154" s="17" t="s">
        <v>80</v>
      </c>
      <c r="BK154" s="96">
        <f t="shared" si="13"/>
        <v>0</v>
      </c>
      <c r="BL154" s="17" t="s">
        <v>168</v>
      </c>
      <c r="BM154" s="95" t="s">
        <v>270</v>
      </c>
    </row>
    <row r="155" spans="1:65" s="13" customFormat="1">
      <c r="B155" s="219"/>
      <c r="C155" s="220"/>
      <c r="D155" s="221" t="s">
        <v>169</v>
      </c>
      <c r="E155" s="222" t="s">
        <v>1</v>
      </c>
      <c r="F155" s="223" t="s">
        <v>1053</v>
      </c>
      <c r="G155" s="220"/>
      <c r="H155" s="224">
        <v>550</v>
      </c>
      <c r="I155" s="220"/>
      <c r="J155" s="220"/>
      <c r="K155" s="220"/>
      <c r="M155" s="97"/>
      <c r="N155" s="99"/>
      <c r="O155" s="100"/>
      <c r="P155" s="100"/>
      <c r="Q155" s="100"/>
      <c r="R155" s="100"/>
      <c r="S155" s="100"/>
      <c r="T155" s="100"/>
      <c r="U155" s="100"/>
      <c r="V155" s="100"/>
      <c r="W155" s="100"/>
      <c r="X155" s="101"/>
      <c r="AT155" s="98" t="s">
        <v>169</v>
      </c>
      <c r="AU155" s="98" t="s">
        <v>82</v>
      </c>
      <c r="AV155" s="13" t="s">
        <v>82</v>
      </c>
      <c r="AW155" s="13" t="s">
        <v>4</v>
      </c>
      <c r="AX155" s="13" t="s">
        <v>72</v>
      </c>
      <c r="AY155" s="98" t="s">
        <v>161</v>
      </c>
    </row>
    <row r="156" spans="1:65" s="14" customFormat="1">
      <c r="B156" s="225"/>
      <c r="C156" s="226"/>
      <c r="D156" s="221" t="s">
        <v>169</v>
      </c>
      <c r="E156" s="227" t="s">
        <v>1</v>
      </c>
      <c r="F156" s="228" t="s">
        <v>171</v>
      </c>
      <c r="G156" s="226"/>
      <c r="H156" s="229">
        <v>550</v>
      </c>
      <c r="I156" s="226"/>
      <c r="J156" s="226"/>
      <c r="K156" s="226"/>
      <c r="M156" s="102"/>
      <c r="N156" s="104"/>
      <c r="O156" s="105"/>
      <c r="P156" s="105"/>
      <c r="Q156" s="105"/>
      <c r="R156" s="105"/>
      <c r="S156" s="105"/>
      <c r="T156" s="105"/>
      <c r="U156" s="105"/>
      <c r="V156" s="105"/>
      <c r="W156" s="105"/>
      <c r="X156" s="106"/>
      <c r="AT156" s="103" t="s">
        <v>169</v>
      </c>
      <c r="AU156" s="103" t="s">
        <v>82</v>
      </c>
      <c r="AV156" s="14" t="s">
        <v>168</v>
      </c>
      <c r="AW156" s="14" t="s">
        <v>4</v>
      </c>
      <c r="AX156" s="14" t="s">
        <v>80</v>
      </c>
      <c r="AY156" s="103" t="s">
        <v>161</v>
      </c>
    </row>
    <row r="157" spans="1:65" s="2" customFormat="1" ht="37.9" customHeight="1">
      <c r="A157" s="21"/>
      <c r="B157" s="137"/>
      <c r="C157" s="213" t="s">
        <v>204</v>
      </c>
      <c r="D157" s="213" t="s">
        <v>164</v>
      </c>
      <c r="E157" s="214" t="s">
        <v>1054</v>
      </c>
      <c r="F157" s="215" t="s">
        <v>1055</v>
      </c>
      <c r="G157" s="216" t="s">
        <v>167</v>
      </c>
      <c r="H157" s="217">
        <v>173.25</v>
      </c>
      <c r="I157" s="218">
        <v>0</v>
      </c>
      <c r="J157" s="123"/>
      <c r="K157" s="218">
        <f>ROUND(P157*H157,2)</f>
        <v>0</v>
      </c>
      <c r="L157" s="89"/>
      <c r="M157" s="22"/>
      <c r="N157" s="90" t="s">
        <v>1</v>
      </c>
      <c r="O157" s="91" t="s">
        <v>35</v>
      </c>
      <c r="P157" s="92">
        <f>I157+J157</f>
        <v>0</v>
      </c>
      <c r="Q157" s="92">
        <f>ROUND(I157*H157,2)</f>
        <v>0</v>
      </c>
      <c r="R157" s="92">
        <f>ROUND(J157*H157,2)</f>
        <v>0</v>
      </c>
      <c r="S157" s="93">
        <v>0</v>
      </c>
      <c r="T157" s="93">
        <f>S157*H157</f>
        <v>0</v>
      </c>
      <c r="U157" s="93">
        <v>0</v>
      </c>
      <c r="V157" s="93">
        <f>U157*H157</f>
        <v>0</v>
      </c>
      <c r="W157" s="93">
        <v>0</v>
      </c>
      <c r="X157" s="94">
        <f>W157*H157</f>
        <v>0</v>
      </c>
      <c r="Y157" s="21"/>
      <c r="Z157" s="21"/>
      <c r="AA157" s="21"/>
      <c r="AB157" s="21"/>
      <c r="AC157" s="21"/>
      <c r="AD157" s="21"/>
      <c r="AE157" s="21"/>
      <c r="AR157" s="95" t="s">
        <v>168</v>
      </c>
      <c r="AT157" s="95" t="s">
        <v>164</v>
      </c>
      <c r="AU157" s="95" t="s">
        <v>82</v>
      </c>
      <c r="AY157" s="17" t="s">
        <v>161</v>
      </c>
      <c r="BE157" s="96">
        <f>IF(O157="základní",K157,0)</f>
        <v>0</v>
      </c>
      <c r="BF157" s="96">
        <f>IF(O157="snížená",K157,0)</f>
        <v>0</v>
      </c>
      <c r="BG157" s="96">
        <f>IF(O157="zákl. přenesená",K157,0)</f>
        <v>0</v>
      </c>
      <c r="BH157" s="96">
        <f>IF(O157="sníž. přenesená",K157,0)</f>
        <v>0</v>
      </c>
      <c r="BI157" s="96">
        <f>IF(O157="nulová",K157,0)</f>
        <v>0</v>
      </c>
      <c r="BJ157" s="17" t="s">
        <v>80</v>
      </c>
      <c r="BK157" s="96">
        <f>ROUND(P157*H157,2)</f>
        <v>0</v>
      </c>
      <c r="BL157" s="17" t="s">
        <v>168</v>
      </c>
      <c r="BM157" s="95" t="s">
        <v>276</v>
      </c>
    </row>
    <row r="158" spans="1:65" s="15" customFormat="1">
      <c r="B158" s="230"/>
      <c r="C158" s="231"/>
      <c r="D158" s="221" t="s">
        <v>169</v>
      </c>
      <c r="E158" s="232" t="s">
        <v>1</v>
      </c>
      <c r="F158" s="233" t="s">
        <v>1056</v>
      </c>
      <c r="G158" s="231"/>
      <c r="H158" s="232" t="s">
        <v>1</v>
      </c>
      <c r="I158" s="231"/>
      <c r="J158" s="231"/>
      <c r="K158" s="231"/>
      <c r="M158" s="107"/>
      <c r="N158" s="109"/>
      <c r="O158" s="110"/>
      <c r="P158" s="110"/>
      <c r="Q158" s="110"/>
      <c r="R158" s="110"/>
      <c r="S158" s="110"/>
      <c r="T158" s="110"/>
      <c r="U158" s="110"/>
      <c r="V158" s="110"/>
      <c r="W158" s="110"/>
      <c r="X158" s="111"/>
      <c r="AT158" s="108" t="s">
        <v>169</v>
      </c>
      <c r="AU158" s="108" t="s">
        <v>82</v>
      </c>
      <c r="AV158" s="15" t="s">
        <v>80</v>
      </c>
      <c r="AW158" s="15" t="s">
        <v>4</v>
      </c>
      <c r="AX158" s="15" t="s">
        <v>72</v>
      </c>
      <c r="AY158" s="108" t="s">
        <v>161</v>
      </c>
    </row>
    <row r="159" spans="1:65" s="15" customFormat="1">
      <c r="B159" s="230"/>
      <c r="C159" s="231"/>
      <c r="D159" s="221" t="s">
        <v>169</v>
      </c>
      <c r="E159" s="232" t="s">
        <v>1</v>
      </c>
      <c r="F159" s="233" t="s">
        <v>1057</v>
      </c>
      <c r="G159" s="231"/>
      <c r="H159" s="232" t="s">
        <v>1</v>
      </c>
      <c r="I159" s="231"/>
      <c r="J159" s="231"/>
      <c r="K159" s="231"/>
      <c r="M159" s="107"/>
      <c r="N159" s="109"/>
      <c r="O159" s="110"/>
      <c r="P159" s="110"/>
      <c r="Q159" s="110"/>
      <c r="R159" s="110"/>
      <c r="S159" s="110"/>
      <c r="T159" s="110"/>
      <c r="U159" s="110"/>
      <c r="V159" s="110"/>
      <c r="W159" s="110"/>
      <c r="X159" s="111"/>
      <c r="AT159" s="108" t="s">
        <v>169</v>
      </c>
      <c r="AU159" s="108" t="s">
        <v>82</v>
      </c>
      <c r="AV159" s="15" t="s">
        <v>80</v>
      </c>
      <c r="AW159" s="15" t="s">
        <v>4</v>
      </c>
      <c r="AX159" s="15" t="s">
        <v>72</v>
      </c>
      <c r="AY159" s="108" t="s">
        <v>161</v>
      </c>
    </row>
    <row r="160" spans="1:65" s="13" customFormat="1">
      <c r="B160" s="219"/>
      <c r="C160" s="220"/>
      <c r="D160" s="221" t="s">
        <v>169</v>
      </c>
      <c r="E160" s="222" t="s">
        <v>1</v>
      </c>
      <c r="F160" s="223" t="s">
        <v>1058</v>
      </c>
      <c r="G160" s="220"/>
      <c r="H160" s="224">
        <v>173.25</v>
      </c>
      <c r="I160" s="220"/>
      <c r="J160" s="220"/>
      <c r="K160" s="220"/>
      <c r="M160" s="97"/>
      <c r="N160" s="99"/>
      <c r="O160" s="100"/>
      <c r="P160" s="100"/>
      <c r="Q160" s="100"/>
      <c r="R160" s="100"/>
      <c r="S160" s="100"/>
      <c r="T160" s="100"/>
      <c r="U160" s="100"/>
      <c r="V160" s="100"/>
      <c r="W160" s="100"/>
      <c r="X160" s="101"/>
      <c r="AT160" s="98" t="s">
        <v>169</v>
      </c>
      <c r="AU160" s="98" t="s">
        <v>82</v>
      </c>
      <c r="AV160" s="13" t="s">
        <v>82</v>
      </c>
      <c r="AW160" s="13" t="s">
        <v>4</v>
      </c>
      <c r="AX160" s="13" t="s">
        <v>72</v>
      </c>
      <c r="AY160" s="98" t="s">
        <v>161</v>
      </c>
    </row>
    <row r="161" spans="1:65" s="14" customFormat="1">
      <c r="B161" s="225"/>
      <c r="C161" s="226"/>
      <c r="D161" s="221" t="s">
        <v>169</v>
      </c>
      <c r="E161" s="227" t="s">
        <v>1</v>
      </c>
      <c r="F161" s="228" t="s">
        <v>171</v>
      </c>
      <c r="G161" s="226"/>
      <c r="H161" s="229">
        <v>173.25</v>
      </c>
      <c r="I161" s="226"/>
      <c r="J161" s="226"/>
      <c r="K161" s="226"/>
      <c r="M161" s="102"/>
      <c r="N161" s="104"/>
      <c r="O161" s="105"/>
      <c r="P161" s="105"/>
      <c r="Q161" s="105"/>
      <c r="R161" s="105"/>
      <c r="S161" s="105"/>
      <c r="T161" s="105"/>
      <c r="U161" s="105"/>
      <c r="V161" s="105"/>
      <c r="W161" s="105"/>
      <c r="X161" s="106"/>
      <c r="AT161" s="103" t="s">
        <v>169</v>
      </c>
      <c r="AU161" s="103" t="s">
        <v>82</v>
      </c>
      <c r="AV161" s="14" t="s">
        <v>168</v>
      </c>
      <c r="AW161" s="14" t="s">
        <v>4</v>
      </c>
      <c r="AX161" s="14" t="s">
        <v>80</v>
      </c>
      <c r="AY161" s="103" t="s">
        <v>161</v>
      </c>
    </row>
    <row r="162" spans="1:65" s="2" customFormat="1" ht="16.5" customHeight="1">
      <c r="A162" s="21"/>
      <c r="B162" s="137"/>
      <c r="C162" s="213" t="s">
        <v>279</v>
      </c>
      <c r="D162" s="213" t="s">
        <v>164</v>
      </c>
      <c r="E162" s="214" t="s">
        <v>274</v>
      </c>
      <c r="F162" s="215" t="s">
        <v>275</v>
      </c>
      <c r="G162" s="216" t="s">
        <v>269</v>
      </c>
      <c r="H162" s="217">
        <v>8</v>
      </c>
      <c r="I162" s="218">
        <v>0</v>
      </c>
      <c r="J162" s="123"/>
      <c r="K162" s="218">
        <f>ROUND(P162*H162,2)</f>
        <v>0</v>
      </c>
      <c r="L162" s="89"/>
      <c r="M162" s="22"/>
      <c r="N162" s="90" t="s">
        <v>1</v>
      </c>
      <c r="O162" s="91" t="s">
        <v>35</v>
      </c>
      <c r="P162" s="92">
        <f>I162+J162</f>
        <v>0</v>
      </c>
      <c r="Q162" s="92">
        <f>ROUND(I162*H162,2)</f>
        <v>0</v>
      </c>
      <c r="R162" s="92">
        <f>ROUND(J162*H162,2)</f>
        <v>0</v>
      </c>
      <c r="S162" s="93">
        <v>0</v>
      </c>
      <c r="T162" s="93">
        <f>S162*H162</f>
        <v>0</v>
      </c>
      <c r="U162" s="93">
        <v>0</v>
      </c>
      <c r="V162" s="93">
        <f>U162*H162</f>
        <v>0</v>
      </c>
      <c r="W162" s="93">
        <v>0</v>
      </c>
      <c r="X162" s="94">
        <f>W162*H162</f>
        <v>0</v>
      </c>
      <c r="Y162" s="21"/>
      <c r="Z162" s="21"/>
      <c r="AA162" s="21"/>
      <c r="AB162" s="21"/>
      <c r="AC162" s="21"/>
      <c r="AD162" s="21"/>
      <c r="AE162" s="21"/>
      <c r="AR162" s="95" t="s">
        <v>168</v>
      </c>
      <c r="AT162" s="95" t="s">
        <v>164</v>
      </c>
      <c r="AU162" s="95" t="s">
        <v>82</v>
      </c>
      <c r="AY162" s="17" t="s">
        <v>161</v>
      </c>
      <c r="BE162" s="96">
        <f>IF(O162="základní",K162,0)</f>
        <v>0</v>
      </c>
      <c r="BF162" s="96">
        <f>IF(O162="snížená",K162,0)</f>
        <v>0</v>
      </c>
      <c r="BG162" s="96">
        <f>IF(O162="zákl. přenesená",K162,0)</f>
        <v>0</v>
      </c>
      <c r="BH162" s="96">
        <f>IF(O162="sníž. přenesená",K162,0)</f>
        <v>0</v>
      </c>
      <c r="BI162" s="96">
        <f>IF(O162="nulová",K162,0)</f>
        <v>0</v>
      </c>
      <c r="BJ162" s="17" t="s">
        <v>80</v>
      </c>
      <c r="BK162" s="96">
        <f>ROUND(P162*H162,2)</f>
        <v>0</v>
      </c>
      <c r="BL162" s="17" t="s">
        <v>168</v>
      </c>
      <c r="BM162" s="95" t="s">
        <v>283</v>
      </c>
    </row>
    <row r="163" spans="1:65" s="15" customFormat="1">
      <c r="B163" s="230"/>
      <c r="C163" s="231"/>
      <c r="D163" s="221" t="s">
        <v>169</v>
      </c>
      <c r="E163" s="232" t="s">
        <v>1</v>
      </c>
      <c r="F163" s="233" t="s">
        <v>189</v>
      </c>
      <c r="G163" s="231"/>
      <c r="H163" s="232" t="s">
        <v>1</v>
      </c>
      <c r="I163" s="231"/>
      <c r="J163" s="231"/>
      <c r="K163" s="231"/>
      <c r="M163" s="107"/>
      <c r="N163" s="109"/>
      <c r="O163" s="110"/>
      <c r="P163" s="110"/>
      <c r="Q163" s="110"/>
      <c r="R163" s="110"/>
      <c r="S163" s="110"/>
      <c r="T163" s="110"/>
      <c r="U163" s="110"/>
      <c r="V163" s="110"/>
      <c r="W163" s="110"/>
      <c r="X163" s="111"/>
      <c r="AT163" s="108" t="s">
        <v>169</v>
      </c>
      <c r="AU163" s="108" t="s">
        <v>82</v>
      </c>
      <c r="AV163" s="15" t="s">
        <v>80</v>
      </c>
      <c r="AW163" s="15" t="s">
        <v>4</v>
      </c>
      <c r="AX163" s="15" t="s">
        <v>72</v>
      </c>
      <c r="AY163" s="108" t="s">
        <v>161</v>
      </c>
    </row>
    <row r="164" spans="1:65" s="13" customFormat="1">
      <c r="B164" s="219"/>
      <c r="C164" s="220"/>
      <c r="D164" s="221" t="s">
        <v>169</v>
      </c>
      <c r="E164" s="222" t="s">
        <v>1</v>
      </c>
      <c r="F164" s="223" t="s">
        <v>185</v>
      </c>
      <c r="G164" s="220"/>
      <c r="H164" s="224">
        <v>8</v>
      </c>
      <c r="I164" s="220"/>
      <c r="J164" s="220"/>
      <c r="K164" s="220"/>
      <c r="M164" s="97"/>
      <c r="N164" s="99"/>
      <c r="O164" s="100"/>
      <c r="P164" s="100"/>
      <c r="Q164" s="100"/>
      <c r="R164" s="100"/>
      <c r="S164" s="100"/>
      <c r="T164" s="100"/>
      <c r="U164" s="100"/>
      <c r="V164" s="100"/>
      <c r="W164" s="100"/>
      <c r="X164" s="101"/>
      <c r="AT164" s="98" t="s">
        <v>169</v>
      </c>
      <c r="AU164" s="98" t="s">
        <v>82</v>
      </c>
      <c r="AV164" s="13" t="s">
        <v>82</v>
      </c>
      <c r="AW164" s="13" t="s">
        <v>4</v>
      </c>
      <c r="AX164" s="13" t="s">
        <v>72</v>
      </c>
      <c r="AY164" s="98" t="s">
        <v>161</v>
      </c>
    </row>
    <row r="165" spans="1:65" s="14" customFormat="1">
      <c r="B165" s="225"/>
      <c r="C165" s="226"/>
      <c r="D165" s="221" t="s">
        <v>169</v>
      </c>
      <c r="E165" s="227" t="s">
        <v>1</v>
      </c>
      <c r="F165" s="228" t="s">
        <v>171</v>
      </c>
      <c r="G165" s="226"/>
      <c r="H165" s="229">
        <v>8</v>
      </c>
      <c r="I165" s="226"/>
      <c r="J165" s="226"/>
      <c r="K165" s="226"/>
      <c r="M165" s="102"/>
      <c r="N165" s="104"/>
      <c r="O165" s="105"/>
      <c r="P165" s="105"/>
      <c r="Q165" s="105"/>
      <c r="R165" s="105"/>
      <c r="S165" s="105"/>
      <c r="T165" s="105"/>
      <c r="U165" s="105"/>
      <c r="V165" s="105"/>
      <c r="W165" s="105"/>
      <c r="X165" s="106"/>
      <c r="AT165" s="103" t="s">
        <v>169</v>
      </c>
      <c r="AU165" s="103" t="s">
        <v>82</v>
      </c>
      <c r="AV165" s="14" t="s">
        <v>168</v>
      </c>
      <c r="AW165" s="14" t="s">
        <v>4</v>
      </c>
      <c r="AX165" s="14" t="s">
        <v>80</v>
      </c>
      <c r="AY165" s="103" t="s">
        <v>161</v>
      </c>
    </row>
    <row r="166" spans="1:65" s="2" customFormat="1" ht="37.9" customHeight="1">
      <c r="A166" s="21"/>
      <c r="B166" s="137"/>
      <c r="C166" s="213" t="s">
        <v>239</v>
      </c>
      <c r="D166" s="213" t="s">
        <v>164</v>
      </c>
      <c r="E166" s="214" t="s">
        <v>1059</v>
      </c>
      <c r="F166" s="215" t="s">
        <v>1060</v>
      </c>
      <c r="G166" s="216" t="s">
        <v>1751</v>
      </c>
      <c r="H166" s="217">
        <v>1</v>
      </c>
      <c r="I166" s="218">
        <v>0</v>
      </c>
      <c r="J166" s="123"/>
      <c r="K166" s="218">
        <f>ROUND(P166*H166,2)</f>
        <v>0</v>
      </c>
      <c r="L166" s="89"/>
      <c r="M166" s="22"/>
      <c r="N166" s="90" t="s">
        <v>1</v>
      </c>
      <c r="O166" s="91" t="s">
        <v>35</v>
      </c>
      <c r="P166" s="92">
        <f>I166+J166</f>
        <v>0</v>
      </c>
      <c r="Q166" s="92">
        <f>ROUND(I166*H166,2)</f>
        <v>0</v>
      </c>
      <c r="R166" s="92">
        <f>ROUND(J166*H166,2)</f>
        <v>0</v>
      </c>
      <c r="S166" s="93">
        <v>0</v>
      </c>
      <c r="T166" s="93">
        <f>S166*H166</f>
        <v>0</v>
      </c>
      <c r="U166" s="93">
        <v>0</v>
      </c>
      <c r="V166" s="93">
        <f>U166*H166</f>
        <v>0</v>
      </c>
      <c r="W166" s="93">
        <v>0</v>
      </c>
      <c r="X166" s="94">
        <f>W166*H166</f>
        <v>0</v>
      </c>
      <c r="Y166" s="21"/>
      <c r="Z166" s="21"/>
      <c r="AA166" s="21"/>
      <c r="AB166" s="21"/>
      <c r="AC166" s="21"/>
      <c r="AD166" s="21"/>
      <c r="AE166" s="21"/>
      <c r="AR166" s="95" t="s">
        <v>168</v>
      </c>
      <c r="AT166" s="95" t="s">
        <v>164</v>
      </c>
      <c r="AU166" s="95" t="s">
        <v>82</v>
      </c>
      <c r="AY166" s="17" t="s">
        <v>161</v>
      </c>
      <c r="BE166" s="96">
        <f>IF(O166="základní",K166,0)</f>
        <v>0</v>
      </c>
      <c r="BF166" s="96">
        <f>IF(O166="snížená",K166,0)</f>
        <v>0</v>
      </c>
      <c r="BG166" s="96">
        <f>IF(O166="zákl. přenesená",K166,0)</f>
        <v>0</v>
      </c>
      <c r="BH166" s="96">
        <f>IF(O166="sníž. přenesená",K166,0)</f>
        <v>0</v>
      </c>
      <c r="BI166" s="96">
        <f>IF(O166="nulová",K166,0)</f>
        <v>0</v>
      </c>
      <c r="BJ166" s="17" t="s">
        <v>80</v>
      </c>
      <c r="BK166" s="96">
        <f>ROUND(P166*H166,2)</f>
        <v>0</v>
      </c>
      <c r="BL166" s="17" t="s">
        <v>168</v>
      </c>
      <c r="BM166" s="95" t="s">
        <v>286</v>
      </c>
    </row>
    <row r="167" spans="1:65" s="2" customFormat="1" ht="33" customHeight="1">
      <c r="A167" s="21"/>
      <c r="B167" s="137"/>
      <c r="C167" s="213" t="s">
        <v>287</v>
      </c>
      <c r="D167" s="213" t="s">
        <v>164</v>
      </c>
      <c r="E167" s="214" t="s">
        <v>1061</v>
      </c>
      <c r="F167" s="215" t="s">
        <v>1062</v>
      </c>
      <c r="G167" s="216" t="s">
        <v>1751</v>
      </c>
      <c r="H167" s="217">
        <v>1</v>
      </c>
      <c r="I167" s="218">
        <v>0</v>
      </c>
      <c r="J167" s="123"/>
      <c r="K167" s="218">
        <f>ROUND(P167*H167,2)</f>
        <v>0</v>
      </c>
      <c r="L167" s="89"/>
      <c r="M167" s="22"/>
      <c r="N167" s="90" t="s">
        <v>1</v>
      </c>
      <c r="O167" s="91" t="s">
        <v>35</v>
      </c>
      <c r="P167" s="92">
        <f>I167+J167</f>
        <v>0</v>
      </c>
      <c r="Q167" s="92">
        <f>ROUND(I167*H167,2)</f>
        <v>0</v>
      </c>
      <c r="R167" s="92">
        <f>ROUND(J167*H167,2)</f>
        <v>0</v>
      </c>
      <c r="S167" s="93">
        <v>0</v>
      </c>
      <c r="T167" s="93">
        <f>S167*H167</f>
        <v>0</v>
      </c>
      <c r="U167" s="93">
        <v>0</v>
      </c>
      <c r="V167" s="93">
        <f>U167*H167</f>
        <v>0</v>
      </c>
      <c r="W167" s="93">
        <v>0</v>
      </c>
      <c r="X167" s="94">
        <f>W167*H167</f>
        <v>0</v>
      </c>
      <c r="Y167" s="21"/>
      <c r="Z167" s="21"/>
      <c r="AA167" s="21"/>
      <c r="AB167" s="21"/>
      <c r="AC167" s="21"/>
      <c r="AD167" s="21"/>
      <c r="AE167" s="21"/>
      <c r="AR167" s="95" t="s">
        <v>168</v>
      </c>
      <c r="AT167" s="95" t="s">
        <v>164</v>
      </c>
      <c r="AU167" s="95" t="s">
        <v>82</v>
      </c>
      <c r="AY167" s="17" t="s">
        <v>161</v>
      </c>
      <c r="BE167" s="96">
        <f>IF(O167="základní",K167,0)</f>
        <v>0</v>
      </c>
      <c r="BF167" s="96">
        <f>IF(O167="snížená",K167,0)</f>
        <v>0</v>
      </c>
      <c r="BG167" s="96">
        <f>IF(O167="zákl. přenesená",K167,0)</f>
        <v>0</v>
      </c>
      <c r="BH167" s="96">
        <f>IF(O167="sníž. přenesená",K167,0)</f>
        <v>0</v>
      </c>
      <c r="BI167" s="96">
        <f>IF(O167="nulová",K167,0)</f>
        <v>0</v>
      </c>
      <c r="BJ167" s="17" t="s">
        <v>80</v>
      </c>
      <c r="BK167" s="96">
        <f>ROUND(P167*H167,2)</f>
        <v>0</v>
      </c>
      <c r="BL167" s="17" t="s">
        <v>168</v>
      </c>
      <c r="BM167" s="95" t="s">
        <v>290</v>
      </c>
    </row>
    <row r="168" spans="1:65" s="2" customFormat="1" ht="24.2" customHeight="1">
      <c r="A168" s="21"/>
      <c r="B168" s="137"/>
      <c r="C168" s="213" t="s">
        <v>245</v>
      </c>
      <c r="D168" s="213" t="s">
        <v>164</v>
      </c>
      <c r="E168" s="214" t="s">
        <v>1063</v>
      </c>
      <c r="F168" s="215" t="s">
        <v>1064</v>
      </c>
      <c r="G168" s="216" t="s">
        <v>1751</v>
      </c>
      <c r="H168" s="217">
        <v>1</v>
      </c>
      <c r="I168" s="218">
        <v>0</v>
      </c>
      <c r="J168" s="123"/>
      <c r="K168" s="218">
        <f>ROUND(P168*H168,2)</f>
        <v>0</v>
      </c>
      <c r="L168" s="89"/>
      <c r="M168" s="22"/>
      <c r="N168" s="90" t="s">
        <v>1</v>
      </c>
      <c r="O168" s="91" t="s">
        <v>35</v>
      </c>
      <c r="P168" s="92">
        <f>I168+J168</f>
        <v>0</v>
      </c>
      <c r="Q168" s="92">
        <f>ROUND(I168*H168,2)</f>
        <v>0</v>
      </c>
      <c r="R168" s="92">
        <f>ROUND(J168*H168,2)</f>
        <v>0</v>
      </c>
      <c r="S168" s="93">
        <v>0</v>
      </c>
      <c r="T168" s="93">
        <f>S168*H168</f>
        <v>0</v>
      </c>
      <c r="U168" s="93">
        <v>0</v>
      </c>
      <c r="V168" s="93">
        <f>U168*H168</f>
        <v>0</v>
      </c>
      <c r="W168" s="93">
        <v>0</v>
      </c>
      <c r="X168" s="94">
        <f>W168*H168</f>
        <v>0</v>
      </c>
      <c r="Y168" s="21"/>
      <c r="Z168" s="21"/>
      <c r="AA168" s="21"/>
      <c r="AB168" s="21"/>
      <c r="AC168" s="21"/>
      <c r="AD168" s="21"/>
      <c r="AE168" s="21"/>
      <c r="AR168" s="95" t="s">
        <v>168</v>
      </c>
      <c r="AT168" s="95" t="s">
        <v>164</v>
      </c>
      <c r="AU168" s="95" t="s">
        <v>82</v>
      </c>
      <c r="AY168" s="17" t="s">
        <v>161</v>
      </c>
      <c r="BE168" s="96">
        <f>IF(O168="základní",K168,0)</f>
        <v>0</v>
      </c>
      <c r="BF168" s="96">
        <f>IF(O168="snížená",K168,0)</f>
        <v>0</v>
      </c>
      <c r="BG168" s="96">
        <f>IF(O168="zákl. přenesená",K168,0)</f>
        <v>0</v>
      </c>
      <c r="BH168" s="96">
        <f>IF(O168="sníž. přenesená",K168,0)</f>
        <v>0</v>
      </c>
      <c r="BI168" s="96">
        <f>IF(O168="nulová",K168,0)</f>
        <v>0</v>
      </c>
      <c r="BJ168" s="17" t="s">
        <v>80</v>
      </c>
      <c r="BK168" s="96">
        <f>ROUND(P168*H168,2)</f>
        <v>0</v>
      </c>
      <c r="BL168" s="17" t="s">
        <v>168</v>
      </c>
      <c r="BM168" s="95" t="s">
        <v>293</v>
      </c>
    </row>
    <row r="169" spans="1:65" s="12" customFormat="1" ht="22.9" customHeight="1">
      <c r="B169" s="206"/>
      <c r="C169" s="207"/>
      <c r="D169" s="208" t="s">
        <v>71</v>
      </c>
      <c r="E169" s="211" t="s">
        <v>277</v>
      </c>
      <c r="F169" s="211" t="s">
        <v>278</v>
      </c>
      <c r="G169" s="207"/>
      <c r="H169" s="207"/>
      <c r="I169" s="207"/>
      <c r="J169" s="207"/>
      <c r="K169" s="212">
        <f>BK169</f>
        <v>0</v>
      </c>
      <c r="M169" s="80"/>
      <c r="N169" s="82"/>
      <c r="O169" s="83"/>
      <c r="P169" s="83"/>
      <c r="Q169" s="84">
        <f>SUM(Q170:Q194)</f>
        <v>0</v>
      </c>
      <c r="R169" s="84">
        <f>SUM(R170:R194)</f>
        <v>0</v>
      </c>
      <c r="S169" s="83"/>
      <c r="T169" s="85">
        <f>SUM(T170:T194)</f>
        <v>0</v>
      </c>
      <c r="U169" s="83"/>
      <c r="V169" s="85">
        <f>SUM(V170:V194)</f>
        <v>0</v>
      </c>
      <c r="W169" s="83"/>
      <c r="X169" s="86">
        <f>SUM(X170:X194)</f>
        <v>0</v>
      </c>
      <c r="AR169" s="81" t="s">
        <v>80</v>
      </c>
      <c r="AT169" s="87" t="s">
        <v>71</v>
      </c>
      <c r="AU169" s="87" t="s">
        <v>80</v>
      </c>
      <c r="AY169" s="81" t="s">
        <v>161</v>
      </c>
      <c r="BK169" s="88">
        <f>SUM(BK170:BK194)</f>
        <v>0</v>
      </c>
    </row>
    <row r="170" spans="1:65" s="2" customFormat="1" ht="16.5" customHeight="1">
      <c r="A170" s="21"/>
      <c r="B170" s="137"/>
      <c r="C170" s="213" t="s">
        <v>295</v>
      </c>
      <c r="D170" s="213" t="s">
        <v>164</v>
      </c>
      <c r="E170" s="214" t="s">
        <v>280</v>
      </c>
      <c r="F170" s="215" t="s">
        <v>281</v>
      </c>
      <c r="G170" s="216" t="s">
        <v>282</v>
      </c>
      <c r="H170" s="217">
        <v>85.081000000000003</v>
      </c>
      <c r="I170" s="218">
        <v>0</v>
      </c>
      <c r="J170" s="123"/>
      <c r="K170" s="218">
        <f>ROUND(P170*H170,2)</f>
        <v>0</v>
      </c>
      <c r="L170" s="89"/>
      <c r="M170" s="22"/>
      <c r="N170" s="90" t="s">
        <v>1</v>
      </c>
      <c r="O170" s="91" t="s">
        <v>35</v>
      </c>
      <c r="P170" s="92">
        <f>I170+J170</f>
        <v>0</v>
      </c>
      <c r="Q170" s="92">
        <f>ROUND(I170*H170,2)</f>
        <v>0</v>
      </c>
      <c r="R170" s="92">
        <f>ROUND(J170*H170,2)</f>
        <v>0</v>
      </c>
      <c r="S170" s="93">
        <v>0</v>
      </c>
      <c r="T170" s="93">
        <f>S170*H170</f>
        <v>0</v>
      </c>
      <c r="U170" s="93">
        <v>0</v>
      </c>
      <c r="V170" s="93">
        <f>U170*H170</f>
        <v>0</v>
      </c>
      <c r="W170" s="93">
        <v>0</v>
      </c>
      <c r="X170" s="94">
        <f>W170*H170</f>
        <v>0</v>
      </c>
      <c r="Y170" s="21"/>
      <c r="Z170" s="21"/>
      <c r="AA170" s="21"/>
      <c r="AB170" s="21"/>
      <c r="AC170" s="21"/>
      <c r="AD170" s="21"/>
      <c r="AE170" s="21"/>
      <c r="AR170" s="95" t="s">
        <v>168</v>
      </c>
      <c r="AT170" s="95" t="s">
        <v>164</v>
      </c>
      <c r="AU170" s="95" t="s">
        <v>82</v>
      </c>
      <c r="AY170" s="17" t="s">
        <v>161</v>
      </c>
      <c r="BE170" s="96">
        <f>IF(O170="základní",K170,0)</f>
        <v>0</v>
      </c>
      <c r="BF170" s="96">
        <f>IF(O170="snížená",K170,0)</f>
        <v>0</v>
      </c>
      <c r="BG170" s="96">
        <f>IF(O170="zákl. přenesená",K170,0)</f>
        <v>0</v>
      </c>
      <c r="BH170" s="96">
        <f>IF(O170="sníž. přenesená",K170,0)</f>
        <v>0</v>
      </c>
      <c r="BI170" s="96">
        <f>IF(O170="nulová",K170,0)</f>
        <v>0</v>
      </c>
      <c r="BJ170" s="17" t="s">
        <v>80</v>
      </c>
      <c r="BK170" s="96">
        <f>ROUND(P170*H170,2)</f>
        <v>0</v>
      </c>
      <c r="BL170" s="17" t="s">
        <v>168</v>
      </c>
      <c r="BM170" s="95" t="s">
        <v>298</v>
      </c>
    </row>
    <row r="171" spans="1:65" s="2" customFormat="1" ht="37.9" customHeight="1">
      <c r="A171" s="21"/>
      <c r="B171" s="137"/>
      <c r="C171" s="213" t="s">
        <v>248</v>
      </c>
      <c r="D171" s="213" t="s">
        <v>164</v>
      </c>
      <c r="E171" s="214" t="s">
        <v>284</v>
      </c>
      <c r="F171" s="215" t="s">
        <v>285</v>
      </c>
      <c r="G171" s="216" t="s">
        <v>282</v>
      </c>
      <c r="H171" s="217">
        <v>85.081000000000003</v>
      </c>
      <c r="I171" s="218">
        <v>0</v>
      </c>
      <c r="J171" s="123"/>
      <c r="K171" s="218">
        <f>ROUND(P171*H171,2)</f>
        <v>0</v>
      </c>
      <c r="L171" s="89"/>
      <c r="M171" s="22"/>
      <c r="N171" s="90" t="s">
        <v>1</v>
      </c>
      <c r="O171" s="91" t="s">
        <v>35</v>
      </c>
      <c r="P171" s="92">
        <f>I171+J171</f>
        <v>0</v>
      </c>
      <c r="Q171" s="92">
        <f>ROUND(I171*H171,2)</f>
        <v>0</v>
      </c>
      <c r="R171" s="92">
        <f>ROUND(J171*H171,2)</f>
        <v>0</v>
      </c>
      <c r="S171" s="93">
        <v>0</v>
      </c>
      <c r="T171" s="93">
        <f>S171*H171</f>
        <v>0</v>
      </c>
      <c r="U171" s="93">
        <v>0</v>
      </c>
      <c r="V171" s="93">
        <f>U171*H171</f>
        <v>0</v>
      </c>
      <c r="W171" s="93">
        <v>0</v>
      </c>
      <c r="X171" s="94">
        <f>W171*H171</f>
        <v>0</v>
      </c>
      <c r="Y171" s="21"/>
      <c r="Z171" s="21"/>
      <c r="AA171" s="21"/>
      <c r="AB171" s="21"/>
      <c r="AC171" s="21"/>
      <c r="AD171" s="21"/>
      <c r="AE171" s="21"/>
      <c r="AR171" s="95" t="s">
        <v>168</v>
      </c>
      <c r="AT171" s="95" t="s">
        <v>164</v>
      </c>
      <c r="AU171" s="95" t="s">
        <v>82</v>
      </c>
      <c r="AY171" s="17" t="s">
        <v>161</v>
      </c>
      <c r="BE171" s="96">
        <f>IF(O171="základní",K171,0)</f>
        <v>0</v>
      </c>
      <c r="BF171" s="96">
        <f>IF(O171="snížená",K171,0)</f>
        <v>0</v>
      </c>
      <c r="BG171" s="96">
        <f>IF(O171="zákl. přenesená",K171,0)</f>
        <v>0</v>
      </c>
      <c r="BH171" s="96">
        <f>IF(O171="sníž. přenesená",K171,0)</f>
        <v>0</v>
      </c>
      <c r="BI171" s="96">
        <f>IF(O171="nulová",K171,0)</f>
        <v>0</v>
      </c>
      <c r="BJ171" s="17" t="s">
        <v>80</v>
      </c>
      <c r="BK171" s="96">
        <f>ROUND(P171*H171,2)</f>
        <v>0</v>
      </c>
      <c r="BL171" s="17" t="s">
        <v>168</v>
      </c>
      <c r="BM171" s="95" t="s">
        <v>301</v>
      </c>
    </row>
    <row r="172" spans="1:65" s="2" customFormat="1" ht="33" customHeight="1">
      <c r="A172" s="21"/>
      <c r="B172" s="137"/>
      <c r="C172" s="213" t="s">
        <v>8</v>
      </c>
      <c r="D172" s="213" t="s">
        <v>164</v>
      </c>
      <c r="E172" s="214" t="s">
        <v>288</v>
      </c>
      <c r="F172" s="215" t="s">
        <v>289</v>
      </c>
      <c r="G172" s="216" t="s">
        <v>282</v>
      </c>
      <c r="H172" s="217">
        <v>85.081000000000003</v>
      </c>
      <c r="I172" s="218">
        <v>0</v>
      </c>
      <c r="J172" s="123"/>
      <c r="K172" s="218">
        <f>ROUND(P172*H172,2)</f>
        <v>0</v>
      </c>
      <c r="L172" s="89"/>
      <c r="M172" s="22"/>
      <c r="N172" s="90" t="s">
        <v>1</v>
      </c>
      <c r="O172" s="91" t="s">
        <v>35</v>
      </c>
      <c r="P172" s="92">
        <f>I172+J172</f>
        <v>0</v>
      </c>
      <c r="Q172" s="92">
        <f>ROUND(I172*H172,2)</f>
        <v>0</v>
      </c>
      <c r="R172" s="92">
        <f>ROUND(J172*H172,2)</f>
        <v>0</v>
      </c>
      <c r="S172" s="93">
        <v>0</v>
      </c>
      <c r="T172" s="93">
        <f>S172*H172</f>
        <v>0</v>
      </c>
      <c r="U172" s="93">
        <v>0</v>
      </c>
      <c r="V172" s="93">
        <f>U172*H172</f>
        <v>0</v>
      </c>
      <c r="W172" s="93">
        <v>0</v>
      </c>
      <c r="X172" s="94">
        <f>W172*H172</f>
        <v>0</v>
      </c>
      <c r="Y172" s="21"/>
      <c r="Z172" s="21"/>
      <c r="AA172" s="21"/>
      <c r="AB172" s="21"/>
      <c r="AC172" s="21"/>
      <c r="AD172" s="21"/>
      <c r="AE172" s="21"/>
      <c r="AR172" s="95" t="s">
        <v>168</v>
      </c>
      <c r="AT172" s="95" t="s">
        <v>164</v>
      </c>
      <c r="AU172" s="95" t="s">
        <v>82</v>
      </c>
      <c r="AY172" s="17" t="s">
        <v>161</v>
      </c>
      <c r="BE172" s="96">
        <f>IF(O172="základní",K172,0)</f>
        <v>0</v>
      </c>
      <c r="BF172" s="96">
        <f>IF(O172="snížená",K172,0)</f>
        <v>0</v>
      </c>
      <c r="BG172" s="96">
        <f>IF(O172="zákl. přenesená",K172,0)</f>
        <v>0</v>
      </c>
      <c r="BH172" s="96">
        <f>IF(O172="sníž. přenesená",K172,0)</f>
        <v>0</v>
      </c>
      <c r="BI172" s="96">
        <f>IF(O172="nulová",K172,0)</f>
        <v>0</v>
      </c>
      <c r="BJ172" s="17" t="s">
        <v>80</v>
      </c>
      <c r="BK172" s="96">
        <f>ROUND(P172*H172,2)</f>
        <v>0</v>
      </c>
      <c r="BL172" s="17" t="s">
        <v>168</v>
      </c>
      <c r="BM172" s="95" t="s">
        <v>305</v>
      </c>
    </row>
    <row r="173" spans="1:65" s="2" customFormat="1" ht="44.25" customHeight="1">
      <c r="A173" s="21"/>
      <c r="B173" s="137"/>
      <c r="C173" s="213" t="s">
        <v>252</v>
      </c>
      <c r="D173" s="213" t="s">
        <v>164</v>
      </c>
      <c r="E173" s="214" t="s">
        <v>291</v>
      </c>
      <c r="F173" s="215" t="s">
        <v>292</v>
      </c>
      <c r="G173" s="216" t="s">
        <v>282</v>
      </c>
      <c r="H173" s="217">
        <v>1429.75</v>
      </c>
      <c r="I173" s="218">
        <v>0</v>
      </c>
      <c r="J173" s="123"/>
      <c r="K173" s="218">
        <f>ROUND(P173*H173,2)</f>
        <v>0</v>
      </c>
      <c r="L173" s="89"/>
      <c r="M173" s="22"/>
      <c r="N173" s="90" t="s">
        <v>1</v>
      </c>
      <c r="O173" s="91" t="s">
        <v>35</v>
      </c>
      <c r="P173" s="92">
        <f>I173+J173</f>
        <v>0</v>
      </c>
      <c r="Q173" s="92">
        <f>ROUND(I173*H173,2)</f>
        <v>0</v>
      </c>
      <c r="R173" s="92">
        <f>ROUND(J173*H173,2)</f>
        <v>0</v>
      </c>
      <c r="S173" s="93">
        <v>0</v>
      </c>
      <c r="T173" s="93">
        <f>S173*H173</f>
        <v>0</v>
      </c>
      <c r="U173" s="93">
        <v>0</v>
      </c>
      <c r="V173" s="93">
        <f>U173*H173</f>
        <v>0</v>
      </c>
      <c r="W173" s="93">
        <v>0</v>
      </c>
      <c r="X173" s="94">
        <f>W173*H173</f>
        <v>0</v>
      </c>
      <c r="Y173" s="21"/>
      <c r="Z173" s="21"/>
      <c r="AA173" s="21"/>
      <c r="AB173" s="21"/>
      <c r="AC173" s="21"/>
      <c r="AD173" s="21"/>
      <c r="AE173" s="21"/>
      <c r="AR173" s="95" t="s">
        <v>168</v>
      </c>
      <c r="AT173" s="95" t="s">
        <v>164</v>
      </c>
      <c r="AU173" s="95" t="s">
        <v>82</v>
      </c>
      <c r="AY173" s="17" t="s">
        <v>161</v>
      </c>
      <c r="BE173" s="96">
        <f>IF(O173="základní",K173,0)</f>
        <v>0</v>
      </c>
      <c r="BF173" s="96">
        <f>IF(O173="snížená",K173,0)</f>
        <v>0</v>
      </c>
      <c r="BG173" s="96">
        <f>IF(O173="zákl. přenesená",K173,0)</f>
        <v>0</v>
      </c>
      <c r="BH173" s="96">
        <f>IF(O173="sníž. přenesená",K173,0)</f>
        <v>0</v>
      </c>
      <c r="BI173" s="96">
        <f>IF(O173="nulová",K173,0)</f>
        <v>0</v>
      </c>
      <c r="BJ173" s="17" t="s">
        <v>80</v>
      </c>
      <c r="BK173" s="96">
        <f>ROUND(P173*H173,2)</f>
        <v>0</v>
      </c>
      <c r="BL173" s="17" t="s">
        <v>168</v>
      </c>
      <c r="BM173" s="95" t="s">
        <v>310</v>
      </c>
    </row>
    <row r="174" spans="1:65" s="13" customFormat="1">
      <c r="B174" s="219"/>
      <c r="C174" s="220"/>
      <c r="D174" s="221" t="s">
        <v>169</v>
      </c>
      <c r="E174" s="222" t="s">
        <v>1</v>
      </c>
      <c r="F174" s="223" t="s">
        <v>1065</v>
      </c>
      <c r="G174" s="220"/>
      <c r="H174" s="224">
        <v>1429.75</v>
      </c>
      <c r="I174" s="220"/>
      <c r="J174" s="220"/>
      <c r="K174" s="220"/>
      <c r="M174" s="97"/>
      <c r="N174" s="99"/>
      <c r="O174" s="100"/>
      <c r="P174" s="100"/>
      <c r="Q174" s="100"/>
      <c r="R174" s="100"/>
      <c r="S174" s="100"/>
      <c r="T174" s="100"/>
      <c r="U174" s="100"/>
      <c r="V174" s="100"/>
      <c r="W174" s="100"/>
      <c r="X174" s="101"/>
      <c r="AT174" s="98" t="s">
        <v>169</v>
      </c>
      <c r="AU174" s="98" t="s">
        <v>82</v>
      </c>
      <c r="AV174" s="13" t="s">
        <v>82</v>
      </c>
      <c r="AW174" s="13" t="s">
        <v>4</v>
      </c>
      <c r="AX174" s="13" t="s">
        <v>72</v>
      </c>
      <c r="AY174" s="98" t="s">
        <v>161</v>
      </c>
    </row>
    <row r="175" spans="1:65" s="14" customFormat="1">
      <c r="B175" s="225"/>
      <c r="C175" s="226"/>
      <c r="D175" s="221" t="s">
        <v>169</v>
      </c>
      <c r="E175" s="227" t="s">
        <v>1</v>
      </c>
      <c r="F175" s="228" t="s">
        <v>171</v>
      </c>
      <c r="G175" s="226"/>
      <c r="H175" s="229">
        <v>1429.75</v>
      </c>
      <c r="I175" s="226"/>
      <c r="J175" s="226"/>
      <c r="K175" s="226"/>
      <c r="M175" s="102"/>
      <c r="N175" s="104"/>
      <c r="O175" s="105"/>
      <c r="P175" s="105"/>
      <c r="Q175" s="105"/>
      <c r="R175" s="105"/>
      <c r="S175" s="105"/>
      <c r="T175" s="105"/>
      <c r="U175" s="105"/>
      <c r="V175" s="105"/>
      <c r="W175" s="105"/>
      <c r="X175" s="106"/>
      <c r="AT175" s="103" t="s">
        <v>169</v>
      </c>
      <c r="AU175" s="103" t="s">
        <v>82</v>
      </c>
      <c r="AV175" s="14" t="s">
        <v>168</v>
      </c>
      <c r="AW175" s="14" t="s">
        <v>4</v>
      </c>
      <c r="AX175" s="14" t="s">
        <v>80</v>
      </c>
      <c r="AY175" s="103" t="s">
        <v>161</v>
      </c>
    </row>
    <row r="176" spans="1:65" s="2" customFormat="1" ht="44.25" customHeight="1">
      <c r="A176" s="21"/>
      <c r="B176" s="137"/>
      <c r="C176" s="213" t="s">
        <v>311</v>
      </c>
      <c r="D176" s="213" t="s">
        <v>164</v>
      </c>
      <c r="E176" s="214" t="s">
        <v>312</v>
      </c>
      <c r="F176" s="215" t="s">
        <v>313</v>
      </c>
      <c r="G176" s="216" t="s">
        <v>282</v>
      </c>
      <c r="H176" s="217">
        <v>38.631999999999998</v>
      </c>
      <c r="I176" s="123"/>
      <c r="J176" s="218">
        <v>0</v>
      </c>
      <c r="K176" s="218">
        <f>ROUND(P176*H176,2)</f>
        <v>0</v>
      </c>
      <c r="L176" s="89"/>
      <c r="M176" s="22"/>
      <c r="N176" s="90" t="s">
        <v>1</v>
      </c>
      <c r="O176" s="91" t="s">
        <v>35</v>
      </c>
      <c r="P176" s="92">
        <f>I176+J176</f>
        <v>0</v>
      </c>
      <c r="Q176" s="92">
        <f>ROUND(I176*H176,2)</f>
        <v>0</v>
      </c>
      <c r="R176" s="92">
        <f>ROUND(J176*H176,2)</f>
        <v>0</v>
      </c>
      <c r="S176" s="93">
        <v>0</v>
      </c>
      <c r="T176" s="93">
        <f>S176*H176</f>
        <v>0</v>
      </c>
      <c r="U176" s="93">
        <v>0</v>
      </c>
      <c r="V176" s="93">
        <f>U176*H176</f>
        <v>0</v>
      </c>
      <c r="W176" s="93">
        <v>0</v>
      </c>
      <c r="X176" s="94">
        <f>W176*H176</f>
        <v>0</v>
      </c>
      <c r="Y176" s="21"/>
      <c r="Z176" s="21"/>
      <c r="AA176" s="21"/>
      <c r="AB176" s="21"/>
      <c r="AC176" s="21"/>
      <c r="AD176" s="21"/>
      <c r="AE176" s="21"/>
      <c r="AR176" s="95" t="s">
        <v>168</v>
      </c>
      <c r="AT176" s="95" t="s">
        <v>164</v>
      </c>
      <c r="AU176" s="95" t="s">
        <v>82</v>
      </c>
      <c r="AY176" s="17" t="s">
        <v>161</v>
      </c>
      <c r="BE176" s="96">
        <f>IF(O176="základní",K176,0)</f>
        <v>0</v>
      </c>
      <c r="BF176" s="96">
        <f>IF(O176="snížená",K176,0)</f>
        <v>0</v>
      </c>
      <c r="BG176" s="96">
        <f>IF(O176="zákl. přenesená",K176,0)</f>
        <v>0</v>
      </c>
      <c r="BH176" s="96">
        <f>IF(O176="sníž. přenesená",K176,0)</f>
        <v>0</v>
      </c>
      <c r="BI176" s="96">
        <f>IF(O176="nulová",K176,0)</f>
        <v>0</v>
      </c>
      <c r="BJ176" s="17" t="s">
        <v>80</v>
      </c>
      <c r="BK176" s="96">
        <f>ROUND(P176*H176,2)</f>
        <v>0</v>
      </c>
      <c r="BL176" s="17" t="s">
        <v>168</v>
      </c>
      <c r="BM176" s="95" t="s">
        <v>314</v>
      </c>
    </row>
    <row r="177" spans="1:65" s="13" customFormat="1">
      <c r="B177" s="219"/>
      <c r="C177" s="220"/>
      <c r="D177" s="221" t="s">
        <v>169</v>
      </c>
      <c r="E177" s="222" t="s">
        <v>1</v>
      </c>
      <c r="F177" s="223" t="s">
        <v>1066</v>
      </c>
      <c r="G177" s="220"/>
      <c r="H177" s="224">
        <v>38.631999999999998</v>
      </c>
      <c r="I177" s="220"/>
      <c r="J177" s="220"/>
      <c r="K177" s="220"/>
      <c r="M177" s="97"/>
      <c r="N177" s="99"/>
      <c r="O177" s="100"/>
      <c r="P177" s="100"/>
      <c r="Q177" s="100"/>
      <c r="R177" s="100"/>
      <c r="S177" s="100"/>
      <c r="T177" s="100"/>
      <c r="U177" s="100"/>
      <c r="V177" s="100"/>
      <c r="W177" s="100"/>
      <c r="X177" s="101"/>
      <c r="AT177" s="98" t="s">
        <v>169</v>
      </c>
      <c r="AU177" s="98" t="s">
        <v>82</v>
      </c>
      <c r="AV177" s="13" t="s">
        <v>82</v>
      </c>
      <c r="AW177" s="13" t="s">
        <v>4</v>
      </c>
      <c r="AX177" s="13" t="s">
        <v>72</v>
      </c>
      <c r="AY177" s="98" t="s">
        <v>161</v>
      </c>
    </row>
    <row r="178" spans="1:65" s="14" customFormat="1">
      <c r="B178" s="225"/>
      <c r="C178" s="226"/>
      <c r="D178" s="221" t="s">
        <v>169</v>
      </c>
      <c r="E178" s="227" t="s">
        <v>1</v>
      </c>
      <c r="F178" s="228" t="s">
        <v>171</v>
      </c>
      <c r="G178" s="226"/>
      <c r="H178" s="229">
        <v>38.631999999999998</v>
      </c>
      <c r="I178" s="226"/>
      <c r="J178" s="226"/>
      <c r="K178" s="226"/>
      <c r="M178" s="102"/>
      <c r="N178" s="104"/>
      <c r="O178" s="105"/>
      <c r="P178" s="105"/>
      <c r="Q178" s="105"/>
      <c r="R178" s="105"/>
      <c r="S178" s="105"/>
      <c r="T178" s="105"/>
      <c r="U178" s="105"/>
      <c r="V178" s="105"/>
      <c r="W178" s="105"/>
      <c r="X178" s="106"/>
      <c r="AT178" s="103" t="s">
        <v>169</v>
      </c>
      <c r="AU178" s="103" t="s">
        <v>82</v>
      </c>
      <c r="AV178" s="14" t="s">
        <v>168</v>
      </c>
      <c r="AW178" s="14" t="s">
        <v>4</v>
      </c>
      <c r="AX178" s="14" t="s">
        <v>80</v>
      </c>
      <c r="AY178" s="103" t="s">
        <v>161</v>
      </c>
    </row>
    <row r="179" spans="1:65" s="2" customFormat="1" ht="44.25" customHeight="1">
      <c r="A179" s="21"/>
      <c r="B179" s="137"/>
      <c r="C179" s="213" t="s">
        <v>257</v>
      </c>
      <c r="D179" s="213" t="s">
        <v>164</v>
      </c>
      <c r="E179" s="214" t="s">
        <v>316</v>
      </c>
      <c r="F179" s="215" t="s">
        <v>317</v>
      </c>
      <c r="G179" s="216" t="s">
        <v>282</v>
      </c>
      <c r="H179" s="217">
        <v>23.204000000000001</v>
      </c>
      <c r="I179" s="123"/>
      <c r="J179" s="218">
        <v>0</v>
      </c>
      <c r="K179" s="218">
        <f>ROUND(P179*H179,2)</f>
        <v>0</v>
      </c>
      <c r="L179" s="89"/>
      <c r="M179" s="22"/>
      <c r="N179" s="90" t="s">
        <v>1</v>
      </c>
      <c r="O179" s="91" t="s">
        <v>35</v>
      </c>
      <c r="P179" s="92">
        <f>I179+J179</f>
        <v>0</v>
      </c>
      <c r="Q179" s="92">
        <f>ROUND(I179*H179,2)</f>
        <v>0</v>
      </c>
      <c r="R179" s="92">
        <f>ROUND(J179*H179,2)</f>
        <v>0</v>
      </c>
      <c r="S179" s="93">
        <v>0</v>
      </c>
      <c r="T179" s="93">
        <f>S179*H179</f>
        <v>0</v>
      </c>
      <c r="U179" s="93">
        <v>0</v>
      </c>
      <c r="V179" s="93">
        <f>U179*H179</f>
        <v>0</v>
      </c>
      <c r="W179" s="93">
        <v>0</v>
      </c>
      <c r="X179" s="94">
        <f>W179*H179</f>
        <v>0</v>
      </c>
      <c r="Y179" s="21"/>
      <c r="Z179" s="21"/>
      <c r="AA179" s="21"/>
      <c r="AB179" s="21"/>
      <c r="AC179" s="21"/>
      <c r="AD179" s="21"/>
      <c r="AE179" s="21"/>
      <c r="AR179" s="95" t="s">
        <v>168</v>
      </c>
      <c r="AT179" s="95" t="s">
        <v>164</v>
      </c>
      <c r="AU179" s="95" t="s">
        <v>82</v>
      </c>
      <c r="AY179" s="17" t="s">
        <v>161</v>
      </c>
      <c r="BE179" s="96">
        <f>IF(O179="základní",K179,0)</f>
        <v>0</v>
      </c>
      <c r="BF179" s="96">
        <f>IF(O179="snížená",K179,0)</f>
        <v>0</v>
      </c>
      <c r="BG179" s="96">
        <f>IF(O179="zákl. přenesená",K179,0)</f>
        <v>0</v>
      </c>
      <c r="BH179" s="96">
        <f>IF(O179="sníž. přenesená",K179,0)</f>
        <v>0</v>
      </c>
      <c r="BI179" s="96">
        <f>IF(O179="nulová",K179,0)</f>
        <v>0</v>
      </c>
      <c r="BJ179" s="17" t="s">
        <v>80</v>
      </c>
      <c r="BK179" s="96">
        <f>ROUND(P179*H179,2)</f>
        <v>0</v>
      </c>
      <c r="BL179" s="17" t="s">
        <v>168</v>
      </c>
      <c r="BM179" s="95" t="s">
        <v>318</v>
      </c>
    </row>
    <row r="180" spans="1:65" s="13" customFormat="1">
      <c r="B180" s="219"/>
      <c r="C180" s="220"/>
      <c r="D180" s="221" t="s">
        <v>169</v>
      </c>
      <c r="E180" s="222" t="s">
        <v>1</v>
      </c>
      <c r="F180" s="223" t="s">
        <v>1067</v>
      </c>
      <c r="G180" s="220"/>
      <c r="H180" s="224">
        <v>15.923999999999999</v>
      </c>
      <c r="I180" s="220"/>
      <c r="J180" s="220"/>
      <c r="K180" s="220"/>
      <c r="M180" s="97"/>
      <c r="N180" s="99"/>
      <c r="O180" s="100"/>
      <c r="P180" s="100"/>
      <c r="Q180" s="100"/>
      <c r="R180" s="100"/>
      <c r="S180" s="100"/>
      <c r="T180" s="100"/>
      <c r="U180" s="100"/>
      <c r="V180" s="100"/>
      <c r="W180" s="100"/>
      <c r="X180" s="101"/>
      <c r="AT180" s="98" t="s">
        <v>169</v>
      </c>
      <c r="AU180" s="98" t="s">
        <v>82</v>
      </c>
      <c r="AV180" s="13" t="s">
        <v>82</v>
      </c>
      <c r="AW180" s="13" t="s">
        <v>4</v>
      </c>
      <c r="AX180" s="13" t="s">
        <v>72</v>
      </c>
      <c r="AY180" s="98" t="s">
        <v>161</v>
      </c>
    </row>
    <row r="181" spans="1:65" s="13" customFormat="1">
      <c r="B181" s="219"/>
      <c r="C181" s="220"/>
      <c r="D181" s="221" t="s">
        <v>169</v>
      </c>
      <c r="E181" s="222" t="s">
        <v>1</v>
      </c>
      <c r="F181" s="223" t="s">
        <v>1068</v>
      </c>
      <c r="G181" s="220"/>
      <c r="H181" s="224">
        <v>2.7</v>
      </c>
      <c r="I181" s="220"/>
      <c r="J181" s="220"/>
      <c r="K181" s="220"/>
      <c r="M181" s="97"/>
      <c r="N181" s="99"/>
      <c r="O181" s="100"/>
      <c r="P181" s="100"/>
      <c r="Q181" s="100"/>
      <c r="R181" s="100"/>
      <c r="S181" s="100"/>
      <c r="T181" s="100"/>
      <c r="U181" s="100"/>
      <c r="V181" s="100"/>
      <c r="W181" s="100"/>
      <c r="X181" s="101"/>
      <c r="AT181" s="98" t="s">
        <v>169</v>
      </c>
      <c r="AU181" s="98" t="s">
        <v>82</v>
      </c>
      <c r="AV181" s="13" t="s">
        <v>82</v>
      </c>
      <c r="AW181" s="13" t="s">
        <v>4</v>
      </c>
      <c r="AX181" s="13" t="s">
        <v>72</v>
      </c>
      <c r="AY181" s="98" t="s">
        <v>161</v>
      </c>
    </row>
    <row r="182" spans="1:65" s="13" customFormat="1">
      <c r="B182" s="219"/>
      <c r="C182" s="220"/>
      <c r="D182" s="221" t="s">
        <v>169</v>
      </c>
      <c r="E182" s="222" t="s">
        <v>1</v>
      </c>
      <c r="F182" s="223" t="s">
        <v>80</v>
      </c>
      <c r="G182" s="220"/>
      <c r="H182" s="224">
        <v>1</v>
      </c>
      <c r="I182" s="220"/>
      <c r="J182" s="220"/>
      <c r="K182" s="220"/>
      <c r="M182" s="97"/>
      <c r="N182" s="99"/>
      <c r="O182" s="100"/>
      <c r="P182" s="100"/>
      <c r="Q182" s="100"/>
      <c r="R182" s="100"/>
      <c r="S182" s="100"/>
      <c r="T182" s="100"/>
      <c r="U182" s="100"/>
      <c r="V182" s="100"/>
      <c r="W182" s="100"/>
      <c r="X182" s="101"/>
      <c r="AT182" s="98" t="s">
        <v>169</v>
      </c>
      <c r="AU182" s="98" t="s">
        <v>82</v>
      </c>
      <c r="AV182" s="13" t="s">
        <v>82</v>
      </c>
      <c r="AW182" s="13" t="s">
        <v>4</v>
      </c>
      <c r="AX182" s="13" t="s">
        <v>72</v>
      </c>
      <c r="AY182" s="98" t="s">
        <v>161</v>
      </c>
    </row>
    <row r="183" spans="1:65" s="13" customFormat="1">
      <c r="B183" s="219"/>
      <c r="C183" s="220"/>
      <c r="D183" s="221" t="s">
        <v>169</v>
      </c>
      <c r="E183" s="222" t="s">
        <v>1</v>
      </c>
      <c r="F183" s="223" t="s">
        <v>1069</v>
      </c>
      <c r="G183" s="220"/>
      <c r="H183" s="224">
        <v>1.98</v>
      </c>
      <c r="I183" s="220"/>
      <c r="J183" s="220"/>
      <c r="K183" s="220"/>
      <c r="M183" s="97"/>
      <c r="N183" s="99"/>
      <c r="O183" s="100"/>
      <c r="P183" s="100"/>
      <c r="Q183" s="100"/>
      <c r="R183" s="100"/>
      <c r="S183" s="100"/>
      <c r="T183" s="100"/>
      <c r="U183" s="100"/>
      <c r="V183" s="100"/>
      <c r="W183" s="100"/>
      <c r="X183" s="101"/>
      <c r="AT183" s="98" t="s">
        <v>169</v>
      </c>
      <c r="AU183" s="98" t="s">
        <v>82</v>
      </c>
      <c r="AV183" s="13" t="s">
        <v>82</v>
      </c>
      <c r="AW183" s="13" t="s">
        <v>4</v>
      </c>
      <c r="AX183" s="13" t="s">
        <v>72</v>
      </c>
      <c r="AY183" s="98" t="s">
        <v>161</v>
      </c>
    </row>
    <row r="184" spans="1:65" s="13" customFormat="1">
      <c r="B184" s="219"/>
      <c r="C184" s="220"/>
      <c r="D184" s="221" t="s">
        <v>169</v>
      </c>
      <c r="E184" s="222" t="s">
        <v>1</v>
      </c>
      <c r="F184" s="223" t="s">
        <v>1070</v>
      </c>
      <c r="G184" s="220"/>
      <c r="H184" s="224">
        <v>1.6</v>
      </c>
      <c r="I184" s="220"/>
      <c r="J184" s="220"/>
      <c r="K184" s="220"/>
      <c r="M184" s="97"/>
      <c r="N184" s="99"/>
      <c r="O184" s="100"/>
      <c r="P184" s="100"/>
      <c r="Q184" s="100"/>
      <c r="R184" s="100"/>
      <c r="S184" s="100"/>
      <c r="T184" s="100"/>
      <c r="U184" s="100"/>
      <c r="V184" s="100"/>
      <c r="W184" s="100"/>
      <c r="X184" s="101"/>
      <c r="AT184" s="98" t="s">
        <v>169</v>
      </c>
      <c r="AU184" s="98" t="s">
        <v>82</v>
      </c>
      <c r="AV184" s="13" t="s">
        <v>82</v>
      </c>
      <c r="AW184" s="13" t="s">
        <v>4</v>
      </c>
      <c r="AX184" s="13" t="s">
        <v>72</v>
      </c>
      <c r="AY184" s="98" t="s">
        <v>161</v>
      </c>
    </row>
    <row r="185" spans="1:65" s="14" customFormat="1">
      <c r="B185" s="225"/>
      <c r="C185" s="226"/>
      <c r="D185" s="221" t="s">
        <v>169</v>
      </c>
      <c r="E185" s="227" t="s">
        <v>1</v>
      </c>
      <c r="F185" s="228" t="s">
        <v>171</v>
      </c>
      <c r="G185" s="226"/>
      <c r="H185" s="229">
        <v>23.204000000000001</v>
      </c>
      <c r="I185" s="226"/>
      <c r="J185" s="226"/>
      <c r="K185" s="226"/>
      <c r="M185" s="102"/>
      <c r="N185" s="104"/>
      <c r="O185" s="105"/>
      <c r="P185" s="105"/>
      <c r="Q185" s="105"/>
      <c r="R185" s="105"/>
      <c r="S185" s="105"/>
      <c r="T185" s="105"/>
      <c r="U185" s="105"/>
      <c r="V185" s="105"/>
      <c r="W185" s="105"/>
      <c r="X185" s="106"/>
      <c r="AT185" s="103" t="s">
        <v>169</v>
      </c>
      <c r="AU185" s="103" t="s">
        <v>82</v>
      </c>
      <c r="AV185" s="14" t="s">
        <v>168</v>
      </c>
      <c r="AW185" s="14" t="s">
        <v>4</v>
      </c>
      <c r="AX185" s="14" t="s">
        <v>80</v>
      </c>
      <c r="AY185" s="103" t="s">
        <v>161</v>
      </c>
    </row>
    <row r="186" spans="1:65" s="2" customFormat="1" ht="44.25" customHeight="1">
      <c r="A186" s="21"/>
      <c r="B186" s="137"/>
      <c r="C186" s="213" t="s">
        <v>321</v>
      </c>
      <c r="D186" s="213" t="s">
        <v>164</v>
      </c>
      <c r="E186" s="214" t="s">
        <v>1071</v>
      </c>
      <c r="F186" s="215" t="s">
        <v>1072</v>
      </c>
      <c r="G186" s="216" t="s">
        <v>282</v>
      </c>
      <c r="H186" s="217">
        <v>8.9719999999999995</v>
      </c>
      <c r="I186" s="123"/>
      <c r="J186" s="218">
        <v>0</v>
      </c>
      <c r="K186" s="218">
        <f>ROUND(P186*H186,2)</f>
        <v>0</v>
      </c>
      <c r="L186" s="89"/>
      <c r="M186" s="22"/>
      <c r="N186" s="90" t="s">
        <v>1</v>
      </c>
      <c r="O186" s="91" t="s">
        <v>35</v>
      </c>
      <c r="P186" s="92">
        <f>I186+J186</f>
        <v>0</v>
      </c>
      <c r="Q186" s="92">
        <f>ROUND(I186*H186,2)</f>
        <v>0</v>
      </c>
      <c r="R186" s="92">
        <f>ROUND(J186*H186,2)</f>
        <v>0</v>
      </c>
      <c r="S186" s="93">
        <v>0</v>
      </c>
      <c r="T186" s="93">
        <f>S186*H186</f>
        <v>0</v>
      </c>
      <c r="U186" s="93">
        <v>0</v>
      </c>
      <c r="V186" s="93">
        <f>U186*H186</f>
        <v>0</v>
      </c>
      <c r="W186" s="93">
        <v>0</v>
      </c>
      <c r="X186" s="94">
        <f>W186*H186</f>
        <v>0</v>
      </c>
      <c r="Y186" s="21"/>
      <c r="Z186" s="21"/>
      <c r="AA186" s="21"/>
      <c r="AB186" s="21"/>
      <c r="AC186" s="21"/>
      <c r="AD186" s="21"/>
      <c r="AE186" s="21"/>
      <c r="AR186" s="95" t="s">
        <v>168</v>
      </c>
      <c r="AT186" s="95" t="s">
        <v>164</v>
      </c>
      <c r="AU186" s="95" t="s">
        <v>82</v>
      </c>
      <c r="AY186" s="17" t="s">
        <v>161</v>
      </c>
      <c r="BE186" s="96">
        <f>IF(O186="základní",K186,0)</f>
        <v>0</v>
      </c>
      <c r="BF186" s="96">
        <f>IF(O186="snížená",K186,0)</f>
        <v>0</v>
      </c>
      <c r="BG186" s="96">
        <f>IF(O186="zákl. přenesená",K186,0)</f>
        <v>0</v>
      </c>
      <c r="BH186" s="96">
        <f>IF(O186="sníž. přenesená",K186,0)</f>
        <v>0</v>
      </c>
      <c r="BI186" s="96">
        <f>IF(O186="nulová",K186,0)</f>
        <v>0</v>
      </c>
      <c r="BJ186" s="17" t="s">
        <v>80</v>
      </c>
      <c r="BK186" s="96">
        <f>ROUND(P186*H186,2)</f>
        <v>0</v>
      </c>
      <c r="BL186" s="17" t="s">
        <v>168</v>
      </c>
      <c r="BM186" s="95" t="s">
        <v>324</v>
      </c>
    </row>
    <row r="187" spans="1:65" s="13" customFormat="1">
      <c r="B187" s="219"/>
      <c r="C187" s="220"/>
      <c r="D187" s="221" t="s">
        <v>169</v>
      </c>
      <c r="E187" s="222" t="s">
        <v>1</v>
      </c>
      <c r="F187" s="223" t="s">
        <v>1073</v>
      </c>
      <c r="G187" s="220"/>
      <c r="H187" s="224">
        <v>8.9719999999999995</v>
      </c>
      <c r="I187" s="220"/>
      <c r="J187" s="220"/>
      <c r="K187" s="220"/>
      <c r="M187" s="97"/>
      <c r="N187" s="99"/>
      <c r="O187" s="100"/>
      <c r="P187" s="100"/>
      <c r="Q187" s="100"/>
      <c r="R187" s="100"/>
      <c r="S187" s="100"/>
      <c r="T187" s="100"/>
      <c r="U187" s="100"/>
      <c r="V187" s="100"/>
      <c r="W187" s="100"/>
      <c r="X187" s="101"/>
      <c r="AT187" s="98" t="s">
        <v>169</v>
      </c>
      <c r="AU187" s="98" t="s">
        <v>82</v>
      </c>
      <c r="AV187" s="13" t="s">
        <v>82</v>
      </c>
      <c r="AW187" s="13" t="s">
        <v>4</v>
      </c>
      <c r="AX187" s="13" t="s">
        <v>72</v>
      </c>
      <c r="AY187" s="98" t="s">
        <v>161</v>
      </c>
    </row>
    <row r="188" spans="1:65" s="14" customFormat="1">
      <c r="B188" s="225"/>
      <c r="C188" s="226"/>
      <c r="D188" s="221" t="s">
        <v>169</v>
      </c>
      <c r="E188" s="227" t="s">
        <v>1</v>
      </c>
      <c r="F188" s="228" t="s">
        <v>171</v>
      </c>
      <c r="G188" s="226"/>
      <c r="H188" s="229">
        <v>8.9719999999999995</v>
      </c>
      <c r="I188" s="226"/>
      <c r="J188" s="226"/>
      <c r="K188" s="226"/>
      <c r="M188" s="102"/>
      <c r="N188" s="104"/>
      <c r="O188" s="105"/>
      <c r="P188" s="105"/>
      <c r="Q188" s="105"/>
      <c r="R188" s="105"/>
      <c r="S188" s="105"/>
      <c r="T188" s="105"/>
      <c r="U188" s="105"/>
      <c r="V188" s="105"/>
      <c r="W188" s="105"/>
      <c r="X188" s="106"/>
      <c r="AT188" s="103" t="s">
        <v>169</v>
      </c>
      <c r="AU188" s="103" t="s">
        <v>82</v>
      </c>
      <c r="AV188" s="14" t="s">
        <v>168</v>
      </c>
      <c r="AW188" s="14" t="s">
        <v>4</v>
      </c>
      <c r="AX188" s="14" t="s">
        <v>80</v>
      </c>
      <c r="AY188" s="103" t="s">
        <v>161</v>
      </c>
    </row>
    <row r="189" spans="1:65" s="2" customFormat="1" ht="49.15" customHeight="1">
      <c r="A189" s="21"/>
      <c r="B189" s="137"/>
      <c r="C189" s="213" t="s">
        <v>270</v>
      </c>
      <c r="D189" s="213" t="s">
        <v>164</v>
      </c>
      <c r="E189" s="214" t="s">
        <v>322</v>
      </c>
      <c r="F189" s="215" t="s">
        <v>323</v>
      </c>
      <c r="G189" s="216" t="s">
        <v>282</v>
      </c>
      <c r="H189" s="217">
        <v>4.4420000000000002</v>
      </c>
      <c r="I189" s="123"/>
      <c r="J189" s="218">
        <v>0</v>
      </c>
      <c r="K189" s="218">
        <f>ROUND(P189*H189,2)</f>
        <v>0</v>
      </c>
      <c r="L189" s="89"/>
      <c r="M189" s="22"/>
      <c r="N189" s="90" t="s">
        <v>1</v>
      </c>
      <c r="O189" s="91" t="s">
        <v>35</v>
      </c>
      <c r="P189" s="92">
        <f>I189+J189</f>
        <v>0</v>
      </c>
      <c r="Q189" s="92">
        <f>ROUND(I189*H189,2)</f>
        <v>0</v>
      </c>
      <c r="R189" s="92">
        <f>ROUND(J189*H189,2)</f>
        <v>0</v>
      </c>
      <c r="S189" s="93">
        <v>0</v>
      </c>
      <c r="T189" s="93">
        <f>S189*H189</f>
        <v>0</v>
      </c>
      <c r="U189" s="93">
        <v>0</v>
      </c>
      <c r="V189" s="93">
        <f>U189*H189</f>
        <v>0</v>
      </c>
      <c r="W189" s="93">
        <v>0</v>
      </c>
      <c r="X189" s="94">
        <f>W189*H189</f>
        <v>0</v>
      </c>
      <c r="Y189" s="21"/>
      <c r="Z189" s="21"/>
      <c r="AA189" s="21"/>
      <c r="AB189" s="21"/>
      <c r="AC189" s="21"/>
      <c r="AD189" s="21"/>
      <c r="AE189" s="21"/>
      <c r="AR189" s="95" t="s">
        <v>168</v>
      </c>
      <c r="AT189" s="95" t="s">
        <v>164</v>
      </c>
      <c r="AU189" s="95" t="s">
        <v>82</v>
      </c>
      <c r="AY189" s="17" t="s">
        <v>161</v>
      </c>
      <c r="BE189" s="96">
        <f>IF(O189="základní",K189,0)</f>
        <v>0</v>
      </c>
      <c r="BF189" s="96">
        <f>IF(O189="snížená",K189,0)</f>
        <v>0</v>
      </c>
      <c r="BG189" s="96">
        <f>IF(O189="zákl. přenesená",K189,0)</f>
        <v>0</v>
      </c>
      <c r="BH189" s="96">
        <f>IF(O189="sníž. přenesená",K189,0)</f>
        <v>0</v>
      </c>
      <c r="BI189" s="96">
        <f>IF(O189="nulová",K189,0)</f>
        <v>0</v>
      </c>
      <c r="BJ189" s="17" t="s">
        <v>80</v>
      </c>
      <c r="BK189" s="96">
        <f>ROUND(P189*H189,2)</f>
        <v>0</v>
      </c>
      <c r="BL189" s="17" t="s">
        <v>168</v>
      </c>
      <c r="BM189" s="95" t="s">
        <v>338</v>
      </c>
    </row>
    <row r="190" spans="1:65" s="13" customFormat="1">
      <c r="B190" s="219"/>
      <c r="C190" s="220"/>
      <c r="D190" s="221" t="s">
        <v>169</v>
      </c>
      <c r="E190" s="222" t="s">
        <v>1</v>
      </c>
      <c r="F190" s="223" t="s">
        <v>1074</v>
      </c>
      <c r="G190" s="220"/>
      <c r="H190" s="224">
        <v>75.25</v>
      </c>
      <c r="I190" s="220"/>
      <c r="J190" s="220"/>
      <c r="K190" s="220"/>
      <c r="M190" s="97"/>
      <c r="N190" s="99"/>
      <c r="O190" s="100"/>
      <c r="P190" s="100"/>
      <c r="Q190" s="100"/>
      <c r="R190" s="100"/>
      <c r="S190" s="100"/>
      <c r="T190" s="100"/>
      <c r="U190" s="100"/>
      <c r="V190" s="100"/>
      <c r="W190" s="100"/>
      <c r="X190" s="101"/>
      <c r="AT190" s="98" t="s">
        <v>169</v>
      </c>
      <c r="AU190" s="98" t="s">
        <v>82</v>
      </c>
      <c r="AV190" s="13" t="s">
        <v>82</v>
      </c>
      <c r="AW190" s="13" t="s">
        <v>4</v>
      </c>
      <c r="AX190" s="13" t="s">
        <v>72</v>
      </c>
      <c r="AY190" s="98" t="s">
        <v>161</v>
      </c>
    </row>
    <row r="191" spans="1:65" s="13" customFormat="1">
      <c r="B191" s="219"/>
      <c r="C191" s="220"/>
      <c r="D191" s="221" t="s">
        <v>169</v>
      </c>
      <c r="E191" s="222" t="s">
        <v>1</v>
      </c>
      <c r="F191" s="223" t="s">
        <v>1075</v>
      </c>
      <c r="G191" s="220"/>
      <c r="H191" s="224">
        <v>-38.631999999999998</v>
      </c>
      <c r="I191" s="220"/>
      <c r="J191" s="220"/>
      <c r="K191" s="220"/>
      <c r="M191" s="97"/>
      <c r="N191" s="99"/>
      <c r="O191" s="100"/>
      <c r="P191" s="100"/>
      <c r="Q191" s="100"/>
      <c r="R191" s="100"/>
      <c r="S191" s="100"/>
      <c r="T191" s="100"/>
      <c r="U191" s="100"/>
      <c r="V191" s="100"/>
      <c r="W191" s="100"/>
      <c r="X191" s="101"/>
      <c r="AT191" s="98" t="s">
        <v>169</v>
      </c>
      <c r="AU191" s="98" t="s">
        <v>82</v>
      </c>
      <c r="AV191" s="13" t="s">
        <v>82</v>
      </c>
      <c r="AW191" s="13" t="s">
        <v>4</v>
      </c>
      <c r="AX191" s="13" t="s">
        <v>72</v>
      </c>
      <c r="AY191" s="98" t="s">
        <v>161</v>
      </c>
    </row>
    <row r="192" spans="1:65" s="13" customFormat="1">
      <c r="B192" s="219"/>
      <c r="C192" s="220"/>
      <c r="D192" s="221" t="s">
        <v>169</v>
      </c>
      <c r="E192" s="222" t="s">
        <v>1</v>
      </c>
      <c r="F192" s="223" t="s">
        <v>1076</v>
      </c>
      <c r="G192" s="220"/>
      <c r="H192" s="224">
        <v>-23.204000000000001</v>
      </c>
      <c r="I192" s="220"/>
      <c r="J192" s="220"/>
      <c r="K192" s="220"/>
      <c r="M192" s="97"/>
      <c r="N192" s="99"/>
      <c r="O192" s="100"/>
      <c r="P192" s="100"/>
      <c r="Q192" s="100"/>
      <c r="R192" s="100"/>
      <c r="S192" s="100"/>
      <c r="T192" s="100"/>
      <c r="U192" s="100"/>
      <c r="V192" s="100"/>
      <c r="W192" s="100"/>
      <c r="X192" s="101"/>
      <c r="AT192" s="98" t="s">
        <v>169</v>
      </c>
      <c r="AU192" s="98" t="s">
        <v>82</v>
      </c>
      <c r="AV192" s="13" t="s">
        <v>82</v>
      </c>
      <c r="AW192" s="13" t="s">
        <v>4</v>
      </c>
      <c r="AX192" s="13" t="s">
        <v>72</v>
      </c>
      <c r="AY192" s="98" t="s">
        <v>161</v>
      </c>
    </row>
    <row r="193" spans="1:65" s="13" customFormat="1">
      <c r="B193" s="219"/>
      <c r="C193" s="220"/>
      <c r="D193" s="221" t="s">
        <v>169</v>
      </c>
      <c r="E193" s="222" t="s">
        <v>1</v>
      </c>
      <c r="F193" s="223" t="s">
        <v>1077</v>
      </c>
      <c r="G193" s="220"/>
      <c r="H193" s="224">
        <v>-8.9719999999999995</v>
      </c>
      <c r="I193" s="220"/>
      <c r="J193" s="220"/>
      <c r="K193" s="220"/>
      <c r="M193" s="97"/>
      <c r="N193" s="99"/>
      <c r="O193" s="100"/>
      <c r="P193" s="100"/>
      <c r="Q193" s="100"/>
      <c r="R193" s="100"/>
      <c r="S193" s="100"/>
      <c r="T193" s="100"/>
      <c r="U193" s="100"/>
      <c r="V193" s="100"/>
      <c r="W193" s="100"/>
      <c r="X193" s="101"/>
      <c r="AT193" s="98" t="s">
        <v>169</v>
      </c>
      <c r="AU193" s="98" t="s">
        <v>82</v>
      </c>
      <c r="AV193" s="13" t="s">
        <v>82</v>
      </c>
      <c r="AW193" s="13" t="s">
        <v>4</v>
      </c>
      <c r="AX193" s="13" t="s">
        <v>72</v>
      </c>
      <c r="AY193" s="98" t="s">
        <v>161</v>
      </c>
    </row>
    <row r="194" spans="1:65" s="14" customFormat="1">
      <c r="B194" s="225"/>
      <c r="C194" s="226"/>
      <c r="D194" s="221" t="s">
        <v>169</v>
      </c>
      <c r="E194" s="227" t="s">
        <v>1</v>
      </c>
      <c r="F194" s="228" t="s">
        <v>171</v>
      </c>
      <c r="G194" s="226"/>
      <c r="H194" s="229">
        <v>4.4420000000000019</v>
      </c>
      <c r="I194" s="226"/>
      <c r="J194" s="226"/>
      <c r="K194" s="226"/>
      <c r="M194" s="102"/>
      <c r="N194" s="104"/>
      <c r="O194" s="105"/>
      <c r="P194" s="105"/>
      <c r="Q194" s="105"/>
      <c r="R194" s="105"/>
      <c r="S194" s="105"/>
      <c r="T194" s="105"/>
      <c r="U194" s="105"/>
      <c r="V194" s="105"/>
      <c r="W194" s="105"/>
      <c r="X194" s="106"/>
      <c r="AT194" s="103" t="s">
        <v>169</v>
      </c>
      <c r="AU194" s="103" t="s">
        <v>82</v>
      </c>
      <c r="AV194" s="14" t="s">
        <v>168</v>
      </c>
      <c r="AW194" s="14" t="s">
        <v>4</v>
      </c>
      <c r="AX194" s="14" t="s">
        <v>80</v>
      </c>
      <c r="AY194" s="103" t="s">
        <v>161</v>
      </c>
    </row>
    <row r="195" spans="1:65" s="12" customFormat="1" ht="22.9" customHeight="1">
      <c r="B195" s="206"/>
      <c r="C195" s="207"/>
      <c r="D195" s="208" t="s">
        <v>71</v>
      </c>
      <c r="E195" s="211" t="s">
        <v>680</v>
      </c>
      <c r="F195" s="211" t="s">
        <v>681</v>
      </c>
      <c r="G195" s="207"/>
      <c r="H195" s="207"/>
      <c r="I195" s="207"/>
      <c r="J195" s="207"/>
      <c r="K195" s="212">
        <f>BK195</f>
        <v>0</v>
      </c>
      <c r="M195" s="80"/>
      <c r="N195" s="82"/>
      <c r="O195" s="83"/>
      <c r="P195" s="83"/>
      <c r="Q195" s="84">
        <f>Q196</f>
        <v>0</v>
      </c>
      <c r="R195" s="84">
        <f>R196</f>
        <v>0</v>
      </c>
      <c r="S195" s="83"/>
      <c r="T195" s="85">
        <f>T196</f>
        <v>0</v>
      </c>
      <c r="U195" s="83"/>
      <c r="V195" s="85">
        <f>V196</f>
        <v>0</v>
      </c>
      <c r="W195" s="83"/>
      <c r="X195" s="86">
        <f>X196</f>
        <v>0</v>
      </c>
      <c r="AR195" s="81" t="s">
        <v>80</v>
      </c>
      <c r="AT195" s="87" t="s">
        <v>71</v>
      </c>
      <c r="AU195" s="87" t="s">
        <v>80</v>
      </c>
      <c r="AY195" s="81" t="s">
        <v>161</v>
      </c>
      <c r="BK195" s="88">
        <f>BK196</f>
        <v>0</v>
      </c>
    </row>
    <row r="196" spans="1:65" s="2" customFormat="1" ht="62.65" customHeight="1">
      <c r="A196" s="21"/>
      <c r="B196" s="137"/>
      <c r="C196" s="213" t="s">
        <v>343</v>
      </c>
      <c r="D196" s="213" t="s">
        <v>164</v>
      </c>
      <c r="E196" s="214" t="s">
        <v>683</v>
      </c>
      <c r="F196" s="215" t="s">
        <v>684</v>
      </c>
      <c r="G196" s="216" t="s">
        <v>282</v>
      </c>
      <c r="H196" s="217">
        <v>8.6999999999999994E-2</v>
      </c>
      <c r="I196" s="218">
        <v>0</v>
      </c>
      <c r="J196" s="123"/>
      <c r="K196" s="218">
        <f>ROUND(P196*H196,2)</f>
        <v>0</v>
      </c>
      <c r="L196" s="89"/>
      <c r="M196" s="22"/>
      <c r="N196" s="90" t="s">
        <v>1</v>
      </c>
      <c r="O196" s="91" t="s">
        <v>35</v>
      </c>
      <c r="P196" s="92">
        <f>I196+J196</f>
        <v>0</v>
      </c>
      <c r="Q196" s="92">
        <f>ROUND(I196*H196,2)</f>
        <v>0</v>
      </c>
      <c r="R196" s="92">
        <f>ROUND(J196*H196,2)</f>
        <v>0</v>
      </c>
      <c r="S196" s="93">
        <v>0</v>
      </c>
      <c r="T196" s="93">
        <f>S196*H196</f>
        <v>0</v>
      </c>
      <c r="U196" s="93">
        <v>0</v>
      </c>
      <c r="V196" s="93">
        <f>U196*H196</f>
        <v>0</v>
      </c>
      <c r="W196" s="93">
        <v>0</v>
      </c>
      <c r="X196" s="94">
        <f>W196*H196</f>
        <v>0</v>
      </c>
      <c r="Y196" s="21"/>
      <c r="Z196" s="21"/>
      <c r="AA196" s="21"/>
      <c r="AB196" s="21"/>
      <c r="AC196" s="21"/>
      <c r="AD196" s="21"/>
      <c r="AE196" s="21"/>
      <c r="AR196" s="95" t="s">
        <v>168</v>
      </c>
      <c r="AT196" s="95" t="s">
        <v>164</v>
      </c>
      <c r="AU196" s="95" t="s">
        <v>82</v>
      </c>
      <c r="AY196" s="17" t="s">
        <v>161</v>
      </c>
      <c r="BE196" s="96">
        <f>IF(O196="základní",K196,0)</f>
        <v>0</v>
      </c>
      <c r="BF196" s="96">
        <f>IF(O196="snížená",K196,0)</f>
        <v>0</v>
      </c>
      <c r="BG196" s="96">
        <f>IF(O196="zákl. přenesená",K196,0)</f>
        <v>0</v>
      </c>
      <c r="BH196" s="96">
        <f>IF(O196="sníž. přenesená",K196,0)</f>
        <v>0</v>
      </c>
      <c r="BI196" s="96">
        <f>IF(O196="nulová",K196,0)</f>
        <v>0</v>
      </c>
      <c r="BJ196" s="17" t="s">
        <v>80</v>
      </c>
      <c r="BK196" s="96">
        <f>ROUND(P196*H196,2)</f>
        <v>0</v>
      </c>
      <c r="BL196" s="17" t="s">
        <v>168</v>
      </c>
      <c r="BM196" s="95" t="s">
        <v>347</v>
      </c>
    </row>
    <row r="197" spans="1:65" s="12" customFormat="1" ht="25.9" customHeight="1">
      <c r="B197" s="206"/>
      <c r="C197" s="207"/>
      <c r="D197" s="208" t="s">
        <v>71</v>
      </c>
      <c r="E197" s="209" t="s">
        <v>332</v>
      </c>
      <c r="F197" s="209" t="s">
        <v>333</v>
      </c>
      <c r="G197" s="207"/>
      <c r="H197" s="207"/>
      <c r="I197" s="207"/>
      <c r="J197" s="207"/>
      <c r="K197" s="210">
        <f>BK197</f>
        <v>0</v>
      </c>
      <c r="M197" s="80"/>
      <c r="N197" s="82"/>
      <c r="O197" s="83"/>
      <c r="P197" s="83"/>
      <c r="Q197" s="84">
        <f>Q198</f>
        <v>0</v>
      </c>
      <c r="R197" s="84">
        <f>R198</f>
        <v>0</v>
      </c>
      <c r="S197" s="83"/>
      <c r="T197" s="85">
        <f>T198</f>
        <v>0</v>
      </c>
      <c r="U197" s="83"/>
      <c r="V197" s="85">
        <f>V198</f>
        <v>0</v>
      </c>
      <c r="W197" s="83"/>
      <c r="X197" s="86">
        <f>X198</f>
        <v>0</v>
      </c>
      <c r="AR197" s="81" t="s">
        <v>82</v>
      </c>
      <c r="AT197" s="87" t="s">
        <v>71</v>
      </c>
      <c r="AU197" s="87" t="s">
        <v>72</v>
      </c>
      <c r="AY197" s="81" t="s">
        <v>161</v>
      </c>
      <c r="BK197" s="88">
        <f>BK198</f>
        <v>0</v>
      </c>
    </row>
    <row r="198" spans="1:65" s="12" customFormat="1" ht="22.9" customHeight="1">
      <c r="B198" s="206"/>
      <c r="C198" s="207"/>
      <c r="D198" s="208" t="s">
        <v>71</v>
      </c>
      <c r="E198" s="211" t="s">
        <v>1078</v>
      </c>
      <c r="F198" s="211" t="s">
        <v>1079</v>
      </c>
      <c r="G198" s="207"/>
      <c r="H198" s="207"/>
      <c r="I198" s="207"/>
      <c r="J198" s="207"/>
      <c r="K198" s="212">
        <f>BK198</f>
        <v>0</v>
      </c>
      <c r="M198" s="80"/>
      <c r="N198" s="82"/>
      <c r="O198" s="83"/>
      <c r="P198" s="83"/>
      <c r="Q198" s="84">
        <f>SUM(Q199:Q217)</f>
        <v>0</v>
      </c>
      <c r="R198" s="84">
        <f>SUM(R199:R217)</f>
        <v>0</v>
      </c>
      <c r="S198" s="83"/>
      <c r="T198" s="85">
        <f>SUM(T199:T217)</f>
        <v>0</v>
      </c>
      <c r="U198" s="83"/>
      <c r="V198" s="85">
        <f>SUM(V199:V217)</f>
        <v>0</v>
      </c>
      <c r="W198" s="83"/>
      <c r="X198" s="86">
        <f>SUM(X199:X217)</f>
        <v>0</v>
      </c>
      <c r="AR198" s="81" t="s">
        <v>82</v>
      </c>
      <c r="AT198" s="87" t="s">
        <v>71</v>
      </c>
      <c r="AU198" s="87" t="s">
        <v>80</v>
      </c>
      <c r="AY198" s="81" t="s">
        <v>161</v>
      </c>
      <c r="BK198" s="88">
        <f>SUM(BK199:BK217)</f>
        <v>0</v>
      </c>
    </row>
    <row r="199" spans="1:65" s="2" customFormat="1" ht="24.2" customHeight="1">
      <c r="A199" s="21"/>
      <c r="B199" s="137"/>
      <c r="C199" s="213" t="s">
        <v>276</v>
      </c>
      <c r="D199" s="213" t="s">
        <v>164</v>
      </c>
      <c r="E199" s="214" t="s">
        <v>1080</v>
      </c>
      <c r="F199" s="215" t="s">
        <v>1081</v>
      </c>
      <c r="G199" s="216" t="s">
        <v>346</v>
      </c>
      <c r="H199" s="217">
        <v>50.85</v>
      </c>
      <c r="I199" s="218">
        <v>0</v>
      </c>
      <c r="J199" s="123"/>
      <c r="K199" s="218">
        <f>ROUND(P199*H199,2)</f>
        <v>0</v>
      </c>
      <c r="L199" s="89"/>
      <c r="M199" s="22"/>
      <c r="N199" s="90" t="s">
        <v>1</v>
      </c>
      <c r="O199" s="91" t="s">
        <v>35</v>
      </c>
      <c r="P199" s="92">
        <f>I199+J199</f>
        <v>0</v>
      </c>
      <c r="Q199" s="92">
        <f>ROUND(I199*H199,2)</f>
        <v>0</v>
      </c>
      <c r="R199" s="92">
        <f>ROUND(J199*H199,2)</f>
        <v>0</v>
      </c>
      <c r="S199" s="93">
        <v>0</v>
      </c>
      <c r="T199" s="93">
        <f>S199*H199</f>
        <v>0</v>
      </c>
      <c r="U199" s="93">
        <v>0</v>
      </c>
      <c r="V199" s="93">
        <f>U199*H199</f>
        <v>0</v>
      </c>
      <c r="W199" s="93">
        <v>0</v>
      </c>
      <c r="X199" s="94">
        <f>W199*H199</f>
        <v>0</v>
      </c>
      <c r="Y199" s="21"/>
      <c r="Z199" s="21"/>
      <c r="AA199" s="21"/>
      <c r="AB199" s="21"/>
      <c r="AC199" s="21"/>
      <c r="AD199" s="21"/>
      <c r="AE199" s="21"/>
      <c r="AR199" s="95" t="s">
        <v>239</v>
      </c>
      <c r="AT199" s="95" t="s">
        <v>164</v>
      </c>
      <c r="AU199" s="95" t="s">
        <v>82</v>
      </c>
      <c r="AY199" s="17" t="s">
        <v>161</v>
      </c>
      <c r="BE199" s="96">
        <f>IF(O199="základní",K199,0)</f>
        <v>0</v>
      </c>
      <c r="BF199" s="96">
        <f>IF(O199="snížená",K199,0)</f>
        <v>0</v>
      </c>
      <c r="BG199" s="96">
        <f>IF(O199="zákl. přenesená",K199,0)</f>
        <v>0</v>
      </c>
      <c r="BH199" s="96">
        <f>IF(O199="sníž. přenesená",K199,0)</f>
        <v>0</v>
      </c>
      <c r="BI199" s="96">
        <f>IF(O199="nulová",K199,0)</f>
        <v>0</v>
      </c>
      <c r="BJ199" s="17" t="s">
        <v>80</v>
      </c>
      <c r="BK199" s="96">
        <f>ROUND(P199*H199,2)</f>
        <v>0</v>
      </c>
      <c r="BL199" s="17" t="s">
        <v>239</v>
      </c>
      <c r="BM199" s="95" t="s">
        <v>351</v>
      </c>
    </row>
    <row r="200" spans="1:65" s="15" customFormat="1">
      <c r="B200" s="230"/>
      <c r="C200" s="231"/>
      <c r="D200" s="221" t="s">
        <v>169</v>
      </c>
      <c r="E200" s="232" t="s">
        <v>1</v>
      </c>
      <c r="F200" s="233" t="s">
        <v>189</v>
      </c>
      <c r="G200" s="231"/>
      <c r="H200" s="232" t="s">
        <v>1</v>
      </c>
      <c r="I200" s="231"/>
      <c r="J200" s="231"/>
      <c r="K200" s="231"/>
      <c r="M200" s="107"/>
      <c r="N200" s="109"/>
      <c r="O200" s="110"/>
      <c r="P200" s="110"/>
      <c r="Q200" s="110"/>
      <c r="R200" s="110"/>
      <c r="S200" s="110"/>
      <c r="T200" s="110"/>
      <c r="U200" s="110"/>
      <c r="V200" s="110"/>
      <c r="W200" s="110"/>
      <c r="X200" s="111"/>
      <c r="AT200" s="108" t="s">
        <v>169</v>
      </c>
      <c r="AU200" s="108" t="s">
        <v>82</v>
      </c>
      <c r="AV200" s="15" t="s">
        <v>80</v>
      </c>
      <c r="AW200" s="15" t="s">
        <v>4</v>
      </c>
      <c r="AX200" s="15" t="s">
        <v>72</v>
      </c>
      <c r="AY200" s="108" t="s">
        <v>161</v>
      </c>
    </row>
    <row r="201" spans="1:65" s="15" customFormat="1">
      <c r="B201" s="230"/>
      <c r="C201" s="231"/>
      <c r="D201" s="221" t="s">
        <v>169</v>
      </c>
      <c r="E201" s="232" t="s">
        <v>1</v>
      </c>
      <c r="F201" s="233" t="s">
        <v>1082</v>
      </c>
      <c r="G201" s="231"/>
      <c r="H201" s="232" t="s">
        <v>1</v>
      </c>
      <c r="I201" s="231"/>
      <c r="J201" s="231"/>
      <c r="K201" s="231"/>
      <c r="M201" s="107"/>
      <c r="N201" s="109"/>
      <c r="O201" s="110"/>
      <c r="P201" s="110"/>
      <c r="Q201" s="110"/>
      <c r="R201" s="110"/>
      <c r="S201" s="110"/>
      <c r="T201" s="110"/>
      <c r="U201" s="110"/>
      <c r="V201" s="110"/>
      <c r="W201" s="110"/>
      <c r="X201" s="111"/>
      <c r="AT201" s="108" t="s">
        <v>169</v>
      </c>
      <c r="AU201" s="108" t="s">
        <v>82</v>
      </c>
      <c r="AV201" s="15" t="s">
        <v>80</v>
      </c>
      <c r="AW201" s="15" t="s">
        <v>4</v>
      </c>
      <c r="AX201" s="15" t="s">
        <v>72</v>
      </c>
      <c r="AY201" s="108" t="s">
        <v>161</v>
      </c>
    </row>
    <row r="202" spans="1:65" s="13" customFormat="1">
      <c r="B202" s="219"/>
      <c r="C202" s="220"/>
      <c r="D202" s="221" t="s">
        <v>169</v>
      </c>
      <c r="E202" s="222" t="s">
        <v>1</v>
      </c>
      <c r="F202" s="223" t="s">
        <v>1083</v>
      </c>
      <c r="G202" s="220"/>
      <c r="H202" s="224">
        <v>50.85</v>
      </c>
      <c r="I202" s="220"/>
      <c r="J202" s="220"/>
      <c r="K202" s="220"/>
      <c r="M202" s="97"/>
      <c r="N202" s="99"/>
      <c r="O202" s="100"/>
      <c r="P202" s="100"/>
      <c r="Q202" s="100"/>
      <c r="R202" s="100"/>
      <c r="S202" s="100"/>
      <c r="T202" s="100"/>
      <c r="U202" s="100"/>
      <c r="V202" s="100"/>
      <c r="W202" s="100"/>
      <c r="X202" s="101"/>
      <c r="AT202" s="98" t="s">
        <v>169</v>
      </c>
      <c r="AU202" s="98" t="s">
        <v>82</v>
      </c>
      <c r="AV202" s="13" t="s">
        <v>82</v>
      </c>
      <c r="AW202" s="13" t="s">
        <v>4</v>
      </c>
      <c r="AX202" s="13" t="s">
        <v>72</v>
      </c>
      <c r="AY202" s="98" t="s">
        <v>161</v>
      </c>
    </row>
    <row r="203" spans="1:65" s="14" customFormat="1">
      <c r="B203" s="225"/>
      <c r="C203" s="226"/>
      <c r="D203" s="221" t="s">
        <v>169</v>
      </c>
      <c r="E203" s="227" t="s">
        <v>1</v>
      </c>
      <c r="F203" s="228" t="s">
        <v>171</v>
      </c>
      <c r="G203" s="226"/>
      <c r="H203" s="229">
        <v>50.85</v>
      </c>
      <c r="I203" s="226"/>
      <c r="J203" s="226"/>
      <c r="K203" s="226"/>
      <c r="M203" s="102"/>
      <c r="N203" s="104"/>
      <c r="O203" s="105"/>
      <c r="P203" s="105"/>
      <c r="Q203" s="105"/>
      <c r="R203" s="105"/>
      <c r="S203" s="105"/>
      <c r="T203" s="105"/>
      <c r="U203" s="105"/>
      <c r="V203" s="105"/>
      <c r="W203" s="105"/>
      <c r="X203" s="106"/>
      <c r="AT203" s="103" t="s">
        <v>169</v>
      </c>
      <c r="AU203" s="103" t="s">
        <v>82</v>
      </c>
      <c r="AV203" s="14" t="s">
        <v>168</v>
      </c>
      <c r="AW203" s="14" t="s">
        <v>4</v>
      </c>
      <c r="AX203" s="14" t="s">
        <v>80</v>
      </c>
      <c r="AY203" s="103" t="s">
        <v>161</v>
      </c>
    </row>
    <row r="204" spans="1:65" s="2" customFormat="1" ht="24.2" customHeight="1">
      <c r="A204" s="21"/>
      <c r="B204" s="137"/>
      <c r="C204" s="213" t="s">
        <v>353</v>
      </c>
      <c r="D204" s="213" t="s">
        <v>164</v>
      </c>
      <c r="E204" s="214" t="s">
        <v>1084</v>
      </c>
      <c r="F204" s="215" t="s">
        <v>1085</v>
      </c>
      <c r="G204" s="216" t="s">
        <v>167</v>
      </c>
      <c r="H204" s="217">
        <v>99</v>
      </c>
      <c r="I204" s="218">
        <v>0</v>
      </c>
      <c r="J204" s="123"/>
      <c r="K204" s="218">
        <f>ROUND(P204*H204,2)</f>
        <v>0</v>
      </c>
      <c r="L204" s="89"/>
      <c r="M204" s="22"/>
      <c r="N204" s="90" t="s">
        <v>1</v>
      </c>
      <c r="O204" s="91" t="s">
        <v>35</v>
      </c>
      <c r="P204" s="92">
        <f>I204+J204</f>
        <v>0</v>
      </c>
      <c r="Q204" s="92">
        <f>ROUND(I204*H204,2)</f>
        <v>0</v>
      </c>
      <c r="R204" s="92">
        <f>ROUND(J204*H204,2)</f>
        <v>0</v>
      </c>
      <c r="S204" s="93">
        <v>0</v>
      </c>
      <c r="T204" s="93">
        <f>S204*H204</f>
        <v>0</v>
      </c>
      <c r="U204" s="93">
        <v>0</v>
      </c>
      <c r="V204" s="93">
        <f>U204*H204</f>
        <v>0</v>
      </c>
      <c r="W204" s="93">
        <v>0</v>
      </c>
      <c r="X204" s="94">
        <f>W204*H204</f>
        <v>0</v>
      </c>
      <c r="Y204" s="21"/>
      <c r="Z204" s="21"/>
      <c r="AA204" s="21"/>
      <c r="AB204" s="21"/>
      <c r="AC204" s="21"/>
      <c r="AD204" s="21"/>
      <c r="AE204" s="21"/>
      <c r="AR204" s="95" t="s">
        <v>239</v>
      </c>
      <c r="AT204" s="95" t="s">
        <v>164</v>
      </c>
      <c r="AU204" s="95" t="s">
        <v>82</v>
      </c>
      <c r="AY204" s="17" t="s">
        <v>161</v>
      </c>
      <c r="BE204" s="96">
        <f>IF(O204="základní",K204,0)</f>
        <v>0</v>
      </c>
      <c r="BF204" s="96">
        <f>IF(O204="snížená",K204,0)</f>
        <v>0</v>
      </c>
      <c r="BG204" s="96">
        <f>IF(O204="zákl. přenesená",K204,0)</f>
        <v>0</v>
      </c>
      <c r="BH204" s="96">
        <f>IF(O204="sníž. přenesená",K204,0)</f>
        <v>0</v>
      </c>
      <c r="BI204" s="96">
        <f>IF(O204="nulová",K204,0)</f>
        <v>0</v>
      </c>
      <c r="BJ204" s="17" t="s">
        <v>80</v>
      </c>
      <c r="BK204" s="96">
        <f>ROUND(P204*H204,2)</f>
        <v>0</v>
      </c>
      <c r="BL204" s="17" t="s">
        <v>239</v>
      </c>
      <c r="BM204" s="95" t="s">
        <v>356</v>
      </c>
    </row>
    <row r="205" spans="1:65" s="15" customFormat="1">
      <c r="B205" s="230"/>
      <c r="C205" s="231"/>
      <c r="D205" s="221" t="s">
        <v>169</v>
      </c>
      <c r="E205" s="232" t="s">
        <v>1</v>
      </c>
      <c r="F205" s="233" t="s">
        <v>189</v>
      </c>
      <c r="G205" s="231"/>
      <c r="H205" s="232" t="s">
        <v>1</v>
      </c>
      <c r="I205" s="231"/>
      <c r="J205" s="231"/>
      <c r="K205" s="231"/>
      <c r="M205" s="107"/>
      <c r="N205" s="109"/>
      <c r="O205" s="110"/>
      <c r="P205" s="110"/>
      <c r="Q205" s="110"/>
      <c r="R205" s="110"/>
      <c r="S205" s="110"/>
      <c r="T205" s="110"/>
      <c r="U205" s="110"/>
      <c r="V205" s="110"/>
      <c r="W205" s="110"/>
      <c r="X205" s="111"/>
      <c r="AT205" s="108" t="s">
        <v>169</v>
      </c>
      <c r="AU205" s="108" t="s">
        <v>82</v>
      </c>
      <c r="AV205" s="15" t="s">
        <v>80</v>
      </c>
      <c r="AW205" s="15" t="s">
        <v>4</v>
      </c>
      <c r="AX205" s="15" t="s">
        <v>72</v>
      </c>
      <c r="AY205" s="108" t="s">
        <v>161</v>
      </c>
    </row>
    <row r="206" spans="1:65" s="15" customFormat="1">
      <c r="B206" s="230"/>
      <c r="C206" s="231"/>
      <c r="D206" s="221" t="s">
        <v>169</v>
      </c>
      <c r="E206" s="232" t="s">
        <v>1</v>
      </c>
      <c r="F206" s="233" t="s">
        <v>1086</v>
      </c>
      <c r="G206" s="231"/>
      <c r="H206" s="232" t="s">
        <v>1</v>
      </c>
      <c r="I206" s="231"/>
      <c r="J206" s="231"/>
      <c r="K206" s="231"/>
      <c r="M206" s="107"/>
      <c r="N206" s="109"/>
      <c r="O206" s="110"/>
      <c r="P206" s="110"/>
      <c r="Q206" s="110"/>
      <c r="R206" s="110"/>
      <c r="S206" s="110"/>
      <c r="T206" s="110"/>
      <c r="U206" s="110"/>
      <c r="V206" s="110"/>
      <c r="W206" s="110"/>
      <c r="X206" s="111"/>
      <c r="AT206" s="108" t="s">
        <v>169</v>
      </c>
      <c r="AU206" s="108" t="s">
        <v>82</v>
      </c>
      <c r="AV206" s="15" t="s">
        <v>80</v>
      </c>
      <c r="AW206" s="15" t="s">
        <v>4</v>
      </c>
      <c r="AX206" s="15" t="s">
        <v>72</v>
      </c>
      <c r="AY206" s="108" t="s">
        <v>161</v>
      </c>
    </row>
    <row r="207" spans="1:65" s="13" customFormat="1">
      <c r="B207" s="219"/>
      <c r="C207" s="220"/>
      <c r="D207" s="221" t="s">
        <v>169</v>
      </c>
      <c r="E207" s="222" t="s">
        <v>1</v>
      </c>
      <c r="F207" s="223" t="s">
        <v>1087</v>
      </c>
      <c r="G207" s="220"/>
      <c r="H207" s="224">
        <v>11.4</v>
      </c>
      <c r="I207" s="220"/>
      <c r="J207" s="220"/>
      <c r="K207" s="220"/>
      <c r="M207" s="97"/>
      <c r="N207" s="99"/>
      <c r="O207" s="100"/>
      <c r="P207" s="100"/>
      <c r="Q207" s="100"/>
      <c r="R207" s="100"/>
      <c r="S207" s="100"/>
      <c r="T207" s="100"/>
      <c r="U207" s="100"/>
      <c r="V207" s="100"/>
      <c r="W207" s="100"/>
      <c r="X207" s="101"/>
      <c r="AT207" s="98" t="s">
        <v>169</v>
      </c>
      <c r="AU207" s="98" t="s">
        <v>82</v>
      </c>
      <c r="AV207" s="13" t="s">
        <v>82</v>
      </c>
      <c r="AW207" s="13" t="s">
        <v>4</v>
      </c>
      <c r="AX207" s="13" t="s">
        <v>72</v>
      </c>
      <c r="AY207" s="98" t="s">
        <v>161</v>
      </c>
    </row>
    <row r="208" spans="1:65" s="15" customFormat="1">
      <c r="B208" s="230"/>
      <c r="C208" s="231"/>
      <c r="D208" s="221" t="s">
        <v>169</v>
      </c>
      <c r="E208" s="232" t="s">
        <v>1</v>
      </c>
      <c r="F208" s="233" t="s">
        <v>1088</v>
      </c>
      <c r="G208" s="231"/>
      <c r="H208" s="232" t="s">
        <v>1</v>
      </c>
      <c r="I208" s="231"/>
      <c r="J208" s="231"/>
      <c r="K208" s="231"/>
      <c r="M208" s="107"/>
      <c r="N208" s="109"/>
      <c r="O208" s="110"/>
      <c r="P208" s="110"/>
      <c r="Q208" s="110"/>
      <c r="R208" s="110"/>
      <c r="S208" s="110"/>
      <c r="T208" s="110"/>
      <c r="U208" s="110"/>
      <c r="V208" s="110"/>
      <c r="W208" s="110"/>
      <c r="X208" s="111"/>
      <c r="AT208" s="108" t="s">
        <v>169</v>
      </c>
      <c r="AU208" s="108" t="s">
        <v>82</v>
      </c>
      <c r="AV208" s="15" t="s">
        <v>80</v>
      </c>
      <c r="AW208" s="15" t="s">
        <v>4</v>
      </c>
      <c r="AX208" s="15" t="s">
        <v>72</v>
      </c>
      <c r="AY208" s="108" t="s">
        <v>161</v>
      </c>
    </row>
    <row r="209" spans="1:65" s="13" customFormat="1">
      <c r="B209" s="219"/>
      <c r="C209" s="220"/>
      <c r="D209" s="221" t="s">
        <v>169</v>
      </c>
      <c r="E209" s="222" t="s">
        <v>1</v>
      </c>
      <c r="F209" s="223" t="s">
        <v>1089</v>
      </c>
      <c r="G209" s="220"/>
      <c r="H209" s="224">
        <v>87.6</v>
      </c>
      <c r="I209" s="220"/>
      <c r="J209" s="220"/>
      <c r="K209" s="220"/>
      <c r="M209" s="97"/>
      <c r="N209" s="99"/>
      <c r="O209" s="100"/>
      <c r="P209" s="100"/>
      <c r="Q209" s="100"/>
      <c r="R209" s="100"/>
      <c r="S209" s="100"/>
      <c r="T209" s="100"/>
      <c r="U209" s="100"/>
      <c r="V209" s="100"/>
      <c r="W209" s="100"/>
      <c r="X209" s="101"/>
      <c r="AT209" s="98" t="s">
        <v>169</v>
      </c>
      <c r="AU209" s="98" t="s">
        <v>82</v>
      </c>
      <c r="AV209" s="13" t="s">
        <v>82</v>
      </c>
      <c r="AW209" s="13" t="s">
        <v>4</v>
      </c>
      <c r="AX209" s="13" t="s">
        <v>72</v>
      </c>
      <c r="AY209" s="98" t="s">
        <v>161</v>
      </c>
    </row>
    <row r="210" spans="1:65" s="14" customFormat="1">
      <c r="B210" s="225"/>
      <c r="C210" s="226"/>
      <c r="D210" s="221" t="s">
        <v>169</v>
      </c>
      <c r="E210" s="227" t="s">
        <v>1</v>
      </c>
      <c r="F210" s="228" t="s">
        <v>171</v>
      </c>
      <c r="G210" s="226"/>
      <c r="H210" s="229">
        <v>99</v>
      </c>
      <c r="I210" s="226"/>
      <c r="J210" s="226"/>
      <c r="K210" s="226"/>
      <c r="M210" s="102"/>
      <c r="N210" s="104"/>
      <c r="O210" s="105"/>
      <c r="P210" s="105"/>
      <c r="Q210" s="105"/>
      <c r="R210" s="105"/>
      <c r="S210" s="105"/>
      <c r="T210" s="105"/>
      <c r="U210" s="105"/>
      <c r="V210" s="105"/>
      <c r="W210" s="105"/>
      <c r="X210" s="106"/>
      <c r="AT210" s="103" t="s">
        <v>169</v>
      </c>
      <c r="AU210" s="103" t="s">
        <v>82</v>
      </c>
      <c r="AV210" s="14" t="s">
        <v>168</v>
      </c>
      <c r="AW210" s="14" t="s">
        <v>4</v>
      </c>
      <c r="AX210" s="14" t="s">
        <v>80</v>
      </c>
      <c r="AY210" s="103" t="s">
        <v>161</v>
      </c>
    </row>
    <row r="211" spans="1:65" s="2" customFormat="1" ht="24.2" customHeight="1">
      <c r="A211" s="21"/>
      <c r="B211" s="137"/>
      <c r="C211" s="213" t="s">
        <v>283</v>
      </c>
      <c r="D211" s="213" t="s">
        <v>164</v>
      </c>
      <c r="E211" s="214" t="s">
        <v>1090</v>
      </c>
      <c r="F211" s="215" t="s">
        <v>1091</v>
      </c>
      <c r="G211" s="216" t="s">
        <v>167</v>
      </c>
      <c r="H211" s="217">
        <v>119.9</v>
      </c>
      <c r="I211" s="218">
        <v>0</v>
      </c>
      <c r="J211" s="123"/>
      <c r="K211" s="218">
        <f>ROUND(P211*H211,2)</f>
        <v>0</v>
      </c>
      <c r="L211" s="89"/>
      <c r="M211" s="22"/>
      <c r="N211" s="90" t="s">
        <v>1</v>
      </c>
      <c r="O211" s="91" t="s">
        <v>35</v>
      </c>
      <c r="P211" s="92">
        <f>I211+J211</f>
        <v>0</v>
      </c>
      <c r="Q211" s="92">
        <f>ROUND(I211*H211,2)</f>
        <v>0</v>
      </c>
      <c r="R211" s="92">
        <f>ROUND(J211*H211,2)</f>
        <v>0</v>
      </c>
      <c r="S211" s="93">
        <v>0</v>
      </c>
      <c r="T211" s="93">
        <f>S211*H211</f>
        <v>0</v>
      </c>
      <c r="U211" s="93">
        <v>0</v>
      </c>
      <c r="V211" s="93">
        <f>U211*H211</f>
        <v>0</v>
      </c>
      <c r="W211" s="93">
        <v>0</v>
      </c>
      <c r="X211" s="94">
        <f>W211*H211</f>
        <v>0</v>
      </c>
      <c r="Y211" s="21"/>
      <c r="Z211" s="21"/>
      <c r="AA211" s="21"/>
      <c r="AB211" s="21"/>
      <c r="AC211" s="21"/>
      <c r="AD211" s="21"/>
      <c r="AE211" s="21"/>
      <c r="AR211" s="95" t="s">
        <v>239</v>
      </c>
      <c r="AT211" s="95" t="s">
        <v>164</v>
      </c>
      <c r="AU211" s="95" t="s">
        <v>82</v>
      </c>
      <c r="AY211" s="17" t="s">
        <v>161</v>
      </c>
      <c r="BE211" s="96">
        <f>IF(O211="základní",K211,0)</f>
        <v>0</v>
      </c>
      <c r="BF211" s="96">
        <f>IF(O211="snížená",K211,0)</f>
        <v>0</v>
      </c>
      <c r="BG211" s="96">
        <f>IF(O211="zákl. přenesená",K211,0)</f>
        <v>0</v>
      </c>
      <c r="BH211" s="96">
        <f>IF(O211="sníž. přenesená",K211,0)</f>
        <v>0</v>
      </c>
      <c r="BI211" s="96">
        <f>IF(O211="nulová",K211,0)</f>
        <v>0</v>
      </c>
      <c r="BJ211" s="17" t="s">
        <v>80</v>
      </c>
      <c r="BK211" s="96">
        <f>ROUND(P211*H211,2)</f>
        <v>0</v>
      </c>
      <c r="BL211" s="17" t="s">
        <v>239</v>
      </c>
      <c r="BM211" s="95" t="s">
        <v>360</v>
      </c>
    </row>
    <row r="212" spans="1:65" s="15" customFormat="1">
      <c r="B212" s="230"/>
      <c r="C212" s="231"/>
      <c r="D212" s="221" t="s">
        <v>169</v>
      </c>
      <c r="E212" s="232" t="s">
        <v>1</v>
      </c>
      <c r="F212" s="233" t="s">
        <v>189</v>
      </c>
      <c r="G212" s="231"/>
      <c r="H212" s="232" t="s">
        <v>1</v>
      </c>
      <c r="I212" s="231"/>
      <c r="J212" s="231"/>
      <c r="K212" s="231"/>
      <c r="M212" s="107"/>
      <c r="N212" s="109"/>
      <c r="O212" s="110"/>
      <c r="P212" s="110"/>
      <c r="Q212" s="110"/>
      <c r="R212" s="110"/>
      <c r="S212" s="110"/>
      <c r="T212" s="110"/>
      <c r="U212" s="110"/>
      <c r="V212" s="110"/>
      <c r="W212" s="110"/>
      <c r="X212" s="111"/>
      <c r="AT212" s="108" t="s">
        <v>169</v>
      </c>
      <c r="AU212" s="108" t="s">
        <v>82</v>
      </c>
      <c r="AV212" s="15" t="s">
        <v>80</v>
      </c>
      <c r="AW212" s="15" t="s">
        <v>4</v>
      </c>
      <c r="AX212" s="15" t="s">
        <v>72</v>
      </c>
      <c r="AY212" s="108" t="s">
        <v>161</v>
      </c>
    </row>
    <row r="213" spans="1:65" s="15" customFormat="1">
      <c r="B213" s="230"/>
      <c r="C213" s="231"/>
      <c r="D213" s="221" t="s">
        <v>169</v>
      </c>
      <c r="E213" s="232" t="s">
        <v>1</v>
      </c>
      <c r="F213" s="233" t="s">
        <v>1086</v>
      </c>
      <c r="G213" s="231"/>
      <c r="H213" s="232" t="s">
        <v>1</v>
      </c>
      <c r="I213" s="231"/>
      <c r="J213" s="231"/>
      <c r="K213" s="231"/>
      <c r="M213" s="107"/>
      <c r="N213" s="109"/>
      <c r="O213" s="110"/>
      <c r="P213" s="110"/>
      <c r="Q213" s="110"/>
      <c r="R213" s="110"/>
      <c r="S213" s="110"/>
      <c r="T213" s="110"/>
      <c r="U213" s="110"/>
      <c r="V213" s="110"/>
      <c r="W213" s="110"/>
      <c r="X213" s="111"/>
      <c r="AT213" s="108" t="s">
        <v>169</v>
      </c>
      <c r="AU213" s="108" t="s">
        <v>82</v>
      </c>
      <c r="AV213" s="15" t="s">
        <v>80</v>
      </c>
      <c r="AW213" s="15" t="s">
        <v>4</v>
      </c>
      <c r="AX213" s="15" t="s">
        <v>72</v>
      </c>
      <c r="AY213" s="108" t="s">
        <v>161</v>
      </c>
    </row>
    <row r="214" spans="1:65" s="13" customFormat="1">
      <c r="B214" s="219"/>
      <c r="C214" s="220"/>
      <c r="D214" s="221" t="s">
        <v>169</v>
      </c>
      <c r="E214" s="222" t="s">
        <v>1</v>
      </c>
      <c r="F214" s="223" t="s">
        <v>1087</v>
      </c>
      <c r="G214" s="220"/>
      <c r="H214" s="224">
        <v>11.4</v>
      </c>
      <c r="I214" s="220"/>
      <c r="J214" s="220"/>
      <c r="K214" s="220"/>
      <c r="M214" s="97"/>
      <c r="N214" s="99"/>
      <c r="O214" s="100"/>
      <c r="P214" s="100"/>
      <c r="Q214" s="100"/>
      <c r="R214" s="100"/>
      <c r="S214" s="100"/>
      <c r="T214" s="100"/>
      <c r="U214" s="100"/>
      <c r="V214" s="100"/>
      <c r="W214" s="100"/>
      <c r="X214" s="101"/>
      <c r="AT214" s="98" t="s">
        <v>169</v>
      </c>
      <c r="AU214" s="98" t="s">
        <v>82</v>
      </c>
      <c r="AV214" s="13" t="s">
        <v>82</v>
      </c>
      <c r="AW214" s="13" t="s">
        <v>4</v>
      </c>
      <c r="AX214" s="13" t="s">
        <v>72</v>
      </c>
      <c r="AY214" s="98" t="s">
        <v>161</v>
      </c>
    </row>
    <row r="215" spans="1:65" s="15" customFormat="1">
      <c r="B215" s="230"/>
      <c r="C215" s="231"/>
      <c r="D215" s="221" t="s">
        <v>169</v>
      </c>
      <c r="E215" s="232" t="s">
        <v>1</v>
      </c>
      <c r="F215" s="233" t="s">
        <v>1092</v>
      </c>
      <c r="G215" s="231"/>
      <c r="H215" s="232" t="s">
        <v>1</v>
      </c>
      <c r="I215" s="231"/>
      <c r="J215" s="231"/>
      <c r="K215" s="231"/>
      <c r="M215" s="107"/>
      <c r="N215" s="109"/>
      <c r="O215" s="110"/>
      <c r="P215" s="110"/>
      <c r="Q215" s="110"/>
      <c r="R215" s="110"/>
      <c r="S215" s="110"/>
      <c r="T215" s="110"/>
      <c r="U215" s="110"/>
      <c r="V215" s="110"/>
      <c r="W215" s="110"/>
      <c r="X215" s="111"/>
      <c r="AT215" s="108" t="s">
        <v>169</v>
      </c>
      <c r="AU215" s="108" t="s">
        <v>82</v>
      </c>
      <c r="AV215" s="15" t="s">
        <v>80</v>
      </c>
      <c r="AW215" s="15" t="s">
        <v>4</v>
      </c>
      <c r="AX215" s="15" t="s">
        <v>72</v>
      </c>
      <c r="AY215" s="108" t="s">
        <v>161</v>
      </c>
    </row>
    <row r="216" spans="1:65" s="13" customFormat="1">
      <c r="B216" s="219"/>
      <c r="C216" s="220"/>
      <c r="D216" s="221" t="s">
        <v>169</v>
      </c>
      <c r="E216" s="222" t="s">
        <v>1</v>
      </c>
      <c r="F216" s="223" t="s">
        <v>1093</v>
      </c>
      <c r="G216" s="220"/>
      <c r="H216" s="224">
        <v>108.5</v>
      </c>
      <c r="I216" s="220"/>
      <c r="J216" s="220"/>
      <c r="K216" s="220"/>
      <c r="M216" s="97"/>
      <c r="N216" s="99"/>
      <c r="O216" s="100"/>
      <c r="P216" s="100"/>
      <c r="Q216" s="100"/>
      <c r="R216" s="100"/>
      <c r="S216" s="100"/>
      <c r="T216" s="100"/>
      <c r="U216" s="100"/>
      <c r="V216" s="100"/>
      <c r="W216" s="100"/>
      <c r="X216" s="101"/>
      <c r="AT216" s="98" t="s">
        <v>169</v>
      </c>
      <c r="AU216" s="98" t="s">
        <v>82</v>
      </c>
      <c r="AV216" s="13" t="s">
        <v>82</v>
      </c>
      <c r="AW216" s="13" t="s">
        <v>4</v>
      </c>
      <c r="AX216" s="13" t="s">
        <v>72</v>
      </c>
      <c r="AY216" s="98" t="s">
        <v>161</v>
      </c>
    </row>
    <row r="217" spans="1:65" s="14" customFormat="1">
      <c r="B217" s="225"/>
      <c r="C217" s="226"/>
      <c r="D217" s="221" t="s">
        <v>169</v>
      </c>
      <c r="E217" s="227" t="s">
        <v>1</v>
      </c>
      <c r="F217" s="228" t="s">
        <v>171</v>
      </c>
      <c r="G217" s="226"/>
      <c r="H217" s="229">
        <v>119.9</v>
      </c>
      <c r="I217" s="226"/>
      <c r="J217" s="226"/>
      <c r="K217" s="226"/>
      <c r="M217" s="102"/>
      <c r="N217" s="112"/>
      <c r="O217" s="113"/>
      <c r="P217" s="113"/>
      <c r="Q217" s="113"/>
      <c r="R217" s="113"/>
      <c r="S217" s="113"/>
      <c r="T217" s="113"/>
      <c r="U217" s="113"/>
      <c r="V217" s="113"/>
      <c r="W217" s="113"/>
      <c r="X217" s="114"/>
      <c r="AT217" s="103" t="s">
        <v>169</v>
      </c>
      <c r="AU217" s="103" t="s">
        <v>82</v>
      </c>
      <c r="AV217" s="14" t="s">
        <v>168</v>
      </c>
      <c r="AW217" s="14" t="s">
        <v>4</v>
      </c>
      <c r="AX217" s="14" t="s">
        <v>80</v>
      </c>
      <c r="AY217" s="103" t="s">
        <v>161</v>
      </c>
    </row>
    <row r="218" spans="1:65" s="2" customFormat="1" ht="6.95" customHeight="1">
      <c r="A218" s="21"/>
      <c r="B218" s="153"/>
      <c r="C218" s="154"/>
      <c r="D218" s="154"/>
      <c r="E218" s="154"/>
      <c r="F218" s="154"/>
      <c r="G218" s="154"/>
      <c r="H218" s="154"/>
      <c r="I218" s="154"/>
      <c r="J218" s="154"/>
      <c r="K218" s="154"/>
      <c r="L218" s="29"/>
      <c r="M218" s="22"/>
      <c r="N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</row>
  </sheetData>
  <sheetProtection password="C68A" sheet="1" objects="1" scenarios="1" selectLockedCells="1"/>
  <autoFilter ref="C121:L217"/>
  <mergeCells count="9">
    <mergeCell ref="E87:H87"/>
    <mergeCell ref="E112:H112"/>
    <mergeCell ref="E114:H114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479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6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89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1094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ROUND(K129,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ROUND((SUM(BE129:BE478)),  2)</f>
        <v>0</v>
      </c>
      <c r="G35" s="138"/>
      <c r="H35" s="138"/>
      <c r="I35" s="178">
        <v>0.21</v>
      </c>
      <c r="J35" s="138"/>
      <c r="K35" s="173">
        <f>ROUND(((SUM(BE129:BE478))*I35),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ROUND((SUM(BF129:BF478)),  2)</f>
        <v>0</v>
      </c>
      <c r="G36" s="138"/>
      <c r="H36" s="138"/>
      <c r="I36" s="178">
        <v>0.12</v>
      </c>
      <c r="J36" s="138"/>
      <c r="K36" s="173">
        <f>ROUND(((SUM(BF129:BF478))*I36),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ROUND((SUM(BG129:BG478)),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ROUND((SUM(BH129:BH478)),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ROUND((SUM(BI129:BI478)),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202 - Stavební část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Q129</f>
        <v>0</v>
      </c>
      <c r="J96" s="175">
        <f t="shared" si="0"/>
        <v>0</v>
      </c>
      <c r="K96" s="175">
        <f>K129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130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K130</f>
        <v>0</v>
      </c>
      <c r="M97" s="71"/>
    </row>
    <row r="98" spans="1:31" s="10" customFormat="1" ht="19.899999999999999" customHeight="1">
      <c r="B98" s="196"/>
      <c r="C98" s="197"/>
      <c r="D98" s="198" t="s">
        <v>491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K131</f>
        <v>0</v>
      </c>
      <c r="M98" s="72"/>
    </row>
    <row r="99" spans="1:31" s="10" customFormat="1" ht="19.899999999999999" customHeight="1">
      <c r="B99" s="196"/>
      <c r="C99" s="197"/>
      <c r="D99" s="198" t="s">
        <v>493</v>
      </c>
      <c r="E99" s="199"/>
      <c r="F99" s="199"/>
      <c r="G99" s="199"/>
      <c r="H99" s="199"/>
      <c r="I99" s="200">
        <f>Q179</f>
        <v>0</v>
      </c>
      <c r="J99" s="200">
        <f>R179</f>
        <v>0</v>
      </c>
      <c r="K99" s="200">
        <f>K179</f>
        <v>0</v>
      </c>
      <c r="M99" s="72"/>
    </row>
    <row r="100" spans="1:31" s="10" customFormat="1" ht="19.899999999999999" customHeight="1">
      <c r="B100" s="196"/>
      <c r="C100" s="197"/>
      <c r="D100" s="198" t="s">
        <v>131</v>
      </c>
      <c r="E100" s="199"/>
      <c r="F100" s="199"/>
      <c r="G100" s="199"/>
      <c r="H100" s="199"/>
      <c r="I100" s="200">
        <f>Q266</f>
        <v>0</v>
      </c>
      <c r="J100" s="200">
        <f>R266</f>
        <v>0</v>
      </c>
      <c r="K100" s="200">
        <f>K266</f>
        <v>0</v>
      </c>
      <c r="M100" s="72"/>
    </row>
    <row r="101" spans="1:31" s="10" customFormat="1" ht="19.899999999999999" customHeight="1">
      <c r="B101" s="196"/>
      <c r="C101" s="197"/>
      <c r="D101" s="198" t="s">
        <v>494</v>
      </c>
      <c r="E101" s="199"/>
      <c r="F101" s="199"/>
      <c r="G101" s="199"/>
      <c r="H101" s="199"/>
      <c r="I101" s="200">
        <f>Q283</f>
        <v>0</v>
      </c>
      <c r="J101" s="200">
        <f>R283</f>
        <v>0</v>
      </c>
      <c r="K101" s="200">
        <f>K283</f>
        <v>0</v>
      </c>
      <c r="M101" s="72"/>
    </row>
    <row r="102" spans="1:31" s="9" customFormat="1" ht="24.95" customHeight="1">
      <c r="B102" s="191"/>
      <c r="C102" s="192"/>
      <c r="D102" s="193" t="s">
        <v>133</v>
      </c>
      <c r="E102" s="194"/>
      <c r="F102" s="194"/>
      <c r="G102" s="194"/>
      <c r="H102" s="194"/>
      <c r="I102" s="195">
        <f>Q285</f>
        <v>0</v>
      </c>
      <c r="J102" s="195">
        <f>R285</f>
        <v>0</v>
      </c>
      <c r="K102" s="195">
        <f>K285</f>
        <v>0</v>
      </c>
      <c r="M102" s="71"/>
    </row>
    <row r="103" spans="1:31" s="10" customFormat="1" ht="19.899999999999999" customHeight="1">
      <c r="B103" s="196"/>
      <c r="C103" s="197"/>
      <c r="D103" s="198" t="s">
        <v>497</v>
      </c>
      <c r="E103" s="199"/>
      <c r="F103" s="199"/>
      <c r="G103" s="199"/>
      <c r="H103" s="199"/>
      <c r="I103" s="200">
        <f>Q286</f>
        <v>0</v>
      </c>
      <c r="J103" s="200">
        <f>R286</f>
        <v>0</v>
      </c>
      <c r="K103" s="200">
        <f>K286</f>
        <v>0</v>
      </c>
      <c r="M103" s="72"/>
    </row>
    <row r="104" spans="1:31" s="10" customFormat="1" ht="19.899999999999999" customHeight="1">
      <c r="B104" s="196"/>
      <c r="C104" s="197"/>
      <c r="D104" s="198" t="s">
        <v>137</v>
      </c>
      <c r="E104" s="199"/>
      <c r="F104" s="199"/>
      <c r="G104" s="199"/>
      <c r="H104" s="199"/>
      <c r="I104" s="200">
        <f>Q291</f>
        <v>0</v>
      </c>
      <c r="J104" s="200">
        <f>R291</f>
        <v>0</v>
      </c>
      <c r="K104" s="200">
        <f>K291</f>
        <v>0</v>
      </c>
      <c r="M104" s="72"/>
    </row>
    <row r="105" spans="1:31" s="10" customFormat="1" ht="19.899999999999999" customHeight="1">
      <c r="B105" s="196"/>
      <c r="C105" s="197"/>
      <c r="D105" s="198" t="s">
        <v>140</v>
      </c>
      <c r="E105" s="199"/>
      <c r="F105" s="199"/>
      <c r="G105" s="199"/>
      <c r="H105" s="199"/>
      <c r="I105" s="200">
        <f>Q320</f>
        <v>0</v>
      </c>
      <c r="J105" s="200">
        <f>R320</f>
        <v>0</v>
      </c>
      <c r="K105" s="200">
        <f>K320</f>
        <v>0</v>
      </c>
      <c r="M105" s="72"/>
    </row>
    <row r="106" spans="1:31" s="10" customFormat="1" ht="19.899999999999999" customHeight="1">
      <c r="B106" s="196"/>
      <c r="C106" s="197"/>
      <c r="D106" s="198" t="s">
        <v>1018</v>
      </c>
      <c r="E106" s="199"/>
      <c r="F106" s="199"/>
      <c r="G106" s="199"/>
      <c r="H106" s="199"/>
      <c r="I106" s="200">
        <f>Q331</f>
        <v>0</v>
      </c>
      <c r="J106" s="200">
        <f>R331</f>
        <v>0</v>
      </c>
      <c r="K106" s="200">
        <f>K331</f>
        <v>0</v>
      </c>
      <c r="M106" s="72"/>
    </row>
    <row r="107" spans="1:31" s="10" customFormat="1" ht="19.899999999999999" customHeight="1">
      <c r="B107" s="196"/>
      <c r="C107" s="197"/>
      <c r="D107" s="198" t="s">
        <v>1095</v>
      </c>
      <c r="E107" s="199"/>
      <c r="F107" s="199"/>
      <c r="G107" s="199"/>
      <c r="H107" s="199"/>
      <c r="I107" s="200">
        <f>Q401</f>
        <v>0</v>
      </c>
      <c r="J107" s="200">
        <f>R401</f>
        <v>0</v>
      </c>
      <c r="K107" s="200">
        <f>K401</f>
        <v>0</v>
      </c>
      <c r="M107" s="72"/>
    </row>
    <row r="108" spans="1:31" s="10" customFormat="1" ht="19.899999999999999" customHeight="1">
      <c r="B108" s="196"/>
      <c r="C108" s="197"/>
      <c r="D108" s="198" t="s">
        <v>498</v>
      </c>
      <c r="E108" s="199"/>
      <c r="F108" s="199"/>
      <c r="G108" s="199"/>
      <c r="H108" s="199"/>
      <c r="I108" s="200">
        <f>Q437</f>
        <v>0</v>
      </c>
      <c r="J108" s="200">
        <f>R437</f>
        <v>0</v>
      </c>
      <c r="K108" s="200">
        <f>K437</f>
        <v>0</v>
      </c>
      <c r="M108" s="72"/>
    </row>
    <row r="109" spans="1:31" s="10" customFormat="1" ht="19.899999999999999" customHeight="1">
      <c r="B109" s="196"/>
      <c r="C109" s="197"/>
      <c r="D109" s="198" t="s">
        <v>1096</v>
      </c>
      <c r="E109" s="199"/>
      <c r="F109" s="199"/>
      <c r="G109" s="199"/>
      <c r="H109" s="199"/>
      <c r="I109" s="200">
        <f>Q466</f>
        <v>0</v>
      </c>
      <c r="J109" s="200">
        <f>R466</f>
        <v>0</v>
      </c>
      <c r="K109" s="200">
        <f>K466</f>
        <v>0</v>
      </c>
      <c r="M109" s="72"/>
    </row>
    <row r="110" spans="1:31" s="2" customFormat="1" ht="21.75" customHeight="1">
      <c r="A110" s="21"/>
      <c r="B110" s="137"/>
      <c r="C110" s="138"/>
      <c r="D110" s="138"/>
      <c r="E110" s="138"/>
      <c r="F110" s="138"/>
      <c r="G110" s="138"/>
      <c r="H110" s="138"/>
      <c r="I110" s="138"/>
      <c r="J110" s="138"/>
      <c r="K110" s="138"/>
      <c r="L110" s="21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2" customFormat="1" ht="6.95" customHeight="1">
      <c r="A111" s="21"/>
      <c r="B111" s="153"/>
      <c r="C111" s="154"/>
      <c r="D111" s="154"/>
      <c r="E111" s="154"/>
      <c r="F111" s="154"/>
      <c r="G111" s="154"/>
      <c r="H111" s="154"/>
      <c r="I111" s="154"/>
      <c r="J111" s="154"/>
      <c r="K111" s="154"/>
      <c r="L111" s="29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>
      <c r="B112" s="65"/>
      <c r="C112" s="65"/>
      <c r="D112" s="65"/>
      <c r="E112" s="65"/>
      <c r="F112" s="65"/>
      <c r="G112" s="65"/>
      <c r="H112" s="65"/>
      <c r="I112" s="65"/>
      <c r="J112" s="65"/>
      <c r="K112" s="65"/>
    </row>
    <row r="113" spans="1:31">
      <c r="B113" s="65"/>
      <c r="C113" s="65"/>
      <c r="D113" s="65"/>
      <c r="E113" s="65"/>
      <c r="F113" s="65"/>
      <c r="G113" s="65"/>
      <c r="H113" s="65"/>
      <c r="I113" s="65"/>
      <c r="J113" s="65"/>
      <c r="K113" s="65"/>
    </row>
    <row r="114" spans="1:31">
      <c r="B114" s="65"/>
      <c r="C114" s="65"/>
      <c r="D114" s="65"/>
      <c r="E114" s="65"/>
      <c r="F114" s="65"/>
      <c r="G114" s="65"/>
      <c r="H114" s="65"/>
      <c r="I114" s="65"/>
      <c r="J114" s="65"/>
      <c r="K114" s="65"/>
    </row>
    <row r="115" spans="1:31" s="2" customFormat="1" ht="6.95" customHeight="1">
      <c r="A115" s="21"/>
      <c r="B115" s="155"/>
      <c r="C115" s="156"/>
      <c r="D115" s="156"/>
      <c r="E115" s="156"/>
      <c r="F115" s="156"/>
      <c r="G115" s="156"/>
      <c r="H115" s="156"/>
      <c r="I115" s="156"/>
      <c r="J115" s="156"/>
      <c r="K115" s="156"/>
      <c r="L115" s="30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31" s="2" customFormat="1" ht="24.95" customHeight="1">
      <c r="A116" s="21"/>
      <c r="B116" s="137"/>
      <c r="C116" s="130" t="s">
        <v>142</v>
      </c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31" s="2" customFormat="1" ht="6.95" customHeight="1">
      <c r="A117" s="21"/>
      <c r="B117" s="137"/>
      <c r="C117" s="138"/>
      <c r="D117" s="138"/>
      <c r="E117" s="138"/>
      <c r="F117" s="138"/>
      <c r="G117" s="138"/>
      <c r="H117" s="138"/>
      <c r="I117" s="138"/>
      <c r="J117" s="138"/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s="2" customFormat="1" ht="12" customHeight="1">
      <c r="A118" s="21"/>
      <c r="B118" s="137"/>
      <c r="C118" s="133" t="s">
        <v>15</v>
      </c>
      <c r="D118" s="138"/>
      <c r="E118" s="138"/>
      <c r="F118" s="138"/>
      <c r="G118" s="138"/>
      <c r="H118" s="138"/>
      <c r="I118" s="138"/>
      <c r="J118" s="138"/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31" s="2" customFormat="1" ht="16.5" customHeight="1">
      <c r="A119" s="21"/>
      <c r="B119" s="137"/>
      <c r="C119" s="138"/>
      <c r="D119" s="138"/>
      <c r="E119" s="278" t="str">
        <f>E7</f>
        <v>Rekonstrukce historické budovy krematoria Nymburk 25.10.2024</v>
      </c>
      <c r="F119" s="279"/>
      <c r="G119" s="279"/>
      <c r="H119" s="279"/>
      <c r="I119" s="138"/>
      <c r="J119" s="138"/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31" s="2" customFormat="1" ht="12" customHeight="1">
      <c r="A120" s="21"/>
      <c r="B120" s="137"/>
      <c r="C120" s="133" t="s">
        <v>119</v>
      </c>
      <c r="D120" s="138"/>
      <c r="E120" s="138"/>
      <c r="F120" s="138"/>
      <c r="G120" s="138"/>
      <c r="H120" s="138"/>
      <c r="I120" s="138"/>
      <c r="J120" s="138"/>
      <c r="K120" s="138"/>
      <c r="L120" s="21"/>
      <c r="M120" s="26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31" s="2" customFormat="1" ht="16.5" customHeight="1">
      <c r="A121" s="21"/>
      <c r="B121" s="137"/>
      <c r="C121" s="138"/>
      <c r="D121" s="138"/>
      <c r="E121" s="259" t="str">
        <f>E9</f>
        <v>SO 202 - Stavební část</v>
      </c>
      <c r="F121" s="277"/>
      <c r="G121" s="277"/>
      <c r="H121" s="277"/>
      <c r="I121" s="138"/>
      <c r="J121" s="138"/>
      <c r="K121" s="138"/>
      <c r="L121" s="21"/>
      <c r="M121" s="26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31" s="2" customFormat="1" ht="6.95" customHeight="1">
      <c r="A122" s="21"/>
      <c r="B122" s="137"/>
      <c r="C122" s="138"/>
      <c r="D122" s="138"/>
      <c r="E122" s="138"/>
      <c r="F122" s="138"/>
      <c r="G122" s="138"/>
      <c r="H122" s="138"/>
      <c r="I122" s="138"/>
      <c r="J122" s="138"/>
      <c r="K122" s="138"/>
      <c r="L122" s="21"/>
      <c r="M122" s="26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1:31" s="2" customFormat="1" ht="12" customHeight="1">
      <c r="A123" s="21"/>
      <c r="B123" s="137"/>
      <c r="C123" s="133" t="s">
        <v>19</v>
      </c>
      <c r="D123" s="138"/>
      <c r="E123" s="138"/>
      <c r="F123" s="134" t="str">
        <f>F12</f>
        <v xml:space="preserve"> </v>
      </c>
      <c r="G123" s="138"/>
      <c r="H123" s="138"/>
      <c r="I123" s="133" t="s">
        <v>21</v>
      </c>
      <c r="J123" s="186" t="str">
        <f>IF(J12="","",J12)</f>
        <v>6. 12. 2024</v>
      </c>
      <c r="K123" s="138"/>
      <c r="L123" s="21"/>
      <c r="M123" s="26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31" s="2" customFormat="1" ht="6.95" customHeight="1">
      <c r="A124" s="21"/>
      <c r="B124" s="137"/>
      <c r="C124" s="138"/>
      <c r="D124" s="138"/>
      <c r="E124" s="138"/>
      <c r="F124" s="138"/>
      <c r="G124" s="138"/>
      <c r="H124" s="138"/>
      <c r="I124" s="138"/>
      <c r="J124" s="138"/>
      <c r="K124" s="138"/>
      <c r="L124" s="21"/>
      <c r="M124" s="26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s="2" customFormat="1" ht="15.2" customHeight="1">
      <c r="A125" s="21"/>
      <c r="B125" s="137"/>
      <c r="C125" s="133" t="s">
        <v>23</v>
      </c>
      <c r="D125" s="138"/>
      <c r="E125" s="138"/>
      <c r="F125" s="134" t="str">
        <f>E15</f>
        <v xml:space="preserve">  Město Nymburk</v>
      </c>
      <c r="G125" s="138"/>
      <c r="H125" s="138"/>
      <c r="I125" s="133" t="s">
        <v>27</v>
      </c>
      <c r="J125" s="187" t="str">
        <f>E21</f>
        <v xml:space="preserve">  Ing. Ivan Blažek</v>
      </c>
      <c r="K125" s="138"/>
      <c r="L125" s="21"/>
      <c r="M125" s="26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s="2" customFormat="1" ht="15.2" customHeight="1">
      <c r="A126" s="21"/>
      <c r="B126" s="137"/>
      <c r="C126" s="133" t="s">
        <v>26</v>
      </c>
      <c r="D126" s="138"/>
      <c r="E126" s="138"/>
      <c r="F126" s="134" t="str">
        <f>IF(E18="","",E18)</f>
        <v>vyplň údaj</v>
      </c>
      <c r="G126" s="138"/>
      <c r="H126" s="138"/>
      <c r="I126" s="133" t="s">
        <v>28</v>
      </c>
      <c r="J126" s="187" t="str">
        <f>E24</f>
        <v xml:space="preserve">  Jaroslav Kudláček</v>
      </c>
      <c r="K126" s="138"/>
      <c r="L126" s="21"/>
      <c r="M126" s="26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s="2" customFormat="1" ht="10.35" customHeight="1">
      <c r="A127" s="21"/>
      <c r="B127" s="137"/>
      <c r="C127" s="138"/>
      <c r="D127" s="138"/>
      <c r="E127" s="138"/>
      <c r="F127" s="138"/>
      <c r="G127" s="138"/>
      <c r="H127" s="138"/>
      <c r="I127" s="138"/>
      <c r="J127" s="138"/>
      <c r="K127" s="138"/>
      <c r="L127" s="21"/>
      <c r="M127" s="26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1:31" s="11" customFormat="1" ht="29.25" customHeight="1">
      <c r="A128" s="73"/>
      <c r="B128" s="201"/>
      <c r="C128" s="202" t="s">
        <v>143</v>
      </c>
      <c r="D128" s="203" t="s">
        <v>55</v>
      </c>
      <c r="E128" s="203" t="s">
        <v>51</v>
      </c>
      <c r="F128" s="203" t="s">
        <v>52</v>
      </c>
      <c r="G128" s="203" t="s">
        <v>144</v>
      </c>
      <c r="H128" s="203" t="s">
        <v>145</v>
      </c>
      <c r="I128" s="203" t="s">
        <v>146</v>
      </c>
      <c r="J128" s="203" t="s">
        <v>147</v>
      </c>
      <c r="K128" s="204" t="s">
        <v>127</v>
      </c>
      <c r="L128" s="74" t="s">
        <v>148</v>
      </c>
      <c r="M128" s="75"/>
      <c r="N128" s="38" t="s">
        <v>1</v>
      </c>
      <c r="O128" s="39" t="s">
        <v>34</v>
      </c>
      <c r="P128" s="39" t="s">
        <v>149</v>
      </c>
      <c r="Q128" s="39" t="s">
        <v>150</v>
      </c>
      <c r="R128" s="39" t="s">
        <v>151</v>
      </c>
      <c r="S128" s="39" t="s">
        <v>152</v>
      </c>
      <c r="T128" s="39" t="s">
        <v>153</v>
      </c>
      <c r="U128" s="39" t="s">
        <v>154</v>
      </c>
      <c r="V128" s="39" t="s">
        <v>155</v>
      </c>
      <c r="W128" s="39" t="s">
        <v>156</v>
      </c>
      <c r="X128" s="40" t="s">
        <v>157</v>
      </c>
      <c r="Y128" s="73"/>
      <c r="Z128" s="73"/>
      <c r="AA128" s="73"/>
      <c r="AB128" s="73"/>
      <c r="AC128" s="73"/>
      <c r="AD128" s="73"/>
      <c r="AE128" s="73"/>
    </row>
    <row r="129" spans="1:65" s="2" customFormat="1" ht="22.9" customHeight="1">
      <c r="A129" s="21"/>
      <c r="B129" s="137"/>
      <c r="C129" s="165" t="s">
        <v>158</v>
      </c>
      <c r="D129" s="138"/>
      <c r="E129" s="138"/>
      <c r="F129" s="138"/>
      <c r="G129" s="138"/>
      <c r="H129" s="138"/>
      <c r="I129" s="138"/>
      <c r="J129" s="138"/>
      <c r="K129" s="205">
        <f>BK129</f>
        <v>0</v>
      </c>
      <c r="L129" s="21"/>
      <c r="M129" s="22"/>
      <c r="N129" s="41"/>
      <c r="O129" s="33"/>
      <c r="P129" s="42"/>
      <c r="Q129" s="76">
        <f>Q130+Q285</f>
        <v>0</v>
      </c>
      <c r="R129" s="76">
        <f>R130+R285</f>
        <v>0</v>
      </c>
      <c r="S129" s="42"/>
      <c r="T129" s="77">
        <f>T130+T285</f>
        <v>0</v>
      </c>
      <c r="U129" s="42"/>
      <c r="V129" s="77">
        <f>V130+V285</f>
        <v>0</v>
      </c>
      <c r="W129" s="42"/>
      <c r="X129" s="78">
        <f>X130+X285</f>
        <v>0</v>
      </c>
      <c r="Y129" s="21"/>
      <c r="Z129" s="21"/>
      <c r="AA129" s="21"/>
      <c r="AB129" s="21"/>
      <c r="AC129" s="21"/>
      <c r="AD129" s="21"/>
      <c r="AE129" s="21"/>
      <c r="AT129" s="17" t="s">
        <v>71</v>
      </c>
      <c r="AU129" s="17" t="s">
        <v>129</v>
      </c>
      <c r="BK129" s="79">
        <f>BK130+BK285</f>
        <v>0</v>
      </c>
    </row>
    <row r="130" spans="1:65" s="12" customFormat="1" ht="25.9" customHeight="1">
      <c r="B130" s="206"/>
      <c r="C130" s="207"/>
      <c r="D130" s="208" t="s">
        <v>71</v>
      </c>
      <c r="E130" s="209" t="s">
        <v>159</v>
      </c>
      <c r="F130" s="209" t="s">
        <v>160</v>
      </c>
      <c r="G130" s="207"/>
      <c r="H130" s="207"/>
      <c r="I130" s="207"/>
      <c r="J130" s="207"/>
      <c r="K130" s="210">
        <f>BK130</f>
        <v>0</v>
      </c>
      <c r="M130" s="80"/>
      <c r="N130" s="82"/>
      <c r="O130" s="83"/>
      <c r="P130" s="83"/>
      <c r="Q130" s="84">
        <f>Q131+Q179+Q266+Q283</f>
        <v>0</v>
      </c>
      <c r="R130" s="84">
        <f>R131+R179+R266+R283</f>
        <v>0</v>
      </c>
      <c r="S130" s="83"/>
      <c r="T130" s="85">
        <f>T131+T179+T266+T283</f>
        <v>0</v>
      </c>
      <c r="U130" s="83"/>
      <c r="V130" s="85">
        <f>V131+V179+V266+V283</f>
        <v>0</v>
      </c>
      <c r="W130" s="83"/>
      <c r="X130" s="86">
        <f>X131+X179+X266+X283</f>
        <v>0</v>
      </c>
      <c r="AR130" s="81" t="s">
        <v>80</v>
      </c>
      <c r="AT130" s="87" t="s">
        <v>71</v>
      </c>
      <c r="AU130" s="87" t="s">
        <v>72</v>
      </c>
      <c r="AY130" s="81" t="s">
        <v>161</v>
      </c>
      <c r="BK130" s="88">
        <f>BK131+BK179+BK266+BK283</f>
        <v>0</v>
      </c>
    </row>
    <row r="131" spans="1:65" s="12" customFormat="1" ht="22.9" customHeight="1">
      <c r="B131" s="206"/>
      <c r="C131" s="207"/>
      <c r="D131" s="208" t="s">
        <v>71</v>
      </c>
      <c r="E131" s="211" t="s">
        <v>177</v>
      </c>
      <c r="F131" s="211" t="s">
        <v>522</v>
      </c>
      <c r="G131" s="207"/>
      <c r="H131" s="207"/>
      <c r="I131" s="207"/>
      <c r="J131" s="207"/>
      <c r="K131" s="212">
        <f>BK131</f>
        <v>0</v>
      </c>
      <c r="M131" s="80"/>
      <c r="N131" s="82"/>
      <c r="O131" s="83"/>
      <c r="P131" s="83"/>
      <c r="Q131" s="84">
        <f>SUM(Q132:Q178)</f>
        <v>0</v>
      </c>
      <c r="R131" s="84">
        <f>SUM(R132:R178)</f>
        <v>0</v>
      </c>
      <c r="S131" s="83"/>
      <c r="T131" s="85">
        <f>SUM(T132:T178)</f>
        <v>0</v>
      </c>
      <c r="U131" s="83"/>
      <c r="V131" s="85">
        <f>SUM(V132:V178)</f>
        <v>0</v>
      </c>
      <c r="W131" s="83"/>
      <c r="X131" s="86">
        <f>SUM(X132:X178)</f>
        <v>0</v>
      </c>
      <c r="AR131" s="81" t="s">
        <v>80</v>
      </c>
      <c r="AT131" s="87" t="s">
        <v>71</v>
      </c>
      <c r="AU131" s="87" t="s">
        <v>80</v>
      </c>
      <c r="AY131" s="81" t="s">
        <v>161</v>
      </c>
      <c r="BK131" s="88">
        <f>SUM(BK132:BK178)</f>
        <v>0</v>
      </c>
    </row>
    <row r="132" spans="1:65" s="2" customFormat="1" ht="37.9" customHeight="1">
      <c r="A132" s="21"/>
      <c r="B132" s="137"/>
      <c r="C132" s="213" t="s">
        <v>80</v>
      </c>
      <c r="D132" s="213" t="s">
        <v>164</v>
      </c>
      <c r="E132" s="214" t="s">
        <v>1097</v>
      </c>
      <c r="F132" s="215" t="s">
        <v>1098</v>
      </c>
      <c r="G132" s="216" t="s">
        <v>167</v>
      </c>
      <c r="H132" s="217">
        <v>2.1669999999999998</v>
      </c>
      <c r="I132" s="123"/>
      <c r="J132" s="123"/>
      <c r="K132" s="218">
        <f>ROUND(P132*H132,2)</f>
        <v>0</v>
      </c>
      <c r="L132" s="89"/>
      <c r="M132" s="22"/>
      <c r="N132" s="90" t="s">
        <v>1</v>
      </c>
      <c r="O132" s="91" t="s">
        <v>35</v>
      </c>
      <c r="P132" s="92">
        <f>I132+J132</f>
        <v>0</v>
      </c>
      <c r="Q132" s="92">
        <f>ROUND(I132*H132,2)</f>
        <v>0</v>
      </c>
      <c r="R132" s="92">
        <f>ROUND(J132*H132,2)</f>
        <v>0</v>
      </c>
      <c r="S132" s="93">
        <v>0</v>
      </c>
      <c r="T132" s="93">
        <f>S132*H132</f>
        <v>0</v>
      </c>
      <c r="U132" s="93">
        <v>0</v>
      </c>
      <c r="V132" s="93">
        <f>U132*H132</f>
        <v>0</v>
      </c>
      <c r="W132" s="93">
        <v>0</v>
      </c>
      <c r="X132" s="94">
        <f>W132*H132</f>
        <v>0</v>
      </c>
      <c r="Y132" s="21"/>
      <c r="Z132" s="21"/>
      <c r="AA132" s="21"/>
      <c r="AB132" s="21"/>
      <c r="AC132" s="21"/>
      <c r="AD132" s="21"/>
      <c r="AE132" s="21"/>
      <c r="AR132" s="95" t="s">
        <v>168</v>
      </c>
      <c r="AT132" s="95" t="s">
        <v>164</v>
      </c>
      <c r="AU132" s="95" t="s">
        <v>82</v>
      </c>
      <c r="AY132" s="17" t="s">
        <v>161</v>
      </c>
      <c r="BE132" s="96">
        <f>IF(O132="základní",K132,0)</f>
        <v>0</v>
      </c>
      <c r="BF132" s="96">
        <f>IF(O132="snížená",K132,0)</f>
        <v>0</v>
      </c>
      <c r="BG132" s="96">
        <f>IF(O132="zákl. přenesená",K132,0)</f>
        <v>0</v>
      </c>
      <c r="BH132" s="96">
        <f>IF(O132="sníž. přenesená",K132,0)</f>
        <v>0</v>
      </c>
      <c r="BI132" s="96">
        <f>IF(O132="nulová",K132,0)</f>
        <v>0</v>
      </c>
      <c r="BJ132" s="17" t="s">
        <v>80</v>
      </c>
      <c r="BK132" s="96">
        <f>ROUND(P132*H132,2)</f>
        <v>0</v>
      </c>
      <c r="BL132" s="17" t="s">
        <v>168</v>
      </c>
      <c r="BM132" s="95" t="s">
        <v>82</v>
      </c>
    </row>
    <row r="133" spans="1:65" s="15" customFormat="1">
      <c r="B133" s="230"/>
      <c r="C133" s="231"/>
      <c r="D133" s="221" t="s">
        <v>169</v>
      </c>
      <c r="E133" s="232" t="s">
        <v>1</v>
      </c>
      <c r="F133" s="233" t="s">
        <v>1099</v>
      </c>
      <c r="G133" s="231"/>
      <c r="H133" s="232" t="s">
        <v>1</v>
      </c>
      <c r="I133" s="231"/>
      <c r="J133" s="231"/>
      <c r="K133" s="231"/>
      <c r="M133" s="107"/>
      <c r="N133" s="109"/>
      <c r="O133" s="110"/>
      <c r="P133" s="110"/>
      <c r="Q133" s="110"/>
      <c r="R133" s="110"/>
      <c r="S133" s="110"/>
      <c r="T133" s="110"/>
      <c r="U133" s="110"/>
      <c r="V133" s="110"/>
      <c r="W133" s="110"/>
      <c r="X133" s="111"/>
      <c r="AT133" s="108" t="s">
        <v>169</v>
      </c>
      <c r="AU133" s="108" t="s">
        <v>82</v>
      </c>
      <c r="AV133" s="15" t="s">
        <v>80</v>
      </c>
      <c r="AW133" s="15" t="s">
        <v>4</v>
      </c>
      <c r="AX133" s="15" t="s">
        <v>72</v>
      </c>
      <c r="AY133" s="108" t="s">
        <v>161</v>
      </c>
    </row>
    <row r="134" spans="1:65" s="15" customFormat="1">
      <c r="B134" s="230"/>
      <c r="C134" s="231"/>
      <c r="D134" s="221" t="s">
        <v>169</v>
      </c>
      <c r="E134" s="232" t="s">
        <v>1</v>
      </c>
      <c r="F134" s="233" t="s">
        <v>189</v>
      </c>
      <c r="G134" s="231"/>
      <c r="H134" s="232" t="s">
        <v>1</v>
      </c>
      <c r="I134" s="231"/>
      <c r="J134" s="231"/>
      <c r="K134" s="231"/>
      <c r="M134" s="107"/>
      <c r="N134" s="109"/>
      <c r="O134" s="110"/>
      <c r="P134" s="110"/>
      <c r="Q134" s="110"/>
      <c r="R134" s="110"/>
      <c r="S134" s="110"/>
      <c r="T134" s="110"/>
      <c r="U134" s="110"/>
      <c r="V134" s="110"/>
      <c r="W134" s="110"/>
      <c r="X134" s="111"/>
      <c r="AT134" s="108" t="s">
        <v>169</v>
      </c>
      <c r="AU134" s="108" t="s">
        <v>82</v>
      </c>
      <c r="AV134" s="15" t="s">
        <v>80</v>
      </c>
      <c r="AW134" s="15" t="s">
        <v>4</v>
      </c>
      <c r="AX134" s="15" t="s">
        <v>72</v>
      </c>
      <c r="AY134" s="108" t="s">
        <v>161</v>
      </c>
    </row>
    <row r="135" spans="1:65" s="13" customFormat="1">
      <c r="B135" s="219"/>
      <c r="C135" s="220"/>
      <c r="D135" s="221" t="s">
        <v>169</v>
      </c>
      <c r="E135" s="222" t="s">
        <v>1</v>
      </c>
      <c r="F135" s="223" t="s">
        <v>1100</v>
      </c>
      <c r="G135" s="220"/>
      <c r="H135" s="224">
        <v>2.1669999999999998</v>
      </c>
      <c r="I135" s="220"/>
      <c r="J135" s="220"/>
      <c r="K135" s="220"/>
      <c r="M135" s="97"/>
      <c r="N135" s="99"/>
      <c r="O135" s="100"/>
      <c r="P135" s="100"/>
      <c r="Q135" s="100"/>
      <c r="R135" s="100"/>
      <c r="S135" s="100"/>
      <c r="T135" s="100"/>
      <c r="U135" s="100"/>
      <c r="V135" s="100"/>
      <c r="W135" s="100"/>
      <c r="X135" s="101"/>
      <c r="AT135" s="98" t="s">
        <v>169</v>
      </c>
      <c r="AU135" s="98" t="s">
        <v>82</v>
      </c>
      <c r="AV135" s="13" t="s">
        <v>82</v>
      </c>
      <c r="AW135" s="13" t="s">
        <v>4</v>
      </c>
      <c r="AX135" s="13" t="s">
        <v>72</v>
      </c>
      <c r="AY135" s="98" t="s">
        <v>161</v>
      </c>
    </row>
    <row r="136" spans="1:65" s="14" customFormat="1">
      <c r="B136" s="225"/>
      <c r="C136" s="226"/>
      <c r="D136" s="221" t="s">
        <v>169</v>
      </c>
      <c r="E136" s="227" t="s">
        <v>1</v>
      </c>
      <c r="F136" s="228" t="s">
        <v>171</v>
      </c>
      <c r="G136" s="226"/>
      <c r="H136" s="229">
        <v>2.1669999999999998</v>
      </c>
      <c r="I136" s="226"/>
      <c r="J136" s="226"/>
      <c r="K136" s="226"/>
      <c r="M136" s="102"/>
      <c r="N136" s="104"/>
      <c r="O136" s="105"/>
      <c r="P136" s="105"/>
      <c r="Q136" s="105"/>
      <c r="R136" s="105"/>
      <c r="S136" s="105"/>
      <c r="T136" s="105"/>
      <c r="U136" s="105"/>
      <c r="V136" s="105"/>
      <c r="W136" s="105"/>
      <c r="X136" s="106"/>
      <c r="AT136" s="103" t="s">
        <v>169</v>
      </c>
      <c r="AU136" s="103" t="s">
        <v>82</v>
      </c>
      <c r="AV136" s="14" t="s">
        <v>168</v>
      </c>
      <c r="AW136" s="14" t="s">
        <v>4</v>
      </c>
      <c r="AX136" s="14" t="s">
        <v>80</v>
      </c>
      <c r="AY136" s="103" t="s">
        <v>161</v>
      </c>
    </row>
    <row r="137" spans="1:65" s="2" customFormat="1" ht="37.9" customHeight="1">
      <c r="A137" s="21"/>
      <c r="B137" s="137"/>
      <c r="C137" s="213" t="s">
        <v>82</v>
      </c>
      <c r="D137" s="213" t="s">
        <v>164</v>
      </c>
      <c r="E137" s="214" t="s">
        <v>1101</v>
      </c>
      <c r="F137" s="215" t="s">
        <v>1102</v>
      </c>
      <c r="G137" s="216" t="s">
        <v>269</v>
      </c>
      <c r="H137" s="217">
        <v>4</v>
      </c>
      <c r="I137" s="123"/>
      <c r="J137" s="123"/>
      <c r="K137" s="218">
        <f>ROUND(P137*H137,2)</f>
        <v>0</v>
      </c>
      <c r="L137" s="89"/>
      <c r="M137" s="22"/>
      <c r="N137" s="90" t="s">
        <v>1</v>
      </c>
      <c r="O137" s="91" t="s">
        <v>35</v>
      </c>
      <c r="P137" s="92">
        <f>I137+J137</f>
        <v>0</v>
      </c>
      <c r="Q137" s="92">
        <f>ROUND(I137*H137,2)</f>
        <v>0</v>
      </c>
      <c r="R137" s="92">
        <f>ROUND(J137*H137,2)</f>
        <v>0</v>
      </c>
      <c r="S137" s="93">
        <v>0</v>
      </c>
      <c r="T137" s="93">
        <f>S137*H137</f>
        <v>0</v>
      </c>
      <c r="U137" s="93">
        <v>0</v>
      </c>
      <c r="V137" s="93">
        <f>U137*H137</f>
        <v>0</v>
      </c>
      <c r="W137" s="93">
        <v>0</v>
      </c>
      <c r="X137" s="94">
        <f>W137*H137</f>
        <v>0</v>
      </c>
      <c r="Y137" s="21"/>
      <c r="Z137" s="21"/>
      <c r="AA137" s="21"/>
      <c r="AB137" s="21"/>
      <c r="AC137" s="21"/>
      <c r="AD137" s="21"/>
      <c r="AE137" s="21"/>
      <c r="AR137" s="95" t="s">
        <v>168</v>
      </c>
      <c r="AT137" s="95" t="s">
        <v>164</v>
      </c>
      <c r="AU137" s="95" t="s">
        <v>82</v>
      </c>
      <c r="AY137" s="17" t="s">
        <v>161</v>
      </c>
      <c r="BE137" s="96">
        <f>IF(O137="základní",K137,0)</f>
        <v>0</v>
      </c>
      <c r="BF137" s="96">
        <f>IF(O137="snížená",K137,0)</f>
        <v>0</v>
      </c>
      <c r="BG137" s="96">
        <f>IF(O137="zákl. přenesená",K137,0)</f>
        <v>0</v>
      </c>
      <c r="BH137" s="96">
        <f>IF(O137="sníž. přenesená",K137,0)</f>
        <v>0</v>
      </c>
      <c r="BI137" s="96">
        <f>IF(O137="nulová",K137,0)</f>
        <v>0</v>
      </c>
      <c r="BJ137" s="17" t="s">
        <v>80</v>
      </c>
      <c r="BK137" s="96">
        <f>ROUND(P137*H137,2)</f>
        <v>0</v>
      </c>
      <c r="BL137" s="17" t="s">
        <v>168</v>
      </c>
      <c r="BM137" s="95" t="s">
        <v>168</v>
      </c>
    </row>
    <row r="138" spans="1:65" s="2" customFormat="1" ht="37.9" customHeight="1">
      <c r="A138" s="21"/>
      <c r="B138" s="137"/>
      <c r="C138" s="213" t="s">
        <v>177</v>
      </c>
      <c r="D138" s="213" t="s">
        <v>164</v>
      </c>
      <c r="E138" s="214" t="s">
        <v>1103</v>
      </c>
      <c r="F138" s="215" t="s">
        <v>1104</v>
      </c>
      <c r="G138" s="216" t="s">
        <v>282</v>
      </c>
      <c r="H138" s="217">
        <v>4.2999999999999997E-2</v>
      </c>
      <c r="I138" s="123"/>
      <c r="J138" s="123"/>
      <c r="K138" s="218">
        <f>ROUND(P138*H138,2)</f>
        <v>0</v>
      </c>
      <c r="L138" s="89"/>
      <c r="M138" s="22"/>
      <c r="N138" s="90" t="s">
        <v>1</v>
      </c>
      <c r="O138" s="91" t="s">
        <v>35</v>
      </c>
      <c r="P138" s="92">
        <f>I138+J138</f>
        <v>0</v>
      </c>
      <c r="Q138" s="92">
        <f>ROUND(I138*H138,2)</f>
        <v>0</v>
      </c>
      <c r="R138" s="92">
        <f>ROUND(J138*H138,2)</f>
        <v>0</v>
      </c>
      <c r="S138" s="93">
        <v>0</v>
      </c>
      <c r="T138" s="93">
        <f>S138*H138</f>
        <v>0</v>
      </c>
      <c r="U138" s="93">
        <v>0</v>
      </c>
      <c r="V138" s="93">
        <f>U138*H138</f>
        <v>0</v>
      </c>
      <c r="W138" s="93">
        <v>0</v>
      </c>
      <c r="X138" s="94">
        <f>W138*H138</f>
        <v>0</v>
      </c>
      <c r="Y138" s="21"/>
      <c r="Z138" s="21"/>
      <c r="AA138" s="21"/>
      <c r="AB138" s="21"/>
      <c r="AC138" s="21"/>
      <c r="AD138" s="21"/>
      <c r="AE138" s="21"/>
      <c r="AR138" s="95" t="s">
        <v>168</v>
      </c>
      <c r="AT138" s="95" t="s">
        <v>164</v>
      </c>
      <c r="AU138" s="95" t="s">
        <v>82</v>
      </c>
      <c r="AY138" s="17" t="s">
        <v>161</v>
      </c>
      <c r="BE138" s="96">
        <f>IF(O138="základní",K138,0)</f>
        <v>0</v>
      </c>
      <c r="BF138" s="96">
        <f>IF(O138="snížená",K138,0)</f>
        <v>0</v>
      </c>
      <c r="BG138" s="96">
        <f>IF(O138="zákl. přenesená",K138,0)</f>
        <v>0</v>
      </c>
      <c r="BH138" s="96">
        <f>IF(O138="sníž. přenesená",K138,0)</f>
        <v>0</v>
      </c>
      <c r="BI138" s="96">
        <f>IF(O138="nulová",K138,0)</f>
        <v>0</v>
      </c>
      <c r="BJ138" s="17" t="s">
        <v>80</v>
      </c>
      <c r="BK138" s="96">
        <f>ROUND(P138*H138,2)</f>
        <v>0</v>
      </c>
      <c r="BL138" s="17" t="s">
        <v>168</v>
      </c>
      <c r="BM138" s="95" t="s">
        <v>180</v>
      </c>
    </row>
    <row r="139" spans="1:65" s="15" customFormat="1">
      <c r="B139" s="230"/>
      <c r="C139" s="231"/>
      <c r="D139" s="221" t="s">
        <v>169</v>
      </c>
      <c r="E139" s="232" t="s">
        <v>1</v>
      </c>
      <c r="F139" s="233" t="s">
        <v>1105</v>
      </c>
      <c r="G139" s="231"/>
      <c r="H139" s="232" t="s">
        <v>1</v>
      </c>
      <c r="I139" s="231"/>
      <c r="J139" s="231"/>
      <c r="K139" s="231"/>
      <c r="M139" s="107"/>
      <c r="N139" s="109"/>
      <c r="O139" s="110"/>
      <c r="P139" s="110"/>
      <c r="Q139" s="110"/>
      <c r="R139" s="110"/>
      <c r="S139" s="110"/>
      <c r="T139" s="110"/>
      <c r="U139" s="110"/>
      <c r="V139" s="110"/>
      <c r="W139" s="110"/>
      <c r="X139" s="111"/>
      <c r="AT139" s="108" t="s">
        <v>169</v>
      </c>
      <c r="AU139" s="108" t="s">
        <v>82</v>
      </c>
      <c r="AV139" s="15" t="s">
        <v>80</v>
      </c>
      <c r="AW139" s="15" t="s">
        <v>4</v>
      </c>
      <c r="AX139" s="15" t="s">
        <v>72</v>
      </c>
      <c r="AY139" s="108" t="s">
        <v>161</v>
      </c>
    </row>
    <row r="140" spans="1:65" s="13" customFormat="1">
      <c r="B140" s="219"/>
      <c r="C140" s="220"/>
      <c r="D140" s="221" t="s">
        <v>169</v>
      </c>
      <c r="E140" s="222" t="s">
        <v>1</v>
      </c>
      <c r="F140" s="223" t="s">
        <v>1106</v>
      </c>
      <c r="G140" s="220"/>
      <c r="H140" s="224">
        <v>4.2999999999999997E-2</v>
      </c>
      <c r="I140" s="220"/>
      <c r="J140" s="220"/>
      <c r="K140" s="220"/>
      <c r="M140" s="97"/>
      <c r="N140" s="99"/>
      <c r="O140" s="100"/>
      <c r="P140" s="100"/>
      <c r="Q140" s="100"/>
      <c r="R140" s="100"/>
      <c r="S140" s="100"/>
      <c r="T140" s="100"/>
      <c r="U140" s="100"/>
      <c r="V140" s="100"/>
      <c r="W140" s="100"/>
      <c r="X140" s="101"/>
      <c r="AT140" s="98" t="s">
        <v>169</v>
      </c>
      <c r="AU140" s="98" t="s">
        <v>82</v>
      </c>
      <c r="AV140" s="13" t="s">
        <v>82</v>
      </c>
      <c r="AW140" s="13" t="s">
        <v>4</v>
      </c>
      <c r="AX140" s="13" t="s">
        <v>72</v>
      </c>
      <c r="AY140" s="98" t="s">
        <v>161</v>
      </c>
    </row>
    <row r="141" spans="1:65" s="14" customFormat="1">
      <c r="B141" s="225"/>
      <c r="C141" s="226"/>
      <c r="D141" s="221" t="s">
        <v>169</v>
      </c>
      <c r="E141" s="227" t="s">
        <v>1</v>
      </c>
      <c r="F141" s="228" t="s">
        <v>171</v>
      </c>
      <c r="G141" s="226"/>
      <c r="H141" s="229">
        <v>4.2999999999999997E-2</v>
      </c>
      <c r="I141" s="226"/>
      <c r="J141" s="226"/>
      <c r="K141" s="226"/>
      <c r="M141" s="102"/>
      <c r="N141" s="104"/>
      <c r="O141" s="105"/>
      <c r="P141" s="105"/>
      <c r="Q141" s="105"/>
      <c r="R141" s="105"/>
      <c r="S141" s="105"/>
      <c r="T141" s="105"/>
      <c r="U141" s="105"/>
      <c r="V141" s="105"/>
      <c r="W141" s="105"/>
      <c r="X141" s="106"/>
      <c r="AT141" s="103" t="s">
        <v>169</v>
      </c>
      <c r="AU141" s="103" t="s">
        <v>82</v>
      </c>
      <c r="AV141" s="14" t="s">
        <v>168</v>
      </c>
      <c r="AW141" s="14" t="s">
        <v>4</v>
      </c>
      <c r="AX141" s="14" t="s">
        <v>80</v>
      </c>
      <c r="AY141" s="103" t="s">
        <v>161</v>
      </c>
    </row>
    <row r="142" spans="1:65" s="2" customFormat="1" ht="24.2" customHeight="1">
      <c r="A142" s="21"/>
      <c r="B142" s="137"/>
      <c r="C142" s="235" t="s">
        <v>168</v>
      </c>
      <c r="D142" s="235" t="s">
        <v>549</v>
      </c>
      <c r="E142" s="236" t="s">
        <v>1107</v>
      </c>
      <c r="F142" s="237" t="s">
        <v>1108</v>
      </c>
      <c r="G142" s="238" t="s">
        <v>282</v>
      </c>
      <c r="H142" s="239">
        <v>4.9000000000000002E-2</v>
      </c>
      <c r="I142" s="123"/>
      <c r="J142" s="240"/>
      <c r="K142" s="241">
        <f>ROUND(P142*H142,2)</f>
        <v>0</v>
      </c>
      <c r="L142" s="115"/>
      <c r="M142" s="116"/>
      <c r="N142" s="117" t="s">
        <v>1</v>
      </c>
      <c r="O142" s="91" t="s">
        <v>35</v>
      </c>
      <c r="P142" s="92">
        <f>I142+J142</f>
        <v>0</v>
      </c>
      <c r="Q142" s="92">
        <f>ROUND(I142*H142,2)</f>
        <v>0</v>
      </c>
      <c r="R142" s="92">
        <f>ROUND(J142*H142,2)</f>
        <v>0</v>
      </c>
      <c r="S142" s="93">
        <v>0</v>
      </c>
      <c r="T142" s="93">
        <f>S142*H142</f>
        <v>0</v>
      </c>
      <c r="U142" s="93">
        <v>0</v>
      </c>
      <c r="V142" s="93">
        <f>U142*H142</f>
        <v>0</v>
      </c>
      <c r="W142" s="93">
        <v>0</v>
      </c>
      <c r="X142" s="94">
        <f>W142*H142</f>
        <v>0</v>
      </c>
      <c r="Y142" s="21"/>
      <c r="Z142" s="21"/>
      <c r="AA142" s="21"/>
      <c r="AB142" s="21"/>
      <c r="AC142" s="21"/>
      <c r="AD142" s="21"/>
      <c r="AE142" s="21"/>
      <c r="AR142" s="95" t="s">
        <v>185</v>
      </c>
      <c r="AT142" s="95" t="s">
        <v>549</v>
      </c>
      <c r="AU142" s="95" t="s">
        <v>82</v>
      </c>
      <c r="AY142" s="17" t="s">
        <v>161</v>
      </c>
      <c r="BE142" s="96">
        <f>IF(O142="základní",K142,0)</f>
        <v>0</v>
      </c>
      <c r="BF142" s="96">
        <f>IF(O142="snížená",K142,0)</f>
        <v>0</v>
      </c>
      <c r="BG142" s="96">
        <f>IF(O142="zákl. přenesená",K142,0)</f>
        <v>0</v>
      </c>
      <c r="BH142" s="96">
        <f>IF(O142="sníž. přenesená",K142,0)</f>
        <v>0</v>
      </c>
      <c r="BI142" s="96">
        <f>IF(O142="nulová",K142,0)</f>
        <v>0</v>
      </c>
      <c r="BJ142" s="17" t="s">
        <v>80</v>
      </c>
      <c r="BK142" s="96">
        <f>ROUND(P142*H142,2)</f>
        <v>0</v>
      </c>
      <c r="BL142" s="17" t="s">
        <v>168</v>
      </c>
      <c r="BM142" s="95" t="s">
        <v>185</v>
      </c>
    </row>
    <row r="143" spans="1:65" s="13" customFormat="1">
      <c r="B143" s="219"/>
      <c r="C143" s="220"/>
      <c r="D143" s="221" t="s">
        <v>169</v>
      </c>
      <c r="E143" s="222" t="s">
        <v>1</v>
      </c>
      <c r="F143" s="223" t="s">
        <v>1109</v>
      </c>
      <c r="G143" s="220"/>
      <c r="H143" s="224">
        <v>4.9000000000000002E-2</v>
      </c>
      <c r="I143" s="220"/>
      <c r="J143" s="220"/>
      <c r="K143" s="220"/>
      <c r="M143" s="97"/>
      <c r="N143" s="99"/>
      <c r="O143" s="100"/>
      <c r="P143" s="100"/>
      <c r="Q143" s="100"/>
      <c r="R143" s="100"/>
      <c r="S143" s="100"/>
      <c r="T143" s="100"/>
      <c r="U143" s="100"/>
      <c r="V143" s="100"/>
      <c r="W143" s="100"/>
      <c r="X143" s="101"/>
      <c r="AT143" s="98" t="s">
        <v>169</v>
      </c>
      <c r="AU143" s="98" t="s">
        <v>82</v>
      </c>
      <c r="AV143" s="13" t="s">
        <v>82</v>
      </c>
      <c r="AW143" s="13" t="s">
        <v>4</v>
      </c>
      <c r="AX143" s="13" t="s">
        <v>72</v>
      </c>
      <c r="AY143" s="98" t="s">
        <v>161</v>
      </c>
    </row>
    <row r="144" spans="1:65" s="14" customFormat="1">
      <c r="B144" s="225"/>
      <c r="C144" s="226"/>
      <c r="D144" s="221" t="s">
        <v>169</v>
      </c>
      <c r="E144" s="227" t="s">
        <v>1</v>
      </c>
      <c r="F144" s="228" t="s">
        <v>171</v>
      </c>
      <c r="G144" s="226"/>
      <c r="H144" s="229">
        <v>4.9000000000000002E-2</v>
      </c>
      <c r="I144" s="226"/>
      <c r="J144" s="226"/>
      <c r="K144" s="226"/>
      <c r="M144" s="102"/>
      <c r="N144" s="104"/>
      <c r="O144" s="105"/>
      <c r="P144" s="105"/>
      <c r="Q144" s="105"/>
      <c r="R144" s="105"/>
      <c r="S144" s="105"/>
      <c r="T144" s="105"/>
      <c r="U144" s="105"/>
      <c r="V144" s="105"/>
      <c r="W144" s="105"/>
      <c r="X144" s="106"/>
      <c r="AT144" s="103" t="s">
        <v>169</v>
      </c>
      <c r="AU144" s="103" t="s">
        <v>82</v>
      </c>
      <c r="AV144" s="14" t="s">
        <v>168</v>
      </c>
      <c r="AW144" s="14" t="s">
        <v>4</v>
      </c>
      <c r="AX144" s="14" t="s">
        <v>80</v>
      </c>
      <c r="AY144" s="103" t="s">
        <v>161</v>
      </c>
    </row>
    <row r="145" spans="1:65" s="2" customFormat="1" ht="37.9" customHeight="1">
      <c r="A145" s="21"/>
      <c r="B145" s="137"/>
      <c r="C145" s="213" t="s">
        <v>192</v>
      </c>
      <c r="D145" s="213" t="s">
        <v>164</v>
      </c>
      <c r="E145" s="214" t="s">
        <v>1110</v>
      </c>
      <c r="F145" s="215" t="s">
        <v>1111</v>
      </c>
      <c r="G145" s="216" t="s">
        <v>282</v>
      </c>
      <c r="H145" s="217">
        <v>0.104</v>
      </c>
      <c r="I145" s="123"/>
      <c r="J145" s="123"/>
      <c r="K145" s="218">
        <f>ROUND(P145*H145,2)</f>
        <v>0</v>
      </c>
      <c r="L145" s="89"/>
      <c r="M145" s="22"/>
      <c r="N145" s="90" t="s">
        <v>1</v>
      </c>
      <c r="O145" s="91" t="s">
        <v>35</v>
      </c>
      <c r="P145" s="92">
        <f>I145+J145</f>
        <v>0</v>
      </c>
      <c r="Q145" s="92">
        <f>ROUND(I145*H145,2)</f>
        <v>0</v>
      </c>
      <c r="R145" s="92">
        <f>ROUND(J145*H145,2)</f>
        <v>0</v>
      </c>
      <c r="S145" s="93">
        <v>0</v>
      </c>
      <c r="T145" s="93">
        <f>S145*H145</f>
        <v>0</v>
      </c>
      <c r="U145" s="93">
        <v>0</v>
      </c>
      <c r="V145" s="93">
        <f>U145*H145</f>
        <v>0</v>
      </c>
      <c r="W145" s="93">
        <v>0</v>
      </c>
      <c r="X145" s="94">
        <f>W145*H145</f>
        <v>0</v>
      </c>
      <c r="Y145" s="21"/>
      <c r="Z145" s="21"/>
      <c r="AA145" s="21"/>
      <c r="AB145" s="21"/>
      <c r="AC145" s="21"/>
      <c r="AD145" s="21"/>
      <c r="AE145" s="21"/>
      <c r="AR145" s="95" t="s">
        <v>168</v>
      </c>
      <c r="AT145" s="95" t="s">
        <v>164</v>
      </c>
      <c r="AU145" s="95" t="s">
        <v>82</v>
      </c>
      <c r="AY145" s="17" t="s">
        <v>161</v>
      </c>
      <c r="BE145" s="96">
        <f>IF(O145="základní",K145,0)</f>
        <v>0</v>
      </c>
      <c r="BF145" s="96">
        <f>IF(O145="snížená",K145,0)</f>
        <v>0</v>
      </c>
      <c r="BG145" s="96">
        <f>IF(O145="zákl. přenesená",K145,0)</f>
        <v>0</v>
      </c>
      <c r="BH145" s="96">
        <f>IF(O145="sníž. přenesená",K145,0)</f>
        <v>0</v>
      </c>
      <c r="BI145" s="96">
        <f>IF(O145="nulová",K145,0)</f>
        <v>0</v>
      </c>
      <c r="BJ145" s="17" t="s">
        <v>80</v>
      </c>
      <c r="BK145" s="96">
        <f>ROUND(P145*H145,2)</f>
        <v>0</v>
      </c>
      <c r="BL145" s="17" t="s">
        <v>168</v>
      </c>
      <c r="BM145" s="95" t="s">
        <v>195</v>
      </c>
    </row>
    <row r="146" spans="1:65" s="15" customFormat="1">
      <c r="B146" s="230"/>
      <c r="C146" s="231"/>
      <c r="D146" s="221" t="s">
        <v>169</v>
      </c>
      <c r="E146" s="232" t="s">
        <v>1</v>
      </c>
      <c r="F146" s="233" t="s">
        <v>1112</v>
      </c>
      <c r="G146" s="231"/>
      <c r="H146" s="232" t="s">
        <v>1</v>
      </c>
      <c r="I146" s="231"/>
      <c r="J146" s="231"/>
      <c r="K146" s="231"/>
      <c r="M146" s="107"/>
      <c r="N146" s="109"/>
      <c r="O146" s="110"/>
      <c r="P146" s="110"/>
      <c r="Q146" s="110"/>
      <c r="R146" s="110"/>
      <c r="S146" s="110"/>
      <c r="T146" s="110"/>
      <c r="U146" s="110"/>
      <c r="V146" s="110"/>
      <c r="W146" s="110"/>
      <c r="X146" s="111"/>
      <c r="AT146" s="108" t="s">
        <v>169</v>
      </c>
      <c r="AU146" s="108" t="s">
        <v>82</v>
      </c>
      <c r="AV146" s="15" t="s">
        <v>80</v>
      </c>
      <c r="AW146" s="15" t="s">
        <v>4</v>
      </c>
      <c r="AX146" s="15" t="s">
        <v>72</v>
      </c>
      <c r="AY146" s="108" t="s">
        <v>161</v>
      </c>
    </row>
    <row r="147" spans="1:65" s="13" customFormat="1">
      <c r="B147" s="219"/>
      <c r="C147" s="220"/>
      <c r="D147" s="221" t="s">
        <v>169</v>
      </c>
      <c r="E147" s="222" t="s">
        <v>1</v>
      </c>
      <c r="F147" s="223" t="s">
        <v>1113</v>
      </c>
      <c r="G147" s="220"/>
      <c r="H147" s="224">
        <v>0.104</v>
      </c>
      <c r="I147" s="220"/>
      <c r="J147" s="220"/>
      <c r="K147" s="220"/>
      <c r="M147" s="97"/>
      <c r="N147" s="99"/>
      <c r="O147" s="100"/>
      <c r="P147" s="100"/>
      <c r="Q147" s="100"/>
      <c r="R147" s="100"/>
      <c r="S147" s="100"/>
      <c r="T147" s="100"/>
      <c r="U147" s="100"/>
      <c r="V147" s="100"/>
      <c r="W147" s="100"/>
      <c r="X147" s="101"/>
      <c r="AT147" s="98" t="s">
        <v>169</v>
      </c>
      <c r="AU147" s="98" t="s">
        <v>82</v>
      </c>
      <c r="AV147" s="13" t="s">
        <v>82</v>
      </c>
      <c r="AW147" s="13" t="s">
        <v>4</v>
      </c>
      <c r="AX147" s="13" t="s">
        <v>72</v>
      </c>
      <c r="AY147" s="98" t="s">
        <v>161</v>
      </c>
    </row>
    <row r="148" spans="1:65" s="14" customFormat="1">
      <c r="B148" s="225"/>
      <c r="C148" s="226"/>
      <c r="D148" s="221" t="s">
        <v>169</v>
      </c>
      <c r="E148" s="227" t="s">
        <v>1</v>
      </c>
      <c r="F148" s="228" t="s">
        <v>171</v>
      </c>
      <c r="G148" s="226"/>
      <c r="H148" s="229">
        <v>0.104</v>
      </c>
      <c r="I148" s="226"/>
      <c r="J148" s="226"/>
      <c r="K148" s="226"/>
      <c r="M148" s="102"/>
      <c r="N148" s="104"/>
      <c r="O148" s="105"/>
      <c r="P148" s="105"/>
      <c r="Q148" s="105"/>
      <c r="R148" s="105"/>
      <c r="S148" s="105"/>
      <c r="T148" s="105"/>
      <c r="U148" s="105"/>
      <c r="V148" s="105"/>
      <c r="W148" s="105"/>
      <c r="X148" s="106"/>
      <c r="AT148" s="103" t="s">
        <v>169</v>
      </c>
      <c r="AU148" s="103" t="s">
        <v>82</v>
      </c>
      <c r="AV148" s="14" t="s">
        <v>168</v>
      </c>
      <c r="AW148" s="14" t="s">
        <v>4</v>
      </c>
      <c r="AX148" s="14" t="s">
        <v>80</v>
      </c>
      <c r="AY148" s="103" t="s">
        <v>161</v>
      </c>
    </row>
    <row r="149" spans="1:65" s="2" customFormat="1" ht="24.2" customHeight="1">
      <c r="A149" s="21"/>
      <c r="B149" s="137"/>
      <c r="C149" s="235" t="s">
        <v>180</v>
      </c>
      <c r="D149" s="235" t="s">
        <v>549</v>
      </c>
      <c r="E149" s="236" t="s">
        <v>1114</v>
      </c>
      <c r="F149" s="237" t="s">
        <v>1115</v>
      </c>
      <c r="G149" s="238" t="s">
        <v>282</v>
      </c>
      <c r="H149" s="239">
        <v>0.12</v>
      </c>
      <c r="I149" s="123"/>
      <c r="J149" s="240"/>
      <c r="K149" s="241">
        <f>ROUND(P149*H149,2)</f>
        <v>0</v>
      </c>
      <c r="L149" s="115"/>
      <c r="M149" s="116"/>
      <c r="N149" s="117" t="s">
        <v>1</v>
      </c>
      <c r="O149" s="91" t="s">
        <v>35</v>
      </c>
      <c r="P149" s="92">
        <f>I149+J149</f>
        <v>0</v>
      </c>
      <c r="Q149" s="92">
        <f>ROUND(I149*H149,2)</f>
        <v>0</v>
      </c>
      <c r="R149" s="92">
        <f>ROUND(J149*H149,2)</f>
        <v>0</v>
      </c>
      <c r="S149" s="93">
        <v>0</v>
      </c>
      <c r="T149" s="93">
        <f>S149*H149</f>
        <v>0</v>
      </c>
      <c r="U149" s="93">
        <v>0</v>
      </c>
      <c r="V149" s="93">
        <f>U149*H149</f>
        <v>0</v>
      </c>
      <c r="W149" s="93">
        <v>0</v>
      </c>
      <c r="X149" s="94">
        <f>W149*H149</f>
        <v>0</v>
      </c>
      <c r="Y149" s="21"/>
      <c r="Z149" s="21"/>
      <c r="AA149" s="21"/>
      <c r="AB149" s="21"/>
      <c r="AC149" s="21"/>
      <c r="AD149" s="21"/>
      <c r="AE149" s="21"/>
      <c r="AR149" s="95" t="s">
        <v>185</v>
      </c>
      <c r="AT149" s="95" t="s">
        <v>549</v>
      </c>
      <c r="AU149" s="95" t="s">
        <v>82</v>
      </c>
      <c r="AY149" s="17" t="s">
        <v>161</v>
      </c>
      <c r="BE149" s="96">
        <f>IF(O149="základní",K149,0)</f>
        <v>0</v>
      </c>
      <c r="BF149" s="96">
        <f>IF(O149="snížená",K149,0)</f>
        <v>0</v>
      </c>
      <c r="BG149" s="96">
        <f>IF(O149="zákl. přenesená",K149,0)</f>
        <v>0</v>
      </c>
      <c r="BH149" s="96">
        <f>IF(O149="sníž. přenesená",K149,0)</f>
        <v>0</v>
      </c>
      <c r="BI149" s="96">
        <f>IF(O149="nulová",K149,0)</f>
        <v>0</v>
      </c>
      <c r="BJ149" s="17" t="s">
        <v>80</v>
      </c>
      <c r="BK149" s="96">
        <f>ROUND(P149*H149,2)</f>
        <v>0</v>
      </c>
      <c r="BL149" s="17" t="s">
        <v>168</v>
      </c>
      <c r="BM149" s="95" t="s">
        <v>9</v>
      </c>
    </row>
    <row r="150" spans="1:65" s="13" customFormat="1">
      <c r="B150" s="219"/>
      <c r="C150" s="220"/>
      <c r="D150" s="221" t="s">
        <v>169</v>
      </c>
      <c r="E150" s="222" t="s">
        <v>1</v>
      </c>
      <c r="F150" s="223" t="s">
        <v>1116</v>
      </c>
      <c r="G150" s="220"/>
      <c r="H150" s="224">
        <v>0.12</v>
      </c>
      <c r="I150" s="220"/>
      <c r="J150" s="220"/>
      <c r="K150" s="220"/>
      <c r="M150" s="97"/>
      <c r="N150" s="99"/>
      <c r="O150" s="100"/>
      <c r="P150" s="100"/>
      <c r="Q150" s="100"/>
      <c r="R150" s="100"/>
      <c r="S150" s="100"/>
      <c r="T150" s="100"/>
      <c r="U150" s="100"/>
      <c r="V150" s="100"/>
      <c r="W150" s="100"/>
      <c r="X150" s="101"/>
      <c r="AT150" s="98" t="s">
        <v>169</v>
      </c>
      <c r="AU150" s="98" t="s">
        <v>82</v>
      </c>
      <c r="AV150" s="13" t="s">
        <v>82</v>
      </c>
      <c r="AW150" s="13" t="s">
        <v>4</v>
      </c>
      <c r="AX150" s="13" t="s">
        <v>72</v>
      </c>
      <c r="AY150" s="98" t="s">
        <v>161</v>
      </c>
    </row>
    <row r="151" spans="1:65" s="14" customFormat="1">
      <c r="B151" s="225"/>
      <c r="C151" s="226"/>
      <c r="D151" s="221" t="s">
        <v>169</v>
      </c>
      <c r="E151" s="227" t="s">
        <v>1</v>
      </c>
      <c r="F151" s="228" t="s">
        <v>171</v>
      </c>
      <c r="G151" s="226"/>
      <c r="H151" s="229">
        <v>0.12</v>
      </c>
      <c r="I151" s="226"/>
      <c r="J151" s="226"/>
      <c r="K151" s="226"/>
      <c r="M151" s="102"/>
      <c r="N151" s="104"/>
      <c r="O151" s="105"/>
      <c r="P151" s="105"/>
      <c r="Q151" s="105"/>
      <c r="R151" s="105"/>
      <c r="S151" s="105"/>
      <c r="T151" s="105"/>
      <c r="U151" s="105"/>
      <c r="V151" s="105"/>
      <c r="W151" s="105"/>
      <c r="X151" s="106"/>
      <c r="AT151" s="103" t="s">
        <v>169</v>
      </c>
      <c r="AU151" s="103" t="s">
        <v>82</v>
      </c>
      <c r="AV151" s="14" t="s">
        <v>168</v>
      </c>
      <c r="AW151" s="14" t="s">
        <v>4</v>
      </c>
      <c r="AX151" s="14" t="s">
        <v>80</v>
      </c>
      <c r="AY151" s="103" t="s">
        <v>161</v>
      </c>
    </row>
    <row r="152" spans="1:65" s="2" customFormat="1" ht="33" customHeight="1">
      <c r="A152" s="21"/>
      <c r="B152" s="137"/>
      <c r="C152" s="213" t="s">
        <v>201</v>
      </c>
      <c r="D152" s="213" t="s">
        <v>164</v>
      </c>
      <c r="E152" s="214" t="s">
        <v>1117</v>
      </c>
      <c r="F152" s="215" t="s">
        <v>1118</v>
      </c>
      <c r="G152" s="216" t="s">
        <v>167</v>
      </c>
      <c r="H152" s="217">
        <v>7.45</v>
      </c>
      <c r="I152" s="123"/>
      <c r="J152" s="123"/>
      <c r="K152" s="218">
        <f>ROUND(P152*H152,2)</f>
        <v>0</v>
      </c>
      <c r="L152" s="89"/>
      <c r="M152" s="22"/>
      <c r="N152" s="90" t="s">
        <v>1</v>
      </c>
      <c r="O152" s="91" t="s">
        <v>35</v>
      </c>
      <c r="P152" s="92">
        <f>I152+J152</f>
        <v>0</v>
      </c>
      <c r="Q152" s="92">
        <f>ROUND(I152*H152,2)</f>
        <v>0</v>
      </c>
      <c r="R152" s="92">
        <f>ROUND(J152*H152,2)</f>
        <v>0</v>
      </c>
      <c r="S152" s="93">
        <v>0</v>
      </c>
      <c r="T152" s="93">
        <f>S152*H152</f>
        <v>0</v>
      </c>
      <c r="U152" s="93">
        <v>0</v>
      </c>
      <c r="V152" s="93">
        <f>U152*H152</f>
        <v>0</v>
      </c>
      <c r="W152" s="93">
        <v>0</v>
      </c>
      <c r="X152" s="94">
        <f>W152*H152</f>
        <v>0</v>
      </c>
      <c r="Y152" s="21"/>
      <c r="Z152" s="21"/>
      <c r="AA152" s="21"/>
      <c r="AB152" s="21"/>
      <c r="AC152" s="21"/>
      <c r="AD152" s="21"/>
      <c r="AE152" s="21"/>
      <c r="AR152" s="95" t="s">
        <v>168</v>
      </c>
      <c r="AT152" s="95" t="s">
        <v>164</v>
      </c>
      <c r="AU152" s="95" t="s">
        <v>82</v>
      </c>
      <c r="AY152" s="17" t="s">
        <v>161</v>
      </c>
      <c r="BE152" s="96">
        <f>IF(O152="základní",K152,0)</f>
        <v>0</v>
      </c>
      <c r="BF152" s="96">
        <f>IF(O152="snížená",K152,0)</f>
        <v>0</v>
      </c>
      <c r="BG152" s="96">
        <f>IF(O152="zákl. přenesená",K152,0)</f>
        <v>0</v>
      </c>
      <c r="BH152" s="96">
        <f>IF(O152="sníž. přenesená",K152,0)</f>
        <v>0</v>
      </c>
      <c r="BI152" s="96">
        <f>IF(O152="nulová",K152,0)</f>
        <v>0</v>
      </c>
      <c r="BJ152" s="17" t="s">
        <v>80</v>
      </c>
      <c r="BK152" s="96">
        <f>ROUND(P152*H152,2)</f>
        <v>0</v>
      </c>
      <c r="BL152" s="17" t="s">
        <v>168</v>
      </c>
      <c r="BM152" s="95" t="s">
        <v>204</v>
      </c>
    </row>
    <row r="153" spans="1:65" s="15" customFormat="1">
      <c r="B153" s="230"/>
      <c r="C153" s="231"/>
      <c r="D153" s="221" t="s">
        <v>169</v>
      </c>
      <c r="E153" s="232" t="s">
        <v>1</v>
      </c>
      <c r="F153" s="233" t="s">
        <v>1119</v>
      </c>
      <c r="G153" s="231"/>
      <c r="H153" s="232" t="s">
        <v>1</v>
      </c>
      <c r="I153" s="231"/>
      <c r="J153" s="231"/>
      <c r="K153" s="231"/>
      <c r="M153" s="107"/>
      <c r="N153" s="109"/>
      <c r="O153" s="110"/>
      <c r="P153" s="110"/>
      <c r="Q153" s="110"/>
      <c r="R153" s="110"/>
      <c r="S153" s="110"/>
      <c r="T153" s="110"/>
      <c r="U153" s="110"/>
      <c r="V153" s="110"/>
      <c r="W153" s="110"/>
      <c r="X153" s="111"/>
      <c r="AT153" s="108" t="s">
        <v>169</v>
      </c>
      <c r="AU153" s="108" t="s">
        <v>82</v>
      </c>
      <c r="AV153" s="15" t="s">
        <v>80</v>
      </c>
      <c r="AW153" s="15" t="s">
        <v>4</v>
      </c>
      <c r="AX153" s="15" t="s">
        <v>72</v>
      </c>
      <c r="AY153" s="108" t="s">
        <v>161</v>
      </c>
    </row>
    <row r="154" spans="1:65" s="13" customFormat="1">
      <c r="B154" s="219"/>
      <c r="C154" s="220"/>
      <c r="D154" s="221" t="s">
        <v>169</v>
      </c>
      <c r="E154" s="222" t="s">
        <v>1</v>
      </c>
      <c r="F154" s="223" t="s">
        <v>1120</v>
      </c>
      <c r="G154" s="220"/>
      <c r="H154" s="224">
        <v>2.2000000000000002</v>
      </c>
      <c r="I154" s="220"/>
      <c r="J154" s="220"/>
      <c r="K154" s="220"/>
      <c r="M154" s="97"/>
      <c r="N154" s="99"/>
      <c r="O154" s="100"/>
      <c r="P154" s="100"/>
      <c r="Q154" s="100"/>
      <c r="R154" s="100"/>
      <c r="S154" s="100"/>
      <c r="T154" s="100"/>
      <c r="U154" s="100"/>
      <c r="V154" s="100"/>
      <c r="W154" s="100"/>
      <c r="X154" s="101"/>
      <c r="AT154" s="98" t="s">
        <v>169</v>
      </c>
      <c r="AU154" s="98" t="s">
        <v>82</v>
      </c>
      <c r="AV154" s="13" t="s">
        <v>82</v>
      </c>
      <c r="AW154" s="13" t="s">
        <v>4</v>
      </c>
      <c r="AX154" s="13" t="s">
        <v>72</v>
      </c>
      <c r="AY154" s="98" t="s">
        <v>161</v>
      </c>
    </row>
    <row r="155" spans="1:65" s="13" customFormat="1">
      <c r="B155" s="219"/>
      <c r="C155" s="220"/>
      <c r="D155" s="221" t="s">
        <v>169</v>
      </c>
      <c r="E155" s="222" t="s">
        <v>1</v>
      </c>
      <c r="F155" s="223" t="s">
        <v>1121</v>
      </c>
      <c r="G155" s="220"/>
      <c r="H155" s="224">
        <v>5.25</v>
      </c>
      <c r="I155" s="220"/>
      <c r="J155" s="220"/>
      <c r="K155" s="220"/>
      <c r="M155" s="97"/>
      <c r="N155" s="99"/>
      <c r="O155" s="100"/>
      <c r="P155" s="100"/>
      <c r="Q155" s="100"/>
      <c r="R155" s="100"/>
      <c r="S155" s="100"/>
      <c r="T155" s="100"/>
      <c r="U155" s="100"/>
      <c r="V155" s="100"/>
      <c r="W155" s="100"/>
      <c r="X155" s="101"/>
      <c r="AT155" s="98" t="s">
        <v>169</v>
      </c>
      <c r="AU155" s="98" t="s">
        <v>82</v>
      </c>
      <c r="AV155" s="13" t="s">
        <v>82</v>
      </c>
      <c r="AW155" s="13" t="s">
        <v>4</v>
      </c>
      <c r="AX155" s="13" t="s">
        <v>72</v>
      </c>
      <c r="AY155" s="98" t="s">
        <v>161</v>
      </c>
    </row>
    <row r="156" spans="1:65" s="14" customFormat="1">
      <c r="B156" s="225"/>
      <c r="C156" s="226"/>
      <c r="D156" s="221" t="s">
        <v>169</v>
      </c>
      <c r="E156" s="227" t="s">
        <v>1</v>
      </c>
      <c r="F156" s="228" t="s">
        <v>171</v>
      </c>
      <c r="G156" s="226"/>
      <c r="H156" s="229">
        <v>7.45</v>
      </c>
      <c r="I156" s="226"/>
      <c r="J156" s="226"/>
      <c r="K156" s="226"/>
      <c r="M156" s="102"/>
      <c r="N156" s="104"/>
      <c r="O156" s="105"/>
      <c r="P156" s="105"/>
      <c r="Q156" s="105"/>
      <c r="R156" s="105"/>
      <c r="S156" s="105"/>
      <c r="T156" s="105"/>
      <c r="U156" s="105"/>
      <c r="V156" s="105"/>
      <c r="W156" s="105"/>
      <c r="X156" s="106"/>
      <c r="AT156" s="103" t="s">
        <v>169</v>
      </c>
      <c r="AU156" s="103" t="s">
        <v>82</v>
      </c>
      <c r="AV156" s="14" t="s">
        <v>168</v>
      </c>
      <c r="AW156" s="14" t="s">
        <v>4</v>
      </c>
      <c r="AX156" s="14" t="s">
        <v>80</v>
      </c>
      <c r="AY156" s="103" t="s">
        <v>161</v>
      </c>
    </row>
    <row r="157" spans="1:65" s="2" customFormat="1" ht="37.9" customHeight="1">
      <c r="A157" s="21"/>
      <c r="B157" s="137"/>
      <c r="C157" s="213" t="s">
        <v>185</v>
      </c>
      <c r="D157" s="213" t="s">
        <v>164</v>
      </c>
      <c r="E157" s="214" t="s">
        <v>1122</v>
      </c>
      <c r="F157" s="215" t="s">
        <v>1123</v>
      </c>
      <c r="G157" s="216" t="s">
        <v>167</v>
      </c>
      <c r="H157" s="217">
        <v>46.755000000000003</v>
      </c>
      <c r="I157" s="123"/>
      <c r="J157" s="123"/>
      <c r="K157" s="218">
        <f>ROUND(P157*H157,2)</f>
        <v>0</v>
      </c>
      <c r="L157" s="89"/>
      <c r="M157" s="22"/>
      <c r="N157" s="90" t="s">
        <v>1</v>
      </c>
      <c r="O157" s="91" t="s">
        <v>35</v>
      </c>
      <c r="P157" s="92">
        <f>I157+J157</f>
        <v>0</v>
      </c>
      <c r="Q157" s="92">
        <f>ROUND(I157*H157,2)</f>
        <v>0</v>
      </c>
      <c r="R157" s="92">
        <f>ROUND(J157*H157,2)</f>
        <v>0</v>
      </c>
      <c r="S157" s="93">
        <v>0</v>
      </c>
      <c r="T157" s="93">
        <f>S157*H157</f>
        <v>0</v>
      </c>
      <c r="U157" s="93">
        <v>0</v>
      </c>
      <c r="V157" s="93">
        <f>U157*H157</f>
        <v>0</v>
      </c>
      <c r="W157" s="93">
        <v>0</v>
      </c>
      <c r="X157" s="94">
        <f>W157*H157</f>
        <v>0</v>
      </c>
      <c r="Y157" s="21"/>
      <c r="Z157" s="21"/>
      <c r="AA157" s="21"/>
      <c r="AB157" s="21"/>
      <c r="AC157" s="21"/>
      <c r="AD157" s="21"/>
      <c r="AE157" s="21"/>
      <c r="AR157" s="95" t="s">
        <v>168</v>
      </c>
      <c r="AT157" s="95" t="s">
        <v>164</v>
      </c>
      <c r="AU157" s="95" t="s">
        <v>82</v>
      </c>
      <c r="AY157" s="17" t="s">
        <v>161</v>
      </c>
      <c r="BE157" s="96">
        <f>IF(O157="základní",K157,0)</f>
        <v>0</v>
      </c>
      <c r="BF157" s="96">
        <f>IF(O157="snížená",K157,0)</f>
        <v>0</v>
      </c>
      <c r="BG157" s="96">
        <f>IF(O157="zákl. přenesená",K157,0)</f>
        <v>0</v>
      </c>
      <c r="BH157" s="96">
        <f>IF(O157="sníž. přenesená",K157,0)</f>
        <v>0</v>
      </c>
      <c r="BI157" s="96">
        <f>IF(O157="nulová",K157,0)</f>
        <v>0</v>
      </c>
      <c r="BJ157" s="17" t="s">
        <v>80</v>
      </c>
      <c r="BK157" s="96">
        <f>ROUND(P157*H157,2)</f>
        <v>0</v>
      </c>
      <c r="BL157" s="17" t="s">
        <v>168</v>
      </c>
      <c r="BM157" s="95" t="s">
        <v>239</v>
      </c>
    </row>
    <row r="158" spans="1:65" s="15" customFormat="1">
      <c r="B158" s="230"/>
      <c r="C158" s="231"/>
      <c r="D158" s="221" t="s">
        <v>169</v>
      </c>
      <c r="E158" s="232" t="s">
        <v>1</v>
      </c>
      <c r="F158" s="233" t="s">
        <v>189</v>
      </c>
      <c r="G158" s="231"/>
      <c r="H158" s="232" t="s">
        <v>1</v>
      </c>
      <c r="I158" s="231"/>
      <c r="J158" s="231"/>
      <c r="K158" s="231"/>
      <c r="M158" s="107"/>
      <c r="N158" s="109"/>
      <c r="O158" s="110"/>
      <c r="P158" s="110"/>
      <c r="Q158" s="110"/>
      <c r="R158" s="110"/>
      <c r="S158" s="110"/>
      <c r="T158" s="110"/>
      <c r="U158" s="110"/>
      <c r="V158" s="110"/>
      <c r="W158" s="110"/>
      <c r="X158" s="111"/>
      <c r="AT158" s="108" t="s">
        <v>169</v>
      </c>
      <c r="AU158" s="108" t="s">
        <v>82</v>
      </c>
      <c r="AV158" s="15" t="s">
        <v>80</v>
      </c>
      <c r="AW158" s="15" t="s">
        <v>4</v>
      </c>
      <c r="AX158" s="15" t="s">
        <v>72</v>
      </c>
      <c r="AY158" s="108" t="s">
        <v>161</v>
      </c>
    </row>
    <row r="159" spans="1:65" s="15" customFormat="1">
      <c r="B159" s="230"/>
      <c r="C159" s="231"/>
      <c r="D159" s="221" t="s">
        <v>169</v>
      </c>
      <c r="E159" s="232" t="s">
        <v>1</v>
      </c>
      <c r="F159" s="233" t="s">
        <v>1124</v>
      </c>
      <c r="G159" s="231"/>
      <c r="H159" s="232" t="s">
        <v>1</v>
      </c>
      <c r="I159" s="231"/>
      <c r="J159" s="231"/>
      <c r="K159" s="231"/>
      <c r="M159" s="107"/>
      <c r="N159" s="109"/>
      <c r="O159" s="110"/>
      <c r="P159" s="110"/>
      <c r="Q159" s="110"/>
      <c r="R159" s="110"/>
      <c r="S159" s="110"/>
      <c r="T159" s="110"/>
      <c r="U159" s="110"/>
      <c r="V159" s="110"/>
      <c r="W159" s="110"/>
      <c r="X159" s="111"/>
      <c r="AT159" s="108" t="s">
        <v>169</v>
      </c>
      <c r="AU159" s="108" t="s">
        <v>82</v>
      </c>
      <c r="AV159" s="15" t="s">
        <v>80</v>
      </c>
      <c r="AW159" s="15" t="s">
        <v>4</v>
      </c>
      <c r="AX159" s="15" t="s">
        <v>72</v>
      </c>
      <c r="AY159" s="108" t="s">
        <v>161</v>
      </c>
    </row>
    <row r="160" spans="1:65" s="13" customFormat="1">
      <c r="B160" s="219"/>
      <c r="C160" s="220"/>
      <c r="D160" s="221" t="s">
        <v>169</v>
      </c>
      <c r="E160" s="222" t="s">
        <v>1</v>
      </c>
      <c r="F160" s="223" t="s">
        <v>1125</v>
      </c>
      <c r="G160" s="220"/>
      <c r="H160" s="224">
        <v>12.58</v>
      </c>
      <c r="I160" s="220"/>
      <c r="J160" s="220"/>
      <c r="K160" s="220"/>
      <c r="M160" s="97"/>
      <c r="N160" s="99"/>
      <c r="O160" s="100"/>
      <c r="P160" s="100"/>
      <c r="Q160" s="100"/>
      <c r="R160" s="100"/>
      <c r="S160" s="100"/>
      <c r="T160" s="100"/>
      <c r="U160" s="100"/>
      <c r="V160" s="100"/>
      <c r="W160" s="100"/>
      <c r="X160" s="101"/>
      <c r="AT160" s="98" t="s">
        <v>169</v>
      </c>
      <c r="AU160" s="98" t="s">
        <v>82</v>
      </c>
      <c r="AV160" s="13" t="s">
        <v>82</v>
      </c>
      <c r="AW160" s="13" t="s">
        <v>4</v>
      </c>
      <c r="AX160" s="13" t="s">
        <v>72</v>
      </c>
      <c r="AY160" s="98" t="s">
        <v>161</v>
      </c>
    </row>
    <row r="161" spans="1:65" s="13" customFormat="1">
      <c r="B161" s="219"/>
      <c r="C161" s="220"/>
      <c r="D161" s="221" t="s">
        <v>169</v>
      </c>
      <c r="E161" s="222" t="s">
        <v>1</v>
      </c>
      <c r="F161" s="223" t="s">
        <v>1126</v>
      </c>
      <c r="G161" s="220"/>
      <c r="H161" s="224">
        <v>-1.7729999999999999</v>
      </c>
      <c r="I161" s="220"/>
      <c r="J161" s="220"/>
      <c r="K161" s="220"/>
      <c r="M161" s="97"/>
      <c r="N161" s="99"/>
      <c r="O161" s="100"/>
      <c r="P161" s="100"/>
      <c r="Q161" s="100"/>
      <c r="R161" s="100"/>
      <c r="S161" s="100"/>
      <c r="T161" s="100"/>
      <c r="U161" s="100"/>
      <c r="V161" s="100"/>
      <c r="W161" s="100"/>
      <c r="X161" s="101"/>
      <c r="AT161" s="98" t="s">
        <v>169</v>
      </c>
      <c r="AU161" s="98" t="s">
        <v>82</v>
      </c>
      <c r="AV161" s="13" t="s">
        <v>82</v>
      </c>
      <c r="AW161" s="13" t="s">
        <v>4</v>
      </c>
      <c r="AX161" s="13" t="s">
        <v>72</v>
      </c>
      <c r="AY161" s="98" t="s">
        <v>161</v>
      </c>
    </row>
    <row r="162" spans="1:65" s="13" customFormat="1">
      <c r="B162" s="219"/>
      <c r="C162" s="220"/>
      <c r="D162" s="221" t="s">
        <v>169</v>
      </c>
      <c r="E162" s="222" t="s">
        <v>1</v>
      </c>
      <c r="F162" s="223" t="s">
        <v>1127</v>
      </c>
      <c r="G162" s="220"/>
      <c r="H162" s="224">
        <v>-1.5760000000000001</v>
      </c>
      <c r="I162" s="220"/>
      <c r="J162" s="220"/>
      <c r="K162" s="220"/>
      <c r="M162" s="97"/>
      <c r="N162" s="99"/>
      <c r="O162" s="100"/>
      <c r="P162" s="100"/>
      <c r="Q162" s="100"/>
      <c r="R162" s="100"/>
      <c r="S162" s="100"/>
      <c r="T162" s="100"/>
      <c r="U162" s="100"/>
      <c r="V162" s="100"/>
      <c r="W162" s="100"/>
      <c r="X162" s="101"/>
      <c r="AT162" s="98" t="s">
        <v>169</v>
      </c>
      <c r="AU162" s="98" t="s">
        <v>82</v>
      </c>
      <c r="AV162" s="13" t="s">
        <v>82</v>
      </c>
      <c r="AW162" s="13" t="s">
        <v>4</v>
      </c>
      <c r="AX162" s="13" t="s">
        <v>72</v>
      </c>
      <c r="AY162" s="98" t="s">
        <v>161</v>
      </c>
    </row>
    <row r="163" spans="1:65" s="13" customFormat="1">
      <c r="B163" s="219"/>
      <c r="C163" s="220"/>
      <c r="D163" s="221" t="s">
        <v>169</v>
      </c>
      <c r="E163" s="222" t="s">
        <v>1</v>
      </c>
      <c r="F163" s="223" t="s">
        <v>1128</v>
      </c>
      <c r="G163" s="220"/>
      <c r="H163" s="224">
        <v>9.25</v>
      </c>
      <c r="I163" s="220"/>
      <c r="J163" s="220"/>
      <c r="K163" s="220"/>
      <c r="M163" s="97"/>
      <c r="N163" s="99"/>
      <c r="O163" s="100"/>
      <c r="P163" s="100"/>
      <c r="Q163" s="100"/>
      <c r="R163" s="100"/>
      <c r="S163" s="100"/>
      <c r="T163" s="100"/>
      <c r="U163" s="100"/>
      <c r="V163" s="100"/>
      <c r="W163" s="100"/>
      <c r="X163" s="101"/>
      <c r="AT163" s="98" t="s">
        <v>169</v>
      </c>
      <c r="AU163" s="98" t="s">
        <v>82</v>
      </c>
      <c r="AV163" s="13" t="s">
        <v>82</v>
      </c>
      <c r="AW163" s="13" t="s">
        <v>4</v>
      </c>
      <c r="AX163" s="13" t="s">
        <v>72</v>
      </c>
      <c r="AY163" s="98" t="s">
        <v>161</v>
      </c>
    </row>
    <row r="164" spans="1:65" s="13" customFormat="1">
      <c r="B164" s="219"/>
      <c r="C164" s="220"/>
      <c r="D164" s="221" t="s">
        <v>169</v>
      </c>
      <c r="E164" s="222" t="s">
        <v>1</v>
      </c>
      <c r="F164" s="223" t="s">
        <v>1129</v>
      </c>
      <c r="G164" s="220"/>
      <c r="H164" s="224">
        <v>4.4400000000000004</v>
      </c>
      <c r="I164" s="220"/>
      <c r="J164" s="220"/>
      <c r="K164" s="220"/>
      <c r="M164" s="97"/>
      <c r="N164" s="99"/>
      <c r="O164" s="100"/>
      <c r="P164" s="100"/>
      <c r="Q164" s="100"/>
      <c r="R164" s="100"/>
      <c r="S164" s="100"/>
      <c r="T164" s="100"/>
      <c r="U164" s="100"/>
      <c r="V164" s="100"/>
      <c r="W164" s="100"/>
      <c r="X164" s="101"/>
      <c r="AT164" s="98" t="s">
        <v>169</v>
      </c>
      <c r="AU164" s="98" t="s">
        <v>82</v>
      </c>
      <c r="AV164" s="13" t="s">
        <v>82</v>
      </c>
      <c r="AW164" s="13" t="s">
        <v>4</v>
      </c>
      <c r="AX164" s="13" t="s">
        <v>72</v>
      </c>
      <c r="AY164" s="98" t="s">
        <v>161</v>
      </c>
    </row>
    <row r="165" spans="1:65" s="13" customFormat="1">
      <c r="B165" s="219"/>
      <c r="C165" s="220"/>
      <c r="D165" s="221" t="s">
        <v>169</v>
      </c>
      <c r="E165" s="222" t="s">
        <v>1</v>
      </c>
      <c r="F165" s="223" t="s">
        <v>1130</v>
      </c>
      <c r="G165" s="220"/>
      <c r="H165" s="224">
        <v>4.07</v>
      </c>
      <c r="I165" s="220"/>
      <c r="J165" s="220"/>
      <c r="K165" s="220"/>
      <c r="M165" s="97"/>
      <c r="N165" s="99"/>
      <c r="O165" s="100"/>
      <c r="P165" s="100"/>
      <c r="Q165" s="100"/>
      <c r="R165" s="100"/>
      <c r="S165" s="100"/>
      <c r="T165" s="100"/>
      <c r="U165" s="100"/>
      <c r="V165" s="100"/>
      <c r="W165" s="100"/>
      <c r="X165" s="101"/>
      <c r="AT165" s="98" t="s">
        <v>169</v>
      </c>
      <c r="AU165" s="98" t="s">
        <v>82</v>
      </c>
      <c r="AV165" s="13" t="s">
        <v>82</v>
      </c>
      <c r="AW165" s="13" t="s">
        <v>4</v>
      </c>
      <c r="AX165" s="13" t="s">
        <v>72</v>
      </c>
      <c r="AY165" s="98" t="s">
        <v>161</v>
      </c>
    </row>
    <row r="166" spans="1:65" s="13" customFormat="1">
      <c r="B166" s="219"/>
      <c r="C166" s="220"/>
      <c r="D166" s="221" t="s">
        <v>169</v>
      </c>
      <c r="E166" s="222" t="s">
        <v>1</v>
      </c>
      <c r="F166" s="223" t="s">
        <v>1127</v>
      </c>
      <c r="G166" s="220"/>
      <c r="H166" s="224">
        <v>-1.5760000000000001</v>
      </c>
      <c r="I166" s="220"/>
      <c r="J166" s="220"/>
      <c r="K166" s="220"/>
      <c r="M166" s="97"/>
      <c r="N166" s="99"/>
      <c r="O166" s="100"/>
      <c r="P166" s="100"/>
      <c r="Q166" s="100"/>
      <c r="R166" s="100"/>
      <c r="S166" s="100"/>
      <c r="T166" s="100"/>
      <c r="U166" s="100"/>
      <c r="V166" s="100"/>
      <c r="W166" s="100"/>
      <c r="X166" s="101"/>
      <c r="AT166" s="98" t="s">
        <v>169</v>
      </c>
      <c r="AU166" s="98" t="s">
        <v>82</v>
      </c>
      <c r="AV166" s="13" t="s">
        <v>82</v>
      </c>
      <c r="AW166" s="13" t="s">
        <v>4</v>
      </c>
      <c r="AX166" s="13" t="s">
        <v>72</v>
      </c>
      <c r="AY166" s="98" t="s">
        <v>161</v>
      </c>
    </row>
    <row r="167" spans="1:65" s="13" customFormat="1">
      <c r="B167" s="219"/>
      <c r="C167" s="220"/>
      <c r="D167" s="221" t="s">
        <v>169</v>
      </c>
      <c r="E167" s="222" t="s">
        <v>1</v>
      </c>
      <c r="F167" s="223" t="s">
        <v>1131</v>
      </c>
      <c r="G167" s="220"/>
      <c r="H167" s="224">
        <v>15.17</v>
      </c>
      <c r="I167" s="220"/>
      <c r="J167" s="220"/>
      <c r="K167" s="220"/>
      <c r="M167" s="97"/>
      <c r="N167" s="99"/>
      <c r="O167" s="100"/>
      <c r="P167" s="100"/>
      <c r="Q167" s="100"/>
      <c r="R167" s="100"/>
      <c r="S167" s="100"/>
      <c r="T167" s="100"/>
      <c r="U167" s="100"/>
      <c r="V167" s="100"/>
      <c r="W167" s="100"/>
      <c r="X167" s="101"/>
      <c r="AT167" s="98" t="s">
        <v>169</v>
      </c>
      <c r="AU167" s="98" t="s">
        <v>82</v>
      </c>
      <c r="AV167" s="13" t="s">
        <v>82</v>
      </c>
      <c r="AW167" s="13" t="s">
        <v>4</v>
      </c>
      <c r="AX167" s="13" t="s">
        <v>72</v>
      </c>
      <c r="AY167" s="98" t="s">
        <v>161</v>
      </c>
    </row>
    <row r="168" spans="1:65" s="13" customFormat="1">
      <c r="B168" s="219"/>
      <c r="C168" s="220"/>
      <c r="D168" s="221" t="s">
        <v>169</v>
      </c>
      <c r="E168" s="222" t="s">
        <v>1</v>
      </c>
      <c r="F168" s="223" t="s">
        <v>1132</v>
      </c>
      <c r="G168" s="220"/>
      <c r="H168" s="224">
        <v>-1.97</v>
      </c>
      <c r="I168" s="220"/>
      <c r="J168" s="220"/>
      <c r="K168" s="220"/>
      <c r="M168" s="97"/>
      <c r="N168" s="99"/>
      <c r="O168" s="100"/>
      <c r="P168" s="100"/>
      <c r="Q168" s="100"/>
      <c r="R168" s="100"/>
      <c r="S168" s="100"/>
      <c r="T168" s="100"/>
      <c r="U168" s="100"/>
      <c r="V168" s="100"/>
      <c r="W168" s="100"/>
      <c r="X168" s="101"/>
      <c r="AT168" s="98" t="s">
        <v>169</v>
      </c>
      <c r="AU168" s="98" t="s">
        <v>82</v>
      </c>
      <c r="AV168" s="13" t="s">
        <v>82</v>
      </c>
      <c r="AW168" s="13" t="s">
        <v>4</v>
      </c>
      <c r="AX168" s="13" t="s">
        <v>72</v>
      </c>
      <c r="AY168" s="98" t="s">
        <v>161</v>
      </c>
    </row>
    <row r="169" spans="1:65" s="13" customFormat="1">
      <c r="B169" s="219"/>
      <c r="C169" s="220"/>
      <c r="D169" s="221" t="s">
        <v>169</v>
      </c>
      <c r="E169" s="222" t="s">
        <v>1</v>
      </c>
      <c r="F169" s="223" t="s">
        <v>1133</v>
      </c>
      <c r="G169" s="220"/>
      <c r="H169" s="224">
        <v>8.14</v>
      </c>
      <c r="I169" s="220"/>
      <c r="J169" s="220"/>
      <c r="K169" s="220"/>
      <c r="M169" s="97"/>
      <c r="N169" s="99"/>
      <c r="O169" s="100"/>
      <c r="P169" s="100"/>
      <c r="Q169" s="100"/>
      <c r="R169" s="100"/>
      <c r="S169" s="100"/>
      <c r="T169" s="100"/>
      <c r="U169" s="100"/>
      <c r="V169" s="100"/>
      <c r="W169" s="100"/>
      <c r="X169" s="101"/>
      <c r="AT169" s="98" t="s">
        <v>169</v>
      </c>
      <c r="AU169" s="98" t="s">
        <v>82</v>
      </c>
      <c r="AV169" s="13" t="s">
        <v>82</v>
      </c>
      <c r="AW169" s="13" t="s">
        <v>4</v>
      </c>
      <c r="AX169" s="13" t="s">
        <v>72</v>
      </c>
      <c r="AY169" s="98" t="s">
        <v>161</v>
      </c>
    </row>
    <row r="170" spans="1:65" s="14" customFormat="1">
      <c r="B170" s="225"/>
      <c r="C170" s="226"/>
      <c r="D170" s="221" t="s">
        <v>169</v>
      </c>
      <c r="E170" s="227" t="s">
        <v>1</v>
      </c>
      <c r="F170" s="228" t="s">
        <v>171</v>
      </c>
      <c r="G170" s="226"/>
      <c r="H170" s="229">
        <v>46.755000000000003</v>
      </c>
      <c r="I170" s="226"/>
      <c r="J170" s="226"/>
      <c r="K170" s="226"/>
      <c r="M170" s="102"/>
      <c r="N170" s="104"/>
      <c r="O170" s="105"/>
      <c r="P170" s="105"/>
      <c r="Q170" s="105"/>
      <c r="R170" s="105"/>
      <c r="S170" s="105"/>
      <c r="T170" s="105"/>
      <c r="U170" s="105"/>
      <c r="V170" s="105"/>
      <c r="W170" s="105"/>
      <c r="X170" s="106"/>
      <c r="AT170" s="103" t="s">
        <v>169</v>
      </c>
      <c r="AU170" s="103" t="s">
        <v>82</v>
      </c>
      <c r="AV170" s="14" t="s">
        <v>168</v>
      </c>
      <c r="AW170" s="14" t="s">
        <v>4</v>
      </c>
      <c r="AX170" s="14" t="s">
        <v>80</v>
      </c>
      <c r="AY170" s="103" t="s">
        <v>161</v>
      </c>
    </row>
    <row r="171" spans="1:65" s="2" customFormat="1" ht="37.9" customHeight="1">
      <c r="A171" s="21"/>
      <c r="B171" s="137"/>
      <c r="C171" s="213" t="s">
        <v>162</v>
      </c>
      <c r="D171" s="213" t="s">
        <v>164</v>
      </c>
      <c r="E171" s="214" t="s">
        <v>1134</v>
      </c>
      <c r="F171" s="215" t="s">
        <v>1135</v>
      </c>
      <c r="G171" s="216" t="s">
        <v>167</v>
      </c>
      <c r="H171" s="217">
        <v>1.65</v>
      </c>
      <c r="I171" s="123"/>
      <c r="J171" s="123"/>
      <c r="K171" s="218">
        <f>ROUND(P171*H171,2)</f>
        <v>0</v>
      </c>
      <c r="L171" s="89"/>
      <c r="M171" s="22"/>
      <c r="N171" s="90" t="s">
        <v>1</v>
      </c>
      <c r="O171" s="91" t="s">
        <v>35</v>
      </c>
      <c r="P171" s="92">
        <f>I171+J171</f>
        <v>0</v>
      </c>
      <c r="Q171" s="92">
        <f>ROUND(I171*H171,2)</f>
        <v>0</v>
      </c>
      <c r="R171" s="92">
        <f>ROUND(J171*H171,2)</f>
        <v>0</v>
      </c>
      <c r="S171" s="93">
        <v>0</v>
      </c>
      <c r="T171" s="93">
        <f>S171*H171</f>
        <v>0</v>
      </c>
      <c r="U171" s="93">
        <v>0</v>
      </c>
      <c r="V171" s="93">
        <f>U171*H171</f>
        <v>0</v>
      </c>
      <c r="W171" s="93">
        <v>0</v>
      </c>
      <c r="X171" s="94">
        <f>W171*H171</f>
        <v>0</v>
      </c>
      <c r="Y171" s="21"/>
      <c r="Z171" s="21"/>
      <c r="AA171" s="21"/>
      <c r="AB171" s="21"/>
      <c r="AC171" s="21"/>
      <c r="AD171" s="21"/>
      <c r="AE171" s="21"/>
      <c r="AR171" s="95" t="s">
        <v>168</v>
      </c>
      <c r="AT171" s="95" t="s">
        <v>164</v>
      </c>
      <c r="AU171" s="95" t="s">
        <v>82</v>
      </c>
      <c r="AY171" s="17" t="s">
        <v>161</v>
      </c>
      <c r="BE171" s="96">
        <f>IF(O171="základní",K171,0)</f>
        <v>0</v>
      </c>
      <c r="BF171" s="96">
        <f>IF(O171="snížená",K171,0)</f>
        <v>0</v>
      </c>
      <c r="BG171" s="96">
        <f>IF(O171="zákl. přenesená",K171,0)</f>
        <v>0</v>
      </c>
      <c r="BH171" s="96">
        <f>IF(O171="sníž. přenesená",K171,0)</f>
        <v>0</v>
      </c>
      <c r="BI171" s="96">
        <f>IF(O171="nulová",K171,0)</f>
        <v>0</v>
      </c>
      <c r="BJ171" s="17" t="s">
        <v>80</v>
      </c>
      <c r="BK171" s="96">
        <f>ROUND(P171*H171,2)</f>
        <v>0</v>
      </c>
      <c r="BL171" s="17" t="s">
        <v>168</v>
      </c>
      <c r="BM171" s="95" t="s">
        <v>245</v>
      </c>
    </row>
    <row r="172" spans="1:65" s="13" customFormat="1">
      <c r="B172" s="219"/>
      <c r="C172" s="220"/>
      <c r="D172" s="221" t="s">
        <v>169</v>
      </c>
      <c r="E172" s="222" t="s">
        <v>1</v>
      </c>
      <c r="F172" s="223" t="s">
        <v>1136</v>
      </c>
      <c r="G172" s="220"/>
      <c r="H172" s="224">
        <v>0.78</v>
      </c>
      <c r="I172" s="220"/>
      <c r="J172" s="220"/>
      <c r="K172" s="220"/>
      <c r="M172" s="97"/>
      <c r="N172" s="99"/>
      <c r="O172" s="100"/>
      <c r="P172" s="100"/>
      <c r="Q172" s="100"/>
      <c r="R172" s="100"/>
      <c r="S172" s="100"/>
      <c r="T172" s="100"/>
      <c r="U172" s="100"/>
      <c r="V172" s="100"/>
      <c r="W172" s="100"/>
      <c r="X172" s="101"/>
      <c r="AT172" s="98" t="s">
        <v>169</v>
      </c>
      <c r="AU172" s="98" t="s">
        <v>82</v>
      </c>
      <c r="AV172" s="13" t="s">
        <v>82</v>
      </c>
      <c r="AW172" s="13" t="s">
        <v>4</v>
      </c>
      <c r="AX172" s="13" t="s">
        <v>72</v>
      </c>
      <c r="AY172" s="98" t="s">
        <v>161</v>
      </c>
    </row>
    <row r="173" spans="1:65" s="13" customFormat="1">
      <c r="B173" s="219"/>
      <c r="C173" s="220"/>
      <c r="D173" s="221" t="s">
        <v>169</v>
      </c>
      <c r="E173" s="222" t="s">
        <v>1</v>
      </c>
      <c r="F173" s="223" t="s">
        <v>1137</v>
      </c>
      <c r="G173" s="220"/>
      <c r="H173" s="224">
        <v>0.87</v>
      </c>
      <c r="I173" s="220"/>
      <c r="J173" s="220"/>
      <c r="K173" s="220"/>
      <c r="M173" s="97"/>
      <c r="N173" s="99"/>
      <c r="O173" s="100"/>
      <c r="P173" s="100"/>
      <c r="Q173" s="100"/>
      <c r="R173" s="100"/>
      <c r="S173" s="100"/>
      <c r="T173" s="100"/>
      <c r="U173" s="100"/>
      <c r="V173" s="100"/>
      <c r="W173" s="100"/>
      <c r="X173" s="101"/>
      <c r="AT173" s="98" t="s">
        <v>169</v>
      </c>
      <c r="AU173" s="98" t="s">
        <v>82</v>
      </c>
      <c r="AV173" s="13" t="s">
        <v>82</v>
      </c>
      <c r="AW173" s="13" t="s">
        <v>4</v>
      </c>
      <c r="AX173" s="13" t="s">
        <v>72</v>
      </c>
      <c r="AY173" s="98" t="s">
        <v>161</v>
      </c>
    </row>
    <row r="174" spans="1:65" s="14" customFormat="1">
      <c r="B174" s="225"/>
      <c r="C174" s="226"/>
      <c r="D174" s="221" t="s">
        <v>169</v>
      </c>
      <c r="E174" s="227" t="s">
        <v>1</v>
      </c>
      <c r="F174" s="228" t="s">
        <v>171</v>
      </c>
      <c r="G174" s="226"/>
      <c r="H174" s="229">
        <v>1.65</v>
      </c>
      <c r="I174" s="226"/>
      <c r="J174" s="226"/>
      <c r="K174" s="226"/>
      <c r="M174" s="102"/>
      <c r="N174" s="104"/>
      <c r="O174" s="105"/>
      <c r="P174" s="105"/>
      <c r="Q174" s="105"/>
      <c r="R174" s="105"/>
      <c r="S174" s="105"/>
      <c r="T174" s="105"/>
      <c r="U174" s="105"/>
      <c r="V174" s="105"/>
      <c r="W174" s="105"/>
      <c r="X174" s="106"/>
      <c r="AT174" s="103" t="s">
        <v>169</v>
      </c>
      <c r="AU174" s="103" t="s">
        <v>82</v>
      </c>
      <c r="AV174" s="14" t="s">
        <v>168</v>
      </c>
      <c r="AW174" s="14" t="s">
        <v>4</v>
      </c>
      <c r="AX174" s="14" t="s">
        <v>80</v>
      </c>
      <c r="AY174" s="103" t="s">
        <v>161</v>
      </c>
    </row>
    <row r="175" spans="1:65" s="2" customFormat="1" ht="44.25" customHeight="1">
      <c r="A175" s="21"/>
      <c r="B175" s="137"/>
      <c r="C175" s="213" t="s">
        <v>195</v>
      </c>
      <c r="D175" s="213" t="s">
        <v>164</v>
      </c>
      <c r="E175" s="214" t="s">
        <v>1138</v>
      </c>
      <c r="F175" s="215" t="s">
        <v>1139</v>
      </c>
      <c r="G175" s="216" t="s">
        <v>167</v>
      </c>
      <c r="H175" s="217">
        <v>3.88</v>
      </c>
      <c r="I175" s="123"/>
      <c r="J175" s="123"/>
      <c r="K175" s="218">
        <f>ROUND(P175*H175,2)</f>
        <v>0</v>
      </c>
      <c r="L175" s="89"/>
      <c r="M175" s="22"/>
      <c r="N175" s="90" t="s">
        <v>1</v>
      </c>
      <c r="O175" s="91" t="s">
        <v>35</v>
      </c>
      <c r="P175" s="92">
        <f>I175+J175</f>
        <v>0</v>
      </c>
      <c r="Q175" s="92">
        <f>ROUND(I175*H175,2)</f>
        <v>0</v>
      </c>
      <c r="R175" s="92">
        <f>ROUND(J175*H175,2)</f>
        <v>0</v>
      </c>
      <c r="S175" s="93">
        <v>0</v>
      </c>
      <c r="T175" s="93">
        <f>S175*H175</f>
        <v>0</v>
      </c>
      <c r="U175" s="93">
        <v>0</v>
      </c>
      <c r="V175" s="93">
        <f>U175*H175</f>
        <v>0</v>
      </c>
      <c r="W175" s="93">
        <v>0</v>
      </c>
      <c r="X175" s="94">
        <f>W175*H175</f>
        <v>0</v>
      </c>
      <c r="Y175" s="21"/>
      <c r="Z175" s="21"/>
      <c r="AA175" s="21"/>
      <c r="AB175" s="21"/>
      <c r="AC175" s="21"/>
      <c r="AD175" s="21"/>
      <c r="AE175" s="21"/>
      <c r="AR175" s="95" t="s">
        <v>168</v>
      </c>
      <c r="AT175" s="95" t="s">
        <v>164</v>
      </c>
      <c r="AU175" s="95" t="s">
        <v>82</v>
      </c>
      <c r="AY175" s="17" t="s">
        <v>161</v>
      </c>
      <c r="BE175" s="96">
        <f>IF(O175="základní",K175,0)</f>
        <v>0</v>
      </c>
      <c r="BF175" s="96">
        <f>IF(O175="snížená",K175,0)</f>
        <v>0</v>
      </c>
      <c r="BG175" s="96">
        <f>IF(O175="zákl. přenesená",K175,0)</f>
        <v>0</v>
      </c>
      <c r="BH175" s="96">
        <f>IF(O175="sníž. přenesená",K175,0)</f>
        <v>0</v>
      </c>
      <c r="BI175" s="96">
        <f>IF(O175="nulová",K175,0)</f>
        <v>0</v>
      </c>
      <c r="BJ175" s="17" t="s">
        <v>80</v>
      </c>
      <c r="BK175" s="96">
        <f>ROUND(P175*H175,2)</f>
        <v>0</v>
      </c>
      <c r="BL175" s="17" t="s">
        <v>168</v>
      </c>
      <c r="BM175" s="95" t="s">
        <v>248</v>
      </c>
    </row>
    <row r="176" spans="1:65" s="13" customFormat="1">
      <c r="B176" s="219"/>
      <c r="C176" s="220"/>
      <c r="D176" s="221" t="s">
        <v>169</v>
      </c>
      <c r="E176" s="222" t="s">
        <v>1</v>
      </c>
      <c r="F176" s="223" t="s">
        <v>1140</v>
      </c>
      <c r="G176" s="220"/>
      <c r="H176" s="224">
        <v>1.56</v>
      </c>
      <c r="I176" s="220"/>
      <c r="J176" s="220"/>
      <c r="K176" s="220"/>
      <c r="M176" s="97"/>
      <c r="N176" s="99"/>
      <c r="O176" s="100"/>
      <c r="P176" s="100"/>
      <c r="Q176" s="100"/>
      <c r="R176" s="100"/>
      <c r="S176" s="100"/>
      <c r="T176" s="100"/>
      <c r="U176" s="100"/>
      <c r="V176" s="100"/>
      <c r="W176" s="100"/>
      <c r="X176" s="101"/>
      <c r="AT176" s="98" t="s">
        <v>169</v>
      </c>
      <c r="AU176" s="98" t="s">
        <v>82</v>
      </c>
      <c r="AV176" s="13" t="s">
        <v>82</v>
      </c>
      <c r="AW176" s="13" t="s">
        <v>4</v>
      </c>
      <c r="AX176" s="13" t="s">
        <v>72</v>
      </c>
      <c r="AY176" s="98" t="s">
        <v>161</v>
      </c>
    </row>
    <row r="177" spans="1:65" s="13" customFormat="1">
      <c r="B177" s="219"/>
      <c r="C177" s="220"/>
      <c r="D177" s="221" t="s">
        <v>169</v>
      </c>
      <c r="E177" s="222" t="s">
        <v>1</v>
      </c>
      <c r="F177" s="223" t="s">
        <v>1141</v>
      </c>
      <c r="G177" s="220"/>
      <c r="H177" s="224">
        <v>2.3199999999999998</v>
      </c>
      <c r="I177" s="220"/>
      <c r="J177" s="220"/>
      <c r="K177" s="220"/>
      <c r="M177" s="97"/>
      <c r="N177" s="99"/>
      <c r="O177" s="100"/>
      <c r="P177" s="100"/>
      <c r="Q177" s="100"/>
      <c r="R177" s="100"/>
      <c r="S177" s="100"/>
      <c r="T177" s="100"/>
      <c r="U177" s="100"/>
      <c r="V177" s="100"/>
      <c r="W177" s="100"/>
      <c r="X177" s="101"/>
      <c r="AT177" s="98" t="s">
        <v>169</v>
      </c>
      <c r="AU177" s="98" t="s">
        <v>82</v>
      </c>
      <c r="AV177" s="13" t="s">
        <v>82</v>
      </c>
      <c r="AW177" s="13" t="s">
        <v>4</v>
      </c>
      <c r="AX177" s="13" t="s">
        <v>72</v>
      </c>
      <c r="AY177" s="98" t="s">
        <v>161</v>
      </c>
    </row>
    <row r="178" spans="1:65" s="14" customFormat="1">
      <c r="B178" s="225"/>
      <c r="C178" s="226"/>
      <c r="D178" s="221" t="s">
        <v>169</v>
      </c>
      <c r="E178" s="227" t="s">
        <v>1</v>
      </c>
      <c r="F178" s="228" t="s">
        <v>171</v>
      </c>
      <c r="G178" s="226"/>
      <c r="H178" s="229">
        <v>3.88</v>
      </c>
      <c r="I178" s="226"/>
      <c r="J178" s="226"/>
      <c r="K178" s="226"/>
      <c r="M178" s="102"/>
      <c r="N178" s="104"/>
      <c r="O178" s="105"/>
      <c r="P178" s="105"/>
      <c r="Q178" s="105"/>
      <c r="R178" s="105"/>
      <c r="S178" s="105"/>
      <c r="T178" s="105"/>
      <c r="U178" s="105"/>
      <c r="V178" s="105"/>
      <c r="W178" s="105"/>
      <c r="X178" s="106"/>
      <c r="AT178" s="103" t="s">
        <v>169</v>
      </c>
      <c r="AU178" s="103" t="s">
        <v>82</v>
      </c>
      <c r="AV178" s="14" t="s">
        <v>168</v>
      </c>
      <c r="AW178" s="14" t="s">
        <v>4</v>
      </c>
      <c r="AX178" s="14" t="s">
        <v>80</v>
      </c>
      <c r="AY178" s="103" t="s">
        <v>161</v>
      </c>
    </row>
    <row r="179" spans="1:65" s="12" customFormat="1" ht="22.9" customHeight="1">
      <c r="B179" s="206"/>
      <c r="C179" s="207"/>
      <c r="D179" s="208" t="s">
        <v>71</v>
      </c>
      <c r="E179" s="211" t="s">
        <v>180</v>
      </c>
      <c r="F179" s="211" t="s">
        <v>580</v>
      </c>
      <c r="G179" s="207"/>
      <c r="H179" s="207"/>
      <c r="I179" s="207"/>
      <c r="J179" s="207"/>
      <c r="K179" s="212">
        <f>BK179</f>
        <v>0</v>
      </c>
      <c r="M179" s="80"/>
      <c r="N179" s="82"/>
      <c r="O179" s="83"/>
      <c r="P179" s="83"/>
      <c r="Q179" s="84">
        <f>SUM(Q180:Q265)</f>
        <v>0</v>
      </c>
      <c r="R179" s="84">
        <f>SUM(R180:R265)</f>
        <v>0</v>
      </c>
      <c r="S179" s="83"/>
      <c r="T179" s="85">
        <f>SUM(T180:T265)</f>
        <v>0</v>
      </c>
      <c r="U179" s="83"/>
      <c r="V179" s="85">
        <f>SUM(V180:V265)</f>
        <v>0</v>
      </c>
      <c r="W179" s="83"/>
      <c r="X179" s="86">
        <f>SUM(X180:X265)</f>
        <v>0</v>
      </c>
      <c r="AR179" s="81" t="s">
        <v>80</v>
      </c>
      <c r="AT179" s="87" t="s">
        <v>71</v>
      </c>
      <c r="AU179" s="87" t="s">
        <v>80</v>
      </c>
      <c r="AY179" s="81" t="s">
        <v>161</v>
      </c>
      <c r="BK179" s="88">
        <f>SUM(BK180:BK265)</f>
        <v>0</v>
      </c>
    </row>
    <row r="180" spans="1:65" s="2" customFormat="1" ht="44.25" customHeight="1">
      <c r="A180" s="21"/>
      <c r="B180" s="137"/>
      <c r="C180" s="213" t="s">
        <v>249</v>
      </c>
      <c r="D180" s="213" t="s">
        <v>164</v>
      </c>
      <c r="E180" s="214" t="s">
        <v>1142</v>
      </c>
      <c r="F180" s="215" t="s">
        <v>1143</v>
      </c>
      <c r="G180" s="216" t="s">
        <v>167</v>
      </c>
      <c r="H180" s="217">
        <v>23.5</v>
      </c>
      <c r="I180" s="123"/>
      <c r="J180" s="123"/>
      <c r="K180" s="218">
        <f>ROUND(P180*H180,2)</f>
        <v>0</v>
      </c>
      <c r="L180" s="89"/>
      <c r="M180" s="22"/>
      <c r="N180" s="90" t="s">
        <v>1</v>
      </c>
      <c r="O180" s="91" t="s">
        <v>35</v>
      </c>
      <c r="P180" s="92">
        <f>I180+J180</f>
        <v>0</v>
      </c>
      <c r="Q180" s="92">
        <f>ROUND(I180*H180,2)</f>
        <v>0</v>
      </c>
      <c r="R180" s="92">
        <f>ROUND(J180*H180,2)</f>
        <v>0</v>
      </c>
      <c r="S180" s="93">
        <v>0</v>
      </c>
      <c r="T180" s="93">
        <f>S180*H180</f>
        <v>0</v>
      </c>
      <c r="U180" s="93">
        <v>0</v>
      </c>
      <c r="V180" s="93">
        <f>U180*H180</f>
        <v>0</v>
      </c>
      <c r="W180" s="93">
        <v>0</v>
      </c>
      <c r="X180" s="94">
        <f>W180*H180</f>
        <v>0</v>
      </c>
      <c r="Y180" s="21"/>
      <c r="Z180" s="21"/>
      <c r="AA180" s="21"/>
      <c r="AB180" s="21"/>
      <c r="AC180" s="21"/>
      <c r="AD180" s="21"/>
      <c r="AE180" s="21"/>
      <c r="AR180" s="95" t="s">
        <v>168</v>
      </c>
      <c r="AT180" s="95" t="s">
        <v>164</v>
      </c>
      <c r="AU180" s="95" t="s">
        <v>82</v>
      </c>
      <c r="AY180" s="17" t="s">
        <v>161</v>
      </c>
      <c r="BE180" s="96">
        <f>IF(O180="základní",K180,0)</f>
        <v>0</v>
      </c>
      <c r="BF180" s="96">
        <f>IF(O180="snížená",K180,0)</f>
        <v>0</v>
      </c>
      <c r="BG180" s="96">
        <f>IF(O180="zákl. přenesená",K180,0)</f>
        <v>0</v>
      </c>
      <c r="BH180" s="96">
        <f>IF(O180="sníž. přenesená",K180,0)</f>
        <v>0</v>
      </c>
      <c r="BI180" s="96">
        <f>IF(O180="nulová",K180,0)</f>
        <v>0</v>
      </c>
      <c r="BJ180" s="17" t="s">
        <v>80</v>
      </c>
      <c r="BK180" s="96">
        <f>ROUND(P180*H180,2)</f>
        <v>0</v>
      </c>
      <c r="BL180" s="17" t="s">
        <v>168</v>
      </c>
      <c r="BM180" s="95" t="s">
        <v>252</v>
      </c>
    </row>
    <row r="181" spans="1:65" s="15" customFormat="1">
      <c r="B181" s="230"/>
      <c r="C181" s="231"/>
      <c r="D181" s="221" t="s">
        <v>169</v>
      </c>
      <c r="E181" s="232" t="s">
        <v>1</v>
      </c>
      <c r="F181" s="233" t="s">
        <v>1144</v>
      </c>
      <c r="G181" s="231"/>
      <c r="H181" s="232" t="s">
        <v>1</v>
      </c>
      <c r="I181" s="231"/>
      <c r="J181" s="231"/>
      <c r="K181" s="231"/>
      <c r="M181" s="107"/>
      <c r="N181" s="109"/>
      <c r="O181" s="110"/>
      <c r="P181" s="110"/>
      <c r="Q181" s="110"/>
      <c r="R181" s="110"/>
      <c r="S181" s="110"/>
      <c r="T181" s="110"/>
      <c r="U181" s="110"/>
      <c r="V181" s="110"/>
      <c r="W181" s="110"/>
      <c r="X181" s="111"/>
      <c r="AT181" s="108" t="s">
        <v>169</v>
      </c>
      <c r="AU181" s="108" t="s">
        <v>82</v>
      </c>
      <c r="AV181" s="15" t="s">
        <v>80</v>
      </c>
      <c r="AW181" s="15" t="s">
        <v>4</v>
      </c>
      <c r="AX181" s="15" t="s">
        <v>72</v>
      </c>
      <c r="AY181" s="108" t="s">
        <v>161</v>
      </c>
    </row>
    <row r="182" spans="1:65" s="13" customFormat="1">
      <c r="B182" s="219"/>
      <c r="C182" s="220"/>
      <c r="D182" s="221" t="s">
        <v>169</v>
      </c>
      <c r="E182" s="222" t="s">
        <v>1</v>
      </c>
      <c r="F182" s="223" t="s">
        <v>1145</v>
      </c>
      <c r="G182" s="220"/>
      <c r="H182" s="224">
        <v>23.5</v>
      </c>
      <c r="I182" s="220"/>
      <c r="J182" s="220"/>
      <c r="K182" s="220"/>
      <c r="M182" s="97"/>
      <c r="N182" s="99"/>
      <c r="O182" s="100"/>
      <c r="P182" s="100"/>
      <c r="Q182" s="100"/>
      <c r="R182" s="100"/>
      <c r="S182" s="100"/>
      <c r="T182" s="100"/>
      <c r="U182" s="100"/>
      <c r="V182" s="100"/>
      <c r="W182" s="100"/>
      <c r="X182" s="101"/>
      <c r="AT182" s="98" t="s">
        <v>169</v>
      </c>
      <c r="AU182" s="98" t="s">
        <v>82</v>
      </c>
      <c r="AV182" s="13" t="s">
        <v>82</v>
      </c>
      <c r="AW182" s="13" t="s">
        <v>4</v>
      </c>
      <c r="AX182" s="13" t="s">
        <v>72</v>
      </c>
      <c r="AY182" s="98" t="s">
        <v>161</v>
      </c>
    </row>
    <row r="183" spans="1:65" s="14" customFormat="1">
      <c r="B183" s="225"/>
      <c r="C183" s="226"/>
      <c r="D183" s="221" t="s">
        <v>169</v>
      </c>
      <c r="E183" s="227" t="s">
        <v>1</v>
      </c>
      <c r="F183" s="228" t="s">
        <v>171</v>
      </c>
      <c r="G183" s="226"/>
      <c r="H183" s="229">
        <v>23.5</v>
      </c>
      <c r="I183" s="226"/>
      <c r="J183" s="226"/>
      <c r="K183" s="226"/>
      <c r="M183" s="102"/>
      <c r="N183" s="104"/>
      <c r="O183" s="105"/>
      <c r="P183" s="105"/>
      <c r="Q183" s="105"/>
      <c r="R183" s="105"/>
      <c r="S183" s="105"/>
      <c r="T183" s="105"/>
      <c r="U183" s="105"/>
      <c r="V183" s="105"/>
      <c r="W183" s="105"/>
      <c r="X183" s="106"/>
      <c r="AT183" s="103" t="s">
        <v>169</v>
      </c>
      <c r="AU183" s="103" t="s">
        <v>82</v>
      </c>
      <c r="AV183" s="14" t="s">
        <v>168</v>
      </c>
      <c r="AW183" s="14" t="s">
        <v>4</v>
      </c>
      <c r="AX183" s="14" t="s">
        <v>80</v>
      </c>
      <c r="AY183" s="103" t="s">
        <v>161</v>
      </c>
    </row>
    <row r="184" spans="1:65" s="2" customFormat="1" ht="33" customHeight="1">
      <c r="A184" s="21"/>
      <c r="B184" s="137"/>
      <c r="C184" s="213" t="s">
        <v>9</v>
      </c>
      <c r="D184" s="213" t="s">
        <v>164</v>
      </c>
      <c r="E184" s="214" t="s">
        <v>1146</v>
      </c>
      <c r="F184" s="215" t="s">
        <v>1147</v>
      </c>
      <c r="G184" s="216" t="s">
        <v>167</v>
      </c>
      <c r="H184" s="217">
        <v>108.41</v>
      </c>
      <c r="I184" s="123"/>
      <c r="J184" s="123"/>
      <c r="K184" s="218">
        <f>ROUND(P184*H184,2)</f>
        <v>0</v>
      </c>
      <c r="L184" s="89"/>
      <c r="M184" s="22"/>
      <c r="N184" s="90" t="s">
        <v>1</v>
      </c>
      <c r="O184" s="91" t="s">
        <v>35</v>
      </c>
      <c r="P184" s="92">
        <f>I184+J184</f>
        <v>0</v>
      </c>
      <c r="Q184" s="92">
        <f>ROUND(I184*H184,2)</f>
        <v>0</v>
      </c>
      <c r="R184" s="92">
        <f>ROUND(J184*H184,2)</f>
        <v>0</v>
      </c>
      <c r="S184" s="93">
        <v>0</v>
      </c>
      <c r="T184" s="93">
        <f>S184*H184</f>
        <v>0</v>
      </c>
      <c r="U184" s="93">
        <v>0</v>
      </c>
      <c r="V184" s="93">
        <f>U184*H184</f>
        <v>0</v>
      </c>
      <c r="W184" s="93">
        <v>0</v>
      </c>
      <c r="X184" s="94">
        <f>W184*H184</f>
        <v>0</v>
      </c>
      <c r="Y184" s="21"/>
      <c r="Z184" s="21"/>
      <c r="AA184" s="21"/>
      <c r="AB184" s="21"/>
      <c r="AC184" s="21"/>
      <c r="AD184" s="21"/>
      <c r="AE184" s="21"/>
      <c r="AR184" s="95" t="s">
        <v>168</v>
      </c>
      <c r="AT184" s="95" t="s">
        <v>164</v>
      </c>
      <c r="AU184" s="95" t="s">
        <v>82</v>
      </c>
      <c r="AY184" s="17" t="s">
        <v>161</v>
      </c>
      <c r="BE184" s="96">
        <f>IF(O184="základní",K184,0)</f>
        <v>0</v>
      </c>
      <c r="BF184" s="96">
        <f>IF(O184="snížená",K184,0)</f>
        <v>0</v>
      </c>
      <c r="BG184" s="96">
        <f>IF(O184="zákl. přenesená",K184,0)</f>
        <v>0</v>
      </c>
      <c r="BH184" s="96">
        <f>IF(O184="sníž. přenesená",K184,0)</f>
        <v>0</v>
      </c>
      <c r="BI184" s="96">
        <f>IF(O184="nulová",K184,0)</f>
        <v>0</v>
      </c>
      <c r="BJ184" s="17" t="s">
        <v>80</v>
      </c>
      <c r="BK184" s="96">
        <f>ROUND(P184*H184,2)</f>
        <v>0</v>
      </c>
      <c r="BL184" s="17" t="s">
        <v>168</v>
      </c>
      <c r="BM184" s="95" t="s">
        <v>257</v>
      </c>
    </row>
    <row r="185" spans="1:65" s="15" customFormat="1">
      <c r="B185" s="230"/>
      <c r="C185" s="231"/>
      <c r="D185" s="221" t="s">
        <v>169</v>
      </c>
      <c r="E185" s="232" t="s">
        <v>1</v>
      </c>
      <c r="F185" s="233" t="s">
        <v>1148</v>
      </c>
      <c r="G185" s="231"/>
      <c r="H185" s="232" t="s">
        <v>1</v>
      </c>
      <c r="I185" s="231"/>
      <c r="J185" s="231"/>
      <c r="K185" s="231"/>
      <c r="M185" s="107"/>
      <c r="N185" s="109"/>
      <c r="O185" s="110"/>
      <c r="P185" s="110"/>
      <c r="Q185" s="110"/>
      <c r="R185" s="110"/>
      <c r="S185" s="110"/>
      <c r="T185" s="110"/>
      <c r="U185" s="110"/>
      <c r="V185" s="110"/>
      <c r="W185" s="110"/>
      <c r="X185" s="111"/>
      <c r="AT185" s="108" t="s">
        <v>169</v>
      </c>
      <c r="AU185" s="108" t="s">
        <v>82</v>
      </c>
      <c r="AV185" s="15" t="s">
        <v>80</v>
      </c>
      <c r="AW185" s="15" t="s">
        <v>4</v>
      </c>
      <c r="AX185" s="15" t="s">
        <v>72</v>
      </c>
      <c r="AY185" s="108" t="s">
        <v>161</v>
      </c>
    </row>
    <row r="186" spans="1:65" s="13" customFormat="1">
      <c r="B186" s="219"/>
      <c r="C186" s="220"/>
      <c r="D186" s="221" t="s">
        <v>169</v>
      </c>
      <c r="E186" s="222" t="s">
        <v>1</v>
      </c>
      <c r="F186" s="223" t="s">
        <v>1149</v>
      </c>
      <c r="G186" s="220"/>
      <c r="H186" s="224">
        <v>108.41</v>
      </c>
      <c r="I186" s="220"/>
      <c r="J186" s="220"/>
      <c r="K186" s="220"/>
      <c r="M186" s="97"/>
      <c r="N186" s="99"/>
      <c r="O186" s="100"/>
      <c r="P186" s="100"/>
      <c r="Q186" s="100"/>
      <c r="R186" s="100"/>
      <c r="S186" s="100"/>
      <c r="T186" s="100"/>
      <c r="U186" s="100"/>
      <c r="V186" s="100"/>
      <c r="W186" s="100"/>
      <c r="X186" s="101"/>
      <c r="AT186" s="98" t="s">
        <v>169</v>
      </c>
      <c r="AU186" s="98" t="s">
        <v>82</v>
      </c>
      <c r="AV186" s="13" t="s">
        <v>82</v>
      </c>
      <c r="AW186" s="13" t="s">
        <v>4</v>
      </c>
      <c r="AX186" s="13" t="s">
        <v>72</v>
      </c>
      <c r="AY186" s="98" t="s">
        <v>161</v>
      </c>
    </row>
    <row r="187" spans="1:65" s="14" customFormat="1">
      <c r="B187" s="225"/>
      <c r="C187" s="226"/>
      <c r="D187" s="221" t="s">
        <v>169</v>
      </c>
      <c r="E187" s="227" t="s">
        <v>1</v>
      </c>
      <c r="F187" s="228" t="s">
        <v>171</v>
      </c>
      <c r="G187" s="226"/>
      <c r="H187" s="229">
        <v>108.41</v>
      </c>
      <c r="I187" s="226"/>
      <c r="J187" s="226"/>
      <c r="K187" s="226"/>
      <c r="M187" s="102"/>
      <c r="N187" s="104"/>
      <c r="O187" s="105"/>
      <c r="P187" s="105"/>
      <c r="Q187" s="105"/>
      <c r="R187" s="105"/>
      <c r="S187" s="105"/>
      <c r="T187" s="105"/>
      <c r="U187" s="105"/>
      <c r="V187" s="105"/>
      <c r="W187" s="105"/>
      <c r="X187" s="106"/>
      <c r="AT187" s="103" t="s">
        <v>169</v>
      </c>
      <c r="AU187" s="103" t="s">
        <v>82</v>
      </c>
      <c r="AV187" s="14" t="s">
        <v>168</v>
      </c>
      <c r="AW187" s="14" t="s">
        <v>4</v>
      </c>
      <c r="AX187" s="14" t="s">
        <v>80</v>
      </c>
      <c r="AY187" s="103" t="s">
        <v>161</v>
      </c>
    </row>
    <row r="188" spans="1:65" s="2" customFormat="1" ht="21.75" customHeight="1">
      <c r="A188" s="21"/>
      <c r="B188" s="137"/>
      <c r="C188" s="213" t="s">
        <v>266</v>
      </c>
      <c r="D188" s="213" t="s">
        <v>164</v>
      </c>
      <c r="E188" s="214" t="s">
        <v>1150</v>
      </c>
      <c r="F188" s="215" t="s">
        <v>1151</v>
      </c>
      <c r="G188" s="216" t="s">
        <v>167</v>
      </c>
      <c r="H188" s="217">
        <v>88.5</v>
      </c>
      <c r="I188" s="123"/>
      <c r="J188" s="123"/>
      <c r="K188" s="218">
        <f>ROUND(P188*H188,2)</f>
        <v>0</v>
      </c>
      <c r="L188" s="89"/>
      <c r="M188" s="22"/>
      <c r="N188" s="90" t="s">
        <v>1</v>
      </c>
      <c r="O188" s="91" t="s">
        <v>35</v>
      </c>
      <c r="P188" s="92">
        <f>I188+J188</f>
        <v>0</v>
      </c>
      <c r="Q188" s="92">
        <f>ROUND(I188*H188,2)</f>
        <v>0</v>
      </c>
      <c r="R188" s="92">
        <f>ROUND(J188*H188,2)</f>
        <v>0</v>
      </c>
      <c r="S188" s="93">
        <v>0</v>
      </c>
      <c r="T188" s="93">
        <f>S188*H188</f>
        <v>0</v>
      </c>
      <c r="U188" s="93">
        <v>0</v>
      </c>
      <c r="V188" s="93">
        <f>U188*H188</f>
        <v>0</v>
      </c>
      <c r="W188" s="93">
        <v>0</v>
      </c>
      <c r="X188" s="94">
        <f>W188*H188</f>
        <v>0</v>
      </c>
      <c r="Y188" s="21"/>
      <c r="Z188" s="21"/>
      <c r="AA188" s="21"/>
      <c r="AB188" s="21"/>
      <c r="AC188" s="21"/>
      <c r="AD188" s="21"/>
      <c r="AE188" s="21"/>
      <c r="AR188" s="95" t="s">
        <v>168</v>
      </c>
      <c r="AT188" s="95" t="s">
        <v>164</v>
      </c>
      <c r="AU188" s="95" t="s">
        <v>82</v>
      </c>
      <c r="AY188" s="17" t="s">
        <v>161</v>
      </c>
      <c r="BE188" s="96">
        <f>IF(O188="základní",K188,0)</f>
        <v>0</v>
      </c>
      <c r="BF188" s="96">
        <f>IF(O188="snížená",K188,0)</f>
        <v>0</v>
      </c>
      <c r="BG188" s="96">
        <f>IF(O188="zákl. přenesená",K188,0)</f>
        <v>0</v>
      </c>
      <c r="BH188" s="96">
        <f>IF(O188="sníž. přenesená",K188,0)</f>
        <v>0</v>
      </c>
      <c r="BI188" s="96">
        <f>IF(O188="nulová",K188,0)</f>
        <v>0</v>
      </c>
      <c r="BJ188" s="17" t="s">
        <v>80</v>
      </c>
      <c r="BK188" s="96">
        <f>ROUND(P188*H188,2)</f>
        <v>0</v>
      </c>
      <c r="BL188" s="17" t="s">
        <v>168</v>
      </c>
      <c r="BM188" s="95" t="s">
        <v>270</v>
      </c>
    </row>
    <row r="189" spans="1:65" s="13" customFormat="1">
      <c r="B189" s="219"/>
      <c r="C189" s="220"/>
      <c r="D189" s="221" t="s">
        <v>169</v>
      </c>
      <c r="E189" s="222" t="s">
        <v>1</v>
      </c>
      <c r="F189" s="223" t="s">
        <v>1152</v>
      </c>
      <c r="G189" s="220"/>
      <c r="H189" s="224">
        <v>66.5</v>
      </c>
      <c r="I189" s="220"/>
      <c r="J189" s="220"/>
      <c r="K189" s="220"/>
      <c r="M189" s="97"/>
      <c r="N189" s="99"/>
      <c r="O189" s="100"/>
      <c r="P189" s="100"/>
      <c r="Q189" s="100"/>
      <c r="R189" s="100"/>
      <c r="S189" s="100"/>
      <c r="T189" s="100"/>
      <c r="U189" s="100"/>
      <c r="V189" s="100"/>
      <c r="W189" s="100"/>
      <c r="X189" s="101"/>
      <c r="AT189" s="98" t="s">
        <v>169</v>
      </c>
      <c r="AU189" s="98" t="s">
        <v>82</v>
      </c>
      <c r="AV189" s="13" t="s">
        <v>82</v>
      </c>
      <c r="AW189" s="13" t="s">
        <v>4</v>
      </c>
      <c r="AX189" s="13" t="s">
        <v>72</v>
      </c>
      <c r="AY189" s="98" t="s">
        <v>161</v>
      </c>
    </row>
    <row r="190" spans="1:65" s="13" customFormat="1">
      <c r="B190" s="219"/>
      <c r="C190" s="220"/>
      <c r="D190" s="221" t="s">
        <v>169</v>
      </c>
      <c r="E190" s="222" t="s">
        <v>1</v>
      </c>
      <c r="F190" s="223" t="s">
        <v>1153</v>
      </c>
      <c r="G190" s="220"/>
      <c r="H190" s="224">
        <v>22</v>
      </c>
      <c r="I190" s="220"/>
      <c r="J190" s="220"/>
      <c r="K190" s="220"/>
      <c r="M190" s="97"/>
      <c r="N190" s="99"/>
      <c r="O190" s="100"/>
      <c r="P190" s="100"/>
      <c r="Q190" s="100"/>
      <c r="R190" s="100"/>
      <c r="S190" s="100"/>
      <c r="T190" s="100"/>
      <c r="U190" s="100"/>
      <c r="V190" s="100"/>
      <c r="W190" s="100"/>
      <c r="X190" s="101"/>
      <c r="AT190" s="98" t="s">
        <v>169</v>
      </c>
      <c r="AU190" s="98" t="s">
        <v>82</v>
      </c>
      <c r="AV190" s="13" t="s">
        <v>82</v>
      </c>
      <c r="AW190" s="13" t="s">
        <v>4</v>
      </c>
      <c r="AX190" s="13" t="s">
        <v>72</v>
      </c>
      <c r="AY190" s="98" t="s">
        <v>161</v>
      </c>
    </row>
    <row r="191" spans="1:65" s="14" customFormat="1">
      <c r="B191" s="225"/>
      <c r="C191" s="226"/>
      <c r="D191" s="221" t="s">
        <v>169</v>
      </c>
      <c r="E191" s="227" t="s">
        <v>1</v>
      </c>
      <c r="F191" s="228" t="s">
        <v>171</v>
      </c>
      <c r="G191" s="226"/>
      <c r="H191" s="229">
        <v>88.5</v>
      </c>
      <c r="I191" s="226"/>
      <c r="J191" s="226"/>
      <c r="K191" s="226"/>
      <c r="M191" s="102"/>
      <c r="N191" s="104"/>
      <c r="O191" s="105"/>
      <c r="P191" s="105"/>
      <c r="Q191" s="105"/>
      <c r="R191" s="105"/>
      <c r="S191" s="105"/>
      <c r="T191" s="105"/>
      <c r="U191" s="105"/>
      <c r="V191" s="105"/>
      <c r="W191" s="105"/>
      <c r="X191" s="106"/>
      <c r="AT191" s="103" t="s">
        <v>169</v>
      </c>
      <c r="AU191" s="103" t="s">
        <v>82</v>
      </c>
      <c r="AV191" s="14" t="s">
        <v>168</v>
      </c>
      <c r="AW191" s="14" t="s">
        <v>4</v>
      </c>
      <c r="AX191" s="14" t="s">
        <v>80</v>
      </c>
      <c r="AY191" s="103" t="s">
        <v>161</v>
      </c>
    </row>
    <row r="192" spans="1:65" s="2" customFormat="1" ht="24.2" customHeight="1">
      <c r="A192" s="21"/>
      <c r="B192" s="137"/>
      <c r="C192" s="213" t="s">
        <v>204</v>
      </c>
      <c r="D192" s="213" t="s">
        <v>164</v>
      </c>
      <c r="E192" s="214" t="s">
        <v>1154</v>
      </c>
      <c r="F192" s="215" t="s">
        <v>1155</v>
      </c>
      <c r="G192" s="216" t="s">
        <v>167</v>
      </c>
      <c r="H192" s="217">
        <v>108.41</v>
      </c>
      <c r="I192" s="123"/>
      <c r="J192" s="123"/>
      <c r="K192" s="218">
        <f>ROUND(P192*H192,2)</f>
        <v>0</v>
      </c>
      <c r="L192" s="89"/>
      <c r="M192" s="22"/>
      <c r="N192" s="90" t="s">
        <v>1</v>
      </c>
      <c r="O192" s="91" t="s">
        <v>35</v>
      </c>
      <c r="P192" s="92">
        <f>I192+J192</f>
        <v>0</v>
      </c>
      <c r="Q192" s="92">
        <f>ROUND(I192*H192,2)</f>
        <v>0</v>
      </c>
      <c r="R192" s="92">
        <f>ROUND(J192*H192,2)</f>
        <v>0</v>
      </c>
      <c r="S192" s="93">
        <v>0</v>
      </c>
      <c r="T192" s="93">
        <f>S192*H192</f>
        <v>0</v>
      </c>
      <c r="U192" s="93">
        <v>0</v>
      </c>
      <c r="V192" s="93">
        <f>U192*H192</f>
        <v>0</v>
      </c>
      <c r="W192" s="93">
        <v>0</v>
      </c>
      <c r="X192" s="94">
        <f>W192*H192</f>
        <v>0</v>
      </c>
      <c r="Y192" s="21"/>
      <c r="Z192" s="21"/>
      <c r="AA192" s="21"/>
      <c r="AB192" s="21"/>
      <c r="AC192" s="21"/>
      <c r="AD192" s="21"/>
      <c r="AE192" s="21"/>
      <c r="AR192" s="95" t="s">
        <v>168</v>
      </c>
      <c r="AT192" s="95" t="s">
        <v>164</v>
      </c>
      <c r="AU192" s="95" t="s">
        <v>82</v>
      </c>
      <c r="AY192" s="17" t="s">
        <v>161</v>
      </c>
      <c r="BE192" s="96">
        <f>IF(O192="základní",K192,0)</f>
        <v>0</v>
      </c>
      <c r="BF192" s="96">
        <f>IF(O192="snížená",K192,0)</f>
        <v>0</v>
      </c>
      <c r="BG192" s="96">
        <f>IF(O192="zákl. přenesená",K192,0)</f>
        <v>0</v>
      </c>
      <c r="BH192" s="96">
        <f>IF(O192="sníž. přenesená",K192,0)</f>
        <v>0</v>
      </c>
      <c r="BI192" s="96">
        <f>IF(O192="nulová",K192,0)</f>
        <v>0</v>
      </c>
      <c r="BJ192" s="17" t="s">
        <v>80</v>
      </c>
      <c r="BK192" s="96">
        <f>ROUND(P192*H192,2)</f>
        <v>0</v>
      </c>
      <c r="BL192" s="17" t="s">
        <v>168</v>
      </c>
      <c r="BM192" s="95" t="s">
        <v>276</v>
      </c>
    </row>
    <row r="193" spans="1:65" s="15" customFormat="1">
      <c r="B193" s="230"/>
      <c r="C193" s="231"/>
      <c r="D193" s="221" t="s">
        <v>169</v>
      </c>
      <c r="E193" s="232" t="s">
        <v>1</v>
      </c>
      <c r="F193" s="233" t="s">
        <v>1156</v>
      </c>
      <c r="G193" s="231"/>
      <c r="H193" s="232" t="s">
        <v>1</v>
      </c>
      <c r="I193" s="231"/>
      <c r="J193" s="231"/>
      <c r="K193" s="231"/>
      <c r="M193" s="107"/>
      <c r="N193" s="109"/>
      <c r="O193" s="110"/>
      <c r="P193" s="110"/>
      <c r="Q193" s="110"/>
      <c r="R193" s="110"/>
      <c r="S193" s="110"/>
      <c r="T193" s="110"/>
      <c r="U193" s="110"/>
      <c r="V193" s="110"/>
      <c r="W193" s="110"/>
      <c r="X193" s="111"/>
      <c r="AT193" s="108" t="s">
        <v>169</v>
      </c>
      <c r="AU193" s="108" t="s">
        <v>82</v>
      </c>
      <c r="AV193" s="15" t="s">
        <v>80</v>
      </c>
      <c r="AW193" s="15" t="s">
        <v>4</v>
      </c>
      <c r="AX193" s="15" t="s">
        <v>72</v>
      </c>
      <c r="AY193" s="108" t="s">
        <v>161</v>
      </c>
    </row>
    <row r="194" spans="1:65" s="15" customFormat="1">
      <c r="B194" s="230"/>
      <c r="C194" s="231"/>
      <c r="D194" s="221" t="s">
        <v>169</v>
      </c>
      <c r="E194" s="232" t="s">
        <v>1</v>
      </c>
      <c r="F194" s="233" t="s">
        <v>1157</v>
      </c>
      <c r="G194" s="231"/>
      <c r="H194" s="232" t="s">
        <v>1</v>
      </c>
      <c r="I194" s="231"/>
      <c r="J194" s="231"/>
      <c r="K194" s="231"/>
      <c r="M194" s="107"/>
      <c r="N194" s="109"/>
      <c r="O194" s="110"/>
      <c r="P194" s="110"/>
      <c r="Q194" s="110"/>
      <c r="R194" s="110"/>
      <c r="S194" s="110"/>
      <c r="T194" s="110"/>
      <c r="U194" s="110"/>
      <c r="V194" s="110"/>
      <c r="W194" s="110"/>
      <c r="X194" s="111"/>
      <c r="AT194" s="108" t="s">
        <v>169</v>
      </c>
      <c r="AU194" s="108" t="s">
        <v>82</v>
      </c>
      <c r="AV194" s="15" t="s">
        <v>80</v>
      </c>
      <c r="AW194" s="15" t="s">
        <v>4</v>
      </c>
      <c r="AX194" s="15" t="s">
        <v>72</v>
      </c>
      <c r="AY194" s="108" t="s">
        <v>161</v>
      </c>
    </row>
    <row r="195" spans="1:65" s="13" customFormat="1">
      <c r="B195" s="219"/>
      <c r="C195" s="220"/>
      <c r="D195" s="221" t="s">
        <v>169</v>
      </c>
      <c r="E195" s="222" t="s">
        <v>1</v>
      </c>
      <c r="F195" s="223" t="s">
        <v>1158</v>
      </c>
      <c r="G195" s="220"/>
      <c r="H195" s="224">
        <v>108.41</v>
      </c>
      <c r="I195" s="220"/>
      <c r="J195" s="220"/>
      <c r="K195" s="220"/>
      <c r="M195" s="97"/>
      <c r="N195" s="99"/>
      <c r="O195" s="100"/>
      <c r="P195" s="100"/>
      <c r="Q195" s="100"/>
      <c r="R195" s="100"/>
      <c r="S195" s="100"/>
      <c r="T195" s="100"/>
      <c r="U195" s="100"/>
      <c r="V195" s="100"/>
      <c r="W195" s="100"/>
      <c r="X195" s="101"/>
      <c r="AT195" s="98" t="s">
        <v>169</v>
      </c>
      <c r="AU195" s="98" t="s">
        <v>82</v>
      </c>
      <c r="AV195" s="13" t="s">
        <v>82</v>
      </c>
      <c r="AW195" s="13" t="s">
        <v>4</v>
      </c>
      <c r="AX195" s="13" t="s">
        <v>72</v>
      </c>
      <c r="AY195" s="98" t="s">
        <v>161</v>
      </c>
    </row>
    <row r="196" spans="1:65" s="14" customFormat="1">
      <c r="B196" s="225"/>
      <c r="C196" s="226"/>
      <c r="D196" s="221" t="s">
        <v>169</v>
      </c>
      <c r="E196" s="227" t="s">
        <v>1</v>
      </c>
      <c r="F196" s="228" t="s">
        <v>171</v>
      </c>
      <c r="G196" s="226"/>
      <c r="H196" s="229">
        <v>108.41</v>
      </c>
      <c r="I196" s="226"/>
      <c r="J196" s="226"/>
      <c r="K196" s="226"/>
      <c r="M196" s="102"/>
      <c r="N196" s="104"/>
      <c r="O196" s="105"/>
      <c r="P196" s="105"/>
      <c r="Q196" s="105"/>
      <c r="R196" s="105"/>
      <c r="S196" s="105"/>
      <c r="T196" s="105"/>
      <c r="U196" s="105"/>
      <c r="V196" s="105"/>
      <c r="W196" s="105"/>
      <c r="X196" s="106"/>
      <c r="AT196" s="103" t="s">
        <v>169</v>
      </c>
      <c r="AU196" s="103" t="s">
        <v>82</v>
      </c>
      <c r="AV196" s="14" t="s">
        <v>168</v>
      </c>
      <c r="AW196" s="14" t="s">
        <v>4</v>
      </c>
      <c r="AX196" s="14" t="s">
        <v>80</v>
      </c>
      <c r="AY196" s="103" t="s">
        <v>161</v>
      </c>
    </row>
    <row r="197" spans="1:65" s="2" customFormat="1" ht="37.9" customHeight="1">
      <c r="A197" s="21"/>
      <c r="B197" s="137"/>
      <c r="C197" s="213" t="s">
        <v>279</v>
      </c>
      <c r="D197" s="213" t="s">
        <v>164</v>
      </c>
      <c r="E197" s="214" t="s">
        <v>1159</v>
      </c>
      <c r="F197" s="215" t="s">
        <v>1160</v>
      </c>
      <c r="G197" s="216" t="s">
        <v>167</v>
      </c>
      <c r="H197" s="217">
        <v>643.54999999999995</v>
      </c>
      <c r="I197" s="123"/>
      <c r="J197" s="123"/>
      <c r="K197" s="218">
        <f>ROUND(P197*H197,2)</f>
        <v>0</v>
      </c>
      <c r="L197" s="89"/>
      <c r="M197" s="22"/>
      <c r="N197" s="90" t="s">
        <v>1</v>
      </c>
      <c r="O197" s="91" t="s">
        <v>35</v>
      </c>
      <c r="P197" s="92">
        <f>I197+J197</f>
        <v>0</v>
      </c>
      <c r="Q197" s="92">
        <f>ROUND(I197*H197,2)</f>
        <v>0</v>
      </c>
      <c r="R197" s="92">
        <f>ROUND(J197*H197,2)</f>
        <v>0</v>
      </c>
      <c r="S197" s="93">
        <v>0</v>
      </c>
      <c r="T197" s="93">
        <f>S197*H197</f>
        <v>0</v>
      </c>
      <c r="U197" s="93">
        <v>0</v>
      </c>
      <c r="V197" s="93">
        <f>U197*H197</f>
        <v>0</v>
      </c>
      <c r="W197" s="93">
        <v>0</v>
      </c>
      <c r="X197" s="94">
        <f>W197*H197</f>
        <v>0</v>
      </c>
      <c r="Y197" s="21"/>
      <c r="Z197" s="21"/>
      <c r="AA197" s="21"/>
      <c r="AB197" s="21"/>
      <c r="AC197" s="21"/>
      <c r="AD197" s="21"/>
      <c r="AE197" s="21"/>
      <c r="AR197" s="95" t="s">
        <v>168</v>
      </c>
      <c r="AT197" s="95" t="s">
        <v>164</v>
      </c>
      <c r="AU197" s="95" t="s">
        <v>82</v>
      </c>
      <c r="AY197" s="17" t="s">
        <v>161</v>
      </c>
      <c r="BE197" s="96">
        <f>IF(O197="základní",K197,0)</f>
        <v>0</v>
      </c>
      <c r="BF197" s="96">
        <f>IF(O197="snížená",K197,0)</f>
        <v>0</v>
      </c>
      <c r="BG197" s="96">
        <f>IF(O197="zákl. přenesená",K197,0)</f>
        <v>0</v>
      </c>
      <c r="BH197" s="96">
        <f>IF(O197="sníž. přenesená",K197,0)</f>
        <v>0</v>
      </c>
      <c r="BI197" s="96">
        <f>IF(O197="nulová",K197,0)</f>
        <v>0</v>
      </c>
      <c r="BJ197" s="17" t="s">
        <v>80</v>
      </c>
      <c r="BK197" s="96">
        <f>ROUND(P197*H197,2)</f>
        <v>0</v>
      </c>
      <c r="BL197" s="17" t="s">
        <v>168</v>
      </c>
      <c r="BM197" s="95" t="s">
        <v>283</v>
      </c>
    </row>
    <row r="198" spans="1:65" s="15" customFormat="1">
      <c r="B198" s="230"/>
      <c r="C198" s="231"/>
      <c r="D198" s="221" t="s">
        <v>169</v>
      </c>
      <c r="E198" s="232" t="s">
        <v>1</v>
      </c>
      <c r="F198" s="233" t="s">
        <v>1161</v>
      </c>
      <c r="G198" s="231"/>
      <c r="H198" s="232" t="s">
        <v>1</v>
      </c>
      <c r="I198" s="231"/>
      <c r="J198" s="231"/>
      <c r="K198" s="231"/>
      <c r="M198" s="107"/>
      <c r="N198" s="109"/>
      <c r="O198" s="110"/>
      <c r="P198" s="110"/>
      <c r="Q198" s="110"/>
      <c r="R198" s="110"/>
      <c r="S198" s="110"/>
      <c r="T198" s="110"/>
      <c r="U198" s="110"/>
      <c r="V198" s="110"/>
      <c r="W198" s="110"/>
      <c r="X198" s="111"/>
      <c r="AT198" s="108" t="s">
        <v>169</v>
      </c>
      <c r="AU198" s="108" t="s">
        <v>82</v>
      </c>
      <c r="AV198" s="15" t="s">
        <v>80</v>
      </c>
      <c r="AW198" s="15" t="s">
        <v>4</v>
      </c>
      <c r="AX198" s="15" t="s">
        <v>72</v>
      </c>
      <c r="AY198" s="108" t="s">
        <v>161</v>
      </c>
    </row>
    <row r="199" spans="1:65" s="13" customFormat="1">
      <c r="B199" s="219"/>
      <c r="C199" s="220"/>
      <c r="D199" s="221" t="s">
        <v>169</v>
      </c>
      <c r="E199" s="222" t="s">
        <v>1</v>
      </c>
      <c r="F199" s="223" t="s">
        <v>1162</v>
      </c>
      <c r="G199" s="220"/>
      <c r="H199" s="224">
        <v>438.3</v>
      </c>
      <c r="I199" s="220"/>
      <c r="J199" s="220"/>
      <c r="K199" s="220"/>
      <c r="M199" s="97"/>
      <c r="N199" s="99"/>
      <c r="O199" s="100"/>
      <c r="P199" s="100"/>
      <c r="Q199" s="100"/>
      <c r="R199" s="100"/>
      <c r="S199" s="100"/>
      <c r="T199" s="100"/>
      <c r="U199" s="100"/>
      <c r="V199" s="100"/>
      <c r="W199" s="100"/>
      <c r="X199" s="101"/>
      <c r="AT199" s="98" t="s">
        <v>169</v>
      </c>
      <c r="AU199" s="98" t="s">
        <v>82</v>
      </c>
      <c r="AV199" s="13" t="s">
        <v>82</v>
      </c>
      <c r="AW199" s="13" t="s">
        <v>4</v>
      </c>
      <c r="AX199" s="13" t="s">
        <v>72</v>
      </c>
      <c r="AY199" s="98" t="s">
        <v>161</v>
      </c>
    </row>
    <row r="200" spans="1:65" s="13" customFormat="1">
      <c r="B200" s="219"/>
      <c r="C200" s="220"/>
      <c r="D200" s="221" t="s">
        <v>169</v>
      </c>
      <c r="E200" s="222" t="s">
        <v>1</v>
      </c>
      <c r="F200" s="223" t="s">
        <v>1093</v>
      </c>
      <c r="G200" s="220"/>
      <c r="H200" s="224">
        <v>108.5</v>
      </c>
      <c r="I200" s="220"/>
      <c r="J200" s="220"/>
      <c r="K200" s="220"/>
      <c r="M200" s="97"/>
      <c r="N200" s="99"/>
      <c r="O200" s="100"/>
      <c r="P200" s="100"/>
      <c r="Q200" s="100"/>
      <c r="R200" s="100"/>
      <c r="S200" s="100"/>
      <c r="T200" s="100"/>
      <c r="U200" s="100"/>
      <c r="V200" s="100"/>
      <c r="W200" s="100"/>
      <c r="X200" s="101"/>
      <c r="AT200" s="98" t="s">
        <v>169</v>
      </c>
      <c r="AU200" s="98" t="s">
        <v>82</v>
      </c>
      <c r="AV200" s="13" t="s">
        <v>82</v>
      </c>
      <c r="AW200" s="13" t="s">
        <v>4</v>
      </c>
      <c r="AX200" s="13" t="s">
        <v>72</v>
      </c>
      <c r="AY200" s="98" t="s">
        <v>161</v>
      </c>
    </row>
    <row r="201" spans="1:65" s="15" customFormat="1">
      <c r="B201" s="230"/>
      <c r="C201" s="231"/>
      <c r="D201" s="221" t="s">
        <v>169</v>
      </c>
      <c r="E201" s="232" t="s">
        <v>1</v>
      </c>
      <c r="F201" s="233" t="s">
        <v>1163</v>
      </c>
      <c r="G201" s="231"/>
      <c r="H201" s="232" t="s">
        <v>1</v>
      </c>
      <c r="I201" s="231"/>
      <c r="J201" s="231"/>
      <c r="K201" s="231"/>
      <c r="M201" s="107"/>
      <c r="N201" s="109"/>
      <c r="O201" s="110"/>
      <c r="P201" s="110"/>
      <c r="Q201" s="110"/>
      <c r="R201" s="110"/>
      <c r="S201" s="110"/>
      <c r="T201" s="110"/>
      <c r="U201" s="110"/>
      <c r="V201" s="110"/>
      <c r="W201" s="110"/>
      <c r="X201" s="111"/>
      <c r="AT201" s="108" t="s">
        <v>169</v>
      </c>
      <c r="AU201" s="108" t="s">
        <v>82</v>
      </c>
      <c r="AV201" s="15" t="s">
        <v>80</v>
      </c>
      <c r="AW201" s="15" t="s">
        <v>4</v>
      </c>
      <c r="AX201" s="15" t="s">
        <v>72</v>
      </c>
      <c r="AY201" s="108" t="s">
        <v>161</v>
      </c>
    </row>
    <row r="202" spans="1:65" s="13" customFormat="1">
      <c r="B202" s="219"/>
      <c r="C202" s="220"/>
      <c r="D202" s="221" t="s">
        <v>169</v>
      </c>
      <c r="E202" s="222" t="s">
        <v>1</v>
      </c>
      <c r="F202" s="223" t="s">
        <v>1164</v>
      </c>
      <c r="G202" s="220"/>
      <c r="H202" s="224">
        <v>71.05</v>
      </c>
      <c r="I202" s="220"/>
      <c r="J202" s="220"/>
      <c r="K202" s="220"/>
      <c r="M202" s="97"/>
      <c r="N202" s="99"/>
      <c r="O202" s="100"/>
      <c r="P202" s="100"/>
      <c r="Q202" s="100"/>
      <c r="R202" s="100"/>
      <c r="S202" s="100"/>
      <c r="T202" s="100"/>
      <c r="U202" s="100"/>
      <c r="V202" s="100"/>
      <c r="W202" s="100"/>
      <c r="X202" s="101"/>
      <c r="AT202" s="98" t="s">
        <v>169</v>
      </c>
      <c r="AU202" s="98" t="s">
        <v>82</v>
      </c>
      <c r="AV202" s="13" t="s">
        <v>82</v>
      </c>
      <c r="AW202" s="13" t="s">
        <v>4</v>
      </c>
      <c r="AX202" s="13" t="s">
        <v>72</v>
      </c>
      <c r="AY202" s="98" t="s">
        <v>161</v>
      </c>
    </row>
    <row r="203" spans="1:65" s="13" customFormat="1">
      <c r="B203" s="219"/>
      <c r="C203" s="220"/>
      <c r="D203" s="221" t="s">
        <v>169</v>
      </c>
      <c r="E203" s="222" t="s">
        <v>1</v>
      </c>
      <c r="F203" s="223" t="s">
        <v>1165</v>
      </c>
      <c r="G203" s="220"/>
      <c r="H203" s="224">
        <v>25.7</v>
      </c>
      <c r="I203" s="220"/>
      <c r="J203" s="220"/>
      <c r="K203" s="220"/>
      <c r="M203" s="97"/>
      <c r="N203" s="99"/>
      <c r="O203" s="100"/>
      <c r="P203" s="100"/>
      <c r="Q203" s="100"/>
      <c r="R203" s="100"/>
      <c r="S203" s="100"/>
      <c r="T203" s="100"/>
      <c r="U203" s="100"/>
      <c r="V203" s="100"/>
      <c r="W203" s="100"/>
      <c r="X203" s="101"/>
      <c r="AT203" s="98" t="s">
        <v>169</v>
      </c>
      <c r="AU203" s="98" t="s">
        <v>82</v>
      </c>
      <c r="AV203" s="13" t="s">
        <v>82</v>
      </c>
      <c r="AW203" s="13" t="s">
        <v>4</v>
      </c>
      <c r="AX203" s="13" t="s">
        <v>72</v>
      </c>
      <c r="AY203" s="98" t="s">
        <v>161</v>
      </c>
    </row>
    <row r="204" spans="1:65" s="14" customFormat="1">
      <c r="B204" s="225"/>
      <c r="C204" s="226"/>
      <c r="D204" s="221" t="s">
        <v>169</v>
      </c>
      <c r="E204" s="227" t="s">
        <v>1</v>
      </c>
      <c r="F204" s="228" t="s">
        <v>171</v>
      </c>
      <c r="G204" s="226"/>
      <c r="H204" s="229">
        <v>643.54999999999995</v>
      </c>
      <c r="I204" s="226"/>
      <c r="J204" s="226"/>
      <c r="K204" s="226"/>
      <c r="M204" s="102"/>
      <c r="N204" s="104"/>
      <c r="O204" s="105"/>
      <c r="P204" s="105"/>
      <c r="Q204" s="105"/>
      <c r="R204" s="105"/>
      <c r="S204" s="105"/>
      <c r="T204" s="105"/>
      <c r="U204" s="105"/>
      <c r="V204" s="105"/>
      <c r="W204" s="105"/>
      <c r="X204" s="106"/>
      <c r="AT204" s="103" t="s">
        <v>169</v>
      </c>
      <c r="AU204" s="103" t="s">
        <v>82</v>
      </c>
      <c r="AV204" s="14" t="s">
        <v>168</v>
      </c>
      <c r="AW204" s="14" t="s">
        <v>4</v>
      </c>
      <c r="AX204" s="14" t="s">
        <v>80</v>
      </c>
      <c r="AY204" s="103" t="s">
        <v>161</v>
      </c>
    </row>
    <row r="205" spans="1:65" s="2" customFormat="1" ht="37.9" customHeight="1">
      <c r="A205" s="21"/>
      <c r="B205" s="137"/>
      <c r="C205" s="213" t="s">
        <v>239</v>
      </c>
      <c r="D205" s="213" t="s">
        <v>164</v>
      </c>
      <c r="E205" s="214" t="s">
        <v>1166</v>
      </c>
      <c r="F205" s="215" t="s">
        <v>1167</v>
      </c>
      <c r="G205" s="216" t="s">
        <v>167</v>
      </c>
      <c r="H205" s="217">
        <v>16</v>
      </c>
      <c r="I205" s="123"/>
      <c r="J205" s="123"/>
      <c r="K205" s="218">
        <f>ROUND(P205*H205,2)</f>
        <v>0</v>
      </c>
      <c r="L205" s="89"/>
      <c r="M205" s="22"/>
      <c r="N205" s="90" t="s">
        <v>1</v>
      </c>
      <c r="O205" s="91" t="s">
        <v>35</v>
      </c>
      <c r="P205" s="92">
        <f>I205+J205</f>
        <v>0</v>
      </c>
      <c r="Q205" s="92">
        <f>ROUND(I205*H205,2)</f>
        <v>0</v>
      </c>
      <c r="R205" s="92">
        <f>ROUND(J205*H205,2)</f>
        <v>0</v>
      </c>
      <c r="S205" s="93">
        <v>0</v>
      </c>
      <c r="T205" s="93">
        <f>S205*H205</f>
        <v>0</v>
      </c>
      <c r="U205" s="93">
        <v>0</v>
      </c>
      <c r="V205" s="93">
        <f>U205*H205</f>
        <v>0</v>
      </c>
      <c r="W205" s="93">
        <v>0</v>
      </c>
      <c r="X205" s="94">
        <f>W205*H205</f>
        <v>0</v>
      </c>
      <c r="Y205" s="21"/>
      <c r="Z205" s="21"/>
      <c r="AA205" s="21"/>
      <c r="AB205" s="21"/>
      <c r="AC205" s="21"/>
      <c r="AD205" s="21"/>
      <c r="AE205" s="21"/>
      <c r="AR205" s="95" t="s">
        <v>168</v>
      </c>
      <c r="AT205" s="95" t="s">
        <v>164</v>
      </c>
      <c r="AU205" s="95" t="s">
        <v>82</v>
      </c>
      <c r="AY205" s="17" t="s">
        <v>161</v>
      </c>
      <c r="BE205" s="96">
        <f>IF(O205="základní",K205,0)</f>
        <v>0</v>
      </c>
      <c r="BF205" s="96">
        <f>IF(O205="snížená",K205,0)</f>
        <v>0</v>
      </c>
      <c r="BG205" s="96">
        <f>IF(O205="zákl. přenesená",K205,0)</f>
        <v>0</v>
      </c>
      <c r="BH205" s="96">
        <f>IF(O205="sníž. přenesená",K205,0)</f>
        <v>0</v>
      </c>
      <c r="BI205" s="96">
        <f>IF(O205="nulová",K205,0)</f>
        <v>0</v>
      </c>
      <c r="BJ205" s="17" t="s">
        <v>80</v>
      </c>
      <c r="BK205" s="96">
        <f>ROUND(P205*H205,2)</f>
        <v>0</v>
      </c>
      <c r="BL205" s="17" t="s">
        <v>168</v>
      </c>
      <c r="BM205" s="95" t="s">
        <v>286</v>
      </c>
    </row>
    <row r="206" spans="1:65" s="15" customFormat="1">
      <c r="B206" s="230"/>
      <c r="C206" s="231"/>
      <c r="D206" s="221" t="s">
        <v>169</v>
      </c>
      <c r="E206" s="232" t="s">
        <v>1</v>
      </c>
      <c r="F206" s="233" t="s">
        <v>1168</v>
      </c>
      <c r="G206" s="231"/>
      <c r="H206" s="232" t="s">
        <v>1</v>
      </c>
      <c r="I206" s="231"/>
      <c r="J206" s="231"/>
      <c r="K206" s="231"/>
      <c r="M206" s="107"/>
      <c r="N206" s="109"/>
      <c r="O206" s="110"/>
      <c r="P206" s="110"/>
      <c r="Q206" s="110"/>
      <c r="R206" s="110"/>
      <c r="S206" s="110"/>
      <c r="T206" s="110"/>
      <c r="U206" s="110"/>
      <c r="V206" s="110"/>
      <c r="W206" s="110"/>
      <c r="X206" s="111"/>
      <c r="AT206" s="108" t="s">
        <v>169</v>
      </c>
      <c r="AU206" s="108" t="s">
        <v>82</v>
      </c>
      <c r="AV206" s="15" t="s">
        <v>80</v>
      </c>
      <c r="AW206" s="15" t="s">
        <v>4</v>
      </c>
      <c r="AX206" s="15" t="s">
        <v>72</v>
      </c>
      <c r="AY206" s="108" t="s">
        <v>161</v>
      </c>
    </row>
    <row r="207" spans="1:65" s="13" customFormat="1">
      <c r="B207" s="219"/>
      <c r="C207" s="220"/>
      <c r="D207" s="221" t="s">
        <v>169</v>
      </c>
      <c r="E207" s="222" t="s">
        <v>1</v>
      </c>
      <c r="F207" s="223" t="s">
        <v>239</v>
      </c>
      <c r="G207" s="220"/>
      <c r="H207" s="224">
        <v>16</v>
      </c>
      <c r="I207" s="220"/>
      <c r="J207" s="220"/>
      <c r="K207" s="220"/>
      <c r="M207" s="97"/>
      <c r="N207" s="99"/>
      <c r="O207" s="100"/>
      <c r="P207" s="100"/>
      <c r="Q207" s="100"/>
      <c r="R207" s="100"/>
      <c r="S207" s="100"/>
      <c r="T207" s="100"/>
      <c r="U207" s="100"/>
      <c r="V207" s="100"/>
      <c r="W207" s="100"/>
      <c r="X207" s="101"/>
      <c r="AT207" s="98" t="s">
        <v>169</v>
      </c>
      <c r="AU207" s="98" t="s">
        <v>82</v>
      </c>
      <c r="AV207" s="13" t="s">
        <v>82</v>
      </c>
      <c r="AW207" s="13" t="s">
        <v>4</v>
      </c>
      <c r="AX207" s="13" t="s">
        <v>72</v>
      </c>
      <c r="AY207" s="98" t="s">
        <v>161</v>
      </c>
    </row>
    <row r="208" spans="1:65" s="14" customFormat="1">
      <c r="B208" s="225"/>
      <c r="C208" s="226"/>
      <c r="D208" s="221" t="s">
        <v>169</v>
      </c>
      <c r="E208" s="227" t="s">
        <v>1</v>
      </c>
      <c r="F208" s="228" t="s">
        <v>171</v>
      </c>
      <c r="G208" s="226"/>
      <c r="H208" s="229">
        <v>16</v>
      </c>
      <c r="I208" s="226"/>
      <c r="J208" s="226"/>
      <c r="K208" s="226"/>
      <c r="M208" s="102"/>
      <c r="N208" s="104"/>
      <c r="O208" s="105"/>
      <c r="P208" s="105"/>
      <c r="Q208" s="105"/>
      <c r="R208" s="105"/>
      <c r="S208" s="105"/>
      <c r="T208" s="105"/>
      <c r="U208" s="105"/>
      <c r="V208" s="105"/>
      <c r="W208" s="105"/>
      <c r="X208" s="106"/>
      <c r="AT208" s="103" t="s">
        <v>169</v>
      </c>
      <c r="AU208" s="103" t="s">
        <v>82</v>
      </c>
      <c r="AV208" s="14" t="s">
        <v>168</v>
      </c>
      <c r="AW208" s="14" t="s">
        <v>4</v>
      </c>
      <c r="AX208" s="14" t="s">
        <v>80</v>
      </c>
      <c r="AY208" s="103" t="s">
        <v>161</v>
      </c>
    </row>
    <row r="209" spans="1:65" s="2" customFormat="1" ht="44.25" customHeight="1">
      <c r="A209" s="21"/>
      <c r="B209" s="137"/>
      <c r="C209" s="213" t="s">
        <v>287</v>
      </c>
      <c r="D209" s="213" t="s">
        <v>164</v>
      </c>
      <c r="E209" s="214" t="s">
        <v>1169</v>
      </c>
      <c r="F209" s="215" t="s">
        <v>1170</v>
      </c>
      <c r="G209" s="216" t="s">
        <v>167</v>
      </c>
      <c r="H209" s="217">
        <v>454.22500000000002</v>
      </c>
      <c r="I209" s="123"/>
      <c r="J209" s="123"/>
      <c r="K209" s="218">
        <f>ROUND(P209*H209,2)</f>
        <v>0</v>
      </c>
      <c r="L209" s="89"/>
      <c r="M209" s="22"/>
      <c r="N209" s="90" t="s">
        <v>1</v>
      </c>
      <c r="O209" s="91" t="s">
        <v>35</v>
      </c>
      <c r="P209" s="92">
        <f>I209+J209</f>
        <v>0</v>
      </c>
      <c r="Q209" s="92">
        <f>ROUND(I209*H209,2)</f>
        <v>0</v>
      </c>
      <c r="R209" s="92">
        <f>ROUND(J209*H209,2)</f>
        <v>0</v>
      </c>
      <c r="S209" s="93">
        <v>0</v>
      </c>
      <c r="T209" s="93">
        <f>S209*H209</f>
        <v>0</v>
      </c>
      <c r="U209" s="93">
        <v>0</v>
      </c>
      <c r="V209" s="93">
        <f>U209*H209</f>
        <v>0</v>
      </c>
      <c r="W209" s="93">
        <v>0</v>
      </c>
      <c r="X209" s="94">
        <f>W209*H209</f>
        <v>0</v>
      </c>
      <c r="Y209" s="21"/>
      <c r="Z209" s="21"/>
      <c r="AA209" s="21"/>
      <c r="AB209" s="21"/>
      <c r="AC209" s="21"/>
      <c r="AD209" s="21"/>
      <c r="AE209" s="21"/>
      <c r="AR209" s="95" t="s">
        <v>168</v>
      </c>
      <c r="AT209" s="95" t="s">
        <v>164</v>
      </c>
      <c r="AU209" s="95" t="s">
        <v>82</v>
      </c>
      <c r="AY209" s="17" t="s">
        <v>161</v>
      </c>
      <c r="BE209" s="96">
        <f>IF(O209="základní",K209,0)</f>
        <v>0</v>
      </c>
      <c r="BF209" s="96">
        <f>IF(O209="snížená",K209,0)</f>
        <v>0</v>
      </c>
      <c r="BG209" s="96">
        <f>IF(O209="zákl. přenesená",K209,0)</f>
        <v>0</v>
      </c>
      <c r="BH209" s="96">
        <f>IF(O209="sníž. přenesená",K209,0)</f>
        <v>0</v>
      </c>
      <c r="BI209" s="96">
        <f>IF(O209="nulová",K209,0)</f>
        <v>0</v>
      </c>
      <c r="BJ209" s="17" t="s">
        <v>80</v>
      </c>
      <c r="BK209" s="96">
        <f>ROUND(P209*H209,2)</f>
        <v>0</v>
      </c>
      <c r="BL209" s="17" t="s">
        <v>168</v>
      </c>
      <c r="BM209" s="95" t="s">
        <v>290</v>
      </c>
    </row>
    <row r="210" spans="1:65" s="15" customFormat="1">
      <c r="B210" s="230"/>
      <c r="C210" s="231"/>
      <c r="D210" s="221" t="s">
        <v>169</v>
      </c>
      <c r="E210" s="232" t="s">
        <v>1</v>
      </c>
      <c r="F210" s="233" t="s">
        <v>1171</v>
      </c>
      <c r="G210" s="231"/>
      <c r="H210" s="232" t="s">
        <v>1</v>
      </c>
      <c r="I210" s="231"/>
      <c r="J210" s="231"/>
      <c r="K210" s="231"/>
      <c r="M210" s="107"/>
      <c r="N210" s="109"/>
      <c r="O210" s="110"/>
      <c r="P210" s="110"/>
      <c r="Q210" s="110"/>
      <c r="R210" s="110"/>
      <c r="S210" s="110"/>
      <c r="T210" s="110"/>
      <c r="U210" s="110"/>
      <c r="V210" s="110"/>
      <c r="W210" s="110"/>
      <c r="X210" s="111"/>
      <c r="AT210" s="108" t="s">
        <v>169</v>
      </c>
      <c r="AU210" s="108" t="s">
        <v>82</v>
      </c>
      <c r="AV210" s="15" t="s">
        <v>80</v>
      </c>
      <c r="AW210" s="15" t="s">
        <v>4</v>
      </c>
      <c r="AX210" s="15" t="s">
        <v>72</v>
      </c>
      <c r="AY210" s="108" t="s">
        <v>161</v>
      </c>
    </row>
    <row r="211" spans="1:65" s="13" customFormat="1">
      <c r="B211" s="219"/>
      <c r="C211" s="220"/>
      <c r="D211" s="221" t="s">
        <v>169</v>
      </c>
      <c r="E211" s="222" t="s">
        <v>1</v>
      </c>
      <c r="F211" s="223" t="s">
        <v>1172</v>
      </c>
      <c r="G211" s="220"/>
      <c r="H211" s="224">
        <v>296.97500000000002</v>
      </c>
      <c r="I211" s="220"/>
      <c r="J211" s="220"/>
      <c r="K211" s="220"/>
      <c r="M211" s="97"/>
      <c r="N211" s="99"/>
      <c r="O211" s="100"/>
      <c r="P211" s="100"/>
      <c r="Q211" s="100"/>
      <c r="R211" s="100"/>
      <c r="S211" s="100"/>
      <c r="T211" s="100"/>
      <c r="U211" s="100"/>
      <c r="V211" s="100"/>
      <c r="W211" s="100"/>
      <c r="X211" s="101"/>
      <c r="AT211" s="98" t="s">
        <v>169</v>
      </c>
      <c r="AU211" s="98" t="s">
        <v>82</v>
      </c>
      <c r="AV211" s="13" t="s">
        <v>82</v>
      </c>
      <c r="AW211" s="13" t="s">
        <v>4</v>
      </c>
      <c r="AX211" s="13" t="s">
        <v>72</v>
      </c>
      <c r="AY211" s="98" t="s">
        <v>161</v>
      </c>
    </row>
    <row r="212" spans="1:65" s="13" customFormat="1">
      <c r="B212" s="219"/>
      <c r="C212" s="220"/>
      <c r="D212" s="221" t="s">
        <v>169</v>
      </c>
      <c r="E212" s="222" t="s">
        <v>1</v>
      </c>
      <c r="F212" s="223" t="s">
        <v>1173</v>
      </c>
      <c r="G212" s="220"/>
      <c r="H212" s="224">
        <v>-16</v>
      </c>
      <c r="I212" s="220"/>
      <c r="J212" s="220"/>
      <c r="K212" s="220"/>
      <c r="M212" s="97"/>
      <c r="N212" s="99"/>
      <c r="O212" s="100"/>
      <c r="P212" s="100"/>
      <c r="Q212" s="100"/>
      <c r="R212" s="100"/>
      <c r="S212" s="100"/>
      <c r="T212" s="100"/>
      <c r="U212" s="100"/>
      <c r="V212" s="100"/>
      <c r="W212" s="100"/>
      <c r="X212" s="101"/>
      <c r="AT212" s="98" t="s">
        <v>169</v>
      </c>
      <c r="AU212" s="98" t="s">
        <v>82</v>
      </c>
      <c r="AV212" s="13" t="s">
        <v>82</v>
      </c>
      <c r="AW212" s="13" t="s">
        <v>4</v>
      </c>
      <c r="AX212" s="13" t="s">
        <v>72</v>
      </c>
      <c r="AY212" s="98" t="s">
        <v>161</v>
      </c>
    </row>
    <row r="213" spans="1:65" s="15" customFormat="1">
      <c r="B213" s="230"/>
      <c r="C213" s="231"/>
      <c r="D213" s="221" t="s">
        <v>169</v>
      </c>
      <c r="E213" s="232" t="s">
        <v>1</v>
      </c>
      <c r="F213" s="233" t="s">
        <v>1057</v>
      </c>
      <c r="G213" s="231"/>
      <c r="H213" s="232" t="s">
        <v>1</v>
      </c>
      <c r="I213" s="231"/>
      <c r="J213" s="231"/>
      <c r="K213" s="231"/>
      <c r="M213" s="107"/>
      <c r="N213" s="109"/>
      <c r="O213" s="110"/>
      <c r="P213" s="110"/>
      <c r="Q213" s="110"/>
      <c r="R213" s="110"/>
      <c r="S213" s="110"/>
      <c r="T213" s="110"/>
      <c r="U213" s="110"/>
      <c r="V213" s="110"/>
      <c r="W213" s="110"/>
      <c r="X213" s="111"/>
      <c r="AT213" s="108" t="s">
        <v>169</v>
      </c>
      <c r="AU213" s="108" t="s">
        <v>82</v>
      </c>
      <c r="AV213" s="15" t="s">
        <v>80</v>
      </c>
      <c r="AW213" s="15" t="s">
        <v>4</v>
      </c>
      <c r="AX213" s="15" t="s">
        <v>72</v>
      </c>
      <c r="AY213" s="108" t="s">
        <v>161</v>
      </c>
    </row>
    <row r="214" spans="1:65" s="13" customFormat="1">
      <c r="B214" s="219"/>
      <c r="C214" s="220"/>
      <c r="D214" s="221" t="s">
        <v>169</v>
      </c>
      <c r="E214" s="222" t="s">
        <v>1</v>
      </c>
      <c r="F214" s="223" t="s">
        <v>1058</v>
      </c>
      <c r="G214" s="220"/>
      <c r="H214" s="224">
        <v>173.25</v>
      </c>
      <c r="I214" s="220"/>
      <c r="J214" s="220"/>
      <c r="K214" s="220"/>
      <c r="M214" s="97"/>
      <c r="N214" s="99"/>
      <c r="O214" s="100"/>
      <c r="P214" s="100"/>
      <c r="Q214" s="100"/>
      <c r="R214" s="100"/>
      <c r="S214" s="100"/>
      <c r="T214" s="100"/>
      <c r="U214" s="100"/>
      <c r="V214" s="100"/>
      <c r="W214" s="100"/>
      <c r="X214" s="101"/>
      <c r="AT214" s="98" t="s">
        <v>169</v>
      </c>
      <c r="AU214" s="98" t="s">
        <v>82</v>
      </c>
      <c r="AV214" s="13" t="s">
        <v>82</v>
      </c>
      <c r="AW214" s="13" t="s">
        <v>4</v>
      </c>
      <c r="AX214" s="13" t="s">
        <v>72</v>
      </c>
      <c r="AY214" s="98" t="s">
        <v>161</v>
      </c>
    </row>
    <row r="215" spans="1:65" s="14" customFormat="1">
      <c r="B215" s="225"/>
      <c r="C215" s="226"/>
      <c r="D215" s="221" t="s">
        <v>169</v>
      </c>
      <c r="E215" s="227" t="s">
        <v>1</v>
      </c>
      <c r="F215" s="228" t="s">
        <v>171</v>
      </c>
      <c r="G215" s="226"/>
      <c r="H215" s="229">
        <v>454.22500000000002</v>
      </c>
      <c r="I215" s="226"/>
      <c r="J215" s="226"/>
      <c r="K215" s="226"/>
      <c r="M215" s="102"/>
      <c r="N215" s="104"/>
      <c r="O215" s="105"/>
      <c r="P215" s="105"/>
      <c r="Q215" s="105"/>
      <c r="R215" s="105"/>
      <c r="S215" s="105"/>
      <c r="T215" s="105"/>
      <c r="U215" s="105"/>
      <c r="V215" s="105"/>
      <c r="W215" s="105"/>
      <c r="X215" s="106"/>
      <c r="AT215" s="103" t="s">
        <v>169</v>
      </c>
      <c r="AU215" s="103" t="s">
        <v>82</v>
      </c>
      <c r="AV215" s="14" t="s">
        <v>168</v>
      </c>
      <c r="AW215" s="14" t="s">
        <v>4</v>
      </c>
      <c r="AX215" s="14" t="s">
        <v>80</v>
      </c>
      <c r="AY215" s="103" t="s">
        <v>161</v>
      </c>
    </row>
    <row r="216" spans="1:65" s="2" customFormat="1" ht="37.9" customHeight="1">
      <c r="A216" s="21"/>
      <c r="B216" s="137"/>
      <c r="C216" s="213" t="s">
        <v>245</v>
      </c>
      <c r="D216" s="213" t="s">
        <v>164</v>
      </c>
      <c r="E216" s="214" t="s">
        <v>1174</v>
      </c>
      <c r="F216" s="215" t="s">
        <v>1175</v>
      </c>
      <c r="G216" s="216" t="s">
        <v>167</v>
      </c>
      <c r="H216" s="217">
        <v>108.41</v>
      </c>
      <c r="I216" s="123"/>
      <c r="J216" s="123"/>
      <c r="K216" s="218">
        <f>ROUND(P216*H216,2)</f>
        <v>0</v>
      </c>
      <c r="L216" s="89"/>
      <c r="M216" s="22"/>
      <c r="N216" s="90" t="s">
        <v>1</v>
      </c>
      <c r="O216" s="91" t="s">
        <v>35</v>
      </c>
      <c r="P216" s="92">
        <f>I216+J216</f>
        <v>0</v>
      </c>
      <c r="Q216" s="92">
        <f>ROUND(I216*H216,2)</f>
        <v>0</v>
      </c>
      <c r="R216" s="92">
        <f>ROUND(J216*H216,2)</f>
        <v>0</v>
      </c>
      <c r="S216" s="93">
        <v>0</v>
      </c>
      <c r="T216" s="93">
        <f>S216*H216</f>
        <v>0</v>
      </c>
      <c r="U216" s="93">
        <v>0</v>
      </c>
      <c r="V216" s="93">
        <f>U216*H216</f>
        <v>0</v>
      </c>
      <c r="W216" s="93">
        <v>0</v>
      </c>
      <c r="X216" s="94">
        <f>W216*H216</f>
        <v>0</v>
      </c>
      <c r="Y216" s="21"/>
      <c r="Z216" s="21"/>
      <c r="AA216" s="21"/>
      <c r="AB216" s="21"/>
      <c r="AC216" s="21"/>
      <c r="AD216" s="21"/>
      <c r="AE216" s="21"/>
      <c r="AR216" s="95" t="s">
        <v>168</v>
      </c>
      <c r="AT216" s="95" t="s">
        <v>164</v>
      </c>
      <c r="AU216" s="95" t="s">
        <v>82</v>
      </c>
      <c r="AY216" s="17" t="s">
        <v>161</v>
      </c>
      <c r="BE216" s="96">
        <f>IF(O216="základní",K216,0)</f>
        <v>0</v>
      </c>
      <c r="BF216" s="96">
        <f>IF(O216="snížená",K216,0)</f>
        <v>0</v>
      </c>
      <c r="BG216" s="96">
        <f>IF(O216="zákl. přenesená",K216,0)</f>
        <v>0</v>
      </c>
      <c r="BH216" s="96">
        <f>IF(O216="sníž. přenesená",K216,0)</f>
        <v>0</v>
      </c>
      <c r="BI216" s="96">
        <f>IF(O216="nulová",K216,0)</f>
        <v>0</v>
      </c>
      <c r="BJ216" s="17" t="s">
        <v>80</v>
      </c>
      <c r="BK216" s="96">
        <f>ROUND(P216*H216,2)</f>
        <v>0</v>
      </c>
      <c r="BL216" s="17" t="s">
        <v>168</v>
      </c>
      <c r="BM216" s="95" t="s">
        <v>293</v>
      </c>
    </row>
    <row r="217" spans="1:65" s="15" customFormat="1">
      <c r="B217" s="230"/>
      <c r="C217" s="231"/>
      <c r="D217" s="221" t="s">
        <v>169</v>
      </c>
      <c r="E217" s="232" t="s">
        <v>1</v>
      </c>
      <c r="F217" s="233" t="s">
        <v>1156</v>
      </c>
      <c r="G217" s="231"/>
      <c r="H217" s="232" t="s">
        <v>1</v>
      </c>
      <c r="I217" s="231"/>
      <c r="J217" s="231"/>
      <c r="K217" s="231"/>
      <c r="M217" s="107"/>
      <c r="N217" s="109"/>
      <c r="O217" s="110"/>
      <c r="P217" s="110"/>
      <c r="Q217" s="110"/>
      <c r="R217" s="110"/>
      <c r="S217" s="110"/>
      <c r="T217" s="110"/>
      <c r="U217" s="110"/>
      <c r="V217" s="110"/>
      <c r="W217" s="110"/>
      <c r="X217" s="111"/>
      <c r="AT217" s="108" t="s">
        <v>169</v>
      </c>
      <c r="AU217" s="108" t="s">
        <v>82</v>
      </c>
      <c r="AV217" s="15" t="s">
        <v>80</v>
      </c>
      <c r="AW217" s="15" t="s">
        <v>4</v>
      </c>
      <c r="AX217" s="15" t="s">
        <v>72</v>
      </c>
      <c r="AY217" s="108" t="s">
        <v>161</v>
      </c>
    </row>
    <row r="218" spans="1:65" s="15" customFormat="1">
      <c r="B218" s="230"/>
      <c r="C218" s="231"/>
      <c r="D218" s="221" t="s">
        <v>169</v>
      </c>
      <c r="E218" s="232" t="s">
        <v>1</v>
      </c>
      <c r="F218" s="233" t="s">
        <v>1157</v>
      </c>
      <c r="G218" s="231"/>
      <c r="H218" s="232" t="s">
        <v>1</v>
      </c>
      <c r="I218" s="231"/>
      <c r="J218" s="231"/>
      <c r="K218" s="231"/>
      <c r="M218" s="107"/>
      <c r="N218" s="109"/>
      <c r="O218" s="110"/>
      <c r="P218" s="110"/>
      <c r="Q218" s="110"/>
      <c r="R218" s="110"/>
      <c r="S218" s="110"/>
      <c r="T218" s="110"/>
      <c r="U218" s="110"/>
      <c r="V218" s="110"/>
      <c r="W218" s="110"/>
      <c r="X218" s="111"/>
      <c r="AT218" s="108" t="s">
        <v>169</v>
      </c>
      <c r="AU218" s="108" t="s">
        <v>82</v>
      </c>
      <c r="AV218" s="15" t="s">
        <v>80</v>
      </c>
      <c r="AW218" s="15" t="s">
        <v>4</v>
      </c>
      <c r="AX218" s="15" t="s">
        <v>72</v>
      </c>
      <c r="AY218" s="108" t="s">
        <v>161</v>
      </c>
    </row>
    <row r="219" spans="1:65" s="13" customFormat="1">
      <c r="B219" s="219"/>
      <c r="C219" s="220"/>
      <c r="D219" s="221" t="s">
        <v>169</v>
      </c>
      <c r="E219" s="222" t="s">
        <v>1</v>
      </c>
      <c r="F219" s="223" t="s">
        <v>1158</v>
      </c>
      <c r="G219" s="220"/>
      <c r="H219" s="224">
        <v>108.41</v>
      </c>
      <c r="I219" s="220"/>
      <c r="J219" s="220"/>
      <c r="K219" s="220"/>
      <c r="M219" s="97"/>
      <c r="N219" s="99"/>
      <c r="O219" s="100"/>
      <c r="P219" s="100"/>
      <c r="Q219" s="100"/>
      <c r="R219" s="100"/>
      <c r="S219" s="100"/>
      <c r="T219" s="100"/>
      <c r="U219" s="100"/>
      <c r="V219" s="100"/>
      <c r="W219" s="100"/>
      <c r="X219" s="101"/>
      <c r="AT219" s="98" t="s">
        <v>169</v>
      </c>
      <c r="AU219" s="98" t="s">
        <v>82</v>
      </c>
      <c r="AV219" s="13" t="s">
        <v>82</v>
      </c>
      <c r="AW219" s="13" t="s">
        <v>4</v>
      </c>
      <c r="AX219" s="13" t="s">
        <v>72</v>
      </c>
      <c r="AY219" s="98" t="s">
        <v>161</v>
      </c>
    </row>
    <row r="220" spans="1:65" s="14" customFormat="1">
      <c r="B220" s="225"/>
      <c r="C220" s="226"/>
      <c r="D220" s="221" t="s">
        <v>169</v>
      </c>
      <c r="E220" s="227" t="s">
        <v>1</v>
      </c>
      <c r="F220" s="228" t="s">
        <v>171</v>
      </c>
      <c r="G220" s="226"/>
      <c r="H220" s="229">
        <v>108.41</v>
      </c>
      <c r="I220" s="226"/>
      <c r="J220" s="226"/>
      <c r="K220" s="226"/>
      <c r="M220" s="102"/>
      <c r="N220" s="104"/>
      <c r="O220" s="105"/>
      <c r="P220" s="105"/>
      <c r="Q220" s="105"/>
      <c r="R220" s="105"/>
      <c r="S220" s="105"/>
      <c r="T220" s="105"/>
      <c r="U220" s="105"/>
      <c r="V220" s="105"/>
      <c r="W220" s="105"/>
      <c r="X220" s="106"/>
      <c r="AT220" s="103" t="s">
        <v>169</v>
      </c>
      <c r="AU220" s="103" t="s">
        <v>82</v>
      </c>
      <c r="AV220" s="14" t="s">
        <v>168</v>
      </c>
      <c r="AW220" s="14" t="s">
        <v>4</v>
      </c>
      <c r="AX220" s="14" t="s">
        <v>80</v>
      </c>
      <c r="AY220" s="103" t="s">
        <v>161</v>
      </c>
    </row>
    <row r="221" spans="1:65" s="2" customFormat="1" ht="44.25" customHeight="1">
      <c r="A221" s="21"/>
      <c r="B221" s="137"/>
      <c r="C221" s="213" t="s">
        <v>295</v>
      </c>
      <c r="D221" s="213" t="s">
        <v>164</v>
      </c>
      <c r="E221" s="214" t="s">
        <v>1176</v>
      </c>
      <c r="F221" s="215" t="s">
        <v>1177</v>
      </c>
      <c r="G221" s="216" t="s">
        <v>167</v>
      </c>
      <c r="H221" s="217">
        <v>108.41</v>
      </c>
      <c r="I221" s="123"/>
      <c r="J221" s="123"/>
      <c r="K221" s="218">
        <f>ROUND(P221*H221,2)</f>
        <v>0</v>
      </c>
      <c r="L221" s="89"/>
      <c r="M221" s="22"/>
      <c r="N221" s="90" t="s">
        <v>1</v>
      </c>
      <c r="O221" s="91" t="s">
        <v>35</v>
      </c>
      <c r="P221" s="92">
        <f>I221+J221</f>
        <v>0</v>
      </c>
      <c r="Q221" s="92">
        <f>ROUND(I221*H221,2)</f>
        <v>0</v>
      </c>
      <c r="R221" s="92">
        <f>ROUND(J221*H221,2)</f>
        <v>0</v>
      </c>
      <c r="S221" s="93">
        <v>0</v>
      </c>
      <c r="T221" s="93">
        <f>S221*H221</f>
        <v>0</v>
      </c>
      <c r="U221" s="93">
        <v>0</v>
      </c>
      <c r="V221" s="93">
        <f>U221*H221</f>
        <v>0</v>
      </c>
      <c r="W221" s="93">
        <v>0</v>
      </c>
      <c r="X221" s="94">
        <f>W221*H221</f>
        <v>0</v>
      </c>
      <c r="Y221" s="21"/>
      <c r="Z221" s="21"/>
      <c r="AA221" s="21"/>
      <c r="AB221" s="21"/>
      <c r="AC221" s="21"/>
      <c r="AD221" s="21"/>
      <c r="AE221" s="21"/>
      <c r="AR221" s="95" t="s">
        <v>168</v>
      </c>
      <c r="AT221" s="95" t="s">
        <v>164</v>
      </c>
      <c r="AU221" s="95" t="s">
        <v>82</v>
      </c>
      <c r="AY221" s="17" t="s">
        <v>161</v>
      </c>
      <c r="BE221" s="96">
        <f>IF(O221="základní",K221,0)</f>
        <v>0</v>
      </c>
      <c r="BF221" s="96">
        <f>IF(O221="snížená",K221,0)</f>
        <v>0</v>
      </c>
      <c r="BG221" s="96">
        <f>IF(O221="zákl. přenesená",K221,0)</f>
        <v>0</v>
      </c>
      <c r="BH221" s="96">
        <f>IF(O221="sníž. přenesená",K221,0)</f>
        <v>0</v>
      </c>
      <c r="BI221" s="96">
        <f>IF(O221="nulová",K221,0)</f>
        <v>0</v>
      </c>
      <c r="BJ221" s="17" t="s">
        <v>80</v>
      </c>
      <c r="BK221" s="96">
        <f>ROUND(P221*H221,2)</f>
        <v>0</v>
      </c>
      <c r="BL221" s="17" t="s">
        <v>168</v>
      </c>
      <c r="BM221" s="95" t="s">
        <v>298</v>
      </c>
    </row>
    <row r="222" spans="1:65" s="15" customFormat="1">
      <c r="B222" s="230"/>
      <c r="C222" s="231"/>
      <c r="D222" s="221" t="s">
        <v>169</v>
      </c>
      <c r="E222" s="232" t="s">
        <v>1</v>
      </c>
      <c r="F222" s="233" t="s">
        <v>1148</v>
      </c>
      <c r="G222" s="231"/>
      <c r="H222" s="232" t="s">
        <v>1</v>
      </c>
      <c r="I222" s="231"/>
      <c r="J222" s="231"/>
      <c r="K222" s="231"/>
      <c r="M222" s="107"/>
      <c r="N222" s="109"/>
      <c r="O222" s="110"/>
      <c r="P222" s="110"/>
      <c r="Q222" s="110"/>
      <c r="R222" s="110"/>
      <c r="S222" s="110"/>
      <c r="T222" s="110"/>
      <c r="U222" s="110"/>
      <c r="V222" s="110"/>
      <c r="W222" s="110"/>
      <c r="X222" s="111"/>
      <c r="AT222" s="108" t="s">
        <v>169</v>
      </c>
      <c r="AU222" s="108" t="s">
        <v>82</v>
      </c>
      <c r="AV222" s="15" t="s">
        <v>80</v>
      </c>
      <c r="AW222" s="15" t="s">
        <v>4</v>
      </c>
      <c r="AX222" s="15" t="s">
        <v>72</v>
      </c>
      <c r="AY222" s="108" t="s">
        <v>161</v>
      </c>
    </row>
    <row r="223" spans="1:65" s="13" customFormat="1">
      <c r="B223" s="219"/>
      <c r="C223" s="220"/>
      <c r="D223" s="221" t="s">
        <v>169</v>
      </c>
      <c r="E223" s="222" t="s">
        <v>1</v>
      </c>
      <c r="F223" s="223" t="s">
        <v>1149</v>
      </c>
      <c r="G223" s="220"/>
      <c r="H223" s="224">
        <v>108.41</v>
      </c>
      <c r="I223" s="220"/>
      <c r="J223" s="220"/>
      <c r="K223" s="220"/>
      <c r="M223" s="97"/>
      <c r="N223" s="99"/>
      <c r="O223" s="100"/>
      <c r="P223" s="100"/>
      <c r="Q223" s="100"/>
      <c r="R223" s="100"/>
      <c r="S223" s="100"/>
      <c r="T223" s="100"/>
      <c r="U223" s="100"/>
      <c r="V223" s="100"/>
      <c r="W223" s="100"/>
      <c r="X223" s="101"/>
      <c r="AT223" s="98" t="s">
        <v>169</v>
      </c>
      <c r="AU223" s="98" t="s">
        <v>82</v>
      </c>
      <c r="AV223" s="13" t="s">
        <v>82</v>
      </c>
      <c r="AW223" s="13" t="s">
        <v>4</v>
      </c>
      <c r="AX223" s="13" t="s">
        <v>72</v>
      </c>
      <c r="AY223" s="98" t="s">
        <v>161</v>
      </c>
    </row>
    <row r="224" spans="1:65" s="14" customFormat="1">
      <c r="B224" s="225"/>
      <c r="C224" s="226"/>
      <c r="D224" s="221" t="s">
        <v>169</v>
      </c>
      <c r="E224" s="227" t="s">
        <v>1</v>
      </c>
      <c r="F224" s="228" t="s">
        <v>171</v>
      </c>
      <c r="G224" s="226"/>
      <c r="H224" s="229">
        <v>108.41</v>
      </c>
      <c r="I224" s="226"/>
      <c r="J224" s="226"/>
      <c r="K224" s="226"/>
      <c r="M224" s="102"/>
      <c r="N224" s="104"/>
      <c r="O224" s="105"/>
      <c r="P224" s="105"/>
      <c r="Q224" s="105"/>
      <c r="R224" s="105"/>
      <c r="S224" s="105"/>
      <c r="T224" s="105"/>
      <c r="U224" s="105"/>
      <c r="V224" s="105"/>
      <c r="W224" s="105"/>
      <c r="X224" s="106"/>
      <c r="AT224" s="103" t="s">
        <v>169</v>
      </c>
      <c r="AU224" s="103" t="s">
        <v>82</v>
      </c>
      <c r="AV224" s="14" t="s">
        <v>168</v>
      </c>
      <c r="AW224" s="14" t="s">
        <v>4</v>
      </c>
      <c r="AX224" s="14" t="s">
        <v>80</v>
      </c>
      <c r="AY224" s="103" t="s">
        <v>161</v>
      </c>
    </row>
    <row r="225" spans="1:65" s="2" customFormat="1" ht="37.9" customHeight="1">
      <c r="A225" s="21"/>
      <c r="B225" s="137"/>
      <c r="C225" s="213" t="s">
        <v>248</v>
      </c>
      <c r="D225" s="213" t="s">
        <v>164</v>
      </c>
      <c r="E225" s="214" t="s">
        <v>1178</v>
      </c>
      <c r="F225" s="215" t="s">
        <v>1179</v>
      </c>
      <c r="G225" s="216" t="s">
        <v>174</v>
      </c>
      <c r="H225" s="217">
        <v>1</v>
      </c>
      <c r="I225" s="123"/>
      <c r="J225" s="123"/>
      <c r="K225" s="218">
        <f>ROUND(P225*H225,2)</f>
        <v>0</v>
      </c>
      <c r="L225" s="89"/>
      <c r="M225" s="22"/>
      <c r="N225" s="90" t="s">
        <v>1</v>
      </c>
      <c r="O225" s="91" t="s">
        <v>35</v>
      </c>
      <c r="P225" s="92">
        <f>I225+J225</f>
        <v>0</v>
      </c>
      <c r="Q225" s="92">
        <f>ROUND(I225*H225,2)</f>
        <v>0</v>
      </c>
      <c r="R225" s="92">
        <f>ROUND(J225*H225,2)</f>
        <v>0</v>
      </c>
      <c r="S225" s="93">
        <v>0</v>
      </c>
      <c r="T225" s="93">
        <f>S225*H225</f>
        <v>0</v>
      </c>
      <c r="U225" s="93">
        <v>0</v>
      </c>
      <c r="V225" s="93">
        <f>U225*H225</f>
        <v>0</v>
      </c>
      <c r="W225" s="93">
        <v>0</v>
      </c>
      <c r="X225" s="94">
        <f>W225*H225</f>
        <v>0</v>
      </c>
      <c r="Y225" s="21"/>
      <c r="Z225" s="21"/>
      <c r="AA225" s="21"/>
      <c r="AB225" s="21"/>
      <c r="AC225" s="21"/>
      <c r="AD225" s="21"/>
      <c r="AE225" s="21"/>
      <c r="AR225" s="95" t="s">
        <v>168</v>
      </c>
      <c r="AT225" s="95" t="s">
        <v>164</v>
      </c>
      <c r="AU225" s="95" t="s">
        <v>82</v>
      </c>
      <c r="AY225" s="17" t="s">
        <v>161</v>
      </c>
      <c r="BE225" s="96">
        <f>IF(O225="základní",K225,0)</f>
        <v>0</v>
      </c>
      <c r="BF225" s="96">
        <f>IF(O225="snížená",K225,0)</f>
        <v>0</v>
      </c>
      <c r="BG225" s="96">
        <f>IF(O225="zákl. přenesená",K225,0)</f>
        <v>0</v>
      </c>
      <c r="BH225" s="96">
        <f>IF(O225="sníž. přenesená",K225,0)</f>
        <v>0</v>
      </c>
      <c r="BI225" s="96">
        <f>IF(O225="nulová",K225,0)</f>
        <v>0</v>
      </c>
      <c r="BJ225" s="17" t="s">
        <v>80</v>
      </c>
      <c r="BK225" s="96">
        <f>ROUND(P225*H225,2)</f>
        <v>0</v>
      </c>
      <c r="BL225" s="17" t="s">
        <v>168</v>
      </c>
      <c r="BM225" s="95" t="s">
        <v>301</v>
      </c>
    </row>
    <row r="226" spans="1:65" s="13" customFormat="1">
      <c r="B226" s="219"/>
      <c r="C226" s="220"/>
      <c r="D226" s="221" t="s">
        <v>169</v>
      </c>
      <c r="E226" s="222" t="s">
        <v>1</v>
      </c>
      <c r="F226" s="223" t="s">
        <v>1180</v>
      </c>
      <c r="G226" s="220"/>
      <c r="H226" s="224">
        <v>1</v>
      </c>
      <c r="I226" s="220"/>
      <c r="J226" s="220"/>
      <c r="K226" s="220"/>
      <c r="M226" s="97"/>
      <c r="N226" s="99"/>
      <c r="O226" s="100"/>
      <c r="P226" s="100"/>
      <c r="Q226" s="100"/>
      <c r="R226" s="100"/>
      <c r="S226" s="100"/>
      <c r="T226" s="100"/>
      <c r="U226" s="100"/>
      <c r="V226" s="100"/>
      <c r="W226" s="100"/>
      <c r="X226" s="101"/>
      <c r="AT226" s="98" t="s">
        <v>169</v>
      </c>
      <c r="AU226" s="98" t="s">
        <v>82</v>
      </c>
      <c r="AV226" s="13" t="s">
        <v>82</v>
      </c>
      <c r="AW226" s="13" t="s">
        <v>4</v>
      </c>
      <c r="AX226" s="13" t="s">
        <v>72</v>
      </c>
      <c r="AY226" s="98" t="s">
        <v>161</v>
      </c>
    </row>
    <row r="227" spans="1:65" s="14" customFormat="1">
      <c r="B227" s="225"/>
      <c r="C227" s="226"/>
      <c r="D227" s="221" t="s">
        <v>169</v>
      </c>
      <c r="E227" s="227" t="s">
        <v>1</v>
      </c>
      <c r="F227" s="228" t="s">
        <v>171</v>
      </c>
      <c r="G227" s="226"/>
      <c r="H227" s="229">
        <v>1</v>
      </c>
      <c r="I227" s="226"/>
      <c r="J227" s="226"/>
      <c r="K227" s="226"/>
      <c r="M227" s="102"/>
      <c r="N227" s="104"/>
      <c r="O227" s="105"/>
      <c r="P227" s="105"/>
      <c r="Q227" s="105"/>
      <c r="R227" s="105"/>
      <c r="S227" s="105"/>
      <c r="T227" s="105"/>
      <c r="U227" s="105"/>
      <c r="V227" s="105"/>
      <c r="W227" s="105"/>
      <c r="X227" s="106"/>
      <c r="AT227" s="103" t="s">
        <v>169</v>
      </c>
      <c r="AU227" s="103" t="s">
        <v>82</v>
      </c>
      <c r="AV227" s="14" t="s">
        <v>168</v>
      </c>
      <c r="AW227" s="14" t="s">
        <v>4</v>
      </c>
      <c r="AX227" s="14" t="s">
        <v>80</v>
      </c>
      <c r="AY227" s="103" t="s">
        <v>161</v>
      </c>
    </row>
    <row r="228" spans="1:65" s="2" customFormat="1" ht="24.2" customHeight="1">
      <c r="A228" s="21"/>
      <c r="B228" s="137"/>
      <c r="C228" s="213" t="s">
        <v>8</v>
      </c>
      <c r="D228" s="213" t="s">
        <v>164</v>
      </c>
      <c r="E228" s="214" t="s">
        <v>1181</v>
      </c>
      <c r="F228" s="215" t="s">
        <v>1182</v>
      </c>
      <c r="G228" s="216" t="s">
        <v>167</v>
      </c>
      <c r="H228" s="217">
        <v>68.3</v>
      </c>
      <c r="I228" s="123"/>
      <c r="J228" s="123"/>
      <c r="K228" s="218">
        <f>ROUND(P228*H228,2)</f>
        <v>0</v>
      </c>
      <c r="L228" s="89"/>
      <c r="M228" s="22"/>
      <c r="N228" s="90" t="s">
        <v>1</v>
      </c>
      <c r="O228" s="91" t="s">
        <v>35</v>
      </c>
      <c r="P228" s="92">
        <f>I228+J228</f>
        <v>0</v>
      </c>
      <c r="Q228" s="92">
        <f>ROUND(I228*H228,2)</f>
        <v>0</v>
      </c>
      <c r="R228" s="92">
        <f>ROUND(J228*H228,2)</f>
        <v>0</v>
      </c>
      <c r="S228" s="93">
        <v>0</v>
      </c>
      <c r="T228" s="93">
        <f>S228*H228</f>
        <v>0</v>
      </c>
      <c r="U228" s="93">
        <v>0</v>
      </c>
      <c r="V228" s="93">
        <f>U228*H228</f>
        <v>0</v>
      </c>
      <c r="W228" s="93">
        <v>0</v>
      </c>
      <c r="X228" s="94">
        <f>W228*H228</f>
        <v>0</v>
      </c>
      <c r="Y228" s="21"/>
      <c r="Z228" s="21"/>
      <c r="AA228" s="21"/>
      <c r="AB228" s="21"/>
      <c r="AC228" s="21"/>
      <c r="AD228" s="21"/>
      <c r="AE228" s="21"/>
      <c r="AR228" s="95" t="s">
        <v>168</v>
      </c>
      <c r="AT228" s="95" t="s">
        <v>164</v>
      </c>
      <c r="AU228" s="95" t="s">
        <v>82</v>
      </c>
      <c r="AY228" s="17" t="s">
        <v>161</v>
      </c>
      <c r="BE228" s="96">
        <f>IF(O228="základní",K228,0)</f>
        <v>0</v>
      </c>
      <c r="BF228" s="96">
        <f>IF(O228="snížená",K228,0)</f>
        <v>0</v>
      </c>
      <c r="BG228" s="96">
        <f>IF(O228="zákl. přenesená",K228,0)</f>
        <v>0</v>
      </c>
      <c r="BH228" s="96">
        <f>IF(O228="sníž. přenesená",K228,0)</f>
        <v>0</v>
      </c>
      <c r="BI228" s="96">
        <f>IF(O228="nulová",K228,0)</f>
        <v>0</v>
      </c>
      <c r="BJ228" s="17" t="s">
        <v>80</v>
      </c>
      <c r="BK228" s="96">
        <f>ROUND(P228*H228,2)</f>
        <v>0</v>
      </c>
      <c r="BL228" s="17" t="s">
        <v>168</v>
      </c>
      <c r="BM228" s="95" t="s">
        <v>305</v>
      </c>
    </row>
    <row r="229" spans="1:65" s="15" customFormat="1">
      <c r="B229" s="230"/>
      <c r="C229" s="231"/>
      <c r="D229" s="221" t="s">
        <v>169</v>
      </c>
      <c r="E229" s="232" t="s">
        <v>1</v>
      </c>
      <c r="F229" s="233" t="s">
        <v>1032</v>
      </c>
      <c r="G229" s="231"/>
      <c r="H229" s="232" t="s">
        <v>1</v>
      </c>
      <c r="I229" s="231"/>
      <c r="J229" s="231"/>
      <c r="K229" s="231"/>
      <c r="M229" s="107"/>
      <c r="N229" s="109"/>
      <c r="O229" s="110"/>
      <c r="P229" s="110"/>
      <c r="Q229" s="110"/>
      <c r="R229" s="110"/>
      <c r="S229" s="110"/>
      <c r="T229" s="110"/>
      <c r="U229" s="110"/>
      <c r="V229" s="110"/>
      <c r="W229" s="110"/>
      <c r="X229" s="111"/>
      <c r="AT229" s="108" t="s">
        <v>169</v>
      </c>
      <c r="AU229" s="108" t="s">
        <v>82</v>
      </c>
      <c r="AV229" s="15" t="s">
        <v>80</v>
      </c>
      <c r="AW229" s="15" t="s">
        <v>4</v>
      </c>
      <c r="AX229" s="15" t="s">
        <v>72</v>
      </c>
      <c r="AY229" s="108" t="s">
        <v>161</v>
      </c>
    </row>
    <row r="230" spans="1:65" s="13" customFormat="1">
      <c r="B230" s="219"/>
      <c r="C230" s="220"/>
      <c r="D230" s="221" t="s">
        <v>169</v>
      </c>
      <c r="E230" s="222" t="s">
        <v>1</v>
      </c>
      <c r="F230" s="223" t="s">
        <v>1183</v>
      </c>
      <c r="G230" s="220"/>
      <c r="H230" s="224">
        <v>68.3</v>
      </c>
      <c r="I230" s="220"/>
      <c r="J230" s="220"/>
      <c r="K230" s="220"/>
      <c r="M230" s="97"/>
      <c r="N230" s="99"/>
      <c r="O230" s="100"/>
      <c r="P230" s="100"/>
      <c r="Q230" s="100"/>
      <c r="R230" s="100"/>
      <c r="S230" s="100"/>
      <c r="T230" s="100"/>
      <c r="U230" s="100"/>
      <c r="V230" s="100"/>
      <c r="W230" s="100"/>
      <c r="X230" s="101"/>
      <c r="AT230" s="98" t="s">
        <v>169</v>
      </c>
      <c r="AU230" s="98" t="s">
        <v>82</v>
      </c>
      <c r="AV230" s="13" t="s">
        <v>82</v>
      </c>
      <c r="AW230" s="13" t="s">
        <v>4</v>
      </c>
      <c r="AX230" s="13" t="s">
        <v>72</v>
      </c>
      <c r="AY230" s="98" t="s">
        <v>161</v>
      </c>
    </row>
    <row r="231" spans="1:65" s="14" customFormat="1">
      <c r="B231" s="225"/>
      <c r="C231" s="226"/>
      <c r="D231" s="221" t="s">
        <v>169</v>
      </c>
      <c r="E231" s="227" t="s">
        <v>1</v>
      </c>
      <c r="F231" s="228" t="s">
        <v>171</v>
      </c>
      <c r="G231" s="226"/>
      <c r="H231" s="229">
        <v>68.3</v>
      </c>
      <c r="I231" s="226"/>
      <c r="J231" s="226"/>
      <c r="K231" s="226"/>
      <c r="M231" s="102"/>
      <c r="N231" s="104"/>
      <c r="O231" s="105"/>
      <c r="P231" s="105"/>
      <c r="Q231" s="105"/>
      <c r="R231" s="105"/>
      <c r="S231" s="105"/>
      <c r="T231" s="105"/>
      <c r="U231" s="105"/>
      <c r="V231" s="105"/>
      <c r="W231" s="105"/>
      <c r="X231" s="106"/>
      <c r="AT231" s="103" t="s">
        <v>169</v>
      </c>
      <c r="AU231" s="103" t="s">
        <v>82</v>
      </c>
      <c r="AV231" s="14" t="s">
        <v>168</v>
      </c>
      <c r="AW231" s="14" t="s">
        <v>4</v>
      </c>
      <c r="AX231" s="14" t="s">
        <v>80</v>
      </c>
      <c r="AY231" s="103" t="s">
        <v>161</v>
      </c>
    </row>
    <row r="232" spans="1:65" s="2" customFormat="1" ht="37.9" customHeight="1">
      <c r="A232" s="21"/>
      <c r="B232" s="137"/>
      <c r="C232" s="213" t="s">
        <v>252</v>
      </c>
      <c r="D232" s="213" t="s">
        <v>164</v>
      </c>
      <c r="E232" s="214" t="s">
        <v>1184</v>
      </c>
      <c r="F232" s="215" t="s">
        <v>1185</v>
      </c>
      <c r="G232" s="216" t="s">
        <v>269</v>
      </c>
      <c r="H232" s="217">
        <v>4</v>
      </c>
      <c r="I232" s="123"/>
      <c r="J232" s="123"/>
      <c r="K232" s="218">
        <f t="shared" ref="K232:K237" si="1">ROUND(P232*H232,2)</f>
        <v>0</v>
      </c>
      <c r="L232" s="89"/>
      <c r="M232" s="22"/>
      <c r="N232" s="90" t="s">
        <v>1</v>
      </c>
      <c r="O232" s="91" t="s">
        <v>35</v>
      </c>
      <c r="P232" s="92">
        <f t="shared" ref="P232:P237" si="2">I232+J232</f>
        <v>0</v>
      </c>
      <c r="Q232" s="92">
        <f t="shared" ref="Q232:Q237" si="3">ROUND(I232*H232,2)</f>
        <v>0</v>
      </c>
      <c r="R232" s="92">
        <f t="shared" ref="R232:R237" si="4">ROUND(J232*H232,2)</f>
        <v>0</v>
      </c>
      <c r="S232" s="93">
        <v>0</v>
      </c>
      <c r="T232" s="93">
        <f t="shared" ref="T232:T237" si="5">S232*H232</f>
        <v>0</v>
      </c>
      <c r="U232" s="93">
        <v>0</v>
      </c>
      <c r="V232" s="93">
        <f t="shared" ref="V232:V237" si="6">U232*H232</f>
        <v>0</v>
      </c>
      <c r="W232" s="93">
        <v>0</v>
      </c>
      <c r="X232" s="94">
        <f t="shared" ref="X232:X237" si="7">W232*H232</f>
        <v>0</v>
      </c>
      <c r="Y232" s="21"/>
      <c r="Z232" s="21"/>
      <c r="AA232" s="21"/>
      <c r="AB232" s="21"/>
      <c r="AC232" s="21"/>
      <c r="AD232" s="21"/>
      <c r="AE232" s="21"/>
      <c r="AR232" s="95" t="s">
        <v>168</v>
      </c>
      <c r="AT232" s="95" t="s">
        <v>164</v>
      </c>
      <c r="AU232" s="95" t="s">
        <v>82</v>
      </c>
      <c r="AY232" s="17" t="s">
        <v>161</v>
      </c>
      <c r="BE232" s="96">
        <f t="shared" ref="BE232:BE237" si="8">IF(O232="základní",K232,0)</f>
        <v>0</v>
      </c>
      <c r="BF232" s="96">
        <f t="shared" ref="BF232:BF237" si="9">IF(O232="snížená",K232,0)</f>
        <v>0</v>
      </c>
      <c r="BG232" s="96">
        <f t="shared" ref="BG232:BG237" si="10">IF(O232="zákl. přenesená",K232,0)</f>
        <v>0</v>
      </c>
      <c r="BH232" s="96">
        <f t="shared" ref="BH232:BH237" si="11">IF(O232="sníž. přenesená",K232,0)</f>
        <v>0</v>
      </c>
      <c r="BI232" s="96">
        <f t="shared" ref="BI232:BI237" si="12">IF(O232="nulová",K232,0)</f>
        <v>0</v>
      </c>
      <c r="BJ232" s="17" t="s">
        <v>80</v>
      </c>
      <c r="BK232" s="96">
        <f t="shared" ref="BK232:BK237" si="13">ROUND(P232*H232,2)</f>
        <v>0</v>
      </c>
      <c r="BL232" s="17" t="s">
        <v>168</v>
      </c>
      <c r="BM232" s="95" t="s">
        <v>310</v>
      </c>
    </row>
    <row r="233" spans="1:65" s="2" customFormat="1" ht="24.2" customHeight="1">
      <c r="A233" s="21"/>
      <c r="B233" s="137"/>
      <c r="C233" s="235" t="s">
        <v>311</v>
      </c>
      <c r="D233" s="235" t="s">
        <v>549</v>
      </c>
      <c r="E233" s="236" t="s">
        <v>1186</v>
      </c>
      <c r="F233" s="237" t="s">
        <v>1187</v>
      </c>
      <c r="G233" s="238" t="s">
        <v>269</v>
      </c>
      <c r="H233" s="239">
        <v>1</v>
      </c>
      <c r="I233" s="123"/>
      <c r="J233" s="240"/>
      <c r="K233" s="241">
        <f t="shared" si="1"/>
        <v>0</v>
      </c>
      <c r="L233" s="115"/>
      <c r="M233" s="116"/>
      <c r="N233" s="117" t="s">
        <v>1</v>
      </c>
      <c r="O233" s="91" t="s">
        <v>35</v>
      </c>
      <c r="P233" s="92">
        <f t="shared" si="2"/>
        <v>0</v>
      </c>
      <c r="Q233" s="92">
        <f t="shared" si="3"/>
        <v>0</v>
      </c>
      <c r="R233" s="92">
        <f t="shared" si="4"/>
        <v>0</v>
      </c>
      <c r="S233" s="93">
        <v>0</v>
      </c>
      <c r="T233" s="93">
        <f t="shared" si="5"/>
        <v>0</v>
      </c>
      <c r="U233" s="93">
        <v>0</v>
      </c>
      <c r="V233" s="93">
        <f t="shared" si="6"/>
        <v>0</v>
      </c>
      <c r="W233" s="93">
        <v>0</v>
      </c>
      <c r="X233" s="94">
        <f t="shared" si="7"/>
        <v>0</v>
      </c>
      <c r="Y233" s="21"/>
      <c r="Z233" s="21"/>
      <c r="AA233" s="21"/>
      <c r="AB233" s="21"/>
      <c r="AC233" s="21"/>
      <c r="AD233" s="21"/>
      <c r="AE233" s="21"/>
      <c r="AR233" s="95" t="s">
        <v>185</v>
      </c>
      <c r="AT233" s="95" t="s">
        <v>549</v>
      </c>
      <c r="AU233" s="95" t="s">
        <v>82</v>
      </c>
      <c r="AY233" s="17" t="s">
        <v>161</v>
      </c>
      <c r="BE233" s="96">
        <f t="shared" si="8"/>
        <v>0</v>
      </c>
      <c r="BF233" s="96">
        <f t="shared" si="9"/>
        <v>0</v>
      </c>
      <c r="BG233" s="96">
        <f t="shared" si="10"/>
        <v>0</v>
      </c>
      <c r="BH233" s="96">
        <f t="shared" si="11"/>
        <v>0</v>
      </c>
      <c r="BI233" s="96">
        <f t="shared" si="12"/>
        <v>0</v>
      </c>
      <c r="BJ233" s="17" t="s">
        <v>80</v>
      </c>
      <c r="BK233" s="96">
        <f t="shared" si="13"/>
        <v>0</v>
      </c>
      <c r="BL233" s="17" t="s">
        <v>168</v>
      </c>
      <c r="BM233" s="95" t="s">
        <v>314</v>
      </c>
    </row>
    <row r="234" spans="1:65" s="2" customFormat="1" ht="24.2" customHeight="1">
      <c r="A234" s="21"/>
      <c r="B234" s="137"/>
      <c r="C234" s="235" t="s">
        <v>257</v>
      </c>
      <c r="D234" s="235" t="s">
        <v>549</v>
      </c>
      <c r="E234" s="236" t="s">
        <v>1188</v>
      </c>
      <c r="F234" s="237" t="s">
        <v>1189</v>
      </c>
      <c r="G234" s="238" t="s">
        <v>269</v>
      </c>
      <c r="H234" s="239">
        <v>3</v>
      </c>
      <c r="I234" s="123"/>
      <c r="J234" s="240"/>
      <c r="K234" s="241">
        <f t="shared" si="1"/>
        <v>0</v>
      </c>
      <c r="L234" s="115"/>
      <c r="M234" s="116"/>
      <c r="N234" s="117" t="s">
        <v>1</v>
      </c>
      <c r="O234" s="91" t="s">
        <v>35</v>
      </c>
      <c r="P234" s="92">
        <f t="shared" si="2"/>
        <v>0</v>
      </c>
      <c r="Q234" s="92">
        <f t="shared" si="3"/>
        <v>0</v>
      </c>
      <c r="R234" s="92">
        <f t="shared" si="4"/>
        <v>0</v>
      </c>
      <c r="S234" s="93">
        <v>0</v>
      </c>
      <c r="T234" s="93">
        <f t="shared" si="5"/>
        <v>0</v>
      </c>
      <c r="U234" s="93">
        <v>0</v>
      </c>
      <c r="V234" s="93">
        <f t="shared" si="6"/>
        <v>0</v>
      </c>
      <c r="W234" s="93">
        <v>0</v>
      </c>
      <c r="X234" s="94">
        <f t="shared" si="7"/>
        <v>0</v>
      </c>
      <c r="Y234" s="21"/>
      <c r="Z234" s="21"/>
      <c r="AA234" s="21"/>
      <c r="AB234" s="21"/>
      <c r="AC234" s="21"/>
      <c r="AD234" s="21"/>
      <c r="AE234" s="21"/>
      <c r="AR234" s="95" t="s">
        <v>185</v>
      </c>
      <c r="AT234" s="95" t="s">
        <v>549</v>
      </c>
      <c r="AU234" s="95" t="s">
        <v>82</v>
      </c>
      <c r="AY234" s="17" t="s">
        <v>161</v>
      </c>
      <c r="BE234" s="96">
        <f t="shared" si="8"/>
        <v>0</v>
      </c>
      <c r="BF234" s="96">
        <f t="shared" si="9"/>
        <v>0</v>
      </c>
      <c r="BG234" s="96">
        <f t="shared" si="10"/>
        <v>0</v>
      </c>
      <c r="BH234" s="96">
        <f t="shared" si="11"/>
        <v>0</v>
      </c>
      <c r="BI234" s="96">
        <f t="shared" si="12"/>
        <v>0</v>
      </c>
      <c r="BJ234" s="17" t="s">
        <v>80</v>
      </c>
      <c r="BK234" s="96">
        <f t="shared" si="13"/>
        <v>0</v>
      </c>
      <c r="BL234" s="17" t="s">
        <v>168</v>
      </c>
      <c r="BM234" s="95" t="s">
        <v>318</v>
      </c>
    </row>
    <row r="235" spans="1:65" s="2" customFormat="1" ht="37.9" customHeight="1">
      <c r="A235" s="21"/>
      <c r="B235" s="137"/>
      <c r="C235" s="213" t="s">
        <v>321</v>
      </c>
      <c r="D235" s="213" t="s">
        <v>164</v>
      </c>
      <c r="E235" s="214" t="s">
        <v>1190</v>
      </c>
      <c r="F235" s="215" t="s">
        <v>1191</v>
      </c>
      <c r="G235" s="216" t="s">
        <v>269</v>
      </c>
      <c r="H235" s="217">
        <v>1</v>
      </c>
      <c r="I235" s="123"/>
      <c r="J235" s="123"/>
      <c r="K235" s="218">
        <f t="shared" si="1"/>
        <v>0</v>
      </c>
      <c r="L235" s="89"/>
      <c r="M235" s="22"/>
      <c r="N235" s="90" t="s">
        <v>1</v>
      </c>
      <c r="O235" s="91" t="s">
        <v>35</v>
      </c>
      <c r="P235" s="92">
        <f t="shared" si="2"/>
        <v>0</v>
      </c>
      <c r="Q235" s="92">
        <f t="shared" si="3"/>
        <v>0</v>
      </c>
      <c r="R235" s="92">
        <f t="shared" si="4"/>
        <v>0</v>
      </c>
      <c r="S235" s="93">
        <v>0</v>
      </c>
      <c r="T235" s="93">
        <f t="shared" si="5"/>
        <v>0</v>
      </c>
      <c r="U235" s="93">
        <v>0</v>
      </c>
      <c r="V235" s="93">
        <f t="shared" si="6"/>
        <v>0</v>
      </c>
      <c r="W235" s="93">
        <v>0</v>
      </c>
      <c r="X235" s="94">
        <f t="shared" si="7"/>
        <v>0</v>
      </c>
      <c r="Y235" s="21"/>
      <c r="Z235" s="21"/>
      <c r="AA235" s="21"/>
      <c r="AB235" s="21"/>
      <c r="AC235" s="21"/>
      <c r="AD235" s="21"/>
      <c r="AE235" s="21"/>
      <c r="AR235" s="95" t="s">
        <v>168</v>
      </c>
      <c r="AT235" s="95" t="s">
        <v>164</v>
      </c>
      <c r="AU235" s="95" t="s">
        <v>82</v>
      </c>
      <c r="AY235" s="17" t="s">
        <v>161</v>
      </c>
      <c r="BE235" s="96">
        <f t="shared" si="8"/>
        <v>0</v>
      </c>
      <c r="BF235" s="96">
        <f t="shared" si="9"/>
        <v>0</v>
      </c>
      <c r="BG235" s="96">
        <f t="shared" si="10"/>
        <v>0</v>
      </c>
      <c r="BH235" s="96">
        <f t="shared" si="11"/>
        <v>0</v>
      </c>
      <c r="BI235" s="96">
        <f t="shared" si="12"/>
        <v>0</v>
      </c>
      <c r="BJ235" s="17" t="s">
        <v>80</v>
      </c>
      <c r="BK235" s="96">
        <f t="shared" si="13"/>
        <v>0</v>
      </c>
      <c r="BL235" s="17" t="s">
        <v>168</v>
      </c>
      <c r="BM235" s="95" t="s">
        <v>324</v>
      </c>
    </row>
    <row r="236" spans="1:65" s="2" customFormat="1" ht="24.2" customHeight="1">
      <c r="A236" s="21"/>
      <c r="B236" s="137"/>
      <c r="C236" s="235" t="s">
        <v>270</v>
      </c>
      <c r="D236" s="235" t="s">
        <v>549</v>
      </c>
      <c r="E236" s="236" t="s">
        <v>1192</v>
      </c>
      <c r="F236" s="237" t="s">
        <v>1193</v>
      </c>
      <c r="G236" s="238" t="s">
        <v>269</v>
      </c>
      <c r="H236" s="239">
        <v>1</v>
      </c>
      <c r="I236" s="123"/>
      <c r="J236" s="240"/>
      <c r="K236" s="241">
        <f t="shared" si="1"/>
        <v>0</v>
      </c>
      <c r="L236" s="115"/>
      <c r="M236" s="116"/>
      <c r="N236" s="117" t="s">
        <v>1</v>
      </c>
      <c r="O236" s="91" t="s">
        <v>35</v>
      </c>
      <c r="P236" s="92">
        <f t="shared" si="2"/>
        <v>0</v>
      </c>
      <c r="Q236" s="92">
        <f t="shared" si="3"/>
        <v>0</v>
      </c>
      <c r="R236" s="92">
        <f t="shared" si="4"/>
        <v>0</v>
      </c>
      <c r="S236" s="93">
        <v>0</v>
      </c>
      <c r="T236" s="93">
        <f t="shared" si="5"/>
        <v>0</v>
      </c>
      <c r="U236" s="93">
        <v>0</v>
      </c>
      <c r="V236" s="93">
        <f t="shared" si="6"/>
        <v>0</v>
      </c>
      <c r="W236" s="93">
        <v>0</v>
      </c>
      <c r="X236" s="94">
        <f t="shared" si="7"/>
        <v>0</v>
      </c>
      <c r="Y236" s="21"/>
      <c r="Z236" s="21"/>
      <c r="AA236" s="21"/>
      <c r="AB236" s="21"/>
      <c r="AC236" s="21"/>
      <c r="AD236" s="21"/>
      <c r="AE236" s="21"/>
      <c r="AR236" s="95" t="s">
        <v>185</v>
      </c>
      <c r="AT236" s="95" t="s">
        <v>549</v>
      </c>
      <c r="AU236" s="95" t="s">
        <v>82</v>
      </c>
      <c r="AY236" s="17" t="s">
        <v>161</v>
      </c>
      <c r="BE236" s="96">
        <f t="shared" si="8"/>
        <v>0</v>
      </c>
      <c r="BF236" s="96">
        <f t="shared" si="9"/>
        <v>0</v>
      </c>
      <c r="BG236" s="96">
        <f t="shared" si="10"/>
        <v>0</v>
      </c>
      <c r="BH236" s="96">
        <f t="shared" si="11"/>
        <v>0</v>
      </c>
      <c r="BI236" s="96">
        <f t="shared" si="12"/>
        <v>0</v>
      </c>
      <c r="BJ236" s="17" t="s">
        <v>80</v>
      </c>
      <c r="BK236" s="96">
        <f t="shared" si="13"/>
        <v>0</v>
      </c>
      <c r="BL236" s="17" t="s">
        <v>168</v>
      </c>
      <c r="BM236" s="95" t="s">
        <v>338</v>
      </c>
    </row>
    <row r="237" spans="1:65" s="2" customFormat="1" ht="24.2" customHeight="1">
      <c r="A237" s="21"/>
      <c r="B237" s="137"/>
      <c r="C237" s="213" t="s">
        <v>343</v>
      </c>
      <c r="D237" s="213" t="s">
        <v>164</v>
      </c>
      <c r="E237" s="214" t="s">
        <v>1194</v>
      </c>
      <c r="F237" s="215" t="s">
        <v>1195</v>
      </c>
      <c r="G237" s="216" t="s">
        <v>167</v>
      </c>
      <c r="H237" s="217">
        <v>643.54999999999995</v>
      </c>
      <c r="I237" s="123"/>
      <c r="J237" s="123"/>
      <c r="K237" s="218">
        <f t="shared" si="1"/>
        <v>0</v>
      </c>
      <c r="L237" s="89"/>
      <c r="M237" s="22"/>
      <c r="N237" s="90" t="s">
        <v>1</v>
      </c>
      <c r="O237" s="91" t="s">
        <v>35</v>
      </c>
      <c r="P237" s="92">
        <f t="shared" si="2"/>
        <v>0</v>
      </c>
      <c r="Q237" s="92">
        <f t="shared" si="3"/>
        <v>0</v>
      </c>
      <c r="R237" s="92">
        <f t="shared" si="4"/>
        <v>0</v>
      </c>
      <c r="S237" s="93">
        <v>0</v>
      </c>
      <c r="T237" s="93">
        <f t="shared" si="5"/>
        <v>0</v>
      </c>
      <c r="U237" s="93">
        <v>0</v>
      </c>
      <c r="V237" s="93">
        <f t="shared" si="6"/>
        <v>0</v>
      </c>
      <c r="W237" s="93">
        <v>0</v>
      </c>
      <c r="X237" s="94">
        <f t="shared" si="7"/>
        <v>0</v>
      </c>
      <c r="Y237" s="21"/>
      <c r="Z237" s="21"/>
      <c r="AA237" s="21"/>
      <c r="AB237" s="21"/>
      <c r="AC237" s="21"/>
      <c r="AD237" s="21"/>
      <c r="AE237" s="21"/>
      <c r="AR237" s="95" t="s">
        <v>168</v>
      </c>
      <c r="AT237" s="95" t="s">
        <v>164</v>
      </c>
      <c r="AU237" s="95" t="s">
        <v>82</v>
      </c>
      <c r="AY237" s="17" t="s">
        <v>161</v>
      </c>
      <c r="BE237" s="96">
        <f t="shared" si="8"/>
        <v>0</v>
      </c>
      <c r="BF237" s="96">
        <f t="shared" si="9"/>
        <v>0</v>
      </c>
      <c r="BG237" s="96">
        <f t="shared" si="10"/>
        <v>0</v>
      </c>
      <c r="BH237" s="96">
        <f t="shared" si="11"/>
        <v>0</v>
      </c>
      <c r="BI237" s="96">
        <f t="shared" si="12"/>
        <v>0</v>
      </c>
      <c r="BJ237" s="17" t="s">
        <v>80</v>
      </c>
      <c r="BK237" s="96">
        <f t="shared" si="13"/>
        <v>0</v>
      </c>
      <c r="BL237" s="17" t="s">
        <v>168</v>
      </c>
      <c r="BM237" s="95" t="s">
        <v>347</v>
      </c>
    </row>
    <row r="238" spans="1:65" s="15" customFormat="1">
      <c r="B238" s="230"/>
      <c r="C238" s="231"/>
      <c r="D238" s="221" t="s">
        <v>169</v>
      </c>
      <c r="E238" s="232" t="s">
        <v>1</v>
      </c>
      <c r="F238" s="233" t="s">
        <v>1161</v>
      </c>
      <c r="G238" s="231"/>
      <c r="H238" s="232" t="s">
        <v>1</v>
      </c>
      <c r="I238" s="231"/>
      <c r="J238" s="231"/>
      <c r="K238" s="231"/>
      <c r="M238" s="107"/>
      <c r="N238" s="109"/>
      <c r="O238" s="110"/>
      <c r="P238" s="110"/>
      <c r="Q238" s="110"/>
      <c r="R238" s="110"/>
      <c r="S238" s="110"/>
      <c r="T238" s="110"/>
      <c r="U238" s="110"/>
      <c r="V238" s="110"/>
      <c r="W238" s="110"/>
      <c r="X238" s="111"/>
      <c r="AT238" s="108" t="s">
        <v>169</v>
      </c>
      <c r="AU238" s="108" t="s">
        <v>82</v>
      </c>
      <c r="AV238" s="15" t="s">
        <v>80</v>
      </c>
      <c r="AW238" s="15" t="s">
        <v>4</v>
      </c>
      <c r="AX238" s="15" t="s">
        <v>72</v>
      </c>
      <c r="AY238" s="108" t="s">
        <v>161</v>
      </c>
    </row>
    <row r="239" spans="1:65" s="13" customFormat="1">
      <c r="B239" s="219"/>
      <c r="C239" s="220"/>
      <c r="D239" s="221" t="s">
        <v>169</v>
      </c>
      <c r="E239" s="222" t="s">
        <v>1</v>
      </c>
      <c r="F239" s="223" t="s">
        <v>1162</v>
      </c>
      <c r="G239" s="220"/>
      <c r="H239" s="224">
        <v>438.3</v>
      </c>
      <c r="I239" s="220"/>
      <c r="J239" s="220"/>
      <c r="K239" s="220"/>
      <c r="M239" s="97"/>
      <c r="N239" s="99"/>
      <c r="O239" s="100"/>
      <c r="P239" s="100"/>
      <c r="Q239" s="100"/>
      <c r="R239" s="100"/>
      <c r="S239" s="100"/>
      <c r="T239" s="100"/>
      <c r="U239" s="100"/>
      <c r="V239" s="100"/>
      <c r="W239" s="100"/>
      <c r="X239" s="101"/>
      <c r="AT239" s="98" t="s">
        <v>169</v>
      </c>
      <c r="AU239" s="98" t="s">
        <v>82</v>
      </c>
      <c r="AV239" s="13" t="s">
        <v>82</v>
      </c>
      <c r="AW239" s="13" t="s">
        <v>4</v>
      </c>
      <c r="AX239" s="13" t="s">
        <v>72</v>
      </c>
      <c r="AY239" s="98" t="s">
        <v>161</v>
      </c>
    </row>
    <row r="240" spans="1:65" s="13" customFormat="1">
      <c r="B240" s="219"/>
      <c r="C240" s="220"/>
      <c r="D240" s="221" t="s">
        <v>169</v>
      </c>
      <c r="E240" s="222" t="s">
        <v>1</v>
      </c>
      <c r="F240" s="223" t="s">
        <v>1093</v>
      </c>
      <c r="G240" s="220"/>
      <c r="H240" s="224">
        <v>108.5</v>
      </c>
      <c r="I240" s="220"/>
      <c r="J240" s="220"/>
      <c r="K240" s="220"/>
      <c r="M240" s="97"/>
      <c r="N240" s="99"/>
      <c r="O240" s="100"/>
      <c r="P240" s="100"/>
      <c r="Q240" s="100"/>
      <c r="R240" s="100"/>
      <c r="S240" s="100"/>
      <c r="T240" s="100"/>
      <c r="U240" s="100"/>
      <c r="V240" s="100"/>
      <c r="W240" s="100"/>
      <c r="X240" s="101"/>
      <c r="AT240" s="98" t="s">
        <v>169</v>
      </c>
      <c r="AU240" s="98" t="s">
        <v>82</v>
      </c>
      <c r="AV240" s="13" t="s">
        <v>82</v>
      </c>
      <c r="AW240" s="13" t="s">
        <v>4</v>
      </c>
      <c r="AX240" s="13" t="s">
        <v>72</v>
      </c>
      <c r="AY240" s="98" t="s">
        <v>161</v>
      </c>
    </row>
    <row r="241" spans="1:65" s="15" customFormat="1">
      <c r="B241" s="230"/>
      <c r="C241" s="231"/>
      <c r="D241" s="221" t="s">
        <v>169</v>
      </c>
      <c r="E241" s="232" t="s">
        <v>1</v>
      </c>
      <c r="F241" s="233" t="s">
        <v>1163</v>
      </c>
      <c r="G241" s="231"/>
      <c r="H241" s="232" t="s">
        <v>1</v>
      </c>
      <c r="I241" s="231"/>
      <c r="J241" s="231"/>
      <c r="K241" s="231"/>
      <c r="M241" s="107"/>
      <c r="N241" s="109"/>
      <c r="O241" s="110"/>
      <c r="P241" s="110"/>
      <c r="Q241" s="110"/>
      <c r="R241" s="110"/>
      <c r="S241" s="110"/>
      <c r="T241" s="110"/>
      <c r="U241" s="110"/>
      <c r="V241" s="110"/>
      <c r="W241" s="110"/>
      <c r="X241" s="111"/>
      <c r="AT241" s="108" t="s">
        <v>169</v>
      </c>
      <c r="AU241" s="108" t="s">
        <v>82</v>
      </c>
      <c r="AV241" s="15" t="s">
        <v>80</v>
      </c>
      <c r="AW241" s="15" t="s">
        <v>4</v>
      </c>
      <c r="AX241" s="15" t="s">
        <v>72</v>
      </c>
      <c r="AY241" s="108" t="s">
        <v>161</v>
      </c>
    </row>
    <row r="242" spans="1:65" s="13" customFormat="1">
      <c r="B242" s="219"/>
      <c r="C242" s="220"/>
      <c r="D242" s="221" t="s">
        <v>169</v>
      </c>
      <c r="E242" s="222" t="s">
        <v>1</v>
      </c>
      <c r="F242" s="223" t="s">
        <v>1164</v>
      </c>
      <c r="G242" s="220"/>
      <c r="H242" s="224">
        <v>71.05</v>
      </c>
      <c r="I242" s="220"/>
      <c r="J242" s="220"/>
      <c r="K242" s="220"/>
      <c r="M242" s="97"/>
      <c r="N242" s="99"/>
      <c r="O242" s="100"/>
      <c r="P242" s="100"/>
      <c r="Q242" s="100"/>
      <c r="R242" s="100"/>
      <c r="S242" s="100"/>
      <c r="T242" s="100"/>
      <c r="U242" s="100"/>
      <c r="V242" s="100"/>
      <c r="W242" s="100"/>
      <c r="X242" s="101"/>
      <c r="AT242" s="98" t="s">
        <v>169</v>
      </c>
      <c r="AU242" s="98" t="s">
        <v>82</v>
      </c>
      <c r="AV242" s="13" t="s">
        <v>82</v>
      </c>
      <c r="AW242" s="13" t="s">
        <v>4</v>
      </c>
      <c r="AX242" s="13" t="s">
        <v>72</v>
      </c>
      <c r="AY242" s="98" t="s">
        <v>161</v>
      </c>
    </row>
    <row r="243" spans="1:65" s="13" customFormat="1">
      <c r="B243" s="219"/>
      <c r="C243" s="220"/>
      <c r="D243" s="221" t="s">
        <v>169</v>
      </c>
      <c r="E243" s="222" t="s">
        <v>1</v>
      </c>
      <c r="F243" s="223" t="s">
        <v>1165</v>
      </c>
      <c r="G243" s="220"/>
      <c r="H243" s="224">
        <v>25.7</v>
      </c>
      <c r="I243" s="220"/>
      <c r="J243" s="220"/>
      <c r="K243" s="220"/>
      <c r="M243" s="97"/>
      <c r="N243" s="99"/>
      <c r="O243" s="100"/>
      <c r="P243" s="100"/>
      <c r="Q243" s="100"/>
      <c r="R243" s="100"/>
      <c r="S243" s="100"/>
      <c r="T243" s="100"/>
      <c r="U243" s="100"/>
      <c r="V243" s="100"/>
      <c r="W243" s="100"/>
      <c r="X243" s="101"/>
      <c r="AT243" s="98" t="s">
        <v>169</v>
      </c>
      <c r="AU243" s="98" t="s">
        <v>82</v>
      </c>
      <c r="AV243" s="13" t="s">
        <v>82</v>
      </c>
      <c r="AW243" s="13" t="s">
        <v>4</v>
      </c>
      <c r="AX243" s="13" t="s">
        <v>72</v>
      </c>
      <c r="AY243" s="98" t="s">
        <v>161</v>
      </c>
    </row>
    <row r="244" spans="1:65" s="14" customFormat="1">
      <c r="B244" s="225"/>
      <c r="C244" s="226"/>
      <c r="D244" s="221" t="s">
        <v>169</v>
      </c>
      <c r="E244" s="227" t="s">
        <v>1</v>
      </c>
      <c r="F244" s="228" t="s">
        <v>171</v>
      </c>
      <c r="G244" s="226"/>
      <c r="H244" s="229">
        <v>643.54999999999995</v>
      </c>
      <c r="I244" s="226"/>
      <c r="J244" s="226"/>
      <c r="K244" s="226"/>
      <c r="M244" s="102"/>
      <c r="N244" s="104"/>
      <c r="O244" s="105"/>
      <c r="P244" s="105"/>
      <c r="Q244" s="105"/>
      <c r="R244" s="105"/>
      <c r="S244" s="105"/>
      <c r="T244" s="105"/>
      <c r="U244" s="105"/>
      <c r="V244" s="105"/>
      <c r="W244" s="105"/>
      <c r="X244" s="106"/>
      <c r="AT244" s="103" t="s">
        <v>169</v>
      </c>
      <c r="AU244" s="103" t="s">
        <v>82</v>
      </c>
      <c r="AV244" s="14" t="s">
        <v>168</v>
      </c>
      <c r="AW244" s="14" t="s">
        <v>4</v>
      </c>
      <c r="AX244" s="14" t="s">
        <v>80</v>
      </c>
      <c r="AY244" s="103" t="s">
        <v>161</v>
      </c>
    </row>
    <row r="245" spans="1:65" s="2" customFormat="1" ht="24.2" customHeight="1">
      <c r="A245" s="21"/>
      <c r="B245" s="137"/>
      <c r="C245" s="213" t="s">
        <v>276</v>
      </c>
      <c r="D245" s="213" t="s">
        <v>164</v>
      </c>
      <c r="E245" s="214" t="s">
        <v>1196</v>
      </c>
      <c r="F245" s="215" t="s">
        <v>1197</v>
      </c>
      <c r="G245" s="216" t="s">
        <v>1751</v>
      </c>
      <c r="H245" s="217">
        <v>1</v>
      </c>
      <c r="I245" s="218">
        <v>0</v>
      </c>
      <c r="J245" s="123"/>
      <c r="K245" s="218">
        <f>ROUND(P245*H245,2)</f>
        <v>0</v>
      </c>
      <c r="L245" s="89"/>
      <c r="M245" s="22"/>
      <c r="N245" s="90" t="s">
        <v>1</v>
      </c>
      <c r="O245" s="91" t="s">
        <v>35</v>
      </c>
      <c r="P245" s="92">
        <f>I245+J245</f>
        <v>0</v>
      </c>
      <c r="Q245" s="92">
        <f>ROUND(I245*H245,2)</f>
        <v>0</v>
      </c>
      <c r="R245" s="92">
        <f>ROUND(J245*H245,2)</f>
        <v>0</v>
      </c>
      <c r="S245" s="93">
        <v>0</v>
      </c>
      <c r="T245" s="93">
        <f>S245*H245</f>
        <v>0</v>
      </c>
      <c r="U245" s="93">
        <v>0</v>
      </c>
      <c r="V245" s="93">
        <f>U245*H245</f>
        <v>0</v>
      </c>
      <c r="W245" s="93">
        <v>0</v>
      </c>
      <c r="X245" s="94">
        <f>W245*H245</f>
        <v>0</v>
      </c>
      <c r="Y245" s="21"/>
      <c r="Z245" s="21"/>
      <c r="AA245" s="21"/>
      <c r="AB245" s="21"/>
      <c r="AC245" s="21"/>
      <c r="AD245" s="21"/>
      <c r="AE245" s="21"/>
      <c r="AR245" s="95" t="s">
        <v>168</v>
      </c>
      <c r="AT245" s="95" t="s">
        <v>164</v>
      </c>
      <c r="AU245" s="95" t="s">
        <v>82</v>
      </c>
      <c r="AY245" s="17" t="s">
        <v>161</v>
      </c>
      <c r="BE245" s="96">
        <f>IF(O245="základní",K245,0)</f>
        <v>0</v>
      </c>
      <c r="BF245" s="96">
        <f>IF(O245="snížená",K245,0)</f>
        <v>0</v>
      </c>
      <c r="BG245" s="96">
        <f>IF(O245="zákl. přenesená",K245,0)</f>
        <v>0</v>
      </c>
      <c r="BH245" s="96">
        <f>IF(O245="sníž. přenesená",K245,0)</f>
        <v>0</v>
      </c>
      <c r="BI245" s="96">
        <f>IF(O245="nulová",K245,0)</f>
        <v>0</v>
      </c>
      <c r="BJ245" s="17" t="s">
        <v>80</v>
      </c>
      <c r="BK245" s="96">
        <f>ROUND(P245*H245,2)</f>
        <v>0</v>
      </c>
      <c r="BL245" s="17" t="s">
        <v>168</v>
      </c>
      <c r="BM245" s="95" t="s">
        <v>351</v>
      </c>
    </row>
    <row r="246" spans="1:65" s="15" customFormat="1">
      <c r="B246" s="230"/>
      <c r="C246" s="231"/>
      <c r="D246" s="221" t="s">
        <v>169</v>
      </c>
      <c r="E246" s="232" t="s">
        <v>1</v>
      </c>
      <c r="F246" s="233" t="s">
        <v>1198</v>
      </c>
      <c r="G246" s="231"/>
      <c r="H246" s="232" t="s">
        <v>1</v>
      </c>
      <c r="I246" s="231"/>
      <c r="J246" s="231"/>
      <c r="K246" s="231"/>
      <c r="M246" s="107"/>
      <c r="N246" s="109"/>
      <c r="O246" s="110"/>
      <c r="P246" s="110"/>
      <c r="Q246" s="110"/>
      <c r="R246" s="110"/>
      <c r="S246" s="110"/>
      <c r="T246" s="110"/>
      <c r="U246" s="110"/>
      <c r="V246" s="110"/>
      <c r="W246" s="110"/>
      <c r="X246" s="111"/>
      <c r="AT246" s="108" t="s">
        <v>169</v>
      </c>
      <c r="AU246" s="108" t="s">
        <v>82</v>
      </c>
      <c r="AV246" s="15" t="s">
        <v>80</v>
      </c>
      <c r="AW246" s="15" t="s">
        <v>4</v>
      </c>
      <c r="AX246" s="15" t="s">
        <v>72</v>
      </c>
      <c r="AY246" s="108" t="s">
        <v>161</v>
      </c>
    </row>
    <row r="247" spans="1:65" s="13" customFormat="1">
      <c r="B247" s="219"/>
      <c r="C247" s="220"/>
      <c r="D247" s="221" t="s">
        <v>169</v>
      </c>
      <c r="E247" s="222" t="s">
        <v>1</v>
      </c>
      <c r="F247" s="223" t="s">
        <v>80</v>
      </c>
      <c r="G247" s="220"/>
      <c r="H247" s="224">
        <v>1</v>
      </c>
      <c r="I247" s="220"/>
      <c r="J247" s="220"/>
      <c r="K247" s="220"/>
      <c r="M247" s="97"/>
      <c r="N247" s="99"/>
      <c r="O247" s="100"/>
      <c r="P247" s="100"/>
      <c r="Q247" s="100"/>
      <c r="R247" s="100"/>
      <c r="S247" s="100"/>
      <c r="T247" s="100"/>
      <c r="U247" s="100"/>
      <c r="V247" s="100"/>
      <c r="W247" s="100"/>
      <c r="X247" s="101"/>
      <c r="AT247" s="98" t="s">
        <v>169</v>
      </c>
      <c r="AU247" s="98" t="s">
        <v>82</v>
      </c>
      <c r="AV247" s="13" t="s">
        <v>82</v>
      </c>
      <c r="AW247" s="13" t="s">
        <v>4</v>
      </c>
      <c r="AX247" s="13" t="s">
        <v>72</v>
      </c>
      <c r="AY247" s="98" t="s">
        <v>161</v>
      </c>
    </row>
    <row r="248" spans="1:65" s="14" customFormat="1">
      <c r="B248" s="225"/>
      <c r="C248" s="226"/>
      <c r="D248" s="221" t="s">
        <v>169</v>
      </c>
      <c r="E248" s="227" t="s">
        <v>1</v>
      </c>
      <c r="F248" s="228" t="s">
        <v>171</v>
      </c>
      <c r="G248" s="226"/>
      <c r="H248" s="229">
        <v>1</v>
      </c>
      <c r="I248" s="226"/>
      <c r="J248" s="226"/>
      <c r="K248" s="226"/>
      <c r="M248" s="102"/>
      <c r="N248" s="104"/>
      <c r="O248" s="105"/>
      <c r="P248" s="105"/>
      <c r="Q248" s="105"/>
      <c r="R248" s="105"/>
      <c r="S248" s="105"/>
      <c r="T248" s="105"/>
      <c r="U248" s="105"/>
      <c r="V248" s="105"/>
      <c r="W248" s="105"/>
      <c r="X248" s="106"/>
      <c r="AT248" s="103" t="s">
        <v>169</v>
      </c>
      <c r="AU248" s="103" t="s">
        <v>82</v>
      </c>
      <c r="AV248" s="14" t="s">
        <v>168</v>
      </c>
      <c r="AW248" s="14" t="s">
        <v>4</v>
      </c>
      <c r="AX248" s="14" t="s">
        <v>80</v>
      </c>
      <c r="AY248" s="103" t="s">
        <v>161</v>
      </c>
    </row>
    <row r="249" spans="1:65" s="2" customFormat="1" ht="16.5" customHeight="1">
      <c r="A249" s="21"/>
      <c r="B249" s="137"/>
      <c r="C249" s="213" t="s">
        <v>353</v>
      </c>
      <c r="D249" s="213" t="s">
        <v>164</v>
      </c>
      <c r="E249" s="214" t="s">
        <v>1199</v>
      </c>
      <c r="F249" s="215" t="s">
        <v>1200</v>
      </c>
      <c r="G249" s="216" t="s">
        <v>167</v>
      </c>
      <c r="H249" s="217">
        <v>643.54999999999995</v>
      </c>
      <c r="I249" s="123"/>
      <c r="J249" s="123"/>
      <c r="K249" s="218">
        <f>ROUND(P249*H249,2)</f>
        <v>0</v>
      </c>
      <c r="L249" s="89"/>
      <c r="M249" s="22"/>
      <c r="N249" s="90" t="s">
        <v>1</v>
      </c>
      <c r="O249" s="91" t="s">
        <v>35</v>
      </c>
      <c r="P249" s="92">
        <f>I249+J249</f>
        <v>0</v>
      </c>
      <c r="Q249" s="92">
        <f>ROUND(I249*H249,2)</f>
        <v>0</v>
      </c>
      <c r="R249" s="92">
        <f>ROUND(J249*H249,2)</f>
        <v>0</v>
      </c>
      <c r="S249" s="93">
        <v>0</v>
      </c>
      <c r="T249" s="93">
        <f>S249*H249</f>
        <v>0</v>
      </c>
      <c r="U249" s="93">
        <v>0</v>
      </c>
      <c r="V249" s="93">
        <f>U249*H249</f>
        <v>0</v>
      </c>
      <c r="W249" s="93">
        <v>0</v>
      </c>
      <c r="X249" s="94">
        <f>W249*H249</f>
        <v>0</v>
      </c>
      <c r="Y249" s="21"/>
      <c r="Z249" s="21"/>
      <c r="AA249" s="21"/>
      <c r="AB249" s="21"/>
      <c r="AC249" s="21"/>
      <c r="AD249" s="21"/>
      <c r="AE249" s="21"/>
      <c r="AR249" s="95" t="s">
        <v>168</v>
      </c>
      <c r="AT249" s="95" t="s">
        <v>164</v>
      </c>
      <c r="AU249" s="95" t="s">
        <v>82</v>
      </c>
      <c r="AY249" s="17" t="s">
        <v>161</v>
      </c>
      <c r="BE249" s="96">
        <f>IF(O249="základní",K249,0)</f>
        <v>0</v>
      </c>
      <c r="BF249" s="96">
        <f>IF(O249="snížená",K249,0)</f>
        <v>0</v>
      </c>
      <c r="BG249" s="96">
        <f>IF(O249="zákl. přenesená",K249,0)</f>
        <v>0</v>
      </c>
      <c r="BH249" s="96">
        <f>IF(O249="sníž. přenesená",K249,0)</f>
        <v>0</v>
      </c>
      <c r="BI249" s="96">
        <f>IF(O249="nulová",K249,0)</f>
        <v>0</v>
      </c>
      <c r="BJ249" s="17" t="s">
        <v>80</v>
      </c>
      <c r="BK249" s="96">
        <f>ROUND(P249*H249,2)</f>
        <v>0</v>
      </c>
      <c r="BL249" s="17" t="s">
        <v>168</v>
      </c>
      <c r="BM249" s="95" t="s">
        <v>356</v>
      </c>
    </row>
    <row r="250" spans="1:65" s="15" customFormat="1">
      <c r="B250" s="230"/>
      <c r="C250" s="231"/>
      <c r="D250" s="221" t="s">
        <v>169</v>
      </c>
      <c r="E250" s="232" t="s">
        <v>1</v>
      </c>
      <c r="F250" s="233" t="s">
        <v>1161</v>
      </c>
      <c r="G250" s="231"/>
      <c r="H250" s="232" t="s">
        <v>1</v>
      </c>
      <c r="I250" s="231"/>
      <c r="J250" s="231"/>
      <c r="K250" s="231"/>
      <c r="M250" s="107"/>
      <c r="N250" s="109"/>
      <c r="O250" s="110"/>
      <c r="P250" s="110"/>
      <c r="Q250" s="110"/>
      <c r="R250" s="110"/>
      <c r="S250" s="110"/>
      <c r="T250" s="110"/>
      <c r="U250" s="110"/>
      <c r="V250" s="110"/>
      <c r="W250" s="110"/>
      <c r="X250" s="111"/>
      <c r="AT250" s="108" t="s">
        <v>169</v>
      </c>
      <c r="AU250" s="108" t="s">
        <v>82</v>
      </c>
      <c r="AV250" s="15" t="s">
        <v>80</v>
      </c>
      <c r="AW250" s="15" t="s">
        <v>4</v>
      </c>
      <c r="AX250" s="15" t="s">
        <v>72</v>
      </c>
      <c r="AY250" s="108" t="s">
        <v>161</v>
      </c>
    </row>
    <row r="251" spans="1:65" s="13" customFormat="1">
      <c r="B251" s="219"/>
      <c r="C251" s="220"/>
      <c r="D251" s="221" t="s">
        <v>169</v>
      </c>
      <c r="E251" s="222" t="s">
        <v>1</v>
      </c>
      <c r="F251" s="223" t="s">
        <v>1162</v>
      </c>
      <c r="G251" s="220"/>
      <c r="H251" s="224">
        <v>438.3</v>
      </c>
      <c r="I251" s="220"/>
      <c r="J251" s="220"/>
      <c r="K251" s="220"/>
      <c r="M251" s="97"/>
      <c r="N251" s="99"/>
      <c r="O251" s="100"/>
      <c r="P251" s="100"/>
      <c r="Q251" s="100"/>
      <c r="R251" s="100"/>
      <c r="S251" s="100"/>
      <c r="T251" s="100"/>
      <c r="U251" s="100"/>
      <c r="V251" s="100"/>
      <c r="W251" s="100"/>
      <c r="X251" s="101"/>
      <c r="AT251" s="98" t="s">
        <v>169</v>
      </c>
      <c r="AU251" s="98" t="s">
        <v>82</v>
      </c>
      <c r="AV251" s="13" t="s">
        <v>82</v>
      </c>
      <c r="AW251" s="13" t="s">
        <v>4</v>
      </c>
      <c r="AX251" s="13" t="s">
        <v>72</v>
      </c>
      <c r="AY251" s="98" t="s">
        <v>161</v>
      </c>
    </row>
    <row r="252" spans="1:65" s="13" customFormat="1">
      <c r="B252" s="219"/>
      <c r="C252" s="220"/>
      <c r="D252" s="221" t="s">
        <v>169</v>
      </c>
      <c r="E252" s="222" t="s">
        <v>1</v>
      </c>
      <c r="F252" s="223" t="s">
        <v>1093</v>
      </c>
      <c r="G252" s="220"/>
      <c r="H252" s="224">
        <v>108.5</v>
      </c>
      <c r="I252" s="220"/>
      <c r="J252" s="220"/>
      <c r="K252" s="220"/>
      <c r="M252" s="97"/>
      <c r="N252" s="99"/>
      <c r="O252" s="100"/>
      <c r="P252" s="100"/>
      <c r="Q252" s="100"/>
      <c r="R252" s="100"/>
      <c r="S252" s="100"/>
      <c r="T252" s="100"/>
      <c r="U252" s="100"/>
      <c r="V252" s="100"/>
      <c r="W252" s="100"/>
      <c r="X252" s="101"/>
      <c r="AT252" s="98" t="s">
        <v>169</v>
      </c>
      <c r="AU252" s="98" t="s">
        <v>82</v>
      </c>
      <c r="AV252" s="13" t="s">
        <v>82</v>
      </c>
      <c r="AW252" s="13" t="s">
        <v>4</v>
      </c>
      <c r="AX252" s="13" t="s">
        <v>72</v>
      </c>
      <c r="AY252" s="98" t="s">
        <v>161</v>
      </c>
    </row>
    <row r="253" spans="1:65" s="15" customFormat="1">
      <c r="B253" s="230"/>
      <c r="C253" s="231"/>
      <c r="D253" s="221" t="s">
        <v>169</v>
      </c>
      <c r="E253" s="232" t="s">
        <v>1</v>
      </c>
      <c r="F253" s="233" t="s">
        <v>1163</v>
      </c>
      <c r="G253" s="231"/>
      <c r="H253" s="232" t="s">
        <v>1</v>
      </c>
      <c r="I253" s="231"/>
      <c r="J253" s="231"/>
      <c r="K253" s="231"/>
      <c r="M253" s="107"/>
      <c r="N253" s="109"/>
      <c r="O253" s="110"/>
      <c r="P253" s="110"/>
      <c r="Q253" s="110"/>
      <c r="R253" s="110"/>
      <c r="S253" s="110"/>
      <c r="T253" s="110"/>
      <c r="U253" s="110"/>
      <c r="V253" s="110"/>
      <c r="W253" s="110"/>
      <c r="X253" s="111"/>
      <c r="AT253" s="108" t="s">
        <v>169</v>
      </c>
      <c r="AU253" s="108" t="s">
        <v>82</v>
      </c>
      <c r="AV253" s="15" t="s">
        <v>80</v>
      </c>
      <c r="AW253" s="15" t="s">
        <v>4</v>
      </c>
      <c r="AX253" s="15" t="s">
        <v>72</v>
      </c>
      <c r="AY253" s="108" t="s">
        <v>161</v>
      </c>
    </row>
    <row r="254" spans="1:65" s="13" customFormat="1">
      <c r="B254" s="219"/>
      <c r="C254" s="220"/>
      <c r="D254" s="221" t="s">
        <v>169</v>
      </c>
      <c r="E254" s="222" t="s">
        <v>1</v>
      </c>
      <c r="F254" s="223" t="s">
        <v>1164</v>
      </c>
      <c r="G254" s="220"/>
      <c r="H254" s="224">
        <v>71.05</v>
      </c>
      <c r="I254" s="220"/>
      <c r="J254" s="220"/>
      <c r="K254" s="220"/>
      <c r="M254" s="97"/>
      <c r="N254" s="99"/>
      <c r="O254" s="100"/>
      <c r="P254" s="100"/>
      <c r="Q254" s="100"/>
      <c r="R254" s="100"/>
      <c r="S254" s="100"/>
      <c r="T254" s="100"/>
      <c r="U254" s="100"/>
      <c r="V254" s="100"/>
      <c r="W254" s="100"/>
      <c r="X254" s="101"/>
      <c r="AT254" s="98" t="s">
        <v>169</v>
      </c>
      <c r="AU254" s="98" t="s">
        <v>82</v>
      </c>
      <c r="AV254" s="13" t="s">
        <v>82</v>
      </c>
      <c r="AW254" s="13" t="s">
        <v>4</v>
      </c>
      <c r="AX254" s="13" t="s">
        <v>72</v>
      </c>
      <c r="AY254" s="98" t="s">
        <v>161</v>
      </c>
    </row>
    <row r="255" spans="1:65" s="13" customFormat="1">
      <c r="B255" s="219"/>
      <c r="C255" s="220"/>
      <c r="D255" s="221" t="s">
        <v>169</v>
      </c>
      <c r="E255" s="222" t="s">
        <v>1</v>
      </c>
      <c r="F255" s="223" t="s">
        <v>1165</v>
      </c>
      <c r="G255" s="220"/>
      <c r="H255" s="224">
        <v>25.7</v>
      </c>
      <c r="I255" s="220"/>
      <c r="J255" s="220"/>
      <c r="K255" s="220"/>
      <c r="M255" s="97"/>
      <c r="N255" s="99"/>
      <c r="O255" s="100"/>
      <c r="P255" s="100"/>
      <c r="Q255" s="100"/>
      <c r="R255" s="100"/>
      <c r="S255" s="100"/>
      <c r="T255" s="100"/>
      <c r="U255" s="100"/>
      <c r="V255" s="100"/>
      <c r="W255" s="100"/>
      <c r="X255" s="101"/>
      <c r="AT255" s="98" t="s">
        <v>169</v>
      </c>
      <c r="AU255" s="98" t="s">
        <v>82</v>
      </c>
      <c r="AV255" s="13" t="s">
        <v>82</v>
      </c>
      <c r="AW255" s="13" t="s">
        <v>4</v>
      </c>
      <c r="AX255" s="13" t="s">
        <v>72</v>
      </c>
      <c r="AY255" s="98" t="s">
        <v>161</v>
      </c>
    </row>
    <row r="256" spans="1:65" s="14" customFormat="1">
      <c r="B256" s="225"/>
      <c r="C256" s="226"/>
      <c r="D256" s="221" t="s">
        <v>169</v>
      </c>
      <c r="E256" s="227" t="s">
        <v>1</v>
      </c>
      <c r="F256" s="228" t="s">
        <v>171</v>
      </c>
      <c r="G256" s="226"/>
      <c r="H256" s="229">
        <v>643.54999999999995</v>
      </c>
      <c r="I256" s="226"/>
      <c r="J256" s="226"/>
      <c r="K256" s="226"/>
      <c r="M256" s="102"/>
      <c r="N256" s="104"/>
      <c r="O256" s="105"/>
      <c r="P256" s="105"/>
      <c r="Q256" s="105"/>
      <c r="R256" s="105"/>
      <c r="S256" s="105"/>
      <c r="T256" s="105"/>
      <c r="U256" s="105"/>
      <c r="V256" s="105"/>
      <c r="W256" s="105"/>
      <c r="X256" s="106"/>
      <c r="AT256" s="103" t="s">
        <v>169</v>
      </c>
      <c r="AU256" s="103" t="s">
        <v>82</v>
      </c>
      <c r="AV256" s="14" t="s">
        <v>168</v>
      </c>
      <c r="AW256" s="14" t="s">
        <v>4</v>
      </c>
      <c r="AX256" s="14" t="s">
        <v>80</v>
      </c>
      <c r="AY256" s="103" t="s">
        <v>161</v>
      </c>
    </row>
    <row r="257" spans="1:65" s="2" customFormat="1" ht="16.5" customHeight="1">
      <c r="A257" s="21"/>
      <c r="B257" s="137"/>
      <c r="C257" s="213" t="s">
        <v>283</v>
      </c>
      <c r="D257" s="213" t="s">
        <v>164</v>
      </c>
      <c r="E257" s="214" t="s">
        <v>1201</v>
      </c>
      <c r="F257" s="215" t="s">
        <v>1202</v>
      </c>
      <c r="G257" s="216" t="s">
        <v>167</v>
      </c>
      <c r="H257" s="217">
        <v>643.54999999999995</v>
      </c>
      <c r="I257" s="123"/>
      <c r="J257" s="123"/>
      <c r="K257" s="218">
        <f>ROUND(P257*H257,2)</f>
        <v>0</v>
      </c>
      <c r="L257" s="89"/>
      <c r="M257" s="22"/>
      <c r="N257" s="90" t="s">
        <v>1</v>
      </c>
      <c r="O257" s="91" t="s">
        <v>35</v>
      </c>
      <c r="P257" s="92">
        <f>I257+J257</f>
        <v>0</v>
      </c>
      <c r="Q257" s="92">
        <f>ROUND(I257*H257,2)</f>
        <v>0</v>
      </c>
      <c r="R257" s="92">
        <f>ROUND(J257*H257,2)</f>
        <v>0</v>
      </c>
      <c r="S257" s="93">
        <v>0</v>
      </c>
      <c r="T257" s="93">
        <f>S257*H257</f>
        <v>0</v>
      </c>
      <c r="U257" s="93">
        <v>0</v>
      </c>
      <c r="V257" s="93">
        <f>U257*H257</f>
        <v>0</v>
      </c>
      <c r="W257" s="93">
        <v>0</v>
      </c>
      <c r="X257" s="94">
        <f>W257*H257</f>
        <v>0</v>
      </c>
      <c r="Y257" s="21"/>
      <c r="Z257" s="21"/>
      <c r="AA257" s="21"/>
      <c r="AB257" s="21"/>
      <c r="AC257" s="21"/>
      <c r="AD257" s="21"/>
      <c r="AE257" s="21"/>
      <c r="AR257" s="95" t="s">
        <v>168</v>
      </c>
      <c r="AT257" s="95" t="s">
        <v>164</v>
      </c>
      <c r="AU257" s="95" t="s">
        <v>82</v>
      </c>
      <c r="AY257" s="17" t="s">
        <v>161</v>
      </c>
      <c r="BE257" s="96">
        <f>IF(O257="základní",K257,0)</f>
        <v>0</v>
      </c>
      <c r="BF257" s="96">
        <f>IF(O257="snížená",K257,0)</f>
        <v>0</v>
      </c>
      <c r="BG257" s="96">
        <f>IF(O257="zákl. přenesená",K257,0)</f>
        <v>0</v>
      </c>
      <c r="BH257" s="96">
        <f>IF(O257="sníž. přenesená",K257,0)</f>
        <v>0</v>
      </c>
      <c r="BI257" s="96">
        <f>IF(O257="nulová",K257,0)</f>
        <v>0</v>
      </c>
      <c r="BJ257" s="17" t="s">
        <v>80</v>
      </c>
      <c r="BK257" s="96">
        <f>ROUND(P257*H257,2)</f>
        <v>0</v>
      </c>
      <c r="BL257" s="17" t="s">
        <v>168</v>
      </c>
      <c r="BM257" s="95" t="s">
        <v>360</v>
      </c>
    </row>
    <row r="258" spans="1:65" s="15" customFormat="1">
      <c r="B258" s="230"/>
      <c r="C258" s="231"/>
      <c r="D258" s="221" t="s">
        <v>169</v>
      </c>
      <c r="E258" s="232" t="s">
        <v>1</v>
      </c>
      <c r="F258" s="233" t="s">
        <v>1161</v>
      </c>
      <c r="G258" s="231"/>
      <c r="H258" s="232" t="s">
        <v>1</v>
      </c>
      <c r="I258" s="231"/>
      <c r="J258" s="231"/>
      <c r="K258" s="231"/>
      <c r="M258" s="107"/>
      <c r="N258" s="109"/>
      <c r="O258" s="110"/>
      <c r="P258" s="110"/>
      <c r="Q258" s="110"/>
      <c r="R258" s="110"/>
      <c r="S258" s="110"/>
      <c r="T258" s="110"/>
      <c r="U258" s="110"/>
      <c r="V258" s="110"/>
      <c r="W258" s="110"/>
      <c r="X258" s="111"/>
      <c r="AT258" s="108" t="s">
        <v>169</v>
      </c>
      <c r="AU258" s="108" t="s">
        <v>82</v>
      </c>
      <c r="AV258" s="15" t="s">
        <v>80</v>
      </c>
      <c r="AW258" s="15" t="s">
        <v>4</v>
      </c>
      <c r="AX258" s="15" t="s">
        <v>72</v>
      </c>
      <c r="AY258" s="108" t="s">
        <v>161</v>
      </c>
    </row>
    <row r="259" spans="1:65" s="13" customFormat="1">
      <c r="B259" s="219"/>
      <c r="C259" s="220"/>
      <c r="D259" s="221" t="s">
        <v>169</v>
      </c>
      <c r="E259" s="222" t="s">
        <v>1</v>
      </c>
      <c r="F259" s="223" t="s">
        <v>1162</v>
      </c>
      <c r="G259" s="220"/>
      <c r="H259" s="224">
        <v>438.3</v>
      </c>
      <c r="I259" s="220"/>
      <c r="J259" s="220"/>
      <c r="K259" s="220"/>
      <c r="M259" s="97"/>
      <c r="N259" s="99"/>
      <c r="O259" s="100"/>
      <c r="P259" s="100"/>
      <c r="Q259" s="100"/>
      <c r="R259" s="100"/>
      <c r="S259" s="100"/>
      <c r="T259" s="100"/>
      <c r="U259" s="100"/>
      <c r="V259" s="100"/>
      <c r="W259" s="100"/>
      <c r="X259" s="101"/>
      <c r="AT259" s="98" t="s">
        <v>169</v>
      </c>
      <c r="AU259" s="98" t="s">
        <v>82</v>
      </c>
      <c r="AV259" s="13" t="s">
        <v>82</v>
      </c>
      <c r="AW259" s="13" t="s">
        <v>4</v>
      </c>
      <c r="AX259" s="13" t="s">
        <v>72</v>
      </c>
      <c r="AY259" s="98" t="s">
        <v>161</v>
      </c>
    </row>
    <row r="260" spans="1:65" s="13" customFormat="1">
      <c r="B260" s="219"/>
      <c r="C260" s="220"/>
      <c r="D260" s="221" t="s">
        <v>169</v>
      </c>
      <c r="E260" s="222" t="s">
        <v>1</v>
      </c>
      <c r="F260" s="223" t="s">
        <v>1093</v>
      </c>
      <c r="G260" s="220"/>
      <c r="H260" s="224">
        <v>108.5</v>
      </c>
      <c r="I260" s="220"/>
      <c r="J260" s="220"/>
      <c r="K260" s="220"/>
      <c r="M260" s="97"/>
      <c r="N260" s="99"/>
      <c r="O260" s="100"/>
      <c r="P260" s="100"/>
      <c r="Q260" s="100"/>
      <c r="R260" s="100"/>
      <c r="S260" s="100"/>
      <c r="T260" s="100"/>
      <c r="U260" s="100"/>
      <c r="V260" s="100"/>
      <c r="W260" s="100"/>
      <c r="X260" s="101"/>
      <c r="AT260" s="98" t="s">
        <v>169</v>
      </c>
      <c r="AU260" s="98" t="s">
        <v>82</v>
      </c>
      <c r="AV260" s="13" t="s">
        <v>82</v>
      </c>
      <c r="AW260" s="13" t="s">
        <v>4</v>
      </c>
      <c r="AX260" s="13" t="s">
        <v>72</v>
      </c>
      <c r="AY260" s="98" t="s">
        <v>161</v>
      </c>
    </row>
    <row r="261" spans="1:65" s="15" customFormat="1">
      <c r="B261" s="230"/>
      <c r="C261" s="231"/>
      <c r="D261" s="221" t="s">
        <v>169</v>
      </c>
      <c r="E261" s="232" t="s">
        <v>1</v>
      </c>
      <c r="F261" s="233" t="s">
        <v>1163</v>
      </c>
      <c r="G261" s="231"/>
      <c r="H261" s="232" t="s">
        <v>1</v>
      </c>
      <c r="I261" s="231"/>
      <c r="J261" s="231"/>
      <c r="K261" s="231"/>
      <c r="M261" s="107"/>
      <c r="N261" s="109"/>
      <c r="O261" s="110"/>
      <c r="P261" s="110"/>
      <c r="Q261" s="110"/>
      <c r="R261" s="110"/>
      <c r="S261" s="110"/>
      <c r="T261" s="110"/>
      <c r="U261" s="110"/>
      <c r="V261" s="110"/>
      <c r="W261" s="110"/>
      <c r="X261" s="111"/>
      <c r="AT261" s="108" t="s">
        <v>169</v>
      </c>
      <c r="AU261" s="108" t="s">
        <v>82</v>
      </c>
      <c r="AV261" s="15" t="s">
        <v>80</v>
      </c>
      <c r="AW261" s="15" t="s">
        <v>4</v>
      </c>
      <c r="AX261" s="15" t="s">
        <v>72</v>
      </c>
      <c r="AY261" s="108" t="s">
        <v>161</v>
      </c>
    </row>
    <row r="262" spans="1:65" s="13" customFormat="1">
      <c r="B262" s="219"/>
      <c r="C262" s="220"/>
      <c r="D262" s="221" t="s">
        <v>169</v>
      </c>
      <c r="E262" s="222" t="s">
        <v>1</v>
      </c>
      <c r="F262" s="223" t="s">
        <v>1164</v>
      </c>
      <c r="G262" s="220"/>
      <c r="H262" s="224">
        <v>71.05</v>
      </c>
      <c r="I262" s="220"/>
      <c r="J262" s="220"/>
      <c r="K262" s="220"/>
      <c r="M262" s="97"/>
      <c r="N262" s="99"/>
      <c r="O262" s="100"/>
      <c r="P262" s="100"/>
      <c r="Q262" s="100"/>
      <c r="R262" s="100"/>
      <c r="S262" s="100"/>
      <c r="T262" s="100"/>
      <c r="U262" s="100"/>
      <c r="V262" s="100"/>
      <c r="W262" s="100"/>
      <c r="X262" s="101"/>
      <c r="AT262" s="98" t="s">
        <v>169</v>
      </c>
      <c r="AU262" s="98" t="s">
        <v>82</v>
      </c>
      <c r="AV262" s="13" t="s">
        <v>82</v>
      </c>
      <c r="AW262" s="13" t="s">
        <v>4</v>
      </c>
      <c r="AX262" s="13" t="s">
        <v>72</v>
      </c>
      <c r="AY262" s="98" t="s">
        <v>161</v>
      </c>
    </row>
    <row r="263" spans="1:65" s="13" customFormat="1">
      <c r="B263" s="219"/>
      <c r="C263" s="220"/>
      <c r="D263" s="221" t="s">
        <v>169</v>
      </c>
      <c r="E263" s="222" t="s">
        <v>1</v>
      </c>
      <c r="F263" s="223" t="s">
        <v>1165</v>
      </c>
      <c r="G263" s="220"/>
      <c r="H263" s="224">
        <v>25.7</v>
      </c>
      <c r="I263" s="220"/>
      <c r="J263" s="220"/>
      <c r="K263" s="220"/>
      <c r="M263" s="97"/>
      <c r="N263" s="99"/>
      <c r="O263" s="100"/>
      <c r="P263" s="100"/>
      <c r="Q263" s="100"/>
      <c r="R263" s="100"/>
      <c r="S263" s="100"/>
      <c r="T263" s="100"/>
      <c r="U263" s="100"/>
      <c r="V263" s="100"/>
      <c r="W263" s="100"/>
      <c r="X263" s="101"/>
      <c r="AT263" s="98" t="s">
        <v>169</v>
      </c>
      <c r="AU263" s="98" t="s">
        <v>82</v>
      </c>
      <c r="AV263" s="13" t="s">
        <v>82</v>
      </c>
      <c r="AW263" s="13" t="s">
        <v>4</v>
      </c>
      <c r="AX263" s="13" t="s">
        <v>72</v>
      </c>
      <c r="AY263" s="98" t="s">
        <v>161</v>
      </c>
    </row>
    <row r="264" spans="1:65" s="14" customFormat="1">
      <c r="B264" s="225"/>
      <c r="C264" s="226"/>
      <c r="D264" s="221" t="s">
        <v>169</v>
      </c>
      <c r="E264" s="227" t="s">
        <v>1</v>
      </c>
      <c r="F264" s="228" t="s">
        <v>171</v>
      </c>
      <c r="G264" s="226"/>
      <c r="H264" s="229">
        <v>643.54999999999995</v>
      </c>
      <c r="I264" s="226"/>
      <c r="J264" s="226"/>
      <c r="K264" s="226"/>
      <c r="M264" s="102"/>
      <c r="N264" s="104"/>
      <c r="O264" s="105"/>
      <c r="P264" s="105"/>
      <c r="Q264" s="105"/>
      <c r="R264" s="105"/>
      <c r="S264" s="105"/>
      <c r="T264" s="105"/>
      <c r="U264" s="105"/>
      <c r="V264" s="105"/>
      <c r="W264" s="105"/>
      <c r="X264" s="106"/>
      <c r="AT264" s="103" t="s">
        <v>169</v>
      </c>
      <c r="AU264" s="103" t="s">
        <v>82</v>
      </c>
      <c r="AV264" s="14" t="s">
        <v>168</v>
      </c>
      <c r="AW264" s="14" t="s">
        <v>4</v>
      </c>
      <c r="AX264" s="14" t="s">
        <v>80</v>
      </c>
      <c r="AY264" s="103" t="s">
        <v>161</v>
      </c>
    </row>
    <row r="265" spans="1:65" s="2" customFormat="1" ht="37.9" customHeight="1">
      <c r="A265" s="21"/>
      <c r="B265" s="137"/>
      <c r="C265" s="213" t="s">
        <v>361</v>
      </c>
      <c r="D265" s="213" t="s">
        <v>164</v>
      </c>
      <c r="E265" s="214" t="s">
        <v>1203</v>
      </c>
      <c r="F265" s="215" t="s">
        <v>1204</v>
      </c>
      <c r="G265" s="216" t="s">
        <v>1751</v>
      </c>
      <c r="H265" s="217">
        <v>1</v>
      </c>
      <c r="I265" s="123"/>
      <c r="J265" s="123"/>
      <c r="K265" s="218">
        <f>ROUND(P265*H265,2)</f>
        <v>0</v>
      </c>
      <c r="L265" s="89"/>
      <c r="M265" s="22"/>
      <c r="N265" s="90" t="s">
        <v>1</v>
      </c>
      <c r="O265" s="91" t="s">
        <v>35</v>
      </c>
      <c r="P265" s="92">
        <f>I265+J265</f>
        <v>0</v>
      </c>
      <c r="Q265" s="92">
        <f>ROUND(I265*H265,2)</f>
        <v>0</v>
      </c>
      <c r="R265" s="92">
        <f>ROUND(J265*H265,2)</f>
        <v>0</v>
      </c>
      <c r="S265" s="93">
        <v>0</v>
      </c>
      <c r="T265" s="93">
        <f>S265*H265</f>
        <v>0</v>
      </c>
      <c r="U265" s="93">
        <v>0</v>
      </c>
      <c r="V265" s="93">
        <f>U265*H265</f>
        <v>0</v>
      </c>
      <c r="W265" s="93">
        <v>0</v>
      </c>
      <c r="X265" s="94">
        <f>W265*H265</f>
        <v>0</v>
      </c>
      <c r="Y265" s="21"/>
      <c r="Z265" s="21"/>
      <c r="AA265" s="21"/>
      <c r="AB265" s="21"/>
      <c r="AC265" s="21"/>
      <c r="AD265" s="21"/>
      <c r="AE265" s="21"/>
      <c r="AR265" s="95" t="s">
        <v>168</v>
      </c>
      <c r="AT265" s="95" t="s">
        <v>164</v>
      </c>
      <c r="AU265" s="95" t="s">
        <v>82</v>
      </c>
      <c r="AY265" s="17" t="s">
        <v>161</v>
      </c>
      <c r="BE265" s="96">
        <f>IF(O265="základní",K265,0)</f>
        <v>0</v>
      </c>
      <c r="BF265" s="96">
        <f>IF(O265="snížená",K265,0)</f>
        <v>0</v>
      </c>
      <c r="BG265" s="96">
        <f>IF(O265="zákl. přenesená",K265,0)</f>
        <v>0</v>
      </c>
      <c r="BH265" s="96">
        <f>IF(O265="sníž. přenesená",K265,0)</f>
        <v>0</v>
      </c>
      <c r="BI265" s="96">
        <f>IF(O265="nulová",K265,0)</f>
        <v>0</v>
      </c>
      <c r="BJ265" s="17" t="s">
        <v>80</v>
      </c>
      <c r="BK265" s="96">
        <f>ROUND(P265*H265,2)</f>
        <v>0</v>
      </c>
      <c r="BL265" s="17" t="s">
        <v>168</v>
      </c>
      <c r="BM265" s="95" t="s">
        <v>364</v>
      </c>
    </row>
    <row r="266" spans="1:65" s="12" customFormat="1" ht="22.9" customHeight="1">
      <c r="B266" s="206"/>
      <c r="C266" s="207"/>
      <c r="D266" s="208" t="s">
        <v>71</v>
      </c>
      <c r="E266" s="211" t="s">
        <v>162</v>
      </c>
      <c r="F266" s="211" t="s">
        <v>163</v>
      </c>
      <c r="G266" s="207"/>
      <c r="H266" s="207"/>
      <c r="I266" s="207"/>
      <c r="J266" s="207"/>
      <c r="K266" s="212">
        <f>BK266</f>
        <v>0</v>
      </c>
      <c r="M266" s="80"/>
      <c r="N266" s="82"/>
      <c r="O266" s="83"/>
      <c r="P266" s="83"/>
      <c r="Q266" s="84">
        <f>SUM(Q267:Q282)</f>
        <v>0</v>
      </c>
      <c r="R266" s="84">
        <f>SUM(R267:R282)</f>
        <v>0</v>
      </c>
      <c r="S266" s="83"/>
      <c r="T266" s="85">
        <f>SUM(T267:T282)</f>
        <v>0</v>
      </c>
      <c r="U266" s="83"/>
      <c r="V266" s="85">
        <f>SUM(V267:V282)</f>
        <v>0</v>
      </c>
      <c r="W266" s="83"/>
      <c r="X266" s="86">
        <f>SUM(X267:X282)</f>
        <v>0</v>
      </c>
      <c r="AR266" s="81" t="s">
        <v>80</v>
      </c>
      <c r="AT266" s="87" t="s">
        <v>71</v>
      </c>
      <c r="AU266" s="87" t="s">
        <v>80</v>
      </c>
      <c r="AY266" s="81" t="s">
        <v>161</v>
      </c>
      <c r="BK266" s="88">
        <f>SUM(BK267:BK282)</f>
        <v>0</v>
      </c>
    </row>
    <row r="267" spans="1:65" s="2" customFormat="1" ht="37.9" customHeight="1">
      <c r="A267" s="21"/>
      <c r="B267" s="137"/>
      <c r="C267" s="213" t="s">
        <v>286</v>
      </c>
      <c r="D267" s="213" t="s">
        <v>164</v>
      </c>
      <c r="E267" s="214" t="s">
        <v>1205</v>
      </c>
      <c r="F267" s="215" t="s">
        <v>1206</v>
      </c>
      <c r="G267" s="216" t="s">
        <v>174</v>
      </c>
      <c r="H267" s="217">
        <v>973.35400000000004</v>
      </c>
      <c r="I267" s="218">
        <v>0</v>
      </c>
      <c r="J267" s="123"/>
      <c r="K267" s="218">
        <f>ROUND(P267*H267,2)</f>
        <v>0</v>
      </c>
      <c r="L267" s="89"/>
      <c r="M267" s="22"/>
      <c r="N267" s="90" t="s">
        <v>1</v>
      </c>
      <c r="O267" s="91" t="s">
        <v>35</v>
      </c>
      <c r="P267" s="92">
        <f>I267+J267</f>
        <v>0</v>
      </c>
      <c r="Q267" s="92">
        <f>ROUND(I267*H267,2)</f>
        <v>0</v>
      </c>
      <c r="R267" s="92">
        <f>ROUND(J267*H267,2)</f>
        <v>0</v>
      </c>
      <c r="S267" s="93">
        <v>0</v>
      </c>
      <c r="T267" s="93">
        <f>S267*H267</f>
        <v>0</v>
      </c>
      <c r="U267" s="93">
        <v>0</v>
      </c>
      <c r="V267" s="93">
        <f>U267*H267</f>
        <v>0</v>
      </c>
      <c r="W267" s="93">
        <v>0</v>
      </c>
      <c r="X267" s="94">
        <f>W267*H267</f>
        <v>0</v>
      </c>
      <c r="Y267" s="21"/>
      <c r="Z267" s="21"/>
      <c r="AA267" s="21"/>
      <c r="AB267" s="21"/>
      <c r="AC267" s="21"/>
      <c r="AD267" s="21"/>
      <c r="AE267" s="21"/>
      <c r="AR267" s="95" t="s">
        <v>168</v>
      </c>
      <c r="AT267" s="95" t="s">
        <v>164</v>
      </c>
      <c r="AU267" s="95" t="s">
        <v>82</v>
      </c>
      <c r="AY267" s="17" t="s">
        <v>161</v>
      </c>
      <c r="BE267" s="96">
        <f>IF(O267="základní",K267,0)</f>
        <v>0</v>
      </c>
      <c r="BF267" s="96">
        <f>IF(O267="snížená",K267,0)</f>
        <v>0</v>
      </c>
      <c r="BG267" s="96">
        <f>IF(O267="zákl. přenesená",K267,0)</f>
        <v>0</v>
      </c>
      <c r="BH267" s="96">
        <f>IF(O267="sníž. přenesená",K267,0)</f>
        <v>0</v>
      </c>
      <c r="BI267" s="96">
        <f>IF(O267="nulová",K267,0)</f>
        <v>0</v>
      </c>
      <c r="BJ267" s="17" t="s">
        <v>80</v>
      </c>
      <c r="BK267" s="96">
        <f>ROUND(P267*H267,2)</f>
        <v>0</v>
      </c>
      <c r="BL267" s="17" t="s">
        <v>168</v>
      </c>
      <c r="BM267" s="95" t="s">
        <v>369</v>
      </c>
    </row>
    <row r="268" spans="1:65" s="15" customFormat="1">
      <c r="B268" s="230"/>
      <c r="C268" s="231"/>
      <c r="D268" s="221" t="s">
        <v>169</v>
      </c>
      <c r="E268" s="232" t="s">
        <v>1</v>
      </c>
      <c r="F268" s="233" t="s">
        <v>1207</v>
      </c>
      <c r="G268" s="231"/>
      <c r="H268" s="232" t="s">
        <v>1</v>
      </c>
      <c r="I268" s="231"/>
      <c r="J268" s="231"/>
      <c r="K268" s="231"/>
      <c r="M268" s="107"/>
      <c r="N268" s="109"/>
      <c r="O268" s="110"/>
      <c r="P268" s="110"/>
      <c r="Q268" s="110"/>
      <c r="R268" s="110"/>
      <c r="S268" s="110"/>
      <c r="T268" s="110"/>
      <c r="U268" s="110"/>
      <c r="V268" s="110"/>
      <c r="W268" s="110"/>
      <c r="X268" s="111"/>
      <c r="AT268" s="108" t="s">
        <v>169</v>
      </c>
      <c r="AU268" s="108" t="s">
        <v>82</v>
      </c>
      <c r="AV268" s="15" t="s">
        <v>80</v>
      </c>
      <c r="AW268" s="15" t="s">
        <v>4</v>
      </c>
      <c r="AX268" s="15" t="s">
        <v>72</v>
      </c>
      <c r="AY268" s="108" t="s">
        <v>161</v>
      </c>
    </row>
    <row r="269" spans="1:65" s="15" customFormat="1">
      <c r="B269" s="230"/>
      <c r="C269" s="231"/>
      <c r="D269" s="221" t="s">
        <v>169</v>
      </c>
      <c r="E269" s="232" t="s">
        <v>1</v>
      </c>
      <c r="F269" s="233" t="s">
        <v>1161</v>
      </c>
      <c r="G269" s="231"/>
      <c r="H269" s="232" t="s">
        <v>1</v>
      </c>
      <c r="I269" s="231"/>
      <c r="J269" s="231"/>
      <c r="K269" s="231"/>
      <c r="M269" s="107"/>
      <c r="N269" s="109"/>
      <c r="O269" s="110"/>
      <c r="P269" s="110"/>
      <c r="Q269" s="110"/>
      <c r="R269" s="110"/>
      <c r="S269" s="110"/>
      <c r="T269" s="110"/>
      <c r="U269" s="110"/>
      <c r="V269" s="110"/>
      <c r="W269" s="110"/>
      <c r="X269" s="111"/>
      <c r="AT269" s="108" t="s">
        <v>169</v>
      </c>
      <c r="AU269" s="108" t="s">
        <v>82</v>
      </c>
      <c r="AV269" s="15" t="s">
        <v>80</v>
      </c>
      <c r="AW269" s="15" t="s">
        <v>4</v>
      </c>
      <c r="AX269" s="15" t="s">
        <v>72</v>
      </c>
      <c r="AY269" s="108" t="s">
        <v>161</v>
      </c>
    </row>
    <row r="270" spans="1:65" s="13" customFormat="1">
      <c r="B270" s="219"/>
      <c r="C270" s="220"/>
      <c r="D270" s="221" t="s">
        <v>169</v>
      </c>
      <c r="E270" s="222" t="s">
        <v>1</v>
      </c>
      <c r="F270" s="223" t="s">
        <v>1208</v>
      </c>
      <c r="G270" s="220"/>
      <c r="H270" s="224">
        <v>973.35400000000004</v>
      </c>
      <c r="I270" s="220"/>
      <c r="J270" s="220"/>
      <c r="K270" s="220"/>
      <c r="M270" s="97"/>
      <c r="N270" s="99"/>
      <c r="O270" s="100"/>
      <c r="P270" s="100"/>
      <c r="Q270" s="100"/>
      <c r="R270" s="100"/>
      <c r="S270" s="100"/>
      <c r="T270" s="100"/>
      <c r="U270" s="100"/>
      <c r="V270" s="100"/>
      <c r="W270" s="100"/>
      <c r="X270" s="101"/>
      <c r="AT270" s="98" t="s">
        <v>169</v>
      </c>
      <c r="AU270" s="98" t="s">
        <v>82</v>
      </c>
      <c r="AV270" s="13" t="s">
        <v>82</v>
      </c>
      <c r="AW270" s="13" t="s">
        <v>4</v>
      </c>
      <c r="AX270" s="13" t="s">
        <v>72</v>
      </c>
      <c r="AY270" s="98" t="s">
        <v>161</v>
      </c>
    </row>
    <row r="271" spans="1:65" s="14" customFormat="1">
      <c r="B271" s="225"/>
      <c r="C271" s="226"/>
      <c r="D271" s="221" t="s">
        <v>169</v>
      </c>
      <c r="E271" s="227" t="s">
        <v>1</v>
      </c>
      <c r="F271" s="228" t="s">
        <v>171</v>
      </c>
      <c r="G271" s="226"/>
      <c r="H271" s="229">
        <v>973.35400000000004</v>
      </c>
      <c r="I271" s="226"/>
      <c r="J271" s="226"/>
      <c r="K271" s="226"/>
      <c r="M271" s="102"/>
      <c r="N271" s="104"/>
      <c r="O271" s="105"/>
      <c r="P271" s="105"/>
      <c r="Q271" s="105"/>
      <c r="R271" s="105"/>
      <c r="S271" s="105"/>
      <c r="T271" s="105"/>
      <c r="U271" s="105"/>
      <c r="V271" s="105"/>
      <c r="W271" s="105"/>
      <c r="X271" s="106"/>
      <c r="AT271" s="103" t="s">
        <v>169</v>
      </c>
      <c r="AU271" s="103" t="s">
        <v>82</v>
      </c>
      <c r="AV271" s="14" t="s">
        <v>168</v>
      </c>
      <c r="AW271" s="14" t="s">
        <v>4</v>
      </c>
      <c r="AX271" s="14" t="s">
        <v>80</v>
      </c>
      <c r="AY271" s="103" t="s">
        <v>161</v>
      </c>
    </row>
    <row r="272" spans="1:65" s="2" customFormat="1" ht="44.25" customHeight="1">
      <c r="A272" s="21"/>
      <c r="B272" s="137"/>
      <c r="C272" s="213" t="s">
        <v>371</v>
      </c>
      <c r="D272" s="213" t="s">
        <v>164</v>
      </c>
      <c r="E272" s="214" t="s">
        <v>1209</v>
      </c>
      <c r="F272" s="215" t="s">
        <v>1210</v>
      </c>
      <c r="G272" s="216" t="s">
        <v>174</v>
      </c>
      <c r="H272" s="217">
        <v>87601.86</v>
      </c>
      <c r="I272" s="218">
        <v>0</v>
      </c>
      <c r="J272" s="123"/>
      <c r="K272" s="218">
        <f>ROUND(P272*H272,2)</f>
        <v>0</v>
      </c>
      <c r="L272" s="89"/>
      <c r="M272" s="22"/>
      <c r="N272" s="90" t="s">
        <v>1</v>
      </c>
      <c r="O272" s="91" t="s">
        <v>35</v>
      </c>
      <c r="P272" s="92">
        <f>I272+J272</f>
        <v>0</v>
      </c>
      <c r="Q272" s="92">
        <f>ROUND(I272*H272,2)</f>
        <v>0</v>
      </c>
      <c r="R272" s="92">
        <f>ROUND(J272*H272,2)</f>
        <v>0</v>
      </c>
      <c r="S272" s="93">
        <v>0</v>
      </c>
      <c r="T272" s="93">
        <f>S272*H272</f>
        <v>0</v>
      </c>
      <c r="U272" s="93">
        <v>0</v>
      </c>
      <c r="V272" s="93">
        <f>U272*H272</f>
        <v>0</v>
      </c>
      <c r="W272" s="93">
        <v>0</v>
      </c>
      <c r="X272" s="94">
        <f>W272*H272</f>
        <v>0</v>
      </c>
      <c r="Y272" s="21"/>
      <c r="Z272" s="21"/>
      <c r="AA272" s="21"/>
      <c r="AB272" s="21"/>
      <c r="AC272" s="21"/>
      <c r="AD272" s="21"/>
      <c r="AE272" s="21"/>
      <c r="AR272" s="95" t="s">
        <v>168</v>
      </c>
      <c r="AT272" s="95" t="s">
        <v>164</v>
      </c>
      <c r="AU272" s="95" t="s">
        <v>82</v>
      </c>
      <c r="AY272" s="17" t="s">
        <v>161</v>
      </c>
      <c r="BE272" s="96">
        <f>IF(O272="základní",K272,0)</f>
        <v>0</v>
      </c>
      <c r="BF272" s="96">
        <f>IF(O272="snížená",K272,0)</f>
        <v>0</v>
      </c>
      <c r="BG272" s="96">
        <f>IF(O272="zákl. přenesená",K272,0)</f>
        <v>0</v>
      </c>
      <c r="BH272" s="96">
        <f>IF(O272="sníž. přenesená",K272,0)</f>
        <v>0</v>
      </c>
      <c r="BI272" s="96">
        <f>IF(O272="nulová",K272,0)</f>
        <v>0</v>
      </c>
      <c r="BJ272" s="17" t="s">
        <v>80</v>
      </c>
      <c r="BK272" s="96">
        <f>ROUND(P272*H272,2)</f>
        <v>0</v>
      </c>
      <c r="BL272" s="17" t="s">
        <v>168</v>
      </c>
      <c r="BM272" s="95" t="s">
        <v>374</v>
      </c>
    </row>
    <row r="273" spans="1:65" s="13" customFormat="1">
      <c r="B273" s="219"/>
      <c r="C273" s="220"/>
      <c r="D273" s="221" t="s">
        <v>169</v>
      </c>
      <c r="E273" s="222" t="s">
        <v>1</v>
      </c>
      <c r="F273" s="223" t="s">
        <v>1211</v>
      </c>
      <c r="G273" s="220"/>
      <c r="H273" s="224">
        <v>87601.86</v>
      </c>
      <c r="I273" s="220"/>
      <c r="J273" s="220"/>
      <c r="K273" s="220"/>
      <c r="M273" s="97"/>
      <c r="N273" s="99"/>
      <c r="O273" s="100"/>
      <c r="P273" s="100"/>
      <c r="Q273" s="100"/>
      <c r="R273" s="100"/>
      <c r="S273" s="100"/>
      <c r="T273" s="100"/>
      <c r="U273" s="100"/>
      <c r="V273" s="100"/>
      <c r="W273" s="100"/>
      <c r="X273" s="101"/>
      <c r="AT273" s="98" t="s">
        <v>169</v>
      </c>
      <c r="AU273" s="98" t="s">
        <v>82</v>
      </c>
      <c r="AV273" s="13" t="s">
        <v>82</v>
      </c>
      <c r="AW273" s="13" t="s">
        <v>4</v>
      </c>
      <c r="AX273" s="13" t="s">
        <v>72</v>
      </c>
      <c r="AY273" s="98" t="s">
        <v>161</v>
      </c>
    </row>
    <row r="274" spans="1:65" s="14" customFormat="1">
      <c r="B274" s="225"/>
      <c r="C274" s="226"/>
      <c r="D274" s="221" t="s">
        <v>169</v>
      </c>
      <c r="E274" s="227" t="s">
        <v>1</v>
      </c>
      <c r="F274" s="228" t="s">
        <v>171</v>
      </c>
      <c r="G274" s="226"/>
      <c r="H274" s="229">
        <v>87601.86</v>
      </c>
      <c r="I274" s="226"/>
      <c r="J274" s="226"/>
      <c r="K274" s="226"/>
      <c r="M274" s="102"/>
      <c r="N274" s="104"/>
      <c r="O274" s="105"/>
      <c r="P274" s="105"/>
      <c r="Q274" s="105"/>
      <c r="R274" s="105"/>
      <c r="S274" s="105"/>
      <c r="T274" s="105"/>
      <c r="U274" s="105"/>
      <c r="V274" s="105"/>
      <c r="W274" s="105"/>
      <c r="X274" s="106"/>
      <c r="AT274" s="103" t="s">
        <v>169</v>
      </c>
      <c r="AU274" s="103" t="s">
        <v>82</v>
      </c>
      <c r="AV274" s="14" t="s">
        <v>168</v>
      </c>
      <c r="AW274" s="14" t="s">
        <v>4</v>
      </c>
      <c r="AX274" s="14" t="s">
        <v>80</v>
      </c>
      <c r="AY274" s="103" t="s">
        <v>161</v>
      </c>
    </row>
    <row r="275" spans="1:65" s="2" customFormat="1" ht="37.9" customHeight="1">
      <c r="A275" s="21"/>
      <c r="B275" s="137"/>
      <c r="C275" s="213" t="s">
        <v>290</v>
      </c>
      <c r="D275" s="213" t="s">
        <v>164</v>
      </c>
      <c r="E275" s="214" t="s">
        <v>1212</v>
      </c>
      <c r="F275" s="215" t="s">
        <v>1213</v>
      </c>
      <c r="G275" s="216" t="s">
        <v>174</v>
      </c>
      <c r="H275" s="217">
        <v>973.35400000000004</v>
      </c>
      <c r="I275" s="218">
        <v>0</v>
      </c>
      <c r="J275" s="123"/>
      <c r="K275" s="218">
        <f>ROUND(P275*H275,2)</f>
        <v>0</v>
      </c>
      <c r="L275" s="89"/>
      <c r="M275" s="22"/>
      <c r="N275" s="90" t="s">
        <v>1</v>
      </c>
      <c r="O275" s="91" t="s">
        <v>35</v>
      </c>
      <c r="P275" s="92">
        <f>I275+J275</f>
        <v>0</v>
      </c>
      <c r="Q275" s="92">
        <f>ROUND(I275*H275,2)</f>
        <v>0</v>
      </c>
      <c r="R275" s="92">
        <f>ROUND(J275*H275,2)</f>
        <v>0</v>
      </c>
      <c r="S275" s="93">
        <v>0</v>
      </c>
      <c r="T275" s="93">
        <f>S275*H275</f>
        <v>0</v>
      </c>
      <c r="U275" s="93">
        <v>0</v>
      </c>
      <c r="V275" s="93">
        <f>U275*H275</f>
        <v>0</v>
      </c>
      <c r="W275" s="93">
        <v>0</v>
      </c>
      <c r="X275" s="94">
        <f>W275*H275</f>
        <v>0</v>
      </c>
      <c r="Y275" s="21"/>
      <c r="Z275" s="21"/>
      <c r="AA275" s="21"/>
      <c r="AB275" s="21"/>
      <c r="AC275" s="21"/>
      <c r="AD275" s="21"/>
      <c r="AE275" s="21"/>
      <c r="AR275" s="95" t="s">
        <v>168</v>
      </c>
      <c r="AT275" s="95" t="s">
        <v>164</v>
      </c>
      <c r="AU275" s="95" t="s">
        <v>82</v>
      </c>
      <c r="AY275" s="17" t="s">
        <v>161</v>
      </c>
      <c r="BE275" s="96">
        <f>IF(O275="základní",K275,0)</f>
        <v>0</v>
      </c>
      <c r="BF275" s="96">
        <f>IF(O275="snížená",K275,0)</f>
        <v>0</v>
      </c>
      <c r="BG275" s="96">
        <f>IF(O275="zákl. přenesená",K275,0)</f>
        <v>0</v>
      </c>
      <c r="BH275" s="96">
        <f>IF(O275="sníž. přenesená",K275,0)</f>
        <v>0</v>
      </c>
      <c r="BI275" s="96">
        <f>IF(O275="nulová",K275,0)</f>
        <v>0</v>
      </c>
      <c r="BJ275" s="17" t="s">
        <v>80</v>
      </c>
      <c r="BK275" s="96">
        <f>ROUND(P275*H275,2)</f>
        <v>0</v>
      </c>
      <c r="BL275" s="17" t="s">
        <v>168</v>
      </c>
      <c r="BM275" s="95" t="s">
        <v>379</v>
      </c>
    </row>
    <row r="276" spans="1:65" s="2" customFormat="1" ht="37.9" customHeight="1">
      <c r="A276" s="21"/>
      <c r="B276" s="137"/>
      <c r="C276" s="213" t="s">
        <v>381</v>
      </c>
      <c r="D276" s="213" t="s">
        <v>164</v>
      </c>
      <c r="E276" s="214" t="s">
        <v>165</v>
      </c>
      <c r="F276" s="215" t="s">
        <v>166</v>
      </c>
      <c r="G276" s="216" t="s">
        <v>167</v>
      </c>
      <c r="H276" s="217">
        <v>245.3</v>
      </c>
      <c r="I276" s="218">
        <v>0</v>
      </c>
      <c r="J276" s="123"/>
      <c r="K276" s="218">
        <f>ROUND(P276*H276,2)</f>
        <v>0</v>
      </c>
      <c r="L276" s="89"/>
      <c r="M276" s="22"/>
      <c r="N276" s="90" t="s">
        <v>1</v>
      </c>
      <c r="O276" s="91" t="s">
        <v>35</v>
      </c>
      <c r="P276" s="92">
        <f>I276+J276</f>
        <v>0</v>
      </c>
      <c r="Q276" s="92">
        <f>ROUND(I276*H276,2)</f>
        <v>0</v>
      </c>
      <c r="R276" s="92">
        <f>ROUND(J276*H276,2)</f>
        <v>0</v>
      </c>
      <c r="S276" s="93">
        <v>0</v>
      </c>
      <c r="T276" s="93">
        <f>S276*H276</f>
        <v>0</v>
      </c>
      <c r="U276" s="93">
        <v>0</v>
      </c>
      <c r="V276" s="93">
        <f>U276*H276</f>
        <v>0</v>
      </c>
      <c r="W276" s="93">
        <v>0</v>
      </c>
      <c r="X276" s="94">
        <f>W276*H276</f>
        <v>0</v>
      </c>
      <c r="Y276" s="21"/>
      <c r="Z276" s="21"/>
      <c r="AA276" s="21"/>
      <c r="AB276" s="21"/>
      <c r="AC276" s="21"/>
      <c r="AD276" s="21"/>
      <c r="AE276" s="21"/>
      <c r="AR276" s="95" t="s">
        <v>168</v>
      </c>
      <c r="AT276" s="95" t="s">
        <v>164</v>
      </c>
      <c r="AU276" s="95" t="s">
        <v>82</v>
      </c>
      <c r="AY276" s="17" t="s">
        <v>161</v>
      </c>
      <c r="BE276" s="96">
        <f>IF(O276="základní",K276,0)</f>
        <v>0</v>
      </c>
      <c r="BF276" s="96">
        <f>IF(O276="snížená",K276,0)</f>
        <v>0</v>
      </c>
      <c r="BG276" s="96">
        <f>IF(O276="zákl. přenesená",K276,0)</f>
        <v>0</v>
      </c>
      <c r="BH276" s="96">
        <f>IF(O276="sníž. přenesená",K276,0)</f>
        <v>0</v>
      </c>
      <c r="BI276" s="96">
        <f>IF(O276="nulová",K276,0)</f>
        <v>0</v>
      </c>
      <c r="BJ276" s="17" t="s">
        <v>80</v>
      </c>
      <c r="BK276" s="96">
        <f>ROUND(P276*H276,2)</f>
        <v>0</v>
      </c>
      <c r="BL276" s="17" t="s">
        <v>168</v>
      </c>
      <c r="BM276" s="95" t="s">
        <v>384</v>
      </c>
    </row>
    <row r="277" spans="1:65" s="13" customFormat="1">
      <c r="B277" s="219"/>
      <c r="C277" s="220"/>
      <c r="D277" s="221" t="s">
        <v>169</v>
      </c>
      <c r="E277" s="222" t="s">
        <v>1</v>
      </c>
      <c r="F277" s="223" t="s">
        <v>1214</v>
      </c>
      <c r="G277" s="220"/>
      <c r="H277" s="224">
        <v>245.3</v>
      </c>
      <c r="I277" s="220"/>
      <c r="J277" s="220"/>
      <c r="K277" s="220"/>
      <c r="M277" s="97"/>
      <c r="N277" s="99"/>
      <c r="O277" s="100"/>
      <c r="P277" s="100"/>
      <c r="Q277" s="100"/>
      <c r="R277" s="100"/>
      <c r="S277" s="100"/>
      <c r="T277" s="100"/>
      <c r="U277" s="100"/>
      <c r="V277" s="100"/>
      <c r="W277" s="100"/>
      <c r="X277" s="101"/>
      <c r="AT277" s="98" t="s">
        <v>169</v>
      </c>
      <c r="AU277" s="98" t="s">
        <v>82</v>
      </c>
      <c r="AV277" s="13" t="s">
        <v>82</v>
      </c>
      <c r="AW277" s="13" t="s">
        <v>4</v>
      </c>
      <c r="AX277" s="13" t="s">
        <v>72</v>
      </c>
      <c r="AY277" s="98" t="s">
        <v>161</v>
      </c>
    </row>
    <row r="278" spans="1:65" s="14" customFormat="1">
      <c r="B278" s="225"/>
      <c r="C278" s="226"/>
      <c r="D278" s="221" t="s">
        <v>169</v>
      </c>
      <c r="E278" s="227" t="s">
        <v>1</v>
      </c>
      <c r="F278" s="228" t="s">
        <v>171</v>
      </c>
      <c r="G278" s="226"/>
      <c r="H278" s="229">
        <v>245.3</v>
      </c>
      <c r="I278" s="226"/>
      <c r="J278" s="226"/>
      <c r="K278" s="226"/>
      <c r="M278" s="102"/>
      <c r="N278" s="104"/>
      <c r="O278" s="105"/>
      <c r="P278" s="105"/>
      <c r="Q278" s="105"/>
      <c r="R278" s="105"/>
      <c r="S278" s="105"/>
      <c r="T278" s="105"/>
      <c r="U278" s="105"/>
      <c r="V278" s="105"/>
      <c r="W278" s="105"/>
      <c r="X278" s="106"/>
      <c r="AT278" s="103" t="s">
        <v>169</v>
      </c>
      <c r="AU278" s="103" t="s">
        <v>82</v>
      </c>
      <c r="AV278" s="14" t="s">
        <v>168</v>
      </c>
      <c r="AW278" s="14" t="s">
        <v>4</v>
      </c>
      <c r="AX278" s="14" t="s">
        <v>80</v>
      </c>
      <c r="AY278" s="103" t="s">
        <v>161</v>
      </c>
    </row>
    <row r="279" spans="1:65" s="2" customFormat="1" ht="37.9" customHeight="1">
      <c r="A279" s="21"/>
      <c r="B279" s="137"/>
      <c r="C279" s="213" t="s">
        <v>293</v>
      </c>
      <c r="D279" s="213" t="s">
        <v>164</v>
      </c>
      <c r="E279" s="214" t="s">
        <v>1215</v>
      </c>
      <c r="F279" s="215" t="s">
        <v>1216</v>
      </c>
      <c r="G279" s="216" t="s">
        <v>167</v>
      </c>
      <c r="H279" s="217">
        <v>245.3</v>
      </c>
      <c r="I279" s="218">
        <v>0</v>
      </c>
      <c r="J279" s="123"/>
      <c r="K279" s="218">
        <f>ROUND(P279*H279,2)</f>
        <v>0</v>
      </c>
      <c r="L279" s="89"/>
      <c r="M279" s="22"/>
      <c r="N279" s="90" t="s">
        <v>1</v>
      </c>
      <c r="O279" s="91" t="s">
        <v>35</v>
      </c>
      <c r="P279" s="92">
        <f>I279+J279</f>
        <v>0</v>
      </c>
      <c r="Q279" s="92">
        <f>ROUND(I279*H279,2)</f>
        <v>0</v>
      </c>
      <c r="R279" s="92">
        <f>ROUND(J279*H279,2)</f>
        <v>0</v>
      </c>
      <c r="S279" s="93">
        <v>0</v>
      </c>
      <c r="T279" s="93">
        <f>S279*H279</f>
        <v>0</v>
      </c>
      <c r="U279" s="93">
        <v>0</v>
      </c>
      <c r="V279" s="93">
        <f>U279*H279</f>
        <v>0</v>
      </c>
      <c r="W279" s="93">
        <v>0</v>
      </c>
      <c r="X279" s="94">
        <f>W279*H279</f>
        <v>0</v>
      </c>
      <c r="Y279" s="21"/>
      <c r="Z279" s="21"/>
      <c r="AA279" s="21"/>
      <c r="AB279" s="21"/>
      <c r="AC279" s="21"/>
      <c r="AD279" s="21"/>
      <c r="AE279" s="21"/>
      <c r="AR279" s="95" t="s">
        <v>168</v>
      </c>
      <c r="AT279" s="95" t="s">
        <v>164</v>
      </c>
      <c r="AU279" s="95" t="s">
        <v>82</v>
      </c>
      <c r="AY279" s="17" t="s">
        <v>161</v>
      </c>
      <c r="BE279" s="96">
        <f>IF(O279="základní",K279,0)</f>
        <v>0</v>
      </c>
      <c r="BF279" s="96">
        <f>IF(O279="snížená",K279,0)</f>
        <v>0</v>
      </c>
      <c r="BG279" s="96">
        <f>IF(O279="zákl. přenesená",K279,0)</f>
        <v>0</v>
      </c>
      <c r="BH279" s="96">
        <f>IF(O279="sníž. přenesená",K279,0)</f>
        <v>0</v>
      </c>
      <c r="BI279" s="96">
        <f>IF(O279="nulová",K279,0)</f>
        <v>0</v>
      </c>
      <c r="BJ279" s="17" t="s">
        <v>80</v>
      </c>
      <c r="BK279" s="96">
        <f>ROUND(P279*H279,2)</f>
        <v>0</v>
      </c>
      <c r="BL279" s="17" t="s">
        <v>168</v>
      </c>
      <c r="BM279" s="95" t="s">
        <v>389</v>
      </c>
    </row>
    <row r="280" spans="1:65" s="13" customFormat="1">
      <c r="B280" s="219"/>
      <c r="C280" s="220"/>
      <c r="D280" s="221" t="s">
        <v>169</v>
      </c>
      <c r="E280" s="222" t="s">
        <v>1</v>
      </c>
      <c r="F280" s="223" t="s">
        <v>1214</v>
      </c>
      <c r="G280" s="220"/>
      <c r="H280" s="224">
        <v>245.3</v>
      </c>
      <c r="I280" s="220"/>
      <c r="J280" s="220"/>
      <c r="K280" s="220"/>
      <c r="M280" s="97"/>
      <c r="N280" s="99"/>
      <c r="O280" s="100"/>
      <c r="P280" s="100"/>
      <c r="Q280" s="100"/>
      <c r="R280" s="100"/>
      <c r="S280" s="100"/>
      <c r="T280" s="100"/>
      <c r="U280" s="100"/>
      <c r="V280" s="100"/>
      <c r="W280" s="100"/>
      <c r="X280" s="101"/>
      <c r="AT280" s="98" t="s">
        <v>169</v>
      </c>
      <c r="AU280" s="98" t="s">
        <v>82</v>
      </c>
      <c r="AV280" s="13" t="s">
        <v>82</v>
      </c>
      <c r="AW280" s="13" t="s">
        <v>4</v>
      </c>
      <c r="AX280" s="13" t="s">
        <v>72</v>
      </c>
      <c r="AY280" s="98" t="s">
        <v>161</v>
      </c>
    </row>
    <row r="281" spans="1:65" s="14" customFormat="1">
      <c r="B281" s="225"/>
      <c r="C281" s="226"/>
      <c r="D281" s="221" t="s">
        <v>169</v>
      </c>
      <c r="E281" s="227" t="s">
        <v>1</v>
      </c>
      <c r="F281" s="228" t="s">
        <v>171</v>
      </c>
      <c r="G281" s="226"/>
      <c r="H281" s="229">
        <v>245.3</v>
      </c>
      <c r="I281" s="226"/>
      <c r="J281" s="226"/>
      <c r="K281" s="226"/>
      <c r="M281" s="102"/>
      <c r="N281" s="104"/>
      <c r="O281" s="105"/>
      <c r="P281" s="105"/>
      <c r="Q281" s="105"/>
      <c r="R281" s="105"/>
      <c r="S281" s="105"/>
      <c r="T281" s="105"/>
      <c r="U281" s="105"/>
      <c r="V281" s="105"/>
      <c r="W281" s="105"/>
      <c r="X281" s="106"/>
      <c r="AT281" s="103" t="s">
        <v>169</v>
      </c>
      <c r="AU281" s="103" t="s">
        <v>82</v>
      </c>
      <c r="AV281" s="14" t="s">
        <v>168</v>
      </c>
      <c r="AW281" s="14" t="s">
        <v>4</v>
      </c>
      <c r="AX281" s="14" t="s">
        <v>80</v>
      </c>
      <c r="AY281" s="103" t="s">
        <v>161</v>
      </c>
    </row>
    <row r="282" spans="1:65" s="2" customFormat="1" ht="16.5" customHeight="1">
      <c r="A282" s="21"/>
      <c r="B282" s="137"/>
      <c r="C282" s="213" t="s">
        <v>396</v>
      </c>
      <c r="D282" s="213" t="s">
        <v>164</v>
      </c>
      <c r="E282" s="214" t="s">
        <v>1217</v>
      </c>
      <c r="F282" s="215" t="s">
        <v>1218</v>
      </c>
      <c r="G282" s="216" t="s">
        <v>2340</v>
      </c>
      <c r="H282" s="217">
        <v>1</v>
      </c>
      <c r="I282" s="123"/>
      <c r="J282" s="123"/>
      <c r="K282" s="218">
        <f>ROUND(P282*H282,2)</f>
        <v>0</v>
      </c>
      <c r="L282" s="89"/>
      <c r="M282" s="22"/>
      <c r="N282" s="90" t="s">
        <v>1</v>
      </c>
      <c r="O282" s="91" t="s">
        <v>35</v>
      </c>
      <c r="P282" s="92">
        <f>I282+J282</f>
        <v>0</v>
      </c>
      <c r="Q282" s="92">
        <f>ROUND(I282*H282,2)</f>
        <v>0</v>
      </c>
      <c r="R282" s="92">
        <f>ROUND(J282*H282,2)</f>
        <v>0</v>
      </c>
      <c r="S282" s="93">
        <v>0</v>
      </c>
      <c r="T282" s="93">
        <f>S282*H282</f>
        <v>0</v>
      </c>
      <c r="U282" s="93">
        <v>0</v>
      </c>
      <c r="V282" s="93">
        <f>U282*H282</f>
        <v>0</v>
      </c>
      <c r="W282" s="93">
        <v>0</v>
      </c>
      <c r="X282" s="94">
        <f>W282*H282</f>
        <v>0</v>
      </c>
      <c r="Y282" s="21"/>
      <c r="Z282" s="21"/>
      <c r="AA282" s="21"/>
      <c r="AB282" s="21"/>
      <c r="AC282" s="21"/>
      <c r="AD282" s="21"/>
      <c r="AE282" s="21"/>
      <c r="AR282" s="95" t="s">
        <v>168</v>
      </c>
      <c r="AT282" s="95" t="s">
        <v>164</v>
      </c>
      <c r="AU282" s="95" t="s">
        <v>82</v>
      </c>
      <c r="AY282" s="17" t="s">
        <v>161</v>
      </c>
      <c r="BE282" s="96">
        <f>IF(O282="základní",K282,0)</f>
        <v>0</v>
      </c>
      <c r="BF282" s="96">
        <f>IF(O282="snížená",K282,0)</f>
        <v>0</v>
      </c>
      <c r="BG282" s="96">
        <f>IF(O282="zákl. přenesená",K282,0)</f>
        <v>0</v>
      </c>
      <c r="BH282" s="96">
        <f>IF(O282="sníž. přenesená",K282,0)</f>
        <v>0</v>
      </c>
      <c r="BI282" s="96">
        <f>IF(O282="nulová",K282,0)</f>
        <v>0</v>
      </c>
      <c r="BJ282" s="17" t="s">
        <v>80</v>
      </c>
      <c r="BK282" s="96">
        <f>ROUND(P282*H282,2)</f>
        <v>0</v>
      </c>
      <c r="BL282" s="17" t="s">
        <v>168</v>
      </c>
      <c r="BM282" s="95" t="s">
        <v>399</v>
      </c>
    </row>
    <row r="283" spans="1:65" s="12" customFormat="1" ht="22.9" customHeight="1">
      <c r="B283" s="206"/>
      <c r="C283" s="207"/>
      <c r="D283" s="208" t="s">
        <v>71</v>
      </c>
      <c r="E283" s="211" t="s">
        <v>680</v>
      </c>
      <c r="F283" s="211" t="s">
        <v>681</v>
      </c>
      <c r="G283" s="207"/>
      <c r="H283" s="207"/>
      <c r="I283" s="207"/>
      <c r="J283" s="207"/>
      <c r="K283" s="212">
        <f>BK283</f>
        <v>0</v>
      </c>
      <c r="M283" s="80"/>
      <c r="N283" s="82"/>
      <c r="O283" s="83"/>
      <c r="P283" s="83"/>
      <c r="Q283" s="84">
        <f>Q284</f>
        <v>0</v>
      </c>
      <c r="R283" s="84">
        <f>R284</f>
        <v>0</v>
      </c>
      <c r="S283" s="83"/>
      <c r="T283" s="85">
        <f>T284</f>
        <v>0</v>
      </c>
      <c r="U283" s="83"/>
      <c r="V283" s="85">
        <f>V284</f>
        <v>0</v>
      </c>
      <c r="W283" s="83"/>
      <c r="X283" s="86">
        <f>X284</f>
        <v>0</v>
      </c>
      <c r="AR283" s="81" t="s">
        <v>80</v>
      </c>
      <c r="AT283" s="87" t="s">
        <v>71</v>
      </c>
      <c r="AU283" s="87" t="s">
        <v>80</v>
      </c>
      <c r="AY283" s="81" t="s">
        <v>161</v>
      </c>
      <c r="BK283" s="88">
        <f>BK284</f>
        <v>0</v>
      </c>
    </row>
    <row r="284" spans="1:65" s="2" customFormat="1" ht="62.65" customHeight="1">
      <c r="A284" s="21"/>
      <c r="B284" s="137"/>
      <c r="C284" s="213" t="s">
        <v>298</v>
      </c>
      <c r="D284" s="213" t="s">
        <v>164</v>
      </c>
      <c r="E284" s="214" t="s">
        <v>683</v>
      </c>
      <c r="F284" s="215" t="s">
        <v>684</v>
      </c>
      <c r="G284" s="216" t="s">
        <v>282</v>
      </c>
      <c r="H284" s="217">
        <v>48.622999999999998</v>
      </c>
      <c r="I284" s="218">
        <v>0</v>
      </c>
      <c r="J284" s="123"/>
      <c r="K284" s="218">
        <f>ROUND(P284*H284,2)</f>
        <v>0</v>
      </c>
      <c r="L284" s="89"/>
      <c r="M284" s="22"/>
      <c r="N284" s="90" t="s">
        <v>1</v>
      </c>
      <c r="O284" s="91" t="s">
        <v>35</v>
      </c>
      <c r="P284" s="92">
        <f>I284+J284</f>
        <v>0</v>
      </c>
      <c r="Q284" s="92">
        <f>ROUND(I284*H284,2)</f>
        <v>0</v>
      </c>
      <c r="R284" s="92">
        <f>ROUND(J284*H284,2)</f>
        <v>0</v>
      </c>
      <c r="S284" s="93">
        <v>0</v>
      </c>
      <c r="T284" s="93">
        <f>S284*H284</f>
        <v>0</v>
      </c>
      <c r="U284" s="93">
        <v>0</v>
      </c>
      <c r="V284" s="93">
        <f>U284*H284</f>
        <v>0</v>
      </c>
      <c r="W284" s="93">
        <v>0</v>
      </c>
      <c r="X284" s="94">
        <f>W284*H284</f>
        <v>0</v>
      </c>
      <c r="Y284" s="21"/>
      <c r="Z284" s="21"/>
      <c r="AA284" s="21"/>
      <c r="AB284" s="21"/>
      <c r="AC284" s="21"/>
      <c r="AD284" s="21"/>
      <c r="AE284" s="21"/>
      <c r="AR284" s="95" t="s">
        <v>168</v>
      </c>
      <c r="AT284" s="95" t="s">
        <v>164</v>
      </c>
      <c r="AU284" s="95" t="s">
        <v>82</v>
      </c>
      <c r="AY284" s="17" t="s">
        <v>161</v>
      </c>
      <c r="BE284" s="96">
        <f>IF(O284="základní",K284,0)</f>
        <v>0</v>
      </c>
      <c r="BF284" s="96">
        <f>IF(O284="snížená",K284,0)</f>
        <v>0</v>
      </c>
      <c r="BG284" s="96">
        <f>IF(O284="zákl. přenesená",K284,0)</f>
        <v>0</v>
      </c>
      <c r="BH284" s="96">
        <f>IF(O284="sníž. přenesená",K284,0)</f>
        <v>0</v>
      </c>
      <c r="BI284" s="96">
        <f>IF(O284="nulová",K284,0)</f>
        <v>0</v>
      </c>
      <c r="BJ284" s="17" t="s">
        <v>80</v>
      </c>
      <c r="BK284" s="96">
        <f>ROUND(P284*H284,2)</f>
        <v>0</v>
      </c>
      <c r="BL284" s="17" t="s">
        <v>168</v>
      </c>
      <c r="BM284" s="95" t="s">
        <v>404</v>
      </c>
    </row>
    <row r="285" spans="1:65" s="12" customFormat="1" ht="25.9" customHeight="1">
      <c r="B285" s="206"/>
      <c r="C285" s="207"/>
      <c r="D285" s="208" t="s">
        <v>71</v>
      </c>
      <c r="E285" s="209" t="s">
        <v>332</v>
      </c>
      <c r="F285" s="209" t="s">
        <v>333</v>
      </c>
      <c r="G285" s="207"/>
      <c r="H285" s="207"/>
      <c r="I285" s="207"/>
      <c r="J285" s="207"/>
      <c r="K285" s="210">
        <f>BK285</f>
        <v>0</v>
      </c>
      <c r="M285" s="80"/>
      <c r="N285" s="82"/>
      <c r="O285" s="83"/>
      <c r="P285" s="83"/>
      <c r="Q285" s="84">
        <f>Q286+Q291+Q320+Q331+Q401+Q437+Q466</f>
        <v>0</v>
      </c>
      <c r="R285" s="84">
        <f>R286+R291+R320+R331+R401+R437+R466</f>
        <v>0</v>
      </c>
      <c r="S285" s="83"/>
      <c r="T285" s="85">
        <f>T286+T291+T320+T331+T401+T437+T466</f>
        <v>0</v>
      </c>
      <c r="U285" s="83"/>
      <c r="V285" s="85">
        <f>V286+V291+V320+V331+V401+V437+V466</f>
        <v>0</v>
      </c>
      <c r="W285" s="83"/>
      <c r="X285" s="86">
        <f>X286+X291+X320+X331+X401+X437+X466</f>
        <v>0</v>
      </c>
      <c r="AR285" s="81" t="s">
        <v>82</v>
      </c>
      <c r="AT285" s="87" t="s">
        <v>71</v>
      </c>
      <c r="AU285" s="87" t="s">
        <v>72</v>
      </c>
      <c r="AY285" s="81" t="s">
        <v>161</v>
      </c>
      <c r="BK285" s="88">
        <f>BK286+BK291+BK320+BK331+BK401+BK437+BK466</f>
        <v>0</v>
      </c>
    </row>
    <row r="286" spans="1:65" s="12" customFormat="1" ht="22.9" customHeight="1">
      <c r="B286" s="206"/>
      <c r="C286" s="207"/>
      <c r="D286" s="208" t="s">
        <v>71</v>
      </c>
      <c r="E286" s="211" t="s">
        <v>799</v>
      </c>
      <c r="F286" s="211" t="s">
        <v>800</v>
      </c>
      <c r="G286" s="207"/>
      <c r="H286" s="207"/>
      <c r="I286" s="207"/>
      <c r="J286" s="207"/>
      <c r="K286" s="212">
        <f>BK286</f>
        <v>0</v>
      </c>
      <c r="M286" s="80"/>
      <c r="N286" s="82"/>
      <c r="O286" s="83"/>
      <c r="P286" s="83"/>
      <c r="Q286" s="84">
        <f>SUM(Q287:Q290)</f>
        <v>0</v>
      </c>
      <c r="R286" s="84">
        <f>SUM(R287:R290)</f>
        <v>0</v>
      </c>
      <c r="S286" s="83"/>
      <c r="T286" s="85">
        <f>SUM(T287:T290)</f>
        <v>0</v>
      </c>
      <c r="U286" s="83"/>
      <c r="V286" s="85">
        <f>SUM(V287:V290)</f>
        <v>0</v>
      </c>
      <c r="W286" s="83"/>
      <c r="X286" s="86">
        <f>SUM(X287:X290)</f>
        <v>0</v>
      </c>
      <c r="AR286" s="81" t="s">
        <v>82</v>
      </c>
      <c r="AT286" s="87" t="s">
        <v>71</v>
      </c>
      <c r="AU286" s="87" t="s">
        <v>80</v>
      </c>
      <c r="AY286" s="81" t="s">
        <v>161</v>
      </c>
      <c r="BK286" s="88">
        <f>SUM(BK287:BK290)</f>
        <v>0</v>
      </c>
    </row>
    <row r="287" spans="1:65" s="2" customFormat="1" ht="24.2" customHeight="1">
      <c r="A287" s="21"/>
      <c r="B287" s="137"/>
      <c r="C287" s="213" t="s">
        <v>408</v>
      </c>
      <c r="D287" s="213" t="s">
        <v>164</v>
      </c>
      <c r="E287" s="214" t="s">
        <v>1219</v>
      </c>
      <c r="F287" s="215" t="s">
        <v>2341</v>
      </c>
      <c r="G287" s="216" t="s">
        <v>2328</v>
      </c>
      <c r="H287" s="217">
        <v>1</v>
      </c>
      <c r="I287" s="123"/>
      <c r="J287" s="123"/>
      <c r="K287" s="218">
        <f>ROUND(P287*H287,2)</f>
        <v>0</v>
      </c>
      <c r="L287" s="89"/>
      <c r="M287" s="22"/>
      <c r="N287" s="90" t="s">
        <v>1</v>
      </c>
      <c r="O287" s="91" t="s">
        <v>35</v>
      </c>
      <c r="P287" s="92">
        <f>I287+J287</f>
        <v>0</v>
      </c>
      <c r="Q287" s="92">
        <f>ROUND(I287*H287,2)</f>
        <v>0</v>
      </c>
      <c r="R287" s="92">
        <f>ROUND(J287*H287,2)</f>
        <v>0</v>
      </c>
      <c r="S287" s="93">
        <v>0</v>
      </c>
      <c r="T287" s="93">
        <f>S287*H287</f>
        <v>0</v>
      </c>
      <c r="U287" s="93">
        <v>0</v>
      </c>
      <c r="V287" s="93">
        <f>U287*H287</f>
        <v>0</v>
      </c>
      <c r="W287" s="93">
        <v>0</v>
      </c>
      <c r="X287" s="94">
        <f>W287*H287</f>
        <v>0</v>
      </c>
      <c r="Y287" s="21"/>
      <c r="Z287" s="21"/>
      <c r="AA287" s="21"/>
      <c r="AB287" s="21"/>
      <c r="AC287" s="21"/>
      <c r="AD287" s="21"/>
      <c r="AE287" s="21"/>
      <c r="AR287" s="95" t="s">
        <v>239</v>
      </c>
      <c r="AT287" s="95" t="s">
        <v>164</v>
      </c>
      <c r="AU287" s="95" t="s">
        <v>82</v>
      </c>
      <c r="AY287" s="17" t="s">
        <v>161</v>
      </c>
      <c r="BE287" s="96">
        <f>IF(O287="základní",K287,0)</f>
        <v>0</v>
      </c>
      <c r="BF287" s="96">
        <f>IF(O287="snížená",K287,0)</f>
        <v>0</v>
      </c>
      <c r="BG287" s="96">
        <f>IF(O287="zákl. přenesená",K287,0)</f>
        <v>0</v>
      </c>
      <c r="BH287" s="96">
        <f>IF(O287="sníž. přenesená",K287,0)</f>
        <v>0</v>
      </c>
      <c r="BI287" s="96">
        <f>IF(O287="nulová",K287,0)</f>
        <v>0</v>
      </c>
      <c r="BJ287" s="17" t="s">
        <v>80</v>
      </c>
      <c r="BK287" s="96">
        <f>ROUND(P287*H287,2)</f>
        <v>0</v>
      </c>
      <c r="BL287" s="17" t="s">
        <v>239</v>
      </c>
      <c r="BM287" s="95" t="s">
        <v>411</v>
      </c>
    </row>
    <row r="288" spans="1:65" s="2" customFormat="1" ht="24.75" customHeight="1">
      <c r="A288" s="21"/>
      <c r="B288" s="137"/>
      <c r="C288" s="213" t="s">
        <v>301</v>
      </c>
      <c r="D288" s="213" t="s">
        <v>164</v>
      </c>
      <c r="E288" s="214" t="s">
        <v>1220</v>
      </c>
      <c r="F288" s="215" t="s">
        <v>2342</v>
      </c>
      <c r="G288" s="216" t="s">
        <v>2328</v>
      </c>
      <c r="H288" s="217">
        <v>1</v>
      </c>
      <c r="I288" s="123"/>
      <c r="J288" s="123"/>
      <c r="K288" s="218">
        <f>ROUND(P288*H288,2)</f>
        <v>0</v>
      </c>
      <c r="L288" s="89"/>
      <c r="M288" s="22"/>
      <c r="N288" s="90" t="s">
        <v>1</v>
      </c>
      <c r="O288" s="91" t="s">
        <v>35</v>
      </c>
      <c r="P288" s="92">
        <f>I288+J288</f>
        <v>0</v>
      </c>
      <c r="Q288" s="92">
        <f>ROUND(I288*H288,2)</f>
        <v>0</v>
      </c>
      <c r="R288" s="92">
        <f>ROUND(J288*H288,2)</f>
        <v>0</v>
      </c>
      <c r="S288" s="93">
        <v>0</v>
      </c>
      <c r="T288" s="93">
        <f>S288*H288</f>
        <v>0</v>
      </c>
      <c r="U288" s="93">
        <v>0</v>
      </c>
      <c r="V288" s="93">
        <f>U288*H288</f>
        <v>0</v>
      </c>
      <c r="W288" s="93">
        <v>0</v>
      </c>
      <c r="X288" s="94">
        <f>W288*H288</f>
        <v>0</v>
      </c>
      <c r="Y288" s="21"/>
      <c r="Z288" s="21"/>
      <c r="AA288" s="21"/>
      <c r="AB288" s="21"/>
      <c r="AC288" s="21"/>
      <c r="AD288" s="21"/>
      <c r="AE288" s="21"/>
      <c r="AR288" s="95" t="s">
        <v>239</v>
      </c>
      <c r="AT288" s="95" t="s">
        <v>164</v>
      </c>
      <c r="AU288" s="95" t="s">
        <v>82</v>
      </c>
      <c r="AY288" s="17" t="s">
        <v>161</v>
      </c>
      <c r="BE288" s="96">
        <f>IF(O288="základní",K288,0)</f>
        <v>0</v>
      </c>
      <c r="BF288" s="96">
        <f>IF(O288="snížená",K288,0)</f>
        <v>0</v>
      </c>
      <c r="BG288" s="96">
        <f>IF(O288="zákl. přenesená",K288,0)</f>
        <v>0</v>
      </c>
      <c r="BH288" s="96">
        <f>IF(O288="sníž. přenesená",K288,0)</f>
        <v>0</v>
      </c>
      <c r="BI288" s="96">
        <f>IF(O288="nulová",K288,0)</f>
        <v>0</v>
      </c>
      <c r="BJ288" s="17" t="s">
        <v>80</v>
      </c>
      <c r="BK288" s="96">
        <f>ROUND(P288*H288,2)</f>
        <v>0</v>
      </c>
      <c r="BL288" s="17" t="s">
        <v>239</v>
      </c>
      <c r="BM288" s="95" t="s">
        <v>415</v>
      </c>
    </row>
    <row r="289" spans="1:65" s="2" customFormat="1" ht="38.25" customHeight="1">
      <c r="A289" s="21"/>
      <c r="B289" s="137"/>
      <c r="C289" s="213" t="s">
        <v>420</v>
      </c>
      <c r="D289" s="213" t="s">
        <v>164</v>
      </c>
      <c r="E289" s="214" t="s">
        <v>1221</v>
      </c>
      <c r="F289" s="215" t="s">
        <v>2343</v>
      </c>
      <c r="G289" s="216" t="s">
        <v>2340</v>
      </c>
      <c r="H289" s="217">
        <v>1</v>
      </c>
      <c r="I289" s="123"/>
      <c r="J289" s="123"/>
      <c r="K289" s="218">
        <f>ROUND(P289*H289,2)</f>
        <v>0</v>
      </c>
      <c r="L289" s="89"/>
      <c r="M289" s="22"/>
      <c r="N289" s="90" t="s">
        <v>1</v>
      </c>
      <c r="O289" s="91" t="s">
        <v>35</v>
      </c>
      <c r="P289" s="92">
        <f>I289+J289</f>
        <v>0</v>
      </c>
      <c r="Q289" s="92">
        <f>ROUND(I289*H289,2)</f>
        <v>0</v>
      </c>
      <c r="R289" s="92">
        <f>ROUND(J289*H289,2)</f>
        <v>0</v>
      </c>
      <c r="S289" s="93">
        <v>0</v>
      </c>
      <c r="T289" s="93">
        <f>S289*H289</f>
        <v>0</v>
      </c>
      <c r="U289" s="93">
        <v>0</v>
      </c>
      <c r="V289" s="93">
        <f>U289*H289</f>
        <v>0</v>
      </c>
      <c r="W289" s="93">
        <v>0</v>
      </c>
      <c r="X289" s="94">
        <f>W289*H289</f>
        <v>0</v>
      </c>
      <c r="Y289" s="21"/>
      <c r="Z289" s="21"/>
      <c r="AA289" s="21"/>
      <c r="AB289" s="21"/>
      <c r="AC289" s="21"/>
      <c r="AD289" s="21"/>
      <c r="AE289" s="21"/>
      <c r="AR289" s="95" t="s">
        <v>239</v>
      </c>
      <c r="AT289" s="95" t="s">
        <v>164</v>
      </c>
      <c r="AU289" s="95" t="s">
        <v>82</v>
      </c>
      <c r="AY289" s="17" t="s">
        <v>161</v>
      </c>
      <c r="BE289" s="96">
        <f>IF(O289="základní",K289,0)</f>
        <v>0</v>
      </c>
      <c r="BF289" s="96">
        <f>IF(O289="snížená",K289,0)</f>
        <v>0</v>
      </c>
      <c r="BG289" s="96">
        <f>IF(O289="zákl. přenesená",K289,0)</f>
        <v>0</v>
      </c>
      <c r="BH289" s="96">
        <f>IF(O289="sníž. přenesená",K289,0)</f>
        <v>0</v>
      </c>
      <c r="BI289" s="96">
        <f>IF(O289="nulová",K289,0)</f>
        <v>0</v>
      </c>
      <c r="BJ289" s="17" t="s">
        <v>80</v>
      </c>
      <c r="BK289" s="96">
        <f>ROUND(P289*H289,2)</f>
        <v>0</v>
      </c>
      <c r="BL289" s="17" t="s">
        <v>239</v>
      </c>
      <c r="BM289" s="95" t="s">
        <v>423</v>
      </c>
    </row>
    <row r="290" spans="1:65" s="2" customFormat="1" ht="49.15" customHeight="1">
      <c r="A290" s="21"/>
      <c r="B290" s="137"/>
      <c r="C290" s="213" t="s">
        <v>305</v>
      </c>
      <c r="D290" s="213" t="s">
        <v>164</v>
      </c>
      <c r="E290" s="214" t="s">
        <v>808</v>
      </c>
      <c r="F290" s="215" t="s">
        <v>809</v>
      </c>
      <c r="G290" s="216" t="s">
        <v>282</v>
      </c>
      <c r="H290" s="217">
        <v>1</v>
      </c>
      <c r="I290" s="218">
        <v>0</v>
      </c>
      <c r="J290" s="123"/>
      <c r="K290" s="218">
        <f>ROUND(P290*H290,2)</f>
        <v>0</v>
      </c>
      <c r="L290" s="89"/>
      <c r="M290" s="22"/>
      <c r="N290" s="90" t="s">
        <v>1</v>
      </c>
      <c r="O290" s="91" t="s">
        <v>35</v>
      </c>
      <c r="P290" s="92">
        <f>I290+J290</f>
        <v>0</v>
      </c>
      <c r="Q290" s="92">
        <f>ROUND(I290*H290,2)</f>
        <v>0</v>
      </c>
      <c r="R290" s="92">
        <f>ROUND(J290*H290,2)</f>
        <v>0</v>
      </c>
      <c r="S290" s="93">
        <v>0</v>
      </c>
      <c r="T290" s="93">
        <f>S290*H290</f>
        <v>0</v>
      </c>
      <c r="U290" s="93">
        <v>0</v>
      </c>
      <c r="V290" s="93">
        <f>U290*H290</f>
        <v>0</v>
      </c>
      <c r="W290" s="93">
        <v>0</v>
      </c>
      <c r="X290" s="94">
        <f>W290*H290</f>
        <v>0</v>
      </c>
      <c r="Y290" s="21"/>
      <c r="Z290" s="21"/>
      <c r="AA290" s="21"/>
      <c r="AB290" s="21"/>
      <c r="AC290" s="21"/>
      <c r="AD290" s="21"/>
      <c r="AE290" s="21"/>
      <c r="AR290" s="95" t="s">
        <v>239</v>
      </c>
      <c r="AT290" s="95" t="s">
        <v>164</v>
      </c>
      <c r="AU290" s="95" t="s">
        <v>82</v>
      </c>
      <c r="AY290" s="17" t="s">
        <v>161</v>
      </c>
      <c r="BE290" s="96">
        <f>IF(O290="základní",K290,0)</f>
        <v>0</v>
      </c>
      <c r="BF290" s="96">
        <f>IF(O290="snížená",K290,0)</f>
        <v>0</v>
      </c>
      <c r="BG290" s="96">
        <f>IF(O290="zákl. přenesená",K290,0)</f>
        <v>0</v>
      </c>
      <c r="BH290" s="96">
        <f>IF(O290="sníž. přenesená",K290,0)</f>
        <v>0</v>
      </c>
      <c r="BI290" s="96">
        <f>IF(O290="nulová",K290,0)</f>
        <v>0</v>
      </c>
      <c r="BJ290" s="17" t="s">
        <v>80</v>
      </c>
      <c r="BK290" s="96">
        <f>ROUND(P290*H290,2)</f>
        <v>0</v>
      </c>
      <c r="BL290" s="17" t="s">
        <v>239</v>
      </c>
      <c r="BM290" s="95" t="s">
        <v>437</v>
      </c>
    </row>
    <row r="291" spans="1:65" s="12" customFormat="1" ht="22.9" customHeight="1">
      <c r="B291" s="206"/>
      <c r="C291" s="207"/>
      <c r="D291" s="208" t="s">
        <v>71</v>
      </c>
      <c r="E291" s="211" t="s">
        <v>375</v>
      </c>
      <c r="F291" s="211" t="s">
        <v>376</v>
      </c>
      <c r="G291" s="207"/>
      <c r="H291" s="207"/>
      <c r="I291" s="207"/>
      <c r="J291" s="207"/>
      <c r="K291" s="212">
        <f>BK291</f>
        <v>0</v>
      </c>
      <c r="M291" s="80"/>
      <c r="N291" s="82"/>
      <c r="O291" s="83"/>
      <c r="P291" s="83"/>
      <c r="Q291" s="84">
        <f>SUM(Q292:Q319)</f>
        <v>0</v>
      </c>
      <c r="R291" s="84">
        <f>SUM(R292:R319)</f>
        <v>0</v>
      </c>
      <c r="S291" s="83"/>
      <c r="T291" s="85">
        <f>SUM(T292:T319)</f>
        <v>0</v>
      </c>
      <c r="U291" s="83"/>
      <c r="V291" s="85">
        <f>SUM(V292:V319)</f>
        <v>0</v>
      </c>
      <c r="W291" s="83"/>
      <c r="X291" s="86">
        <f>SUM(X292:X319)</f>
        <v>0</v>
      </c>
      <c r="AR291" s="81" t="s">
        <v>82</v>
      </c>
      <c r="AT291" s="87" t="s">
        <v>71</v>
      </c>
      <c r="AU291" s="87" t="s">
        <v>80</v>
      </c>
      <c r="AY291" s="81" t="s">
        <v>161</v>
      </c>
      <c r="BK291" s="88">
        <f>SUM(BK292:BK319)</f>
        <v>0</v>
      </c>
    </row>
    <row r="292" spans="1:65" s="2" customFormat="1" ht="49.15" customHeight="1">
      <c r="A292" s="21"/>
      <c r="B292" s="137"/>
      <c r="C292" s="213" t="s">
        <v>443</v>
      </c>
      <c r="D292" s="213" t="s">
        <v>164</v>
      </c>
      <c r="E292" s="214" t="s">
        <v>1222</v>
      </c>
      <c r="F292" s="215" t="s">
        <v>1223</v>
      </c>
      <c r="G292" s="216" t="s">
        <v>167</v>
      </c>
      <c r="H292" s="217">
        <v>92.5</v>
      </c>
      <c r="I292" s="123"/>
      <c r="J292" s="123"/>
      <c r="K292" s="218">
        <f>ROUND(P292*H292,2)</f>
        <v>0</v>
      </c>
      <c r="L292" s="89"/>
      <c r="M292" s="22"/>
      <c r="N292" s="90" t="s">
        <v>1</v>
      </c>
      <c r="O292" s="91" t="s">
        <v>35</v>
      </c>
      <c r="P292" s="92">
        <f>I292+J292</f>
        <v>0</v>
      </c>
      <c r="Q292" s="92">
        <f>ROUND(I292*H292,2)</f>
        <v>0</v>
      </c>
      <c r="R292" s="92">
        <f>ROUND(J292*H292,2)</f>
        <v>0</v>
      </c>
      <c r="S292" s="93">
        <v>0</v>
      </c>
      <c r="T292" s="93">
        <f>S292*H292</f>
        <v>0</v>
      </c>
      <c r="U292" s="93">
        <v>0</v>
      </c>
      <c r="V292" s="93">
        <f>U292*H292</f>
        <v>0</v>
      </c>
      <c r="W292" s="93">
        <v>0</v>
      </c>
      <c r="X292" s="94">
        <f>W292*H292</f>
        <v>0</v>
      </c>
      <c r="Y292" s="21"/>
      <c r="Z292" s="21"/>
      <c r="AA292" s="21"/>
      <c r="AB292" s="21"/>
      <c r="AC292" s="21"/>
      <c r="AD292" s="21"/>
      <c r="AE292" s="21"/>
      <c r="AR292" s="95" t="s">
        <v>239</v>
      </c>
      <c r="AT292" s="95" t="s">
        <v>164</v>
      </c>
      <c r="AU292" s="95" t="s">
        <v>82</v>
      </c>
      <c r="AY292" s="17" t="s">
        <v>161</v>
      </c>
      <c r="BE292" s="96">
        <f>IF(O292="základní",K292,0)</f>
        <v>0</v>
      </c>
      <c r="BF292" s="96">
        <f>IF(O292="snížená",K292,0)</f>
        <v>0</v>
      </c>
      <c r="BG292" s="96">
        <f>IF(O292="zákl. přenesená",K292,0)</f>
        <v>0</v>
      </c>
      <c r="BH292" s="96">
        <f>IF(O292="sníž. přenesená",K292,0)</f>
        <v>0</v>
      </c>
      <c r="BI292" s="96">
        <f>IF(O292="nulová",K292,0)</f>
        <v>0</v>
      </c>
      <c r="BJ292" s="17" t="s">
        <v>80</v>
      </c>
      <c r="BK292" s="96">
        <f>ROUND(P292*H292,2)</f>
        <v>0</v>
      </c>
      <c r="BL292" s="17" t="s">
        <v>239</v>
      </c>
      <c r="BM292" s="95" t="s">
        <v>446</v>
      </c>
    </row>
    <row r="293" spans="1:65" s="15" customFormat="1">
      <c r="B293" s="230"/>
      <c r="C293" s="231"/>
      <c r="D293" s="221" t="s">
        <v>169</v>
      </c>
      <c r="E293" s="232" t="s">
        <v>1</v>
      </c>
      <c r="F293" s="233" t="s">
        <v>1224</v>
      </c>
      <c r="G293" s="231"/>
      <c r="H293" s="232" t="s">
        <v>1</v>
      </c>
      <c r="I293" s="231"/>
      <c r="J293" s="231"/>
      <c r="K293" s="231"/>
      <c r="M293" s="107"/>
      <c r="N293" s="109"/>
      <c r="O293" s="110"/>
      <c r="P293" s="110"/>
      <c r="Q293" s="110"/>
      <c r="R293" s="110"/>
      <c r="S293" s="110"/>
      <c r="T293" s="110"/>
      <c r="U293" s="110"/>
      <c r="V293" s="110"/>
      <c r="W293" s="110"/>
      <c r="X293" s="111"/>
      <c r="AT293" s="108" t="s">
        <v>169</v>
      </c>
      <c r="AU293" s="108" t="s">
        <v>82</v>
      </c>
      <c r="AV293" s="15" t="s">
        <v>80</v>
      </c>
      <c r="AW293" s="15" t="s">
        <v>4</v>
      </c>
      <c r="AX293" s="15" t="s">
        <v>72</v>
      </c>
      <c r="AY293" s="108" t="s">
        <v>161</v>
      </c>
    </row>
    <row r="294" spans="1:65" s="13" customFormat="1">
      <c r="B294" s="219"/>
      <c r="C294" s="220"/>
      <c r="D294" s="221" t="s">
        <v>169</v>
      </c>
      <c r="E294" s="222" t="s">
        <v>1</v>
      </c>
      <c r="F294" s="223" t="s">
        <v>1225</v>
      </c>
      <c r="G294" s="220"/>
      <c r="H294" s="224">
        <v>11.6</v>
      </c>
      <c r="I294" s="220"/>
      <c r="J294" s="220"/>
      <c r="K294" s="220"/>
      <c r="M294" s="97"/>
      <c r="N294" s="99"/>
      <c r="O294" s="100"/>
      <c r="P294" s="100"/>
      <c r="Q294" s="100"/>
      <c r="R294" s="100"/>
      <c r="S294" s="100"/>
      <c r="T294" s="100"/>
      <c r="U294" s="100"/>
      <c r="V294" s="100"/>
      <c r="W294" s="100"/>
      <c r="X294" s="101"/>
      <c r="AT294" s="98" t="s">
        <v>169</v>
      </c>
      <c r="AU294" s="98" t="s">
        <v>82</v>
      </c>
      <c r="AV294" s="13" t="s">
        <v>82</v>
      </c>
      <c r="AW294" s="13" t="s">
        <v>4</v>
      </c>
      <c r="AX294" s="13" t="s">
        <v>72</v>
      </c>
      <c r="AY294" s="98" t="s">
        <v>161</v>
      </c>
    </row>
    <row r="295" spans="1:65" s="15" customFormat="1">
      <c r="B295" s="230"/>
      <c r="C295" s="231"/>
      <c r="D295" s="221" t="s">
        <v>169</v>
      </c>
      <c r="E295" s="232" t="s">
        <v>1</v>
      </c>
      <c r="F295" s="233" t="s">
        <v>1057</v>
      </c>
      <c r="G295" s="231"/>
      <c r="H295" s="232" t="s">
        <v>1</v>
      </c>
      <c r="I295" s="231"/>
      <c r="J295" s="231"/>
      <c r="K295" s="231"/>
      <c r="M295" s="107"/>
      <c r="N295" s="109"/>
      <c r="O295" s="110"/>
      <c r="P295" s="110"/>
      <c r="Q295" s="110"/>
      <c r="R295" s="110"/>
      <c r="S295" s="110"/>
      <c r="T295" s="110"/>
      <c r="U295" s="110"/>
      <c r="V295" s="110"/>
      <c r="W295" s="110"/>
      <c r="X295" s="111"/>
      <c r="AT295" s="108" t="s">
        <v>169</v>
      </c>
      <c r="AU295" s="108" t="s">
        <v>82</v>
      </c>
      <c r="AV295" s="15" t="s">
        <v>80</v>
      </c>
      <c r="AW295" s="15" t="s">
        <v>4</v>
      </c>
      <c r="AX295" s="15" t="s">
        <v>72</v>
      </c>
      <c r="AY295" s="108" t="s">
        <v>161</v>
      </c>
    </row>
    <row r="296" spans="1:65" s="13" customFormat="1">
      <c r="B296" s="219"/>
      <c r="C296" s="220"/>
      <c r="D296" s="221" t="s">
        <v>169</v>
      </c>
      <c r="E296" s="222" t="s">
        <v>1</v>
      </c>
      <c r="F296" s="223" t="s">
        <v>1019</v>
      </c>
      <c r="G296" s="220"/>
      <c r="H296" s="224">
        <v>80.900000000000006</v>
      </c>
      <c r="I296" s="220"/>
      <c r="J296" s="220"/>
      <c r="K296" s="220"/>
      <c r="M296" s="97"/>
      <c r="N296" s="99"/>
      <c r="O296" s="100"/>
      <c r="P296" s="100"/>
      <c r="Q296" s="100"/>
      <c r="R296" s="100"/>
      <c r="S296" s="100"/>
      <c r="T296" s="100"/>
      <c r="U296" s="100"/>
      <c r="V296" s="100"/>
      <c r="W296" s="100"/>
      <c r="X296" s="101"/>
      <c r="AT296" s="98" t="s">
        <v>169</v>
      </c>
      <c r="AU296" s="98" t="s">
        <v>82</v>
      </c>
      <c r="AV296" s="13" t="s">
        <v>82</v>
      </c>
      <c r="AW296" s="13" t="s">
        <v>4</v>
      </c>
      <c r="AX296" s="13" t="s">
        <v>72</v>
      </c>
      <c r="AY296" s="98" t="s">
        <v>161</v>
      </c>
    </row>
    <row r="297" spans="1:65" s="14" customFormat="1">
      <c r="B297" s="225"/>
      <c r="C297" s="226"/>
      <c r="D297" s="221" t="s">
        <v>169</v>
      </c>
      <c r="E297" s="227" t="s">
        <v>1</v>
      </c>
      <c r="F297" s="228" t="s">
        <v>171</v>
      </c>
      <c r="G297" s="226"/>
      <c r="H297" s="229">
        <v>92.5</v>
      </c>
      <c r="I297" s="226"/>
      <c r="J297" s="226"/>
      <c r="K297" s="226"/>
      <c r="M297" s="102"/>
      <c r="N297" s="104"/>
      <c r="O297" s="105"/>
      <c r="P297" s="105"/>
      <c r="Q297" s="105"/>
      <c r="R297" s="105"/>
      <c r="S297" s="105"/>
      <c r="T297" s="105"/>
      <c r="U297" s="105"/>
      <c r="V297" s="105"/>
      <c r="W297" s="105"/>
      <c r="X297" s="106"/>
      <c r="AT297" s="103" t="s">
        <v>169</v>
      </c>
      <c r="AU297" s="103" t="s">
        <v>82</v>
      </c>
      <c r="AV297" s="14" t="s">
        <v>168</v>
      </c>
      <c r="AW297" s="14" t="s">
        <v>4</v>
      </c>
      <c r="AX297" s="14" t="s">
        <v>80</v>
      </c>
      <c r="AY297" s="103" t="s">
        <v>161</v>
      </c>
    </row>
    <row r="298" spans="1:65" s="2" customFormat="1" ht="49.15" customHeight="1">
      <c r="A298" s="21"/>
      <c r="B298" s="137"/>
      <c r="C298" s="213" t="s">
        <v>310</v>
      </c>
      <c r="D298" s="213" t="s">
        <v>164</v>
      </c>
      <c r="E298" s="214" t="s">
        <v>1226</v>
      </c>
      <c r="F298" s="215" t="s">
        <v>1227</v>
      </c>
      <c r="G298" s="216" t="s">
        <v>167</v>
      </c>
      <c r="H298" s="217">
        <v>3.9</v>
      </c>
      <c r="I298" s="123"/>
      <c r="J298" s="123"/>
      <c r="K298" s="218">
        <f>ROUND(P298*H298,2)</f>
        <v>0</v>
      </c>
      <c r="L298" s="89"/>
      <c r="M298" s="22"/>
      <c r="N298" s="90" t="s">
        <v>1</v>
      </c>
      <c r="O298" s="91" t="s">
        <v>35</v>
      </c>
      <c r="P298" s="92">
        <f>I298+J298</f>
        <v>0</v>
      </c>
      <c r="Q298" s="92">
        <f>ROUND(I298*H298,2)</f>
        <v>0</v>
      </c>
      <c r="R298" s="92">
        <f>ROUND(J298*H298,2)</f>
        <v>0</v>
      </c>
      <c r="S298" s="93">
        <v>0</v>
      </c>
      <c r="T298" s="93">
        <f>S298*H298</f>
        <v>0</v>
      </c>
      <c r="U298" s="93">
        <v>0</v>
      </c>
      <c r="V298" s="93">
        <f>U298*H298</f>
        <v>0</v>
      </c>
      <c r="W298" s="93">
        <v>0</v>
      </c>
      <c r="X298" s="94">
        <f>W298*H298</f>
        <v>0</v>
      </c>
      <c r="Y298" s="21"/>
      <c r="Z298" s="21"/>
      <c r="AA298" s="21"/>
      <c r="AB298" s="21"/>
      <c r="AC298" s="21"/>
      <c r="AD298" s="21"/>
      <c r="AE298" s="21"/>
      <c r="AR298" s="95" t="s">
        <v>239</v>
      </c>
      <c r="AT298" s="95" t="s">
        <v>164</v>
      </c>
      <c r="AU298" s="95" t="s">
        <v>82</v>
      </c>
      <c r="AY298" s="17" t="s">
        <v>161</v>
      </c>
      <c r="BE298" s="96">
        <f>IF(O298="základní",K298,0)</f>
        <v>0</v>
      </c>
      <c r="BF298" s="96">
        <f>IF(O298="snížená",K298,0)</f>
        <v>0</v>
      </c>
      <c r="BG298" s="96">
        <f>IF(O298="zákl. přenesená",K298,0)</f>
        <v>0</v>
      </c>
      <c r="BH298" s="96">
        <f>IF(O298="sníž. přenesená",K298,0)</f>
        <v>0</v>
      </c>
      <c r="BI298" s="96">
        <f>IF(O298="nulová",K298,0)</f>
        <v>0</v>
      </c>
      <c r="BJ298" s="17" t="s">
        <v>80</v>
      </c>
      <c r="BK298" s="96">
        <f>ROUND(P298*H298,2)</f>
        <v>0</v>
      </c>
      <c r="BL298" s="17" t="s">
        <v>239</v>
      </c>
      <c r="BM298" s="95" t="s">
        <v>452</v>
      </c>
    </row>
    <row r="299" spans="1:65" s="15" customFormat="1">
      <c r="B299" s="230"/>
      <c r="C299" s="231"/>
      <c r="D299" s="221" t="s">
        <v>169</v>
      </c>
      <c r="E299" s="232" t="s">
        <v>1</v>
      </c>
      <c r="F299" s="233" t="s">
        <v>1228</v>
      </c>
      <c r="G299" s="231"/>
      <c r="H299" s="232" t="s">
        <v>1</v>
      </c>
      <c r="I299" s="231"/>
      <c r="J299" s="231"/>
      <c r="K299" s="231"/>
      <c r="M299" s="107"/>
      <c r="N299" s="109"/>
      <c r="O299" s="110"/>
      <c r="P299" s="110"/>
      <c r="Q299" s="110"/>
      <c r="R299" s="110"/>
      <c r="S299" s="110"/>
      <c r="T299" s="110"/>
      <c r="U299" s="110"/>
      <c r="V299" s="110"/>
      <c r="W299" s="110"/>
      <c r="X299" s="111"/>
      <c r="AT299" s="108" t="s">
        <v>169</v>
      </c>
      <c r="AU299" s="108" t="s">
        <v>82</v>
      </c>
      <c r="AV299" s="15" t="s">
        <v>80</v>
      </c>
      <c r="AW299" s="15" t="s">
        <v>4</v>
      </c>
      <c r="AX299" s="15" t="s">
        <v>72</v>
      </c>
      <c r="AY299" s="108" t="s">
        <v>161</v>
      </c>
    </row>
    <row r="300" spans="1:65" s="13" customFormat="1">
      <c r="B300" s="219"/>
      <c r="C300" s="220"/>
      <c r="D300" s="221" t="s">
        <v>169</v>
      </c>
      <c r="E300" s="222" t="s">
        <v>1</v>
      </c>
      <c r="F300" s="223" t="s">
        <v>1229</v>
      </c>
      <c r="G300" s="220"/>
      <c r="H300" s="224">
        <v>3.9</v>
      </c>
      <c r="I300" s="220"/>
      <c r="J300" s="220"/>
      <c r="K300" s="220"/>
      <c r="M300" s="97"/>
      <c r="N300" s="99"/>
      <c r="O300" s="100"/>
      <c r="P300" s="100"/>
      <c r="Q300" s="100"/>
      <c r="R300" s="100"/>
      <c r="S300" s="100"/>
      <c r="T300" s="100"/>
      <c r="U300" s="100"/>
      <c r="V300" s="100"/>
      <c r="W300" s="100"/>
      <c r="X300" s="101"/>
      <c r="AT300" s="98" t="s">
        <v>169</v>
      </c>
      <c r="AU300" s="98" t="s">
        <v>82</v>
      </c>
      <c r="AV300" s="13" t="s">
        <v>82</v>
      </c>
      <c r="AW300" s="13" t="s">
        <v>4</v>
      </c>
      <c r="AX300" s="13" t="s">
        <v>72</v>
      </c>
      <c r="AY300" s="98" t="s">
        <v>161</v>
      </c>
    </row>
    <row r="301" spans="1:65" s="14" customFormat="1">
      <c r="B301" s="225"/>
      <c r="C301" s="226"/>
      <c r="D301" s="221" t="s">
        <v>169</v>
      </c>
      <c r="E301" s="227" t="s">
        <v>1</v>
      </c>
      <c r="F301" s="228" t="s">
        <v>171</v>
      </c>
      <c r="G301" s="226"/>
      <c r="H301" s="229">
        <v>3.9</v>
      </c>
      <c r="I301" s="226"/>
      <c r="J301" s="226"/>
      <c r="K301" s="226"/>
      <c r="M301" s="102"/>
      <c r="N301" s="104"/>
      <c r="O301" s="105"/>
      <c r="P301" s="105"/>
      <c r="Q301" s="105"/>
      <c r="R301" s="105"/>
      <c r="S301" s="105"/>
      <c r="T301" s="105"/>
      <c r="U301" s="105"/>
      <c r="V301" s="105"/>
      <c r="W301" s="105"/>
      <c r="X301" s="106"/>
      <c r="AT301" s="103" t="s">
        <v>169</v>
      </c>
      <c r="AU301" s="103" t="s">
        <v>82</v>
      </c>
      <c r="AV301" s="14" t="s">
        <v>168</v>
      </c>
      <c r="AW301" s="14" t="s">
        <v>4</v>
      </c>
      <c r="AX301" s="14" t="s">
        <v>80</v>
      </c>
      <c r="AY301" s="103" t="s">
        <v>161</v>
      </c>
    </row>
    <row r="302" spans="1:65" s="2" customFormat="1" ht="37.9" customHeight="1">
      <c r="A302" s="21"/>
      <c r="B302" s="137"/>
      <c r="C302" s="213" t="s">
        <v>454</v>
      </c>
      <c r="D302" s="213" t="s">
        <v>164</v>
      </c>
      <c r="E302" s="214" t="s">
        <v>1230</v>
      </c>
      <c r="F302" s="215" t="s">
        <v>1231</v>
      </c>
      <c r="G302" s="216" t="s">
        <v>167</v>
      </c>
      <c r="H302" s="217">
        <v>96.4</v>
      </c>
      <c r="I302" s="123"/>
      <c r="J302" s="123"/>
      <c r="K302" s="218">
        <f>ROUND(P302*H302,2)</f>
        <v>0</v>
      </c>
      <c r="L302" s="89"/>
      <c r="M302" s="22"/>
      <c r="N302" s="90" t="s">
        <v>1</v>
      </c>
      <c r="O302" s="91" t="s">
        <v>35</v>
      </c>
      <c r="P302" s="92">
        <f>I302+J302</f>
        <v>0</v>
      </c>
      <c r="Q302" s="92">
        <f>ROUND(I302*H302,2)</f>
        <v>0</v>
      </c>
      <c r="R302" s="92">
        <f>ROUND(J302*H302,2)</f>
        <v>0</v>
      </c>
      <c r="S302" s="93">
        <v>0</v>
      </c>
      <c r="T302" s="93">
        <f>S302*H302</f>
        <v>0</v>
      </c>
      <c r="U302" s="93">
        <v>0</v>
      </c>
      <c r="V302" s="93">
        <f>U302*H302</f>
        <v>0</v>
      </c>
      <c r="W302" s="93">
        <v>0</v>
      </c>
      <c r="X302" s="94">
        <f>W302*H302</f>
        <v>0</v>
      </c>
      <c r="Y302" s="21"/>
      <c r="Z302" s="21"/>
      <c r="AA302" s="21"/>
      <c r="AB302" s="21"/>
      <c r="AC302" s="21"/>
      <c r="AD302" s="21"/>
      <c r="AE302" s="21"/>
      <c r="AR302" s="95" t="s">
        <v>239</v>
      </c>
      <c r="AT302" s="95" t="s">
        <v>164</v>
      </c>
      <c r="AU302" s="95" t="s">
        <v>82</v>
      </c>
      <c r="AY302" s="17" t="s">
        <v>161</v>
      </c>
      <c r="BE302" s="96">
        <f>IF(O302="základní",K302,0)</f>
        <v>0</v>
      </c>
      <c r="BF302" s="96">
        <f>IF(O302="snížená",K302,0)</f>
        <v>0</v>
      </c>
      <c r="BG302" s="96">
        <f>IF(O302="zákl. přenesená",K302,0)</f>
        <v>0</v>
      </c>
      <c r="BH302" s="96">
        <f>IF(O302="sníž. přenesená",K302,0)</f>
        <v>0</v>
      </c>
      <c r="BI302" s="96">
        <f>IF(O302="nulová",K302,0)</f>
        <v>0</v>
      </c>
      <c r="BJ302" s="17" t="s">
        <v>80</v>
      </c>
      <c r="BK302" s="96">
        <f>ROUND(P302*H302,2)</f>
        <v>0</v>
      </c>
      <c r="BL302" s="17" t="s">
        <v>239</v>
      </c>
      <c r="BM302" s="95" t="s">
        <v>457</v>
      </c>
    </row>
    <row r="303" spans="1:65" s="13" customFormat="1">
      <c r="B303" s="219"/>
      <c r="C303" s="220"/>
      <c r="D303" s="221" t="s">
        <v>169</v>
      </c>
      <c r="E303" s="222" t="s">
        <v>1</v>
      </c>
      <c r="F303" s="223" t="s">
        <v>1232</v>
      </c>
      <c r="G303" s="220"/>
      <c r="H303" s="224">
        <v>96.4</v>
      </c>
      <c r="I303" s="220"/>
      <c r="J303" s="220"/>
      <c r="K303" s="220"/>
      <c r="M303" s="97"/>
      <c r="N303" s="99"/>
      <c r="O303" s="100"/>
      <c r="P303" s="100"/>
      <c r="Q303" s="100"/>
      <c r="R303" s="100"/>
      <c r="S303" s="100"/>
      <c r="T303" s="100"/>
      <c r="U303" s="100"/>
      <c r="V303" s="100"/>
      <c r="W303" s="100"/>
      <c r="X303" s="101"/>
      <c r="AT303" s="98" t="s">
        <v>169</v>
      </c>
      <c r="AU303" s="98" t="s">
        <v>82</v>
      </c>
      <c r="AV303" s="13" t="s">
        <v>82</v>
      </c>
      <c r="AW303" s="13" t="s">
        <v>4</v>
      </c>
      <c r="AX303" s="13" t="s">
        <v>72</v>
      </c>
      <c r="AY303" s="98" t="s">
        <v>161</v>
      </c>
    </row>
    <row r="304" spans="1:65" s="14" customFormat="1">
      <c r="B304" s="225"/>
      <c r="C304" s="226"/>
      <c r="D304" s="221" t="s">
        <v>169</v>
      </c>
      <c r="E304" s="227" t="s">
        <v>1</v>
      </c>
      <c r="F304" s="228" t="s">
        <v>171</v>
      </c>
      <c r="G304" s="226"/>
      <c r="H304" s="229">
        <v>96.4</v>
      </c>
      <c r="I304" s="226"/>
      <c r="J304" s="226"/>
      <c r="K304" s="226"/>
      <c r="M304" s="102"/>
      <c r="N304" s="104"/>
      <c r="O304" s="105"/>
      <c r="P304" s="105"/>
      <c r="Q304" s="105"/>
      <c r="R304" s="105"/>
      <c r="S304" s="105"/>
      <c r="T304" s="105"/>
      <c r="U304" s="105"/>
      <c r="V304" s="105"/>
      <c r="W304" s="105"/>
      <c r="X304" s="106"/>
      <c r="AT304" s="103" t="s">
        <v>169</v>
      </c>
      <c r="AU304" s="103" t="s">
        <v>82</v>
      </c>
      <c r="AV304" s="14" t="s">
        <v>168</v>
      </c>
      <c r="AW304" s="14" t="s">
        <v>4</v>
      </c>
      <c r="AX304" s="14" t="s">
        <v>80</v>
      </c>
      <c r="AY304" s="103" t="s">
        <v>161</v>
      </c>
    </row>
    <row r="305" spans="1:65" s="2" customFormat="1" ht="44.25" customHeight="1">
      <c r="A305" s="21"/>
      <c r="B305" s="137"/>
      <c r="C305" s="213" t="s">
        <v>314</v>
      </c>
      <c r="D305" s="213" t="s">
        <v>164</v>
      </c>
      <c r="E305" s="214" t="s">
        <v>1233</v>
      </c>
      <c r="F305" s="215" t="s">
        <v>1234</v>
      </c>
      <c r="G305" s="216" t="s">
        <v>167</v>
      </c>
      <c r="H305" s="217">
        <v>80.900000000000006</v>
      </c>
      <c r="I305" s="218">
        <v>0</v>
      </c>
      <c r="J305" s="123"/>
      <c r="K305" s="218">
        <f>ROUND(P305*H305,2)</f>
        <v>0</v>
      </c>
      <c r="L305" s="89"/>
      <c r="M305" s="22"/>
      <c r="N305" s="90" t="s">
        <v>1</v>
      </c>
      <c r="O305" s="91" t="s">
        <v>35</v>
      </c>
      <c r="P305" s="92">
        <f>I305+J305</f>
        <v>0</v>
      </c>
      <c r="Q305" s="92">
        <f>ROUND(I305*H305,2)</f>
        <v>0</v>
      </c>
      <c r="R305" s="92">
        <f>ROUND(J305*H305,2)</f>
        <v>0</v>
      </c>
      <c r="S305" s="93">
        <v>0</v>
      </c>
      <c r="T305" s="93">
        <f>S305*H305</f>
        <v>0</v>
      </c>
      <c r="U305" s="93">
        <v>0</v>
      </c>
      <c r="V305" s="93">
        <f>U305*H305</f>
        <v>0</v>
      </c>
      <c r="W305" s="93">
        <v>0</v>
      </c>
      <c r="X305" s="94">
        <f>W305*H305</f>
        <v>0</v>
      </c>
      <c r="Y305" s="21"/>
      <c r="Z305" s="21"/>
      <c r="AA305" s="21"/>
      <c r="AB305" s="21"/>
      <c r="AC305" s="21"/>
      <c r="AD305" s="21"/>
      <c r="AE305" s="21"/>
      <c r="AR305" s="95" t="s">
        <v>239</v>
      </c>
      <c r="AT305" s="95" t="s">
        <v>164</v>
      </c>
      <c r="AU305" s="95" t="s">
        <v>82</v>
      </c>
      <c r="AY305" s="17" t="s">
        <v>161</v>
      </c>
      <c r="BE305" s="96">
        <f>IF(O305="základní",K305,0)</f>
        <v>0</v>
      </c>
      <c r="BF305" s="96">
        <f>IF(O305="snížená",K305,0)</f>
        <v>0</v>
      </c>
      <c r="BG305" s="96">
        <f>IF(O305="zákl. přenesená",K305,0)</f>
        <v>0</v>
      </c>
      <c r="BH305" s="96">
        <f>IF(O305="sníž. přenesená",K305,0)</f>
        <v>0</v>
      </c>
      <c r="BI305" s="96">
        <f>IF(O305="nulová",K305,0)</f>
        <v>0</v>
      </c>
      <c r="BJ305" s="17" t="s">
        <v>80</v>
      </c>
      <c r="BK305" s="96">
        <f>ROUND(P305*H305,2)</f>
        <v>0</v>
      </c>
      <c r="BL305" s="17" t="s">
        <v>239</v>
      </c>
      <c r="BM305" s="95" t="s">
        <v>462</v>
      </c>
    </row>
    <row r="306" spans="1:65" s="15" customFormat="1">
      <c r="B306" s="230"/>
      <c r="C306" s="231"/>
      <c r="D306" s="221" t="s">
        <v>169</v>
      </c>
      <c r="E306" s="232" t="s">
        <v>1</v>
      </c>
      <c r="F306" s="233" t="s">
        <v>1057</v>
      </c>
      <c r="G306" s="231"/>
      <c r="H306" s="232" t="s">
        <v>1</v>
      </c>
      <c r="I306" s="231"/>
      <c r="J306" s="231"/>
      <c r="K306" s="231"/>
      <c r="M306" s="107"/>
      <c r="N306" s="109"/>
      <c r="O306" s="110"/>
      <c r="P306" s="110"/>
      <c r="Q306" s="110"/>
      <c r="R306" s="110"/>
      <c r="S306" s="110"/>
      <c r="T306" s="110"/>
      <c r="U306" s="110"/>
      <c r="V306" s="110"/>
      <c r="W306" s="110"/>
      <c r="X306" s="111"/>
      <c r="AT306" s="108" t="s">
        <v>169</v>
      </c>
      <c r="AU306" s="108" t="s">
        <v>82</v>
      </c>
      <c r="AV306" s="15" t="s">
        <v>80</v>
      </c>
      <c r="AW306" s="15" t="s">
        <v>4</v>
      </c>
      <c r="AX306" s="15" t="s">
        <v>72</v>
      </c>
      <c r="AY306" s="108" t="s">
        <v>161</v>
      </c>
    </row>
    <row r="307" spans="1:65" s="13" customFormat="1">
      <c r="B307" s="219"/>
      <c r="C307" s="220"/>
      <c r="D307" s="221" t="s">
        <v>169</v>
      </c>
      <c r="E307" s="222" t="s">
        <v>1</v>
      </c>
      <c r="F307" s="223" t="s">
        <v>1019</v>
      </c>
      <c r="G307" s="220"/>
      <c r="H307" s="224">
        <v>80.900000000000006</v>
      </c>
      <c r="I307" s="220"/>
      <c r="J307" s="220"/>
      <c r="K307" s="220"/>
      <c r="M307" s="97"/>
      <c r="N307" s="99"/>
      <c r="O307" s="100"/>
      <c r="P307" s="100"/>
      <c r="Q307" s="100"/>
      <c r="R307" s="100"/>
      <c r="S307" s="100"/>
      <c r="T307" s="100"/>
      <c r="U307" s="100"/>
      <c r="V307" s="100"/>
      <c r="W307" s="100"/>
      <c r="X307" s="101"/>
      <c r="AT307" s="98" t="s">
        <v>169</v>
      </c>
      <c r="AU307" s="98" t="s">
        <v>82</v>
      </c>
      <c r="AV307" s="13" t="s">
        <v>82</v>
      </c>
      <c r="AW307" s="13" t="s">
        <v>4</v>
      </c>
      <c r="AX307" s="13" t="s">
        <v>72</v>
      </c>
      <c r="AY307" s="98" t="s">
        <v>161</v>
      </c>
    </row>
    <row r="308" spans="1:65" s="14" customFormat="1">
      <c r="B308" s="225"/>
      <c r="C308" s="226"/>
      <c r="D308" s="221" t="s">
        <v>169</v>
      </c>
      <c r="E308" s="227" t="s">
        <v>1</v>
      </c>
      <c r="F308" s="228" t="s">
        <v>171</v>
      </c>
      <c r="G308" s="226"/>
      <c r="H308" s="229">
        <v>80.900000000000006</v>
      </c>
      <c r="I308" s="226"/>
      <c r="J308" s="226"/>
      <c r="K308" s="226"/>
      <c r="M308" s="102"/>
      <c r="N308" s="104"/>
      <c r="O308" s="105"/>
      <c r="P308" s="105"/>
      <c r="Q308" s="105"/>
      <c r="R308" s="105"/>
      <c r="S308" s="105"/>
      <c r="T308" s="105"/>
      <c r="U308" s="105"/>
      <c r="V308" s="105"/>
      <c r="W308" s="105"/>
      <c r="X308" s="106"/>
      <c r="AT308" s="103" t="s">
        <v>169</v>
      </c>
      <c r="AU308" s="103" t="s">
        <v>82</v>
      </c>
      <c r="AV308" s="14" t="s">
        <v>168</v>
      </c>
      <c r="AW308" s="14" t="s">
        <v>4</v>
      </c>
      <c r="AX308" s="14" t="s">
        <v>80</v>
      </c>
      <c r="AY308" s="103" t="s">
        <v>161</v>
      </c>
    </row>
    <row r="309" spans="1:65" s="2" customFormat="1" ht="24.2" customHeight="1">
      <c r="A309" s="21"/>
      <c r="B309" s="137"/>
      <c r="C309" s="235" t="s">
        <v>465</v>
      </c>
      <c r="D309" s="235" t="s">
        <v>549</v>
      </c>
      <c r="E309" s="236" t="s">
        <v>1235</v>
      </c>
      <c r="F309" s="237" t="s">
        <v>1236</v>
      </c>
      <c r="G309" s="238" t="s">
        <v>167</v>
      </c>
      <c r="H309" s="239">
        <v>90.891000000000005</v>
      </c>
      <c r="I309" s="123"/>
      <c r="J309" s="240"/>
      <c r="K309" s="241">
        <f>ROUND(P309*H309,2)</f>
        <v>0</v>
      </c>
      <c r="L309" s="115"/>
      <c r="M309" s="116"/>
      <c r="N309" s="117" t="s">
        <v>1</v>
      </c>
      <c r="O309" s="91" t="s">
        <v>35</v>
      </c>
      <c r="P309" s="92">
        <f>I309+J309</f>
        <v>0</v>
      </c>
      <c r="Q309" s="92">
        <f>ROUND(I309*H309,2)</f>
        <v>0</v>
      </c>
      <c r="R309" s="92">
        <f>ROUND(J309*H309,2)</f>
        <v>0</v>
      </c>
      <c r="S309" s="93">
        <v>0</v>
      </c>
      <c r="T309" s="93">
        <f>S309*H309</f>
        <v>0</v>
      </c>
      <c r="U309" s="93">
        <v>0</v>
      </c>
      <c r="V309" s="93">
        <f>U309*H309</f>
        <v>0</v>
      </c>
      <c r="W309" s="93">
        <v>0</v>
      </c>
      <c r="X309" s="94">
        <f>W309*H309</f>
        <v>0</v>
      </c>
      <c r="Y309" s="21"/>
      <c r="Z309" s="21"/>
      <c r="AA309" s="21"/>
      <c r="AB309" s="21"/>
      <c r="AC309" s="21"/>
      <c r="AD309" s="21"/>
      <c r="AE309" s="21"/>
      <c r="AR309" s="95" t="s">
        <v>286</v>
      </c>
      <c r="AT309" s="95" t="s">
        <v>549</v>
      </c>
      <c r="AU309" s="95" t="s">
        <v>82</v>
      </c>
      <c r="AY309" s="17" t="s">
        <v>161</v>
      </c>
      <c r="BE309" s="96">
        <f>IF(O309="základní",K309,0)</f>
        <v>0</v>
      </c>
      <c r="BF309" s="96">
        <f>IF(O309="snížená",K309,0)</f>
        <v>0</v>
      </c>
      <c r="BG309" s="96">
        <f>IF(O309="zákl. přenesená",K309,0)</f>
        <v>0</v>
      </c>
      <c r="BH309" s="96">
        <f>IF(O309="sníž. přenesená",K309,0)</f>
        <v>0</v>
      </c>
      <c r="BI309" s="96">
        <f>IF(O309="nulová",K309,0)</f>
        <v>0</v>
      </c>
      <c r="BJ309" s="17" t="s">
        <v>80</v>
      </c>
      <c r="BK309" s="96">
        <f>ROUND(P309*H309,2)</f>
        <v>0</v>
      </c>
      <c r="BL309" s="17" t="s">
        <v>239</v>
      </c>
      <c r="BM309" s="95" t="s">
        <v>468</v>
      </c>
    </row>
    <row r="310" spans="1:65" s="13" customFormat="1">
      <c r="B310" s="219"/>
      <c r="C310" s="220"/>
      <c r="D310" s="221" t="s">
        <v>169</v>
      </c>
      <c r="E310" s="222" t="s">
        <v>1</v>
      </c>
      <c r="F310" s="223" t="s">
        <v>1237</v>
      </c>
      <c r="G310" s="220"/>
      <c r="H310" s="224">
        <v>90.891000000000005</v>
      </c>
      <c r="I310" s="220"/>
      <c r="J310" s="220"/>
      <c r="K310" s="220"/>
      <c r="M310" s="97"/>
      <c r="N310" s="99"/>
      <c r="O310" s="100"/>
      <c r="P310" s="100"/>
      <c r="Q310" s="100"/>
      <c r="R310" s="100"/>
      <c r="S310" s="100"/>
      <c r="T310" s="100"/>
      <c r="U310" s="100"/>
      <c r="V310" s="100"/>
      <c r="W310" s="100"/>
      <c r="X310" s="101"/>
      <c r="AT310" s="98" t="s">
        <v>169</v>
      </c>
      <c r="AU310" s="98" t="s">
        <v>82</v>
      </c>
      <c r="AV310" s="13" t="s">
        <v>82</v>
      </c>
      <c r="AW310" s="13" t="s">
        <v>4</v>
      </c>
      <c r="AX310" s="13" t="s">
        <v>72</v>
      </c>
      <c r="AY310" s="98" t="s">
        <v>161</v>
      </c>
    </row>
    <row r="311" spans="1:65" s="14" customFormat="1">
      <c r="B311" s="225"/>
      <c r="C311" s="226"/>
      <c r="D311" s="221" t="s">
        <v>169</v>
      </c>
      <c r="E311" s="227" t="s">
        <v>1</v>
      </c>
      <c r="F311" s="228" t="s">
        <v>171</v>
      </c>
      <c r="G311" s="226"/>
      <c r="H311" s="229">
        <v>90.891000000000005</v>
      </c>
      <c r="I311" s="226"/>
      <c r="J311" s="226"/>
      <c r="K311" s="226"/>
      <c r="M311" s="102"/>
      <c r="N311" s="104"/>
      <c r="O311" s="105"/>
      <c r="P311" s="105"/>
      <c r="Q311" s="105"/>
      <c r="R311" s="105"/>
      <c r="S311" s="105"/>
      <c r="T311" s="105"/>
      <c r="U311" s="105"/>
      <c r="V311" s="105"/>
      <c r="W311" s="105"/>
      <c r="X311" s="106"/>
      <c r="AT311" s="103" t="s">
        <v>169</v>
      </c>
      <c r="AU311" s="103" t="s">
        <v>82</v>
      </c>
      <c r="AV311" s="14" t="s">
        <v>168</v>
      </c>
      <c r="AW311" s="14" t="s">
        <v>4</v>
      </c>
      <c r="AX311" s="14" t="s">
        <v>80</v>
      </c>
      <c r="AY311" s="103" t="s">
        <v>161</v>
      </c>
    </row>
    <row r="312" spans="1:65" s="2" customFormat="1" ht="44.25" customHeight="1">
      <c r="A312" s="21"/>
      <c r="B312" s="137"/>
      <c r="C312" s="213" t="s">
        <v>318</v>
      </c>
      <c r="D312" s="213" t="s">
        <v>164</v>
      </c>
      <c r="E312" s="214" t="s">
        <v>1238</v>
      </c>
      <c r="F312" s="215" t="s">
        <v>1239</v>
      </c>
      <c r="G312" s="216" t="s">
        <v>167</v>
      </c>
      <c r="H312" s="217">
        <v>80.900000000000006</v>
      </c>
      <c r="I312" s="218">
        <v>0</v>
      </c>
      <c r="J312" s="123"/>
      <c r="K312" s="218">
        <f>ROUND(P312*H312,2)</f>
        <v>0</v>
      </c>
      <c r="L312" s="89"/>
      <c r="M312" s="22"/>
      <c r="N312" s="90" t="s">
        <v>1</v>
      </c>
      <c r="O312" s="91" t="s">
        <v>35</v>
      </c>
      <c r="P312" s="92">
        <f>I312+J312</f>
        <v>0</v>
      </c>
      <c r="Q312" s="92">
        <f>ROUND(I312*H312,2)</f>
        <v>0</v>
      </c>
      <c r="R312" s="92">
        <f>ROUND(J312*H312,2)</f>
        <v>0</v>
      </c>
      <c r="S312" s="93">
        <v>0</v>
      </c>
      <c r="T312" s="93">
        <f>S312*H312</f>
        <v>0</v>
      </c>
      <c r="U312" s="93">
        <v>0</v>
      </c>
      <c r="V312" s="93">
        <f>U312*H312</f>
        <v>0</v>
      </c>
      <c r="W312" s="93">
        <v>0</v>
      </c>
      <c r="X312" s="94">
        <f>W312*H312</f>
        <v>0</v>
      </c>
      <c r="Y312" s="21"/>
      <c r="Z312" s="21"/>
      <c r="AA312" s="21"/>
      <c r="AB312" s="21"/>
      <c r="AC312" s="21"/>
      <c r="AD312" s="21"/>
      <c r="AE312" s="21"/>
      <c r="AR312" s="95" t="s">
        <v>239</v>
      </c>
      <c r="AT312" s="95" t="s">
        <v>164</v>
      </c>
      <c r="AU312" s="95" t="s">
        <v>82</v>
      </c>
      <c r="AY312" s="17" t="s">
        <v>161</v>
      </c>
      <c r="BE312" s="96">
        <f>IF(O312="základní",K312,0)</f>
        <v>0</v>
      </c>
      <c r="BF312" s="96">
        <f>IF(O312="snížená",K312,0)</f>
        <v>0</v>
      </c>
      <c r="BG312" s="96">
        <f>IF(O312="zákl. přenesená",K312,0)</f>
        <v>0</v>
      </c>
      <c r="BH312" s="96">
        <f>IF(O312="sníž. přenesená",K312,0)</f>
        <v>0</v>
      </c>
      <c r="BI312" s="96">
        <f>IF(O312="nulová",K312,0)</f>
        <v>0</v>
      </c>
      <c r="BJ312" s="17" t="s">
        <v>80</v>
      </c>
      <c r="BK312" s="96">
        <f>ROUND(P312*H312,2)</f>
        <v>0</v>
      </c>
      <c r="BL312" s="17" t="s">
        <v>239</v>
      </c>
      <c r="BM312" s="95" t="s">
        <v>473</v>
      </c>
    </row>
    <row r="313" spans="1:65" s="15" customFormat="1">
      <c r="B313" s="230"/>
      <c r="C313" s="231"/>
      <c r="D313" s="221" t="s">
        <v>169</v>
      </c>
      <c r="E313" s="232" t="s">
        <v>1</v>
      </c>
      <c r="F313" s="233" t="s">
        <v>1057</v>
      </c>
      <c r="G313" s="231"/>
      <c r="H313" s="232" t="s">
        <v>1</v>
      </c>
      <c r="I313" s="231"/>
      <c r="J313" s="231"/>
      <c r="K313" s="231"/>
      <c r="M313" s="107"/>
      <c r="N313" s="109"/>
      <c r="O313" s="110"/>
      <c r="P313" s="110"/>
      <c r="Q313" s="110"/>
      <c r="R313" s="110"/>
      <c r="S313" s="110"/>
      <c r="T313" s="110"/>
      <c r="U313" s="110"/>
      <c r="V313" s="110"/>
      <c r="W313" s="110"/>
      <c r="X313" s="111"/>
      <c r="AT313" s="108" t="s">
        <v>169</v>
      </c>
      <c r="AU313" s="108" t="s">
        <v>82</v>
      </c>
      <c r="AV313" s="15" t="s">
        <v>80</v>
      </c>
      <c r="AW313" s="15" t="s">
        <v>4</v>
      </c>
      <c r="AX313" s="15" t="s">
        <v>72</v>
      </c>
      <c r="AY313" s="108" t="s">
        <v>161</v>
      </c>
    </row>
    <row r="314" spans="1:65" s="13" customFormat="1">
      <c r="B314" s="219"/>
      <c r="C314" s="220"/>
      <c r="D314" s="221" t="s">
        <v>169</v>
      </c>
      <c r="E314" s="222" t="s">
        <v>1</v>
      </c>
      <c r="F314" s="223" t="s">
        <v>1019</v>
      </c>
      <c r="G314" s="220"/>
      <c r="H314" s="224">
        <v>80.900000000000006</v>
      </c>
      <c r="I314" s="220"/>
      <c r="J314" s="220"/>
      <c r="K314" s="220"/>
      <c r="M314" s="97"/>
      <c r="N314" s="99"/>
      <c r="O314" s="100"/>
      <c r="P314" s="100"/>
      <c r="Q314" s="100"/>
      <c r="R314" s="100"/>
      <c r="S314" s="100"/>
      <c r="T314" s="100"/>
      <c r="U314" s="100"/>
      <c r="V314" s="100"/>
      <c r="W314" s="100"/>
      <c r="X314" s="101"/>
      <c r="AT314" s="98" t="s">
        <v>169</v>
      </c>
      <c r="AU314" s="98" t="s">
        <v>82</v>
      </c>
      <c r="AV314" s="13" t="s">
        <v>82</v>
      </c>
      <c r="AW314" s="13" t="s">
        <v>4</v>
      </c>
      <c r="AX314" s="13" t="s">
        <v>72</v>
      </c>
      <c r="AY314" s="98" t="s">
        <v>161</v>
      </c>
    </row>
    <row r="315" spans="1:65" s="14" customFormat="1">
      <c r="B315" s="225"/>
      <c r="C315" s="226"/>
      <c r="D315" s="221" t="s">
        <v>169</v>
      </c>
      <c r="E315" s="227" t="s">
        <v>1</v>
      </c>
      <c r="F315" s="228" t="s">
        <v>171</v>
      </c>
      <c r="G315" s="226"/>
      <c r="H315" s="229">
        <v>80.900000000000006</v>
      </c>
      <c r="I315" s="226"/>
      <c r="J315" s="226"/>
      <c r="K315" s="226"/>
      <c r="M315" s="102"/>
      <c r="N315" s="104"/>
      <c r="O315" s="105"/>
      <c r="P315" s="105"/>
      <c r="Q315" s="105"/>
      <c r="R315" s="105"/>
      <c r="S315" s="105"/>
      <c r="T315" s="105"/>
      <c r="U315" s="105"/>
      <c r="V315" s="105"/>
      <c r="W315" s="105"/>
      <c r="X315" s="106"/>
      <c r="AT315" s="103" t="s">
        <v>169</v>
      </c>
      <c r="AU315" s="103" t="s">
        <v>82</v>
      </c>
      <c r="AV315" s="14" t="s">
        <v>168</v>
      </c>
      <c r="AW315" s="14" t="s">
        <v>4</v>
      </c>
      <c r="AX315" s="14" t="s">
        <v>80</v>
      </c>
      <c r="AY315" s="103" t="s">
        <v>161</v>
      </c>
    </row>
    <row r="316" spans="1:65" s="2" customFormat="1" ht="24.2" customHeight="1">
      <c r="A316" s="21"/>
      <c r="B316" s="137"/>
      <c r="C316" s="235" t="s">
        <v>476</v>
      </c>
      <c r="D316" s="235" t="s">
        <v>549</v>
      </c>
      <c r="E316" s="236" t="s">
        <v>1240</v>
      </c>
      <c r="F316" s="237" t="s">
        <v>1241</v>
      </c>
      <c r="G316" s="238" t="s">
        <v>167</v>
      </c>
      <c r="H316" s="239">
        <v>82.518000000000001</v>
      </c>
      <c r="I316" s="123"/>
      <c r="J316" s="240"/>
      <c r="K316" s="241">
        <f>ROUND(P316*H316,2)</f>
        <v>0</v>
      </c>
      <c r="L316" s="115"/>
      <c r="M316" s="116"/>
      <c r="N316" s="117" t="s">
        <v>1</v>
      </c>
      <c r="O316" s="91" t="s">
        <v>35</v>
      </c>
      <c r="P316" s="92">
        <f>I316+J316</f>
        <v>0</v>
      </c>
      <c r="Q316" s="92">
        <f>ROUND(I316*H316,2)</f>
        <v>0</v>
      </c>
      <c r="R316" s="92">
        <f>ROUND(J316*H316,2)</f>
        <v>0</v>
      </c>
      <c r="S316" s="93">
        <v>0</v>
      </c>
      <c r="T316" s="93">
        <f>S316*H316</f>
        <v>0</v>
      </c>
      <c r="U316" s="93">
        <v>0</v>
      </c>
      <c r="V316" s="93">
        <f>U316*H316</f>
        <v>0</v>
      </c>
      <c r="W316" s="93">
        <v>0</v>
      </c>
      <c r="X316" s="94">
        <f>W316*H316</f>
        <v>0</v>
      </c>
      <c r="Y316" s="21"/>
      <c r="Z316" s="21"/>
      <c r="AA316" s="21"/>
      <c r="AB316" s="21"/>
      <c r="AC316" s="21"/>
      <c r="AD316" s="21"/>
      <c r="AE316" s="21"/>
      <c r="AR316" s="95" t="s">
        <v>286</v>
      </c>
      <c r="AT316" s="95" t="s">
        <v>549</v>
      </c>
      <c r="AU316" s="95" t="s">
        <v>82</v>
      </c>
      <c r="AY316" s="17" t="s">
        <v>161</v>
      </c>
      <c r="BE316" s="96">
        <f>IF(O316="základní",K316,0)</f>
        <v>0</v>
      </c>
      <c r="BF316" s="96">
        <f>IF(O316="snížená",K316,0)</f>
        <v>0</v>
      </c>
      <c r="BG316" s="96">
        <f>IF(O316="zákl. přenesená",K316,0)</f>
        <v>0</v>
      </c>
      <c r="BH316" s="96">
        <f>IF(O316="sníž. přenesená",K316,0)</f>
        <v>0</v>
      </c>
      <c r="BI316" s="96">
        <f>IF(O316="nulová",K316,0)</f>
        <v>0</v>
      </c>
      <c r="BJ316" s="17" t="s">
        <v>80</v>
      </c>
      <c r="BK316" s="96">
        <f>ROUND(P316*H316,2)</f>
        <v>0</v>
      </c>
      <c r="BL316" s="17" t="s">
        <v>239</v>
      </c>
      <c r="BM316" s="95" t="s">
        <v>479</v>
      </c>
    </row>
    <row r="317" spans="1:65" s="13" customFormat="1">
      <c r="B317" s="219"/>
      <c r="C317" s="220"/>
      <c r="D317" s="221" t="s">
        <v>169</v>
      </c>
      <c r="E317" s="222" t="s">
        <v>1</v>
      </c>
      <c r="F317" s="223" t="s">
        <v>1242</v>
      </c>
      <c r="G317" s="220"/>
      <c r="H317" s="224">
        <v>82.518000000000001</v>
      </c>
      <c r="I317" s="220"/>
      <c r="J317" s="220"/>
      <c r="K317" s="220"/>
      <c r="M317" s="97"/>
      <c r="N317" s="99"/>
      <c r="O317" s="100"/>
      <c r="P317" s="100"/>
      <c r="Q317" s="100"/>
      <c r="R317" s="100"/>
      <c r="S317" s="100"/>
      <c r="T317" s="100"/>
      <c r="U317" s="100"/>
      <c r="V317" s="100"/>
      <c r="W317" s="100"/>
      <c r="X317" s="101"/>
      <c r="AT317" s="98" t="s">
        <v>169</v>
      </c>
      <c r="AU317" s="98" t="s">
        <v>82</v>
      </c>
      <c r="AV317" s="13" t="s">
        <v>82</v>
      </c>
      <c r="AW317" s="13" t="s">
        <v>4</v>
      </c>
      <c r="AX317" s="13" t="s">
        <v>72</v>
      </c>
      <c r="AY317" s="98" t="s">
        <v>161</v>
      </c>
    </row>
    <row r="318" spans="1:65" s="14" customFormat="1">
      <c r="B318" s="225"/>
      <c r="C318" s="226"/>
      <c r="D318" s="221" t="s">
        <v>169</v>
      </c>
      <c r="E318" s="227" t="s">
        <v>1</v>
      </c>
      <c r="F318" s="228" t="s">
        <v>171</v>
      </c>
      <c r="G318" s="226"/>
      <c r="H318" s="229">
        <v>82.518000000000001</v>
      </c>
      <c r="I318" s="226"/>
      <c r="J318" s="226"/>
      <c r="K318" s="226"/>
      <c r="M318" s="102"/>
      <c r="N318" s="104"/>
      <c r="O318" s="105"/>
      <c r="P318" s="105"/>
      <c r="Q318" s="105"/>
      <c r="R318" s="105"/>
      <c r="S318" s="105"/>
      <c r="T318" s="105"/>
      <c r="U318" s="105"/>
      <c r="V318" s="105"/>
      <c r="W318" s="105"/>
      <c r="X318" s="106"/>
      <c r="AT318" s="103" t="s">
        <v>169</v>
      </c>
      <c r="AU318" s="103" t="s">
        <v>82</v>
      </c>
      <c r="AV318" s="14" t="s">
        <v>168</v>
      </c>
      <c r="AW318" s="14" t="s">
        <v>4</v>
      </c>
      <c r="AX318" s="14" t="s">
        <v>80</v>
      </c>
      <c r="AY318" s="103" t="s">
        <v>161</v>
      </c>
    </row>
    <row r="319" spans="1:65" s="2" customFormat="1" ht="76.349999999999994" customHeight="1">
      <c r="A319" s="21"/>
      <c r="B319" s="137"/>
      <c r="C319" s="213" t="s">
        <v>324</v>
      </c>
      <c r="D319" s="213" t="s">
        <v>164</v>
      </c>
      <c r="E319" s="214" t="s">
        <v>1243</v>
      </c>
      <c r="F319" s="215" t="s">
        <v>1244</v>
      </c>
      <c r="G319" s="216" t="s">
        <v>282</v>
      </c>
      <c r="H319" s="217">
        <v>1.593</v>
      </c>
      <c r="I319" s="218">
        <v>0</v>
      </c>
      <c r="J319" s="123"/>
      <c r="K319" s="218">
        <f>ROUND(P319*H319,2)</f>
        <v>0</v>
      </c>
      <c r="L319" s="89"/>
      <c r="M319" s="22"/>
      <c r="N319" s="90" t="s">
        <v>1</v>
      </c>
      <c r="O319" s="91" t="s">
        <v>35</v>
      </c>
      <c r="P319" s="92">
        <f>I319+J319</f>
        <v>0</v>
      </c>
      <c r="Q319" s="92">
        <f>ROUND(I319*H319,2)</f>
        <v>0</v>
      </c>
      <c r="R319" s="92">
        <f>ROUND(J319*H319,2)</f>
        <v>0</v>
      </c>
      <c r="S319" s="93">
        <v>0</v>
      </c>
      <c r="T319" s="93">
        <f>S319*H319</f>
        <v>0</v>
      </c>
      <c r="U319" s="93">
        <v>0</v>
      </c>
      <c r="V319" s="93">
        <f>U319*H319</f>
        <v>0</v>
      </c>
      <c r="W319" s="93">
        <v>0</v>
      </c>
      <c r="X319" s="94">
        <f>W319*H319</f>
        <v>0</v>
      </c>
      <c r="Y319" s="21"/>
      <c r="Z319" s="21"/>
      <c r="AA319" s="21"/>
      <c r="AB319" s="21"/>
      <c r="AC319" s="21"/>
      <c r="AD319" s="21"/>
      <c r="AE319" s="21"/>
      <c r="AR319" s="95" t="s">
        <v>239</v>
      </c>
      <c r="AT319" s="95" t="s">
        <v>164</v>
      </c>
      <c r="AU319" s="95" t="s">
        <v>82</v>
      </c>
      <c r="AY319" s="17" t="s">
        <v>161</v>
      </c>
      <c r="BE319" s="96">
        <f>IF(O319="základní",K319,0)</f>
        <v>0</v>
      </c>
      <c r="BF319" s="96">
        <f>IF(O319="snížená",K319,0)</f>
        <v>0</v>
      </c>
      <c r="BG319" s="96">
        <f>IF(O319="zákl. přenesená",K319,0)</f>
        <v>0</v>
      </c>
      <c r="BH319" s="96">
        <f>IF(O319="sníž. přenesená",K319,0)</f>
        <v>0</v>
      </c>
      <c r="BI319" s="96">
        <f>IF(O319="nulová",K319,0)</f>
        <v>0</v>
      </c>
      <c r="BJ319" s="17" t="s">
        <v>80</v>
      </c>
      <c r="BK319" s="96">
        <f>ROUND(P319*H319,2)</f>
        <v>0</v>
      </c>
      <c r="BL319" s="17" t="s">
        <v>239</v>
      </c>
      <c r="BM319" s="95" t="s">
        <v>484</v>
      </c>
    </row>
    <row r="320" spans="1:65" s="12" customFormat="1" ht="22.9" customHeight="1">
      <c r="B320" s="206"/>
      <c r="C320" s="207"/>
      <c r="D320" s="208" t="s">
        <v>71</v>
      </c>
      <c r="E320" s="211" t="s">
        <v>463</v>
      </c>
      <c r="F320" s="211" t="s">
        <v>464</v>
      </c>
      <c r="G320" s="207"/>
      <c r="H320" s="207"/>
      <c r="I320" s="207"/>
      <c r="J320" s="207"/>
      <c r="K320" s="212">
        <f>BK320</f>
        <v>0</v>
      </c>
      <c r="M320" s="80"/>
      <c r="N320" s="82"/>
      <c r="O320" s="83"/>
      <c r="P320" s="83"/>
      <c r="Q320" s="84">
        <f>SUM(Q321:Q330)</f>
        <v>0</v>
      </c>
      <c r="R320" s="84">
        <f>SUM(R321:R330)</f>
        <v>0</v>
      </c>
      <c r="S320" s="83"/>
      <c r="T320" s="85">
        <f>SUM(T321:T330)</f>
        <v>0</v>
      </c>
      <c r="U320" s="83"/>
      <c r="V320" s="85">
        <f>SUM(V321:V330)</f>
        <v>0</v>
      </c>
      <c r="W320" s="83"/>
      <c r="X320" s="86">
        <f>SUM(X321:X330)</f>
        <v>0</v>
      </c>
      <c r="AR320" s="81" t="s">
        <v>82</v>
      </c>
      <c r="AT320" s="87" t="s">
        <v>71</v>
      </c>
      <c r="AU320" s="87" t="s">
        <v>80</v>
      </c>
      <c r="AY320" s="81" t="s">
        <v>161</v>
      </c>
      <c r="BK320" s="88">
        <f>SUM(BK321:BK330)</f>
        <v>0</v>
      </c>
    </row>
    <row r="321" spans="1:65" s="2" customFormat="1" ht="24.2" customHeight="1">
      <c r="A321" s="21"/>
      <c r="B321" s="137"/>
      <c r="C321" s="213" t="s">
        <v>374</v>
      </c>
      <c r="D321" s="213" t="s">
        <v>164</v>
      </c>
      <c r="E321" s="214" t="s">
        <v>1245</v>
      </c>
      <c r="F321" s="215" t="s">
        <v>1246</v>
      </c>
      <c r="G321" s="216" t="s">
        <v>269</v>
      </c>
      <c r="H321" s="217">
        <v>1</v>
      </c>
      <c r="I321" s="123"/>
      <c r="J321" s="123"/>
      <c r="K321" s="218">
        <f t="shared" ref="K321:K330" si="14">ROUND(P321*H321,2)</f>
        <v>0</v>
      </c>
      <c r="L321" s="89"/>
      <c r="M321" s="22"/>
      <c r="N321" s="90" t="s">
        <v>1</v>
      </c>
      <c r="O321" s="91" t="s">
        <v>35</v>
      </c>
      <c r="P321" s="92">
        <f t="shared" ref="P321:P330" si="15">I321+J321</f>
        <v>0</v>
      </c>
      <c r="Q321" s="92">
        <f t="shared" ref="Q321:Q330" si="16">ROUND(I321*H321,2)</f>
        <v>0</v>
      </c>
      <c r="R321" s="92">
        <f t="shared" ref="R321:R330" si="17">ROUND(J321*H321,2)</f>
        <v>0</v>
      </c>
      <c r="S321" s="93">
        <v>0</v>
      </c>
      <c r="T321" s="93">
        <f t="shared" ref="T321:T330" si="18">S321*H321</f>
        <v>0</v>
      </c>
      <c r="U321" s="93">
        <v>0</v>
      </c>
      <c r="V321" s="93">
        <f t="shared" ref="V321:V330" si="19">U321*H321</f>
        <v>0</v>
      </c>
      <c r="W321" s="93">
        <v>0</v>
      </c>
      <c r="X321" s="94">
        <f t="shared" ref="X321:X330" si="20">W321*H321</f>
        <v>0</v>
      </c>
      <c r="Y321" s="21"/>
      <c r="Z321" s="21"/>
      <c r="AA321" s="21"/>
      <c r="AB321" s="21"/>
      <c r="AC321" s="21"/>
      <c r="AD321" s="21"/>
      <c r="AE321" s="21"/>
      <c r="AR321" s="95" t="s">
        <v>239</v>
      </c>
      <c r="AT321" s="95" t="s">
        <v>164</v>
      </c>
      <c r="AU321" s="95" t="s">
        <v>82</v>
      </c>
      <c r="AY321" s="17" t="s">
        <v>161</v>
      </c>
      <c r="BE321" s="96">
        <f t="shared" ref="BE321:BE330" si="21">IF(O321="základní",K321,0)</f>
        <v>0</v>
      </c>
      <c r="BF321" s="96">
        <f t="shared" ref="BF321:BF330" si="22">IF(O321="snížená",K321,0)</f>
        <v>0</v>
      </c>
      <c r="BG321" s="96">
        <f t="shared" ref="BG321:BG330" si="23">IF(O321="zákl. přenesená",K321,0)</f>
        <v>0</v>
      </c>
      <c r="BH321" s="96">
        <f t="shared" ref="BH321:BH330" si="24">IF(O321="sníž. přenesená",K321,0)</f>
        <v>0</v>
      </c>
      <c r="BI321" s="96">
        <f t="shared" ref="BI321:BI330" si="25">IF(O321="nulová",K321,0)</f>
        <v>0</v>
      </c>
      <c r="BJ321" s="17" t="s">
        <v>80</v>
      </c>
      <c r="BK321" s="96">
        <f t="shared" ref="BK321:BK330" si="26">ROUND(P321*H321,2)</f>
        <v>0</v>
      </c>
      <c r="BL321" s="17" t="s">
        <v>239</v>
      </c>
      <c r="BM321" s="95" t="s">
        <v>745</v>
      </c>
    </row>
    <row r="322" spans="1:65" s="2" customFormat="1" ht="66.75" customHeight="1">
      <c r="A322" s="21"/>
      <c r="B322" s="137"/>
      <c r="C322" s="213" t="s">
        <v>747</v>
      </c>
      <c r="D322" s="213" t="s">
        <v>164</v>
      </c>
      <c r="E322" s="214" t="s">
        <v>1247</v>
      </c>
      <c r="F322" s="215" t="s">
        <v>1248</v>
      </c>
      <c r="G322" s="216" t="s">
        <v>269</v>
      </c>
      <c r="H322" s="217">
        <v>1</v>
      </c>
      <c r="I322" s="123"/>
      <c r="J322" s="123"/>
      <c r="K322" s="218">
        <f t="shared" si="14"/>
        <v>0</v>
      </c>
      <c r="L322" s="89"/>
      <c r="M322" s="22"/>
      <c r="N322" s="90" t="s">
        <v>1</v>
      </c>
      <c r="O322" s="91" t="s">
        <v>35</v>
      </c>
      <c r="P322" s="92">
        <f t="shared" si="15"/>
        <v>0</v>
      </c>
      <c r="Q322" s="92">
        <f t="shared" si="16"/>
        <v>0</v>
      </c>
      <c r="R322" s="92">
        <f t="shared" si="17"/>
        <v>0</v>
      </c>
      <c r="S322" s="93">
        <v>0</v>
      </c>
      <c r="T322" s="93">
        <f t="shared" si="18"/>
        <v>0</v>
      </c>
      <c r="U322" s="93">
        <v>0</v>
      </c>
      <c r="V322" s="93">
        <f t="shared" si="19"/>
        <v>0</v>
      </c>
      <c r="W322" s="93">
        <v>0</v>
      </c>
      <c r="X322" s="94">
        <f t="shared" si="20"/>
        <v>0</v>
      </c>
      <c r="Y322" s="21"/>
      <c r="Z322" s="21"/>
      <c r="AA322" s="21"/>
      <c r="AB322" s="21"/>
      <c r="AC322" s="21"/>
      <c r="AD322" s="21"/>
      <c r="AE322" s="21"/>
      <c r="AR322" s="95" t="s">
        <v>239</v>
      </c>
      <c r="AT322" s="95" t="s">
        <v>164</v>
      </c>
      <c r="AU322" s="95" t="s">
        <v>82</v>
      </c>
      <c r="AY322" s="17" t="s">
        <v>161</v>
      </c>
      <c r="BE322" s="96">
        <f t="shared" si="21"/>
        <v>0</v>
      </c>
      <c r="BF322" s="96">
        <f t="shared" si="22"/>
        <v>0</v>
      </c>
      <c r="BG322" s="96">
        <f t="shared" si="23"/>
        <v>0</v>
      </c>
      <c r="BH322" s="96">
        <f t="shared" si="24"/>
        <v>0</v>
      </c>
      <c r="BI322" s="96">
        <f t="shared" si="25"/>
        <v>0</v>
      </c>
      <c r="BJ322" s="17" t="s">
        <v>80</v>
      </c>
      <c r="BK322" s="96">
        <f t="shared" si="26"/>
        <v>0</v>
      </c>
      <c r="BL322" s="17" t="s">
        <v>239</v>
      </c>
      <c r="BM322" s="95" t="s">
        <v>750</v>
      </c>
    </row>
    <row r="323" spans="1:65" s="2" customFormat="1" ht="66.75" customHeight="1">
      <c r="A323" s="21"/>
      <c r="B323" s="137"/>
      <c r="C323" s="213" t="s">
        <v>379</v>
      </c>
      <c r="D323" s="213" t="s">
        <v>164</v>
      </c>
      <c r="E323" s="214" t="s">
        <v>1249</v>
      </c>
      <c r="F323" s="215" t="s">
        <v>1248</v>
      </c>
      <c r="G323" s="216" t="s">
        <v>269</v>
      </c>
      <c r="H323" s="217">
        <v>1</v>
      </c>
      <c r="I323" s="123"/>
      <c r="J323" s="123"/>
      <c r="K323" s="218">
        <f t="shared" si="14"/>
        <v>0</v>
      </c>
      <c r="L323" s="89"/>
      <c r="M323" s="22"/>
      <c r="N323" s="90" t="s">
        <v>1</v>
      </c>
      <c r="O323" s="91" t="s">
        <v>35</v>
      </c>
      <c r="P323" s="92">
        <f t="shared" si="15"/>
        <v>0</v>
      </c>
      <c r="Q323" s="92">
        <f t="shared" si="16"/>
        <v>0</v>
      </c>
      <c r="R323" s="92">
        <f t="shared" si="17"/>
        <v>0</v>
      </c>
      <c r="S323" s="93">
        <v>0</v>
      </c>
      <c r="T323" s="93">
        <f t="shared" si="18"/>
        <v>0</v>
      </c>
      <c r="U323" s="93">
        <v>0</v>
      </c>
      <c r="V323" s="93">
        <f t="shared" si="19"/>
        <v>0</v>
      </c>
      <c r="W323" s="93">
        <v>0</v>
      </c>
      <c r="X323" s="94">
        <f t="shared" si="20"/>
        <v>0</v>
      </c>
      <c r="Y323" s="21"/>
      <c r="Z323" s="21"/>
      <c r="AA323" s="21"/>
      <c r="AB323" s="21"/>
      <c r="AC323" s="21"/>
      <c r="AD323" s="21"/>
      <c r="AE323" s="21"/>
      <c r="AR323" s="95" t="s">
        <v>239</v>
      </c>
      <c r="AT323" s="95" t="s">
        <v>164</v>
      </c>
      <c r="AU323" s="95" t="s">
        <v>82</v>
      </c>
      <c r="AY323" s="17" t="s">
        <v>161</v>
      </c>
      <c r="BE323" s="96">
        <f t="shared" si="21"/>
        <v>0</v>
      </c>
      <c r="BF323" s="96">
        <f t="shared" si="22"/>
        <v>0</v>
      </c>
      <c r="BG323" s="96">
        <f t="shared" si="23"/>
        <v>0</v>
      </c>
      <c r="BH323" s="96">
        <f t="shared" si="24"/>
        <v>0</v>
      </c>
      <c r="BI323" s="96">
        <f t="shared" si="25"/>
        <v>0</v>
      </c>
      <c r="BJ323" s="17" t="s">
        <v>80</v>
      </c>
      <c r="BK323" s="96">
        <f t="shared" si="26"/>
        <v>0</v>
      </c>
      <c r="BL323" s="17" t="s">
        <v>239</v>
      </c>
      <c r="BM323" s="95" t="s">
        <v>754</v>
      </c>
    </row>
    <row r="324" spans="1:65" s="2" customFormat="1" ht="66.75" customHeight="1">
      <c r="A324" s="21"/>
      <c r="B324" s="137"/>
      <c r="C324" s="213" t="s">
        <v>755</v>
      </c>
      <c r="D324" s="213" t="s">
        <v>164</v>
      </c>
      <c r="E324" s="214" t="s">
        <v>1250</v>
      </c>
      <c r="F324" s="215" t="s">
        <v>1251</v>
      </c>
      <c r="G324" s="216" t="s">
        <v>269</v>
      </c>
      <c r="H324" s="217">
        <v>1</v>
      </c>
      <c r="I324" s="123"/>
      <c r="J324" s="123"/>
      <c r="K324" s="218">
        <f t="shared" si="14"/>
        <v>0</v>
      </c>
      <c r="L324" s="89"/>
      <c r="M324" s="22"/>
      <c r="N324" s="90" t="s">
        <v>1</v>
      </c>
      <c r="O324" s="91" t="s">
        <v>35</v>
      </c>
      <c r="P324" s="92">
        <f t="shared" si="15"/>
        <v>0</v>
      </c>
      <c r="Q324" s="92">
        <f t="shared" si="16"/>
        <v>0</v>
      </c>
      <c r="R324" s="92">
        <f t="shared" si="17"/>
        <v>0</v>
      </c>
      <c r="S324" s="93">
        <v>0</v>
      </c>
      <c r="T324" s="93">
        <f t="shared" si="18"/>
        <v>0</v>
      </c>
      <c r="U324" s="93">
        <v>0</v>
      </c>
      <c r="V324" s="93">
        <f t="shared" si="19"/>
        <v>0</v>
      </c>
      <c r="W324" s="93">
        <v>0</v>
      </c>
      <c r="X324" s="94">
        <f t="shared" si="20"/>
        <v>0</v>
      </c>
      <c r="Y324" s="21"/>
      <c r="Z324" s="21"/>
      <c r="AA324" s="21"/>
      <c r="AB324" s="21"/>
      <c r="AC324" s="21"/>
      <c r="AD324" s="21"/>
      <c r="AE324" s="21"/>
      <c r="AR324" s="95" t="s">
        <v>239</v>
      </c>
      <c r="AT324" s="95" t="s">
        <v>164</v>
      </c>
      <c r="AU324" s="95" t="s">
        <v>82</v>
      </c>
      <c r="AY324" s="17" t="s">
        <v>161</v>
      </c>
      <c r="BE324" s="96">
        <f t="shared" si="21"/>
        <v>0</v>
      </c>
      <c r="BF324" s="96">
        <f t="shared" si="22"/>
        <v>0</v>
      </c>
      <c r="BG324" s="96">
        <f t="shared" si="23"/>
        <v>0</v>
      </c>
      <c r="BH324" s="96">
        <f t="shared" si="24"/>
        <v>0</v>
      </c>
      <c r="BI324" s="96">
        <f t="shared" si="25"/>
        <v>0</v>
      </c>
      <c r="BJ324" s="17" t="s">
        <v>80</v>
      </c>
      <c r="BK324" s="96">
        <f t="shared" si="26"/>
        <v>0</v>
      </c>
      <c r="BL324" s="17" t="s">
        <v>239</v>
      </c>
      <c r="BM324" s="95" t="s">
        <v>758</v>
      </c>
    </row>
    <row r="325" spans="1:65" s="2" customFormat="1" ht="33" customHeight="1">
      <c r="A325" s="21"/>
      <c r="B325" s="137"/>
      <c r="C325" s="213" t="s">
        <v>384</v>
      </c>
      <c r="D325" s="213" t="s">
        <v>164</v>
      </c>
      <c r="E325" s="214" t="s">
        <v>1252</v>
      </c>
      <c r="F325" s="215" t="s">
        <v>1253</v>
      </c>
      <c r="G325" s="216" t="s">
        <v>269</v>
      </c>
      <c r="H325" s="217">
        <v>1</v>
      </c>
      <c r="I325" s="123"/>
      <c r="J325" s="123"/>
      <c r="K325" s="218">
        <f t="shared" si="14"/>
        <v>0</v>
      </c>
      <c r="L325" s="89"/>
      <c r="M325" s="22"/>
      <c r="N325" s="90" t="s">
        <v>1</v>
      </c>
      <c r="O325" s="91" t="s">
        <v>35</v>
      </c>
      <c r="P325" s="92">
        <f t="shared" si="15"/>
        <v>0</v>
      </c>
      <c r="Q325" s="92">
        <f t="shared" si="16"/>
        <v>0</v>
      </c>
      <c r="R325" s="92">
        <f t="shared" si="17"/>
        <v>0</v>
      </c>
      <c r="S325" s="93">
        <v>0</v>
      </c>
      <c r="T325" s="93">
        <f t="shared" si="18"/>
        <v>0</v>
      </c>
      <c r="U325" s="93">
        <v>0</v>
      </c>
      <c r="V325" s="93">
        <f t="shared" si="19"/>
        <v>0</v>
      </c>
      <c r="W325" s="93">
        <v>0</v>
      </c>
      <c r="X325" s="94">
        <f t="shared" si="20"/>
        <v>0</v>
      </c>
      <c r="Y325" s="21"/>
      <c r="Z325" s="21"/>
      <c r="AA325" s="21"/>
      <c r="AB325" s="21"/>
      <c r="AC325" s="21"/>
      <c r="AD325" s="21"/>
      <c r="AE325" s="21"/>
      <c r="AR325" s="95" t="s">
        <v>239</v>
      </c>
      <c r="AT325" s="95" t="s">
        <v>164</v>
      </c>
      <c r="AU325" s="95" t="s">
        <v>82</v>
      </c>
      <c r="AY325" s="17" t="s">
        <v>161</v>
      </c>
      <c r="BE325" s="96">
        <f t="shared" si="21"/>
        <v>0</v>
      </c>
      <c r="BF325" s="96">
        <f t="shared" si="22"/>
        <v>0</v>
      </c>
      <c r="BG325" s="96">
        <f t="shared" si="23"/>
        <v>0</v>
      </c>
      <c r="BH325" s="96">
        <f t="shared" si="24"/>
        <v>0</v>
      </c>
      <c r="BI325" s="96">
        <f t="shared" si="25"/>
        <v>0</v>
      </c>
      <c r="BJ325" s="17" t="s">
        <v>80</v>
      </c>
      <c r="BK325" s="96">
        <f t="shared" si="26"/>
        <v>0</v>
      </c>
      <c r="BL325" s="17" t="s">
        <v>239</v>
      </c>
      <c r="BM325" s="95" t="s">
        <v>762</v>
      </c>
    </row>
    <row r="326" spans="1:65" s="2" customFormat="1" ht="33" customHeight="1">
      <c r="A326" s="21"/>
      <c r="B326" s="137"/>
      <c r="C326" s="213" t="s">
        <v>765</v>
      </c>
      <c r="D326" s="213" t="s">
        <v>164</v>
      </c>
      <c r="E326" s="214" t="s">
        <v>1254</v>
      </c>
      <c r="F326" s="215" t="s">
        <v>1255</v>
      </c>
      <c r="G326" s="216" t="s">
        <v>269</v>
      </c>
      <c r="H326" s="217">
        <v>1</v>
      </c>
      <c r="I326" s="123"/>
      <c r="J326" s="123"/>
      <c r="K326" s="218">
        <f t="shared" si="14"/>
        <v>0</v>
      </c>
      <c r="L326" s="89"/>
      <c r="M326" s="22"/>
      <c r="N326" s="90" t="s">
        <v>1</v>
      </c>
      <c r="O326" s="91" t="s">
        <v>35</v>
      </c>
      <c r="P326" s="92">
        <f t="shared" si="15"/>
        <v>0</v>
      </c>
      <c r="Q326" s="92">
        <f t="shared" si="16"/>
        <v>0</v>
      </c>
      <c r="R326" s="92">
        <f t="shared" si="17"/>
        <v>0</v>
      </c>
      <c r="S326" s="93">
        <v>0</v>
      </c>
      <c r="T326" s="93">
        <f t="shared" si="18"/>
        <v>0</v>
      </c>
      <c r="U326" s="93">
        <v>0</v>
      </c>
      <c r="V326" s="93">
        <f t="shared" si="19"/>
        <v>0</v>
      </c>
      <c r="W326" s="93">
        <v>0</v>
      </c>
      <c r="X326" s="94">
        <f t="shared" si="20"/>
        <v>0</v>
      </c>
      <c r="Y326" s="21"/>
      <c r="Z326" s="21"/>
      <c r="AA326" s="21"/>
      <c r="AB326" s="21"/>
      <c r="AC326" s="21"/>
      <c r="AD326" s="21"/>
      <c r="AE326" s="21"/>
      <c r="AR326" s="95" t="s">
        <v>239</v>
      </c>
      <c r="AT326" s="95" t="s">
        <v>164</v>
      </c>
      <c r="AU326" s="95" t="s">
        <v>82</v>
      </c>
      <c r="AY326" s="17" t="s">
        <v>161</v>
      </c>
      <c r="BE326" s="96">
        <f t="shared" si="21"/>
        <v>0</v>
      </c>
      <c r="BF326" s="96">
        <f t="shared" si="22"/>
        <v>0</v>
      </c>
      <c r="BG326" s="96">
        <f t="shared" si="23"/>
        <v>0</v>
      </c>
      <c r="BH326" s="96">
        <f t="shared" si="24"/>
        <v>0</v>
      </c>
      <c r="BI326" s="96">
        <f t="shared" si="25"/>
        <v>0</v>
      </c>
      <c r="BJ326" s="17" t="s">
        <v>80</v>
      </c>
      <c r="BK326" s="96">
        <f t="shared" si="26"/>
        <v>0</v>
      </c>
      <c r="BL326" s="17" t="s">
        <v>239</v>
      </c>
      <c r="BM326" s="95" t="s">
        <v>545</v>
      </c>
    </row>
    <row r="327" spans="1:65" s="2" customFormat="1" ht="33" customHeight="1">
      <c r="A327" s="21"/>
      <c r="B327" s="137"/>
      <c r="C327" s="213" t="s">
        <v>389</v>
      </c>
      <c r="D327" s="213" t="s">
        <v>164</v>
      </c>
      <c r="E327" s="214" t="s">
        <v>1256</v>
      </c>
      <c r="F327" s="215" t="s">
        <v>1255</v>
      </c>
      <c r="G327" s="216" t="s">
        <v>269</v>
      </c>
      <c r="H327" s="217">
        <v>2</v>
      </c>
      <c r="I327" s="123"/>
      <c r="J327" s="123"/>
      <c r="K327" s="218">
        <f t="shared" si="14"/>
        <v>0</v>
      </c>
      <c r="L327" s="89"/>
      <c r="M327" s="22"/>
      <c r="N327" s="90" t="s">
        <v>1</v>
      </c>
      <c r="O327" s="91" t="s">
        <v>35</v>
      </c>
      <c r="P327" s="92">
        <f t="shared" si="15"/>
        <v>0</v>
      </c>
      <c r="Q327" s="92">
        <f t="shared" si="16"/>
        <v>0</v>
      </c>
      <c r="R327" s="92">
        <f t="shared" si="17"/>
        <v>0</v>
      </c>
      <c r="S327" s="93">
        <v>0</v>
      </c>
      <c r="T327" s="93">
        <f t="shared" si="18"/>
        <v>0</v>
      </c>
      <c r="U327" s="93">
        <v>0</v>
      </c>
      <c r="V327" s="93">
        <f t="shared" si="19"/>
        <v>0</v>
      </c>
      <c r="W327" s="93">
        <v>0</v>
      </c>
      <c r="X327" s="94">
        <f t="shared" si="20"/>
        <v>0</v>
      </c>
      <c r="Y327" s="21"/>
      <c r="Z327" s="21"/>
      <c r="AA327" s="21"/>
      <c r="AB327" s="21"/>
      <c r="AC327" s="21"/>
      <c r="AD327" s="21"/>
      <c r="AE327" s="21"/>
      <c r="AR327" s="95" t="s">
        <v>239</v>
      </c>
      <c r="AT327" s="95" t="s">
        <v>164</v>
      </c>
      <c r="AU327" s="95" t="s">
        <v>82</v>
      </c>
      <c r="AY327" s="17" t="s">
        <v>161</v>
      </c>
      <c r="BE327" s="96">
        <f t="shared" si="21"/>
        <v>0</v>
      </c>
      <c r="BF327" s="96">
        <f t="shared" si="22"/>
        <v>0</v>
      </c>
      <c r="BG327" s="96">
        <f t="shared" si="23"/>
        <v>0</v>
      </c>
      <c r="BH327" s="96">
        <f t="shared" si="24"/>
        <v>0</v>
      </c>
      <c r="BI327" s="96">
        <f t="shared" si="25"/>
        <v>0</v>
      </c>
      <c r="BJ327" s="17" t="s">
        <v>80</v>
      </c>
      <c r="BK327" s="96">
        <f t="shared" si="26"/>
        <v>0</v>
      </c>
      <c r="BL327" s="17" t="s">
        <v>239</v>
      </c>
      <c r="BM327" s="95" t="s">
        <v>771</v>
      </c>
    </row>
    <row r="328" spans="1:65" s="2" customFormat="1" ht="33" customHeight="1">
      <c r="A328" s="21"/>
      <c r="B328" s="137"/>
      <c r="C328" s="213" t="s">
        <v>773</v>
      </c>
      <c r="D328" s="213" t="s">
        <v>164</v>
      </c>
      <c r="E328" s="214" t="s">
        <v>1257</v>
      </c>
      <c r="F328" s="215" t="s">
        <v>1258</v>
      </c>
      <c r="G328" s="216" t="s">
        <v>269</v>
      </c>
      <c r="H328" s="217">
        <v>1</v>
      </c>
      <c r="I328" s="123"/>
      <c r="J328" s="123"/>
      <c r="K328" s="218">
        <f t="shared" si="14"/>
        <v>0</v>
      </c>
      <c r="L328" s="89"/>
      <c r="M328" s="22"/>
      <c r="N328" s="90" t="s">
        <v>1</v>
      </c>
      <c r="O328" s="91" t="s">
        <v>35</v>
      </c>
      <c r="P328" s="92">
        <f t="shared" si="15"/>
        <v>0</v>
      </c>
      <c r="Q328" s="92">
        <f t="shared" si="16"/>
        <v>0</v>
      </c>
      <c r="R328" s="92">
        <f t="shared" si="17"/>
        <v>0</v>
      </c>
      <c r="S328" s="93">
        <v>0</v>
      </c>
      <c r="T328" s="93">
        <f t="shared" si="18"/>
        <v>0</v>
      </c>
      <c r="U328" s="93">
        <v>0</v>
      </c>
      <c r="V328" s="93">
        <f t="shared" si="19"/>
        <v>0</v>
      </c>
      <c r="W328" s="93">
        <v>0</v>
      </c>
      <c r="X328" s="94">
        <f t="shared" si="20"/>
        <v>0</v>
      </c>
      <c r="Y328" s="21"/>
      <c r="Z328" s="21"/>
      <c r="AA328" s="21"/>
      <c r="AB328" s="21"/>
      <c r="AC328" s="21"/>
      <c r="AD328" s="21"/>
      <c r="AE328" s="21"/>
      <c r="AR328" s="95" t="s">
        <v>239</v>
      </c>
      <c r="AT328" s="95" t="s">
        <v>164</v>
      </c>
      <c r="AU328" s="95" t="s">
        <v>82</v>
      </c>
      <c r="AY328" s="17" t="s">
        <v>161</v>
      </c>
      <c r="BE328" s="96">
        <f t="shared" si="21"/>
        <v>0</v>
      </c>
      <c r="BF328" s="96">
        <f t="shared" si="22"/>
        <v>0</v>
      </c>
      <c r="BG328" s="96">
        <f t="shared" si="23"/>
        <v>0</v>
      </c>
      <c r="BH328" s="96">
        <f t="shared" si="24"/>
        <v>0</v>
      </c>
      <c r="BI328" s="96">
        <f t="shared" si="25"/>
        <v>0</v>
      </c>
      <c r="BJ328" s="17" t="s">
        <v>80</v>
      </c>
      <c r="BK328" s="96">
        <f t="shared" si="26"/>
        <v>0</v>
      </c>
      <c r="BL328" s="17" t="s">
        <v>239</v>
      </c>
      <c r="BM328" s="95" t="s">
        <v>776</v>
      </c>
    </row>
    <row r="329" spans="1:65" s="2" customFormat="1" ht="37.9" customHeight="1">
      <c r="A329" s="21"/>
      <c r="B329" s="137"/>
      <c r="C329" s="213" t="s">
        <v>399</v>
      </c>
      <c r="D329" s="213" t="s">
        <v>164</v>
      </c>
      <c r="E329" s="214" t="s">
        <v>1259</v>
      </c>
      <c r="F329" s="215" t="s">
        <v>1260</v>
      </c>
      <c r="G329" s="216" t="s">
        <v>269</v>
      </c>
      <c r="H329" s="217">
        <v>1</v>
      </c>
      <c r="I329" s="123"/>
      <c r="J329" s="123"/>
      <c r="K329" s="218">
        <f t="shared" si="14"/>
        <v>0</v>
      </c>
      <c r="L329" s="89"/>
      <c r="M329" s="22"/>
      <c r="N329" s="90" t="s">
        <v>1</v>
      </c>
      <c r="O329" s="91" t="s">
        <v>35</v>
      </c>
      <c r="P329" s="92">
        <f t="shared" si="15"/>
        <v>0</v>
      </c>
      <c r="Q329" s="92">
        <f t="shared" si="16"/>
        <v>0</v>
      </c>
      <c r="R329" s="92">
        <f t="shared" si="17"/>
        <v>0</v>
      </c>
      <c r="S329" s="93">
        <v>0</v>
      </c>
      <c r="T329" s="93">
        <f t="shared" si="18"/>
        <v>0</v>
      </c>
      <c r="U329" s="93">
        <v>0</v>
      </c>
      <c r="V329" s="93">
        <f t="shared" si="19"/>
        <v>0</v>
      </c>
      <c r="W329" s="93">
        <v>0</v>
      </c>
      <c r="X329" s="94">
        <f t="shared" si="20"/>
        <v>0</v>
      </c>
      <c r="Y329" s="21"/>
      <c r="Z329" s="21"/>
      <c r="AA329" s="21"/>
      <c r="AB329" s="21"/>
      <c r="AC329" s="21"/>
      <c r="AD329" s="21"/>
      <c r="AE329" s="21"/>
      <c r="AR329" s="95" t="s">
        <v>239</v>
      </c>
      <c r="AT329" s="95" t="s">
        <v>164</v>
      </c>
      <c r="AU329" s="95" t="s">
        <v>82</v>
      </c>
      <c r="AY329" s="17" t="s">
        <v>161</v>
      </c>
      <c r="BE329" s="96">
        <f t="shared" si="21"/>
        <v>0</v>
      </c>
      <c r="BF329" s="96">
        <f t="shared" si="22"/>
        <v>0</v>
      </c>
      <c r="BG329" s="96">
        <f t="shared" si="23"/>
        <v>0</v>
      </c>
      <c r="BH329" s="96">
        <f t="shared" si="24"/>
        <v>0</v>
      </c>
      <c r="BI329" s="96">
        <f t="shared" si="25"/>
        <v>0</v>
      </c>
      <c r="BJ329" s="17" t="s">
        <v>80</v>
      </c>
      <c r="BK329" s="96">
        <f t="shared" si="26"/>
        <v>0</v>
      </c>
      <c r="BL329" s="17" t="s">
        <v>239</v>
      </c>
      <c r="BM329" s="95" t="s">
        <v>782</v>
      </c>
    </row>
    <row r="330" spans="1:65" s="2" customFormat="1" ht="49.15" customHeight="1">
      <c r="A330" s="21"/>
      <c r="B330" s="137"/>
      <c r="C330" s="213" t="s">
        <v>784</v>
      </c>
      <c r="D330" s="213" t="s">
        <v>164</v>
      </c>
      <c r="E330" s="214" t="s">
        <v>942</v>
      </c>
      <c r="F330" s="215" t="s">
        <v>943</v>
      </c>
      <c r="G330" s="216" t="s">
        <v>282</v>
      </c>
      <c r="H330" s="217">
        <v>1.097</v>
      </c>
      <c r="I330" s="218">
        <v>0</v>
      </c>
      <c r="J330" s="123"/>
      <c r="K330" s="218">
        <f t="shared" si="14"/>
        <v>0</v>
      </c>
      <c r="L330" s="89"/>
      <c r="M330" s="22"/>
      <c r="N330" s="90" t="s">
        <v>1</v>
      </c>
      <c r="O330" s="91" t="s">
        <v>35</v>
      </c>
      <c r="P330" s="92">
        <f t="shared" si="15"/>
        <v>0</v>
      </c>
      <c r="Q330" s="92">
        <f t="shared" si="16"/>
        <v>0</v>
      </c>
      <c r="R330" s="92">
        <f t="shared" si="17"/>
        <v>0</v>
      </c>
      <c r="S330" s="93">
        <v>0</v>
      </c>
      <c r="T330" s="93">
        <f t="shared" si="18"/>
        <v>0</v>
      </c>
      <c r="U330" s="93">
        <v>0</v>
      </c>
      <c r="V330" s="93">
        <f t="shared" si="19"/>
        <v>0</v>
      </c>
      <c r="W330" s="93">
        <v>0</v>
      </c>
      <c r="X330" s="94">
        <f t="shared" si="20"/>
        <v>0</v>
      </c>
      <c r="Y330" s="21"/>
      <c r="Z330" s="21"/>
      <c r="AA330" s="21"/>
      <c r="AB330" s="21"/>
      <c r="AC330" s="21"/>
      <c r="AD330" s="21"/>
      <c r="AE330" s="21"/>
      <c r="AR330" s="95" t="s">
        <v>239</v>
      </c>
      <c r="AT330" s="95" t="s">
        <v>164</v>
      </c>
      <c r="AU330" s="95" t="s">
        <v>82</v>
      </c>
      <c r="AY330" s="17" t="s">
        <v>161</v>
      </c>
      <c r="BE330" s="96">
        <f t="shared" si="21"/>
        <v>0</v>
      </c>
      <c r="BF330" s="96">
        <f t="shared" si="22"/>
        <v>0</v>
      </c>
      <c r="BG330" s="96">
        <f t="shared" si="23"/>
        <v>0</v>
      </c>
      <c r="BH330" s="96">
        <f t="shared" si="24"/>
        <v>0</v>
      </c>
      <c r="BI330" s="96">
        <f t="shared" si="25"/>
        <v>0</v>
      </c>
      <c r="BJ330" s="17" t="s">
        <v>80</v>
      </c>
      <c r="BK330" s="96">
        <f t="shared" si="26"/>
        <v>0</v>
      </c>
      <c r="BL330" s="17" t="s">
        <v>239</v>
      </c>
      <c r="BM330" s="95" t="s">
        <v>787</v>
      </c>
    </row>
    <row r="331" spans="1:65" s="12" customFormat="1" ht="22.9" customHeight="1">
      <c r="B331" s="206"/>
      <c r="C331" s="207"/>
      <c r="D331" s="208" t="s">
        <v>71</v>
      </c>
      <c r="E331" s="211" t="s">
        <v>1078</v>
      </c>
      <c r="F331" s="211" t="s">
        <v>1079</v>
      </c>
      <c r="G331" s="207"/>
      <c r="H331" s="207"/>
      <c r="I331" s="207"/>
      <c r="J331" s="207"/>
      <c r="K331" s="212">
        <f>BK331</f>
        <v>0</v>
      </c>
      <c r="M331" s="80"/>
      <c r="N331" s="82"/>
      <c r="O331" s="83"/>
      <c r="P331" s="83"/>
      <c r="Q331" s="84">
        <f>SUM(Q332:Q400)</f>
        <v>0</v>
      </c>
      <c r="R331" s="84">
        <f>SUM(R332:R400)</f>
        <v>0</v>
      </c>
      <c r="S331" s="83"/>
      <c r="T331" s="85">
        <f>SUM(T332:T400)</f>
        <v>0</v>
      </c>
      <c r="U331" s="83"/>
      <c r="V331" s="85">
        <f>SUM(V332:V400)</f>
        <v>0</v>
      </c>
      <c r="W331" s="83"/>
      <c r="X331" s="86">
        <f>SUM(X332:X400)</f>
        <v>0</v>
      </c>
      <c r="AR331" s="81" t="s">
        <v>82</v>
      </c>
      <c r="AT331" s="87" t="s">
        <v>71</v>
      </c>
      <c r="AU331" s="87" t="s">
        <v>80</v>
      </c>
      <c r="AY331" s="81" t="s">
        <v>161</v>
      </c>
      <c r="BK331" s="88">
        <f>SUM(BK332:BK400)</f>
        <v>0</v>
      </c>
    </row>
    <row r="332" spans="1:65" s="2" customFormat="1" ht="24.2" customHeight="1">
      <c r="A332" s="21"/>
      <c r="B332" s="137"/>
      <c r="C332" s="213" t="s">
        <v>404</v>
      </c>
      <c r="D332" s="213" t="s">
        <v>164</v>
      </c>
      <c r="E332" s="214" t="s">
        <v>1261</v>
      </c>
      <c r="F332" s="215" t="s">
        <v>1262</v>
      </c>
      <c r="G332" s="216" t="s">
        <v>167</v>
      </c>
      <c r="H332" s="217">
        <v>111.1</v>
      </c>
      <c r="I332" s="218">
        <v>0</v>
      </c>
      <c r="J332" s="123"/>
      <c r="K332" s="218">
        <f>ROUND(P332*H332,2)</f>
        <v>0</v>
      </c>
      <c r="L332" s="89"/>
      <c r="M332" s="22"/>
      <c r="N332" s="90" t="s">
        <v>1</v>
      </c>
      <c r="O332" s="91" t="s">
        <v>35</v>
      </c>
      <c r="P332" s="92">
        <f>I332+J332</f>
        <v>0</v>
      </c>
      <c r="Q332" s="92">
        <f>ROUND(I332*H332,2)</f>
        <v>0</v>
      </c>
      <c r="R332" s="92">
        <f>ROUND(J332*H332,2)</f>
        <v>0</v>
      </c>
      <c r="S332" s="93">
        <v>0</v>
      </c>
      <c r="T332" s="93">
        <f>S332*H332</f>
        <v>0</v>
      </c>
      <c r="U332" s="93">
        <v>0</v>
      </c>
      <c r="V332" s="93">
        <f>U332*H332</f>
        <v>0</v>
      </c>
      <c r="W332" s="93">
        <v>0</v>
      </c>
      <c r="X332" s="94">
        <f>W332*H332</f>
        <v>0</v>
      </c>
      <c r="Y332" s="21"/>
      <c r="Z332" s="21"/>
      <c r="AA332" s="21"/>
      <c r="AB332" s="21"/>
      <c r="AC332" s="21"/>
      <c r="AD332" s="21"/>
      <c r="AE332" s="21"/>
      <c r="AR332" s="95" t="s">
        <v>239</v>
      </c>
      <c r="AT332" s="95" t="s">
        <v>164</v>
      </c>
      <c r="AU332" s="95" t="s">
        <v>82</v>
      </c>
      <c r="AY332" s="17" t="s">
        <v>161</v>
      </c>
      <c r="BE332" s="96">
        <f>IF(O332="základní",K332,0)</f>
        <v>0</v>
      </c>
      <c r="BF332" s="96">
        <f>IF(O332="snížená",K332,0)</f>
        <v>0</v>
      </c>
      <c r="BG332" s="96">
        <f>IF(O332="zákl. přenesená",K332,0)</f>
        <v>0</v>
      </c>
      <c r="BH332" s="96">
        <f>IF(O332="sníž. přenesená",K332,0)</f>
        <v>0</v>
      </c>
      <c r="BI332" s="96">
        <f>IF(O332="nulová",K332,0)</f>
        <v>0</v>
      </c>
      <c r="BJ332" s="17" t="s">
        <v>80</v>
      </c>
      <c r="BK332" s="96">
        <f>ROUND(P332*H332,2)</f>
        <v>0</v>
      </c>
      <c r="BL332" s="17" t="s">
        <v>239</v>
      </c>
      <c r="BM332" s="95" t="s">
        <v>790</v>
      </c>
    </row>
    <row r="333" spans="1:65" s="15" customFormat="1">
      <c r="B333" s="230"/>
      <c r="C333" s="231"/>
      <c r="D333" s="221" t="s">
        <v>169</v>
      </c>
      <c r="E333" s="232" t="s">
        <v>1</v>
      </c>
      <c r="F333" s="233" t="s">
        <v>1263</v>
      </c>
      <c r="G333" s="231"/>
      <c r="H333" s="232" t="s">
        <v>1</v>
      </c>
      <c r="I333" s="231"/>
      <c r="J333" s="231"/>
      <c r="K333" s="231"/>
      <c r="M333" s="107"/>
      <c r="N333" s="109"/>
      <c r="O333" s="110"/>
      <c r="P333" s="110"/>
      <c r="Q333" s="110"/>
      <c r="R333" s="110"/>
      <c r="S333" s="110"/>
      <c r="T333" s="110"/>
      <c r="U333" s="110"/>
      <c r="V333" s="110"/>
      <c r="W333" s="110"/>
      <c r="X333" s="111"/>
      <c r="AT333" s="108" t="s">
        <v>169</v>
      </c>
      <c r="AU333" s="108" t="s">
        <v>82</v>
      </c>
      <c r="AV333" s="15" t="s">
        <v>80</v>
      </c>
      <c r="AW333" s="15" t="s">
        <v>4</v>
      </c>
      <c r="AX333" s="15" t="s">
        <v>72</v>
      </c>
      <c r="AY333" s="108" t="s">
        <v>161</v>
      </c>
    </row>
    <row r="334" spans="1:65" s="13" customFormat="1">
      <c r="B334" s="219"/>
      <c r="C334" s="220"/>
      <c r="D334" s="221" t="s">
        <v>169</v>
      </c>
      <c r="E334" s="222" t="s">
        <v>1</v>
      </c>
      <c r="F334" s="223" t="s">
        <v>1264</v>
      </c>
      <c r="G334" s="220"/>
      <c r="H334" s="224">
        <v>55.9</v>
      </c>
      <c r="I334" s="220"/>
      <c r="J334" s="220"/>
      <c r="K334" s="220"/>
      <c r="M334" s="97"/>
      <c r="N334" s="99"/>
      <c r="O334" s="100"/>
      <c r="P334" s="100"/>
      <c r="Q334" s="100"/>
      <c r="R334" s="100"/>
      <c r="S334" s="100"/>
      <c r="T334" s="100"/>
      <c r="U334" s="100"/>
      <c r="V334" s="100"/>
      <c r="W334" s="100"/>
      <c r="X334" s="101"/>
      <c r="AT334" s="98" t="s">
        <v>169</v>
      </c>
      <c r="AU334" s="98" t="s">
        <v>82</v>
      </c>
      <c r="AV334" s="13" t="s">
        <v>82</v>
      </c>
      <c r="AW334" s="13" t="s">
        <v>4</v>
      </c>
      <c r="AX334" s="13" t="s">
        <v>72</v>
      </c>
      <c r="AY334" s="98" t="s">
        <v>161</v>
      </c>
    </row>
    <row r="335" spans="1:65" s="15" customFormat="1">
      <c r="B335" s="230"/>
      <c r="C335" s="231"/>
      <c r="D335" s="221" t="s">
        <v>169</v>
      </c>
      <c r="E335" s="232" t="s">
        <v>1</v>
      </c>
      <c r="F335" s="233" t="s">
        <v>1265</v>
      </c>
      <c r="G335" s="231"/>
      <c r="H335" s="232" t="s">
        <v>1</v>
      </c>
      <c r="I335" s="231"/>
      <c r="J335" s="231"/>
      <c r="K335" s="231"/>
      <c r="M335" s="107"/>
      <c r="N335" s="109"/>
      <c r="O335" s="110"/>
      <c r="P335" s="110"/>
      <c r="Q335" s="110"/>
      <c r="R335" s="110"/>
      <c r="S335" s="110"/>
      <c r="T335" s="110"/>
      <c r="U335" s="110"/>
      <c r="V335" s="110"/>
      <c r="W335" s="110"/>
      <c r="X335" s="111"/>
      <c r="AT335" s="108" t="s">
        <v>169</v>
      </c>
      <c r="AU335" s="108" t="s">
        <v>82</v>
      </c>
      <c r="AV335" s="15" t="s">
        <v>80</v>
      </c>
      <c r="AW335" s="15" t="s">
        <v>4</v>
      </c>
      <c r="AX335" s="15" t="s">
        <v>72</v>
      </c>
      <c r="AY335" s="108" t="s">
        <v>161</v>
      </c>
    </row>
    <row r="336" spans="1:65" s="13" customFormat="1">
      <c r="B336" s="219"/>
      <c r="C336" s="220"/>
      <c r="D336" s="221" t="s">
        <v>169</v>
      </c>
      <c r="E336" s="222" t="s">
        <v>1</v>
      </c>
      <c r="F336" s="223" t="s">
        <v>1266</v>
      </c>
      <c r="G336" s="220"/>
      <c r="H336" s="224">
        <v>55.2</v>
      </c>
      <c r="I336" s="220"/>
      <c r="J336" s="220"/>
      <c r="K336" s="220"/>
      <c r="M336" s="97"/>
      <c r="N336" s="99"/>
      <c r="O336" s="100"/>
      <c r="P336" s="100"/>
      <c r="Q336" s="100"/>
      <c r="R336" s="100"/>
      <c r="S336" s="100"/>
      <c r="T336" s="100"/>
      <c r="U336" s="100"/>
      <c r="V336" s="100"/>
      <c r="W336" s="100"/>
      <c r="X336" s="101"/>
      <c r="AT336" s="98" t="s">
        <v>169</v>
      </c>
      <c r="AU336" s="98" t="s">
        <v>82</v>
      </c>
      <c r="AV336" s="13" t="s">
        <v>82</v>
      </c>
      <c r="AW336" s="13" t="s">
        <v>4</v>
      </c>
      <c r="AX336" s="13" t="s">
        <v>72</v>
      </c>
      <c r="AY336" s="98" t="s">
        <v>161</v>
      </c>
    </row>
    <row r="337" spans="1:65" s="14" customFormat="1">
      <c r="B337" s="225"/>
      <c r="C337" s="226"/>
      <c r="D337" s="221" t="s">
        <v>169</v>
      </c>
      <c r="E337" s="227" t="s">
        <v>1</v>
      </c>
      <c r="F337" s="228" t="s">
        <v>171</v>
      </c>
      <c r="G337" s="226"/>
      <c r="H337" s="229">
        <v>111.1</v>
      </c>
      <c r="I337" s="226"/>
      <c r="J337" s="226"/>
      <c r="K337" s="226"/>
      <c r="M337" s="102"/>
      <c r="N337" s="104"/>
      <c r="O337" s="105"/>
      <c r="P337" s="105"/>
      <c r="Q337" s="105"/>
      <c r="R337" s="105"/>
      <c r="S337" s="105"/>
      <c r="T337" s="105"/>
      <c r="U337" s="105"/>
      <c r="V337" s="105"/>
      <c r="W337" s="105"/>
      <c r="X337" s="106"/>
      <c r="AT337" s="103" t="s">
        <v>169</v>
      </c>
      <c r="AU337" s="103" t="s">
        <v>82</v>
      </c>
      <c r="AV337" s="14" t="s">
        <v>168</v>
      </c>
      <c r="AW337" s="14" t="s">
        <v>4</v>
      </c>
      <c r="AX337" s="14" t="s">
        <v>80</v>
      </c>
      <c r="AY337" s="103" t="s">
        <v>161</v>
      </c>
    </row>
    <row r="338" spans="1:65" s="2" customFormat="1" ht="24.2" customHeight="1">
      <c r="A338" s="21"/>
      <c r="B338" s="137"/>
      <c r="C338" s="213" t="s">
        <v>791</v>
      </c>
      <c r="D338" s="213" t="s">
        <v>164</v>
      </c>
      <c r="E338" s="214" t="s">
        <v>1267</v>
      </c>
      <c r="F338" s="215" t="s">
        <v>1268</v>
      </c>
      <c r="G338" s="216" t="s">
        <v>167</v>
      </c>
      <c r="H338" s="217">
        <v>111.1</v>
      </c>
      <c r="I338" s="123"/>
      <c r="J338" s="123"/>
      <c r="K338" s="218">
        <f>ROUND(P338*H338,2)</f>
        <v>0</v>
      </c>
      <c r="L338" s="89"/>
      <c r="M338" s="22"/>
      <c r="N338" s="90" t="s">
        <v>1</v>
      </c>
      <c r="O338" s="91" t="s">
        <v>35</v>
      </c>
      <c r="P338" s="92">
        <f>I338+J338</f>
        <v>0</v>
      </c>
      <c r="Q338" s="92">
        <f>ROUND(I338*H338,2)</f>
        <v>0</v>
      </c>
      <c r="R338" s="92">
        <f>ROUND(J338*H338,2)</f>
        <v>0</v>
      </c>
      <c r="S338" s="93">
        <v>0</v>
      </c>
      <c r="T338" s="93">
        <f>S338*H338</f>
        <v>0</v>
      </c>
      <c r="U338" s="93">
        <v>0</v>
      </c>
      <c r="V338" s="93">
        <f>U338*H338</f>
        <v>0</v>
      </c>
      <c r="W338" s="93">
        <v>0</v>
      </c>
      <c r="X338" s="94">
        <f>W338*H338</f>
        <v>0</v>
      </c>
      <c r="Y338" s="21"/>
      <c r="Z338" s="21"/>
      <c r="AA338" s="21"/>
      <c r="AB338" s="21"/>
      <c r="AC338" s="21"/>
      <c r="AD338" s="21"/>
      <c r="AE338" s="21"/>
      <c r="AR338" s="95" t="s">
        <v>239</v>
      </c>
      <c r="AT338" s="95" t="s">
        <v>164</v>
      </c>
      <c r="AU338" s="95" t="s">
        <v>82</v>
      </c>
      <c r="AY338" s="17" t="s">
        <v>161</v>
      </c>
      <c r="BE338" s="96">
        <f>IF(O338="základní",K338,0)</f>
        <v>0</v>
      </c>
      <c r="BF338" s="96">
        <f>IF(O338="snížená",K338,0)</f>
        <v>0</v>
      </c>
      <c r="BG338" s="96">
        <f>IF(O338="zákl. přenesená",K338,0)</f>
        <v>0</v>
      </c>
      <c r="BH338" s="96">
        <f>IF(O338="sníž. přenesená",K338,0)</f>
        <v>0</v>
      </c>
      <c r="BI338" s="96">
        <f>IF(O338="nulová",K338,0)</f>
        <v>0</v>
      </c>
      <c r="BJ338" s="17" t="s">
        <v>80</v>
      </c>
      <c r="BK338" s="96">
        <f>ROUND(P338*H338,2)</f>
        <v>0</v>
      </c>
      <c r="BL338" s="17" t="s">
        <v>239</v>
      </c>
      <c r="BM338" s="95" t="s">
        <v>794</v>
      </c>
    </row>
    <row r="339" spans="1:65" s="15" customFormat="1">
      <c r="B339" s="230"/>
      <c r="C339" s="231"/>
      <c r="D339" s="221" t="s">
        <v>169</v>
      </c>
      <c r="E339" s="232" t="s">
        <v>1</v>
      </c>
      <c r="F339" s="233" t="s">
        <v>1263</v>
      </c>
      <c r="G339" s="231"/>
      <c r="H339" s="232" t="s">
        <v>1</v>
      </c>
      <c r="I339" s="231"/>
      <c r="J339" s="231"/>
      <c r="K339" s="231"/>
      <c r="M339" s="107"/>
      <c r="N339" s="109"/>
      <c r="O339" s="110"/>
      <c r="P339" s="110"/>
      <c r="Q339" s="110"/>
      <c r="R339" s="110"/>
      <c r="S339" s="110"/>
      <c r="T339" s="110"/>
      <c r="U339" s="110"/>
      <c r="V339" s="110"/>
      <c r="W339" s="110"/>
      <c r="X339" s="111"/>
      <c r="AT339" s="108" t="s">
        <v>169</v>
      </c>
      <c r="AU339" s="108" t="s">
        <v>82</v>
      </c>
      <c r="AV339" s="15" t="s">
        <v>80</v>
      </c>
      <c r="AW339" s="15" t="s">
        <v>4</v>
      </c>
      <c r="AX339" s="15" t="s">
        <v>72</v>
      </c>
      <c r="AY339" s="108" t="s">
        <v>161</v>
      </c>
    </row>
    <row r="340" spans="1:65" s="13" customFormat="1">
      <c r="B340" s="219"/>
      <c r="C340" s="220"/>
      <c r="D340" s="221" t="s">
        <v>169</v>
      </c>
      <c r="E340" s="222" t="s">
        <v>1</v>
      </c>
      <c r="F340" s="223" t="s">
        <v>1264</v>
      </c>
      <c r="G340" s="220"/>
      <c r="H340" s="224">
        <v>55.9</v>
      </c>
      <c r="I340" s="220"/>
      <c r="J340" s="220"/>
      <c r="K340" s="220"/>
      <c r="M340" s="97"/>
      <c r="N340" s="99"/>
      <c r="O340" s="100"/>
      <c r="P340" s="100"/>
      <c r="Q340" s="100"/>
      <c r="R340" s="100"/>
      <c r="S340" s="100"/>
      <c r="T340" s="100"/>
      <c r="U340" s="100"/>
      <c r="V340" s="100"/>
      <c r="W340" s="100"/>
      <c r="X340" s="101"/>
      <c r="AT340" s="98" t="s">
        <v>169</v>
      </c>
      <c r="AU340" s="98" t="s">
        <v>82</v>
      </c>
      <c r="AV340" s="13" t="s">
        <v>82</v>
      </c>
      <c r="AW340" s="13" t="s">
        <v>4</v>
      </c>
      <c r="AX340" s="13" t="s">
        <v>72</v>
      </c>
      <c r="AY340" s="98" t="s">
        <v>161</v>
      </c>
    </row>
    <row r="341" spans="1:65" s="15" customFormat="1">
      <c r="B341" s="230"/>
      <c r="C341" s="231"/>
      <c r="D341" s="221" t="s">
        <v>169</v>
      </c>
      <c r="E341" s="232" t="s">
        <v>1</v>
      </c>
      <c r="F341" s="233" t="s">
        <v>1265</v>
      </c>
      <c r="G341" s="231"/>
      <c r="H341" s="232" t="s">
        <v>1</v>
      </c>
      <c r="I341" s="231"/>
      <c r="J341" s="231"/>
      <c r="K341" s="231"/>
      <c r="M341" s="107"/>
      <c r="N341" s="109"/>
      <c r="O341" s="110"/>
      <c r="P341" s="110"/>
      <c r="Q341" s="110"/>
      <c r="R341" s="110"/>
      <c r="S341" s="110"/>
      <c r="T341" s="110"/>
      <c r="U341" s="110"/>
      <c r="V341" s="110"/>
      <c r="W341" s="110"/>
      <c r="X341" s="111"/>
      <c r="AT341" s="108" t="s">
        <v>169</v>
      </c>
      <c r="AU341" s="108" t="s">
        <v>82</v>
      </c>
      <c r="AV341" s="15" t="s">
        <v>80</v>
      </c>
      <c r="AW341" s="15" t="s">
        <v>4</v>
      </c>
      <c r="AX341" s="15" t="s">
        <v>72</v>
      </c>
      <c r="AY341" s="108" t="s">
        <v>161</v>
      </c>
    </row>
    <row r="342" spans="1:65" s="13" customFormat="1">
      <c r="B342" s="219"/>
      <c r="C342" s="220"/>
      <c r="D342" s="221" t="s">
        <v>169</v>
      </c>
      <c r="E342" s="222" t="s">
        <v>1</v>
      </c>
      <c r="F342" s="223" t="s">
        <v>1266</v>
      </c>
      <c r="G342" s="220"/>
      <c r="H342" s="224">
        <v>55.2</v>
      </c>
      <c r="I342" s="220"/>
      <c r="J342" s="220"/>
      <c r="K342" s="220"/>
      <c r="M342" s="97"/>
      <c r="N342" s="99"/>
      <c r="O342" s="100"/>
      <c r="P342" s="100"/>
      <c r="Q342" s="100"/>
      <c r="R342" s="100"/>
      <c r="S342" s="100"/>
      <c r="T342" s="100"/>
      <c r="U342" s="100"/>
      <c r="V342" s="100"/>
      <c r="W342" s="100"/>
      <c r="X342" s="101"/>
      <c r="AT342" s="98" t="s">
        <v>169</v>
      </c>
      <c r="AU342" s="98" t="s">
        <v>82</v>
      </c>
      <c r="AV342" s="13" t="s">
        <v>82</v>
      </c>
      <c r="AW342" s="13" t="s">
        <v>4</v>
      </c>
      <c r="AX342" s="13" t="s">
        <v>72</v>
      </c>
      <c r="AY342" s="98" t="s">
        <v>161</v>
      </c>
    </row>
    <row r="343" spans="1:65" s="14" customFormat="1">
      <c r="B343" s="225"/>
      <c r="C343" s="226"/>
      <c r="D343" s="221" t="s">
        <v>169</v>
      </c>
      <c r="E343" s="227" t="s">
        <v>1</v>
      </c>
      <c r="F343" s="228" t="s">
        <v>171</v>
      </c>
      <c r="G343" s="226"/>
      <c r="H343" s="229">
        <v>111.1</v>
      </c>
      <c r="I343" s="226"/>
      <c r="J343" s="226"/>
      <c r="K343" s="226"/>
      <c r="M343" s="102"/>
      <c r="N343" s="104"/>
      <c r="O343" s="105"/>
      <c r="P343" s="105"/>
      <c r="Q343" s="105"/>
      <c r="R343" s="105"/>
      <c r="S343" s="105"/>
      <c r="T343" s="105"/>
      <c r="U343" s="105"/>
      <c r="V343" s="105"/>
      <c r="W343" s="105"/>
      <c r="X343" s="106"/>
      <c r="AT343" s="103" t="s">
        <v>169</v>
      </c>
      <c r="AU343" s="103" t="s">
        <v>82</v>
      </c>
      <c r="AV343" s="14" t="s">
        <v>168</v>
      </c>
      <c r="AW343" s="14" t="s">
        <v>4</v>
      </c>
      <c r="AX343" s="14" t="s">
        <v>80</v>
      </c>
      <c r="AY343" s="103" t="s">
        <v>161</v>
      </c>
    </row>
    <row r="344" spans="1:65" s="2" customFormat="1" ht="37.9" customHeight="1">
      <c r="A344" s="21"/>
      <c r="B344" s="137"/>
      <c r="C344" s="213" t="s">
        <v>411</v>
      </c>
      <c r="D344" s="213" t="s">
        <v>164</v>
      </c>
      <c r="E344" s="214" t="s">
        <v>1269</v>
      </c>
      <c r="F344" s="215" t="s">
        <v>1270</v>
      </c>
      <c r="G344" s="216" t="s">
        <v>346</v>
      </c>
      <c r="H344" s="217">
        <v>106.5</v>
      </c>
      <c r="I344" s="123"/>
      <c r="J344" s="123"/>
      <c r="K344" s="218">
        <f>ROUND(P344*H344,2)</f>
        <v>0</v>
      </c>
      <c r="L344" s="89"/>
      <c r="M344" s="22"/>
      <c r="N344" s="90" t="s">
        <v>1</v>
      </c>
      <c r="O344" s="91" t="s">
        <v>35</v>
      </c>
      <c r="P344" s="92">
        <f>I344+J344</f>
        <v>0</v>
      </c>
      <c r="Q344" s="92">
        <f>ROUND(I344*H344,2)</f>
        <v>0</v>
      </c>
      <c r="R344" s="92">
        <f>ROUND(J344*H344,2)</f>
        <v>0</v>
      </c>
      <c r="S344" s="93">
        <v>0</v>
      </c>
      <c r="T344" s="93">
        <f>S344*H344</f>
        <v>0</v>
      </c>
      <c r="U344" s="93">
        <v>0</v>
      </c>
      <c r="V344" s="93">
        <f>U344*H344</f>
        <v>0</v>
      </c>
      <c r="W344" s="93">
        <v>0</v>
      </c>
      <c r="X344" s="94">
        <f>W344*H344</f>
        <v>0</v>
      </c>
      <c r="Y344" s="21"/>
      <c r="Z344" s="21"/>
      <c r="AA344" s="21"/>
      <c r="AB344" s="21"/>
      <c r="AC344" s="21"/>
      <c r="AD344" s="21"/>
      <c r="AE344" s="21"/>
      <c r="AR344" s="95" t="s">
        <v>239</v>
      </c>
      <c r="AT344" s="95" t="s">
        <v>164</v>
      </c>
      <c r="AU344" s="95" t="s">
        <v>82</v>
      </c>
      <c r="AY344" s="17" t="s">
        <v>161</v>
      </c>
      <c r="BE344" s="96">
        <f>IF(O344="základní",K344,0)</f>
        <v>0</v>
      </c>
      <c r="BF344" s="96">
        <f>IF(O344="snížená",K344,0)</f>
        <v>0</v>
      </c>
      <c r="BG344" s="96">
        <f>IF(O344="zákl. přenesená",K344,0)</f>
        <v>0</v>
      </c>
      <c r="BH344" s="96">
        <f>IF(O344="sníž. přenesená",K344,0)</f>
        <v>0</v>
      </c>
      <c r="BI344" s="96">
        <f>IF(O344="nulová",K344,0)</f>
        <v>0</v>
      </c>
      <c r="BJ344" s="17" t="s">
        <v>80</v>
      </c>
      <c r="BK344" s="96">
        <f>ROUND(P344*H344,2)</f>
        <v>0</v>
      </c>
      <c r="BL344" s="17" t="s">
        <v>239</v>
      </c>
      <c r="BM344" s="95" t="s">
        <v>798</v>
      </c>
    </row>
    <row r="345" spans="1:65" s="13" customFormat="1">
      <c r="B345" s="219"/>
      <c r="C345" s="220"/>
      <c r="D345" s="221" t="s">
        <v>169</v>
      </c>
      <c r="E345" s="222" t="s">
        <v>1</v>
      </c>
      <c r="F345" s="223" t="s">
        <v>1271</v>
      </c>
      <c r="G345" s="220"/>
      <c r="H345" s="224">
        <v>106.5</v>
      </c>
      <c r="I345" s="220"/>
      <c r="J345" s="220"/>
      <c r="K345" s="220"/>
      <c r="M345" s="97"/>
      <c r="N345" s="99"/>
      <c r="O345" s="100"/>
      <c r="P345" s="100"/>
      <c r="Q345" s="100"/>
      <c r="R345" s="100"/>
      <c r="S345" s="100"/>
      <c r="T345" s="100"/>
      <c r="U345" s="100"/>
      <c r="V345" s="100"/>
      <c r="W345" s="100"/>
      <c r="X345" s="101"/>
      <c r="AT345" s="98" t="s">
        <v>169</v>
      </c>
      <c r="AU345" s="98" t="s">
        <v>82</v>
      </c>
      <c r="AV345" s="13" t="s">
        <v>82</v>
      </c>
      <c r="AW345" s="13" t="s">
        <v>4</v>
      </c>
      <c r="AX345" s="13" t="s">
        <v>72</v>
      </c>
      <c r="AY345" s="98" t="s">
        <v>161</v>
      </c>
    </row>
    <row r="346" spans="1:65" s="14" customFormat="1">
      <c r="B346" s="225"/>
      <c r="C346" s="226"/>
      <c r="D346" s="221" t="s">
        <v>169</v>
      </c>
      <c r="E346" s="227" t="s">
        <v>1</v>
      </c>
      <c r="F346" s="228" t="s">
        <v>171</v>
      </c>
      <c r="G346" s="226"/>
      <c r="H346" s="229">
        <v>106.5</v>
      </c>
      <c r="I346" s="226"/>
      <c r="J346" s="226"/>
      <c r="K346" s="226"/>
      <c r="M346" s="102"/>
      <c r="N346" s="104"/>
      <c r="O346" s="105"/>
      <c r="P346" s="105"/>
      <c r="Q346" s="105"/>
      <c r="R346" s="105"/>
      <c r="S346" s="105"/>
      <c r="T346" s="105"/>
      <c r="U346" s="105"/>
      <c r="V346" s="105"/>
      <c r="W346" s="105"/>
      <c r="X346" s="106"/>
      <c r="AT346" s="103" t="s">
        <v>169</v>
      </c>
      <c r="AU346" s="103" t="s">
        <v>82</v>
      </c>
      <c r="AV346" s="14" t="s">
        <v>168</v>
      </c>
      <c r="AW346" s="14" t="s">
        <v>4</v>
      </c>
      <c r="AX346" s="14" t="s">
        <v>80</v>
      </c>
      <c r="AY346" s="103" t="s">
        <v>161</v>
      </c>
    </row>
    <row r="347" spans="1:65" s="2" customFormat="1" ht="24.2" customHeight="1">
      <c r="A347" s="21"/>
      <c r="B347" s="137"/>
      <c r="C347" s="235" t="s">
        <v>801</v>
      </c>
      <c r="D347" s="235" t="s">
        <v>549</v>
      </c>
      <c r="E347" s="236" t="s">
        <v>1272</v>
      </c>
      <c r="F347" s="237" t="s">
        <v>1273</v>
      </c>
      <c r="G347" s="238" t="s">
        <v>346</v>
      </c>
      <c r="H347" s="239">
        <v>117.15</v>
      </c>
      <c r="I347" s="123"/>
      <c r="J347" s="240"/>
      <c r="K347" s="241">
        <f>ROUND(P347*H347,2)</f>
        <v>0</v>
      </c>
      <c r="L347" s="115"/>
      <c r="M347" s="116"/>
      <c r="N347" s="117" t="s">
        <v>1</v>
      </c>
      <c r="O347" s="91" t="s">
        <v>35</v>
      </c>
      <c r="P347" s="92">
        <f>I347+J347</f>
        <v>0</v>
      </c>
      <c r="Q347" s="92">
        <f>ROUND(I347*H347,2)</f>
        <v>0</v>
      </c>
      <c r="R347" s="92">
        <f>ROUND(J347*H347,2)</f>
        <v>0</v>
      </c>
      <c r="S347" s="93">
        <v>0</v>
      </c>
      <c r="T347" s="93">
        <f>S347*H347</f>
        <v>0</v>
      </c>
      <c r="U347" s="93">
        <v>0</v>
      </c>
      <c r="V347" s="93">
        <f>U347*H347</f>
        <v>0</v>
      </c>
      <c r="W347" s="93">
        <v>0</v>
      </c>
      <c r="X347" s="94">
        <f>W347*H347</f>
        <v>0</v>
      </c>
      <c r="Y347" s="21"/>
      <c r="Z347" s="21"/>
      <c r="AA347" s="21"/>
      <c r="AB347" s="21"/>
      <c r="AC347" s="21"/>
      <c r="AD347" s="21"/>
      <c r="AE347" s="21"/>
      <c r="AR347" s="95" t="s">
        <v>286</v>
      </c>
      <c r="AT347" s="95" t="s">
        <v>549</v>
      </c>
      <c r="AU347" s="95" t="s">
        <v>82</v>
      </c>
      <c r="AY347" s="17" t="s">
        <v>161</v>
      </c>
      <c r="BE347" s="96">
        <f>IF(O347="základní",K347,0)</f>
        <v>0</v>
      </c>
      <c r="BF347" s="96">
        <f>IF(O347="snížená",K347,0)</f>
        <v>0</v>
      </c>
      <c r="BG347" s="96">
        <f>IF(O347="zákl. přenesená",K347,0)</f>
        <v>0</v>
      </c>
      <c r="BH347" s="96">
        <f>IF(O347="sníž. přenesená",K347,0)</f>
        <v>0</v>
      </c>
      <c r="BI347" s="96">
        <f>IF(O347="nulová",K347,0)</f>
        <v>0</v>
      </c>
      <c r="BJ347" s="17" t="s">
        <v>80</v>
      </c>
      <c r="BK347" s="96">
        <f>ROUND(P347*H347,2)</f>
        <v>0</v>
      </c>
      <c r="BL347" s="17" t="s">
        <v>239</v>
      </c>
      <c r="BM347" s="95" t="s">
        <v>804</v>
      </c>
    </row>
    <row r="348" spans="1:65" s="13" customFormat="1">
      <c r="B348" s="219"/>
      <c r="C348" s="220"/>
      <c r="D348" s="221" t="s">
        <v>169</v>
      </c>
      <c r="E348" s="222" t="s">
        <v>1</v>
      </c>
      <c r="F348" s="223" t="s">
        <v>1274</v>
      </c>
      <c r="G348" s="220"/>
      <c r="H348" s="224">
        <v>117.15</v>
      </c>
      <c r="I348" s="220"/>
      <c r="J348" s="220"/>
      <c r="K348" s="220"/>
      <c r="M348" s="97"/>
      <c r="N348" s="99"/>
      <c r="O348" s="100"/>
      <c r="P348" s="100"/>
      <c r="Q348" s="100"/>
      <c r="R348" s="100"/>
      <c r="S348" s="100"/>
      <c r="T348" s="100"/>
      <c r="U348" s="100"/>
      <c r="V348" s="100"/>
      <c r="W348" s="100"/>
      <c r="X348" s="101"/>
      <c r="AT348" s="98" t="s">
        <v>169</v>
      </c>
      <c r="AU348" s="98" t="s">
        <v>82</v>
      </c>
      <c r="AV348" s="13" t="s">
        <v>82</v>
      </c>
      <c r="AW348" s="13" t="s">
        <v>4</v>
      </c>
      <c r="AX348" s="13" t="s">
        <v>72</v>
      </c>
      <c r="AY348" s="98" t="s">
        <v>161</v>
      </c>
    </row>
    <row r="349" spans="1:65" s="14" customFormat="1">
      <c r="B349" s="225"/>
      <c r="C349" s="226"/>
      <c r="D349" s="221" t="s">
        <v>169</v>
      </c>
      <c r="E349" s="227" t="s">
        <v>1</v>
      </c>
      <c r="F349" s="228" t="s">
        <v>171</v>
      </c>
      <c r="G349" s="226"/>
      <c r="H349" s="229">
        <v>117.15</v>
      </c>
      <c r="I349" s="226"/>
      <c r="J349" s="226"/>
      <c r="K349" s="226"/>
      <c r="M349" s="102"/>
      <c r="N349" s="104"/>
      <c r="O349" s="105"/>
      <c r="P349" s="105"/>
      <c r="Q349" s="105"/>
      <c r="R349" s="105"/>
      <c r="S349" s="105"/>
      <c r="T349" s="105"/>
      <c r="U349" s="105"/>
      <c r="V349" s="105"/>
      <c r="W349" s="105"/>
      <c r="X349" s="106"/>
      <c r="AT349" s="103" t="s">
        <v>169</v>
      </c>
      <c r="AU349" s="103" t="s">
        <v>82</v>
      </c>
      <c r="AV349" s="14" t="s">
        <v>168</v>
      </c>
      <c r="AW349" s="14" t="s">
        <v>4</v>
      </c>
      <c r="AX349" s="14" t="s">
        <v>80</v>
      </c>
      <c r="AY349" s="103" t="s">
        <v>161</v>
      </c>
    </row>
    <row r="350" spans="1:65" s="2" customFormat="1" ht="37.9" customHeight="1">
      <c r="A350" s="21"/>
      <c r="B350" s="137"/>
      <c r="C350" s="213" t="s">
        <v>415</v>
      </c>
      <c r="D350" s="213" t="s">
        <v>164</v>
      </c>
      <c r="E350" s="214" t="s">
        <v>1275</v>
      </c>
      <c r="F350" s="215" t="s">
        <v>1276</v>
      </c>
      <c r="G350" s="216" t="s">
        <v>167</v>
      </c>
      <c r="H350" s="217">
        <v>55.2</v>
      </c>
      <c r="I350" s="123"/>
      <c r="J350" s="123"/>
      <c r="K350" s="218">
        <f>ROUND(P350*H350,2)</f>
        <v>0</v>
      </c>
      <c r="L350" s="89"/>
      <c r="M350" s="22"/>
      <c r="N350" s="90" t="s">
        <v>1</v>
      </c>
      <c r="O350" s="91" t="s">
        <v>35</v>
      </c>
      <c r="P350" s="92">
        <f>I350+J350</f>
        <v>0</v>
      </c>
      <c r="Q350" s="92">
        <f>ROUND(I350*H350,2)</f>
        <v>0</v>
      </c>
      <c r="R350" s="92">
        <f>ROUND(J350*H350,2)</f>
        <v>0</v>
      </c>
      <c r="S350" s="93">
        <v>0</v>
      </c>
      <c r="T350" s="93">
        <f>S350*H350</f>
        <v>0</v>
      </c>
      <c r="U350" s="93">
        <v>0</v>
      </c>
      <c r="V350" s="93">
        <f>U350*H350</f>
        <v>0</v>
      </c>
      <c r="W350" s="93">
        <v>0</v>
      </c>
      <c r="X350" s="94">
        <f>W350*H350</f>
        <v>0</v>
      </c>
      <c r="Y350" s="21"/>
      <c r="Z350" s="21"/>
      <c r="AA350" s="21"/>
      <c r="AB350" s="21"/>
      <c r="AC350" s="21"/>
      <c r="AD350" s="21"/>
      <c r="AE350" s="21"/>
      <c r="AR350" s="95" t="s">
        <v>239</v>
      </c>
      <c r="AT350" s="95" t="s">
        <v>164</v>
      </c>
      <c r="AU350" s="95" t="s">
        <v>82</v>
      </c>
      <c r="AY350" s="17" t="s">
        <v>161</v>
      </c>
      <c r="BE350" s="96">
        <f>IF(O350="základní",K350,0)</f>
        <v>0</v>
      </c>
      <c r="BF350" s="96">
        <f>IF(O350="snížená",K350,0)</f>
        <v>0</v>
      </c>
      <c r="BG350" s="96">
        <f>IF(O350="zákl. přenesená",K350,0)</f>
        <v>0</v>
      </c>
      <c r="BH350" s="96">
        <f>IF(O350="sníž. přenesená",K350,0)</f>
        <v>0</v>
      </c>
      <c r="BI350" s="96">
        <f>IF(O350="nulová",K350,0)</f>
        <v>0</v>
      </c>
      <c r="BJ350" s="17" t="s">
        <v>80</v>
      </c>
      <c r="BK350" s="96">
        <f>ROUND(P350*H350,2)</f>
        <v>0</v>
      </c>
      <c r="BL350" s="17" t="s">
        <v>239</v>
      </c>
      <c r="BM350" s="95" t="s">
        <v>642</v>
      </c>
    </row>
    <row r="351" spans="1:65" s="15" customFormat="1">
      <c r="B351" s="230"/>
      <c r="C351" s="231"/>
      <c r="D351" s="221" t="s">
        <v>169</v>
      </c>
      <c r="E351" s="232" t="s">
        <v>1</v>
      </c>
      <c r="F351" s="233" t="s">
        <v>1265</v>
      </c>
      <c r="G351" s="231"/>
      <c r="H351" s="232" t="s">
        <v>1</v>
      </c>
      <c r="I351" s="231"/>
      <c r="J351" s="231"/>
      <c r="K351" s="231"/>
      <c r="M351" s="107"/>
      <c r="N351" s="109"/>
      <c r="O351" s="110"/>
      <c r="P351" s="110"/>
      <c r="Q351" s="110"/>
      <c r="R351" s="110"/>
      <c r="S351" s="110"/>
      <c r="T351" s="110"/>
      <c r="U351" s="110"/>
      <c r="V351" s="110"/>
      <c r="W351" s="110"/>
      <c r="X351" s="111"/>
      <c r="AT351" s="108" t="s">
        <v>169</v>
      </c>
      <c r="AU351" s="108" t="s">
        <v>82</v>
      </c>
      <c r="AV351" s="15" t="s">
        <v>80</v>
      </c>
      <c r="AW351" s="15" t="s">
        <v>4</v>
      </c>
      <c r="AX351" s="15" t="s">
        <v>72</v>
      </c>
      <c r="AY351" s="108" t="s">
        <v>161</v>
      </c>
    </row>
    <row r="352" spans="1:65" s="13" customFormat="1">
      <c r="B352" s="219"/>
      <c r="C352" s="220"/>
      <c r="D352" s="221" t="s">
        <v>169</v>
      </c>
      <c r="E352" s="222" t="s">
        <v>1</v>
      </c>
      <c r="F352" s="223" t="s">
        <v>1266</v>
      </c>
      <c r="G352" s="220"/>
      <c r="H352" s="224">
        <v>55.2</v>
      </c>
      <c r="I352" s="220"/>
      <c r="J352" s="220"/>
      <c r="K352" s="220"/>
      <c r="M352" s="97"/>
      <c r="N352" s="99"/>
      <c r="O352" s="100"/>
      <c r="P352" s="100"/>
      <c r="Q352" s="100"/>
      <c r="R352" s="100"/>
      <c r="S352" s="100"/>
      <c r="T352" s="100"/>
      <c r="U352" s="100"/>
      <c r="V352" s="100"/>
      <c r="W352" s="100"/>
      <c r="X352" s="101"/>
      <c r="AT352" s="98" t="s">
        <v>169</v>
      </c>
      <c r="AU352" s="98" t="s">
        <v>82</v>
      </c>
      <c r="AV352" s="13" t="s">
        <v>82</v>
      </c>
      <c r="AW352" s="13" t="s">
        <v>4</v>
      </c>
      <c r="AX352" s="13" t="s">
        <v>72</v>
      </c>
      <c r="AY352" s="98" t="s">
        <v>161</v>
      </c>
    </row>
    <row r="353" spans="1:65" s="14" customFormat="1">
      <c r="B353" s="225"/>
      <c r="C353" s="226"/>
      <c r="D353" s="221" t="s">
        <v>169</v>
      </c>
      <c r="E353" s="227" t="s">
        <v>1</v>
      </c>
      <c r="F353" s="228" t="s">
        <v>171</v>
      </c>
      <c r="G353" s="226"/>
      <c r="H353" s="229">
        <v>55.2</v>
      </c>
      <c r="I353" s="226"/>
      <c r="J353" s="226"/>
      <c r="K353" s="226"/>
      <c r="M353" s="102"/>
      <c r="N353" s="104"/>
      <c r="O353" s="105"/>
      <c r="P353" s="105"/>
      <c r="Q353" s="105"/>
      <c r="R353" s="105"/>
      <c r="S353" s="105"/>
      <c r="T353" s="105"/>
      <c r="U353" s="105"/>
      <c r="V353" s="105"/>
      <c r="W353" s="105"/>
      <c r="X353" s="106"/>
      <c r="AT353" s="103" t="s">
        <v>169</v>
      </c>
      <c r="AU353" s="103" t="s">
        <v>82</v>
      </c>
      <c r="AV353" s="14" t="s">
        <v>168</v>
      </c>
      <c r="AW353" s="14" t="s">
        <v>4</v>
      </c>
      <c r="AX353" s="14" t="s">
        <v>80</v>
      </c>
      <c r="AY353" s="103" t="s">
        <v>161</v>
      </c>
    </row>
    <row r="354" spans="1:65" s="2" customFormat="1" ht="33" customHeight="1">
      <c r="A354" s="21"/>
      <c r="B354" s="137"/>
      <c r="C354" s="235" t="s">
        <v>807</v>
      </c>
      <c r="D354" s="235" t="s">
        <v>549</v>
      </c>
      <c r="E354" s="236" t="s">
        <v>1277</v>
      </c>
      <c r="F354" s="237" t="s">
        <v>1278</v>
      </c>
      <c r="G354" s="238" t="s">
        <v>167</v>
      </c>
      <c r="H354" s="239">
        <v>63.48</v>
      </c>
      <c r="I354" s="123"/>
      <c r="J354" s="240"/>
      <c r="K354" s="241">
        <f>ROUND(P354*H354,2)</f>
        <v>0</v>
      </c>
      <c r="L354" s="115"/>
      <c r="M354" s="116"/>
      <c r="N354" s="117" t="s">
        <v>1</v>
      </c>
      <c r="O354" s="91" t="s">
        <v>35</v>
      </c>
      <c r="P354" s="92">
        <f>I354+J354</f>
        <v>0</v>
      </c>
      <c r="Q354" s="92">
        <f>ROUND(I354*H354,2)</f>
        <v>0</v>
      </c>
      <c r="R354" s="92">
        <f>ROUND(J354*H354,2)</f>
        <v>0</v>
      </c>
      <c r="S354" s="93">
        <v>0</v>
      </c>
      <c r="T354" s="93">
        <f>S354*H354</f>
        <v>0</v>
      </c>
      <c r="U354" s="93">
        <v>0</v>
      </c>
      <c r="V354" s="93">
        <f>U354*H354</f>
        <v>0</v>
      </c>
      <c r="W354" s="93">
        <v>0</v>
      </c>
      <c r="X354" s="94">
        <f>W354*H354</f>
        <v>0</v>
      </c>
      <c r="Y354" s="21"/>
      <c r="Z354" s="21"/>
      <c r="AA354" s="21"/>
      <c r="AB354" s="21"/>
      <c r="AC354" s="21"/>
      <c r="AD354" s="21"/>
      <c r="AE354" s="21"/>
      <c r="AR354" s="95" t="s">
        <v>286</v>
      </c>
      <c r="AT354" s="95" t="s">
        <v>549</v>
      </c>
      <c r="AU354" s="95" t="s">
        <v>82</v>
      </c>
      <c r="AY354" s="17" t="s">
        <v>161</v>
      </c>
      <c r="BE354" s="96">
        <f>IF(O354="základní",K354,0)</f>
        <v>0</v>
      </c>
      <c r="BF354" s="96">
        <f>IF(O354="snížená",K354,0)</f>
        <v>0</v>
      </c>
      <c r="BG354" s="96">
        <f>IF(O354="zákl. přenesená",K354,0)</f>
        <v>0</v>
      </c>
      <c r="BH354" s="96">
        <f>IF(O354="sníž. přenesená",K354,0)</f>
        <v>0</v>
      </c>
      <c r="BI354" s="96">
        <f>IF(O354="nulová",K354,0)</f>
        <v>0</v>
      </c>
      <c r="BJ354" s="17" t="s">
        <v>80</v>
      </c>
      <c r="BK354" s="96">
        <f>ROUND(P354*H354,2)</f>
        <v>0</v>
      </c>
      <c r="BL354" s="17" t="s">
        <v>239</v>
      </c>
      <c r="BM354" s="95" t="s">
        <v>810</v>
      </c>
    </row>
    <row r="355" spans="1:65" s="13" customFormat="1">
      <c r="B355" s="219"/>
      <c r="C355" s="220"/>
      <c r="D355" s="221" t="s">
        <v>169</v>
      </c>
      <c r="E355" s="222" t="s">
        <v>1</v>
      </c>
      <c r="F355" s="223" t="s">
        <v>1279</v>
      </c>
      <c r="G355" s="220"/>
      <c r="H355" s="224">
        <v>63.48</v>
      </c>
      <c r="I355" s="220"/>
      <c r="J355" s="220"/>
      <c r="K355" s="220"/>
      <c r="M355" s="97"/>
      <c r="N355" s="99"/>
      <c r="O355" s="100"/>
      <c r="P355" s="100"/>
      <c r="Q355" s="100"/>
      <c r="R355" s="100"/>
      <c r="S355" s="100"/>
      <c r="T355" s="100"/>
      <c r="U355" s="100"/>
      <c r="V355" s="100"/>
      <c r="W355" s="100"/>
      <c r="X355" s="101"/>
      <c r="AT355" s="98" t="s">
        <v>169</v>
      </c>
      <c r="AU355" s="98" t="s">
        <v>82</v>
      </c>
      <c r="AV355" s="13" t="s">
        <v>82</v>
      </c>
      <c r="AW355" s="13" t="s">
        <v>4</v>
      </c>
      <c r="AX355" s="13" t="s">
        <v>72</v>
      </c>
      <c r="AY355" s="98" t="s">
        <v>161</v>
      </c>
    </row>
    <row r="356" spans="1:65" s="14" customFormat="1">
      <c r="B356" s="225"/>
      <c r="C356" s="226"/>
      <c r="D356" s="221" t="s">
        <v>169</v>
      </c>
      <c r="E356" s="227" t="s">
        <v>1</v>
      </c>
      <c r="F356" s="228" t="s">
        <v>171</v>
      </c>
      <c r="G356" s="226"/>
      <c r="H356" s="229">
        <v>63.48</v>
      </c>
      <c r="I356" s="226"/>
      <c r="J356" s="226"/>
      <c r="K356" s="226"/>
      <c r="M356" s="102"/>
      <c r="N356" s="104"/>
      <c r="O356" s="105"/>
      <c r="P356" s="105"/>
      <c r="Q356" s="105"/>
      <c r="R356" s="105"/>
      <c r="S356" s="105"/>
      <c r="T356" s="105"/>
      <c r="U356" s="105"/>
      <c r="V356" s="105"/>
      <c r="W356" s="105"/>
      <c r="X356" s="106"/>
      <c r="AT356" s="103" t="s">
        <v>169</v>
      </c>
      <c r="AU356" s="103" t="s">
        <v>82</v>
      </c>
      <c r="AV356" s="14" t="s">
        <v>168</v>
      </c>
      <c r="AW356" s="14" t="s">
        <v>4</v>
      </c>
      <c r="AX356" s="14" t="s">
        <v>80</v>
      </c>
      <c r="AY356" s="103" t="s">
        <v>161</v>
      </c>
    </row>
    <row r="357" spans="1:65" s="2" customFormat="1" ht="37.9" customHeight="1">
      <c r="A357" s="21"/>
      <c r="B357" s="137"/>
      <c r="C357" s="213" t="s">
        <v>423</v>
      </c>
      <c r="D357" s="213" t="s">
        <v>164</v>
      </c>
      <c r="E357" s="214" t="s">
        <v>1280</v>
      </c>
      <c r="F357" s="215" t="s">
        <v>1281</v>
      </c>
      <c r="G357" s="216" t="s">
        <v>167</v>
      </c>
      <c r="H357" s="217">
        <v>44.5</v>
      </c>
      <c r="I357" s="123"/>
      <c r="J357" s="123"/>
      <c r="K357" s="218">
        <f>ROUND(P357*H357,2)</f>
        <v>0</v>
      </c>
      <c r="L357" s="89"/>
      <c r="M357" s="22"/>
      <c r="N357" s="90" t="s">
        <v>1</v>
      </c>
      <c r="O357" s="91" t="s">
        <v>35</v>
      </c>
      <c r="P357" s="92">
        <f>I357+J357</f>
        <v>0</v>
      </c>
      <c r="Q357" s="92">
        <f>ROUND(I357*H357,2)</f>
        <v>0</v>
      </c>
      <c r="R357" s="92">
        <f>ROUND(J357*H357,2)</f>
        <v>0</v>
      </c>
      <c r="S357" s="93">
        <v>0</v>
      </c>
      <c r="T357" s="93">
        <f>S357*H357</f>
        <v>0</v>
      </c>
      <c r="U357" s="93">
        <v>0</v>
      </c>
      <c r="V357" s="93">
        <f>U357*H357</f>
        <v>0</v>
      </c>
      <c r="W357" s="93">
        <v>0</v>
      </c>
      <c r="X357" s="94">
        <f>W357*H357</f>
        <v>0</v>
      </c>
      <c r="Y357" s="21"/>
      <c r="Z357" s="21"/>
      <c r="AA357" s="21"/>
      <c r="AB357" s="21"/>
      <c r="AC357" s="21"/>
      <c r="AD357" s="21"/>
      <c r="AE357" s="21"/>
      <c r="AR357" s="95" t="s">
        <v>239</v>
      </c>
      <c r="AT357" s="95" t="s">
        <v>164</v>
      </c>
      <c r="AU357" s="95" t="s">
        <v>82</v>
      </c>
      <c r="AY357" s="17" t="s">
        <v>161</v>
      </c>
      <c r="BE357" s="96">
        <f>IF(O357="základní",K357,0)</f>
        <v>0</v>
      </c>
      <c r="BF357" s="96">
        <f>IF(O357="snížená",K357,0)</f>
        <v>0</v>
      </c>
      <c r="BG357" s="96">
        <f>IF(O357="zákl. přenesená",K357,0)</f>
        <v>0</v>
      </c>
      <c r="BH357" s="96">
        <f>IF(O357="sníž. přenesená",K357,0)</f>
        <v>0</v>
      </c>
      <c r="BI357" s="96">
        <f>IF(O357="nulová",K357,0)</f>
        <v>0</v>
      </c>
      <c r="BJ357" s="17" t="s">
        <v>80</v>
      </c>
      <c r="BK357" s="96">
        <f>ROUND(P357*H357,2)</f>
        <v>0</v>
      </c>
      <c r="BL357" s="17" t="s">
        <v>239</v>
      </c>
      <c r="BM357" s="95" t="s">
        <v>813</v>
      </c>
    </row>
    <row r="358" spans="1:65" s="15" customFormat="1">
      <c r="B358" s="230"/>
      <c r="C358" s="231"/>
      <c r="D358" s="221" t="s">
        <v>169</v>
      </c>
      <c r="E358" s="232" t="s">
        <v>1</v>
      </c>
      <c r="F358" s="233" t="s">
        <v>1263</v>
      </c>
      <c r="G358" s="231"/>
      <c r="H358" s="232" t="s">
        <v>1</v>
      </c>
      <c r="I358" s="231"/>
      <c r="J358" s="231"/>
      <c r="K358" s="231"/>
      <c r="M358" s="107"/>
      <c r="N358" s="109"/>
      <c r="O358" s="110"/>
      <c r="P358" s="110"/>
      <c r="Q358" s="110"/>
      <c r="R358" s="110"/>
      <c r="S358" s="110"/>
      <c r="T358" s="110"/>
      <c r="U358" s="110"/>
      <c r="V358" s="110"/>
      <c r="W358" s="110"/>
      <c r="X358" s="111"/>
      <c r="AT358" s="108" t="s">
        <v>169</v>
      </c>
      <c r="AU358" s="108" t="s">
        <v>82</v>
      </c>
      <c r="AV358" s="15" t="s">
        <v>80</v>
      </c>
      <c r="AW358" s="15" t="s">
        <v>4</v>
      </c>
      <c r="AX358" s="15" t="s">
        <v>72</v>
      </c>
      <c r="AY358" s="108" t="s">
        <v>161</v>
      </c>
    </row>
    <row r="359" spans="1:65" s="13" customFormat="1">
      <c r="B359" s="219"/>
      <c r="C359" s="220"/>
      <c r="D359" s="221" t="s">
        <v>169</v>
      </c>
      <c r="E359" s="222" t="s">
        <v>1</v>
      </c>
      <c r="F359" s="223" t="s">
        <v>1282</v>
      </c>
      <c r="G359" s="220"/>
      <c r="H359" s="224">
        <v>44.5</v>
      </c>
      <c r="I359" s="220"/>
      <c r="J359" s="220"/>
      <c r="K359" s="220"/>
      <c r="M359" s="97"/>
      <c r="N359" s="99"/>
      <c r="O359" s="100"/>
      <c r="P359" s="100"/>
      <c r="Q359" s="100"/>
      <c r="R359" s="100"/>
      <c r="S359" s="100"/>
      <c r="T359" s="100"/>
      <c r="U359" s="100"/>
      <c r="V359" s="100"/>
      <c r="W359" s="100"/>
      <c r="X359" s="101"/>
      <c r="AT359" s="98" t="s">
        <v>169</v>
      </c>
      <c r="AU359" s="98" t="s">
        <v>82</v>
      </c>
      <c r="AV359" s="13" t="s">
        <v>82</v>
      </c>
      <c r="AW359" s="13" t="s">
        <v>4</v>
      </c>
      <c r="AX359" s="13" t="s">
        <v>72</v>
      </c>
      <c r="AY359" s="98" t="s">
        <v>161</v>
      </c>
    </row>
    <row r="360" spans="1:65" s="14" customFormat="1">
      <c r="B360" s="225"/>
      <c r="C360" s="226"/>
      <c r="D360" s="221" t="s">
        <v>169</v>
      </c>
      <c r="E360" s="227" t="s">
        <v>1</v>
      </c>
      <c r="F360" s="228" t="s">
        <v>171</v>
      </c>
      <c r="G360" s="226"/>
      <c r="H360" s="229">
        <v>44.5</v>
      </c>
      <c r="I360" s="226"/>
      <c r="J360" s="226"/>
      <c r="K360" s="226"/>
      <c r="M360" s="102"/>
      <c r="N360" s="104"/>
      <c r="O360" s="105"/>
      <c r="P360" s="105"/>
      <c r="Q360" s="105"/>
      <c r="R360" s="105"/>
      <c r="S360" s="105"/>
      <c r="T360" s="105"/>
      <c r="U360" s="105"/>
      <c r="V360" s="105"/>
      <c r="W360" s="105"/>
      <c r="X360" s="106"/>
      <c r="AT360" s="103" t="s">
        <v>169</v>
      </c>
      <c r="AU360" s="103" t="s">
        <v>82</v>
      </c>
      <c r="AV360" s="14" t="s">
        <v>168</v>
      </c>
      <c r="AW360" s="14" t="s">
        <v>4</v>
      </c>
      <c r="AX360" s="14" t="s">
        <v>80</v>
      </c>
      <c r="AY360" s="103" t="s">
        <v>161</v>
      </c>
    </row>
    <row r="361" spans="1:65" s="2" customFormat="1" ht="24.2" customHeight="1">
      <c r="A361" s="21"/>
      <c r="B361" s="137"/>
      <c r="C361" s="235" t="s">
        <v>815</v>
      </c>
      <c r="D361" s="235" t="s">
        <v>549</v>
      </c>
      <c r="E361" s="236" t="s">
        <v>1283</v>
      </c>
      <c r="F361" s="237" t="s">
        <v>1284</v>
      </c>
      <c r="G361" s="238" t="s">
        <v>167</v>
      </c>
      <c r="H361" s="239">
        <v>51.174999999999997</v>
      </c>
      <c r="I361" s="123"/>
      <c r="J361" s="240"/>
      <c r="K361" s="241">
        <f>ROUND(P361*H361,2)</f>
        <v>0</v>
      </c>
      <c r="L361" s="115"/>
      <c r="M361" s="116"/>
      <c r="N361" s="117" t="s">
        <v>1</v>
      </c>
      <c r="O361" s="91" t="s">
        <v>35</v>
      </c>
      <c r="P361" s="92">
        <f>I361+J361</f>
        <v>0</v>
      </c>
      <c r="Q361" s="92">
        <f>ROUND(I361*H361,2)</f>
        <v>0</v>
      </c>
      <c r="R361" s="92">
        <f>ROUND(J361*H361,2)</f>
        <v>0</v>
      </c>
      <c r="S361" s="93">
        <v>0</v>
      </c>
      <c r="T361" s="93">
        <f>S361*H361</f>
        <v>0</v>
      </c>
      <c r="U361" s="93">
        <v>0</v>
      </c>
      <c r="V361" s="93">
        <f>U361*H361</f>
        <v>0</v>
      </c>
      <c r="W361" s="93">
        <v>0</v>
      </c>
      <c r="X361" s="94">
        <f>W361*H361</f>
        <v>0</v>
      </c>
      <c r="Y361" s="21"/>
      <c r="Z361" s="21"/>
      <c r="AA361" s="21"/>
      <c r="AB361" s="21"/>
      <c r="AC361" s="21"/>
      <c r="AD361" s="21"/>
      <c r="AE361" s="21"/>
      <c r="AR361" s="95" t="s">
        <v>286</v>
      </c>
      <c r="AT361" s="95" t="s">
        <v>549</v>
      </c>
      <c r="AU361" s="95" t="s">
        <v>82</v>
      </c>
      <c r="AY361" s="17" t="s">
        <v>161</v>
      </c>
      <c r="BE361" s="96">
        <f>IF(O361="základní",K361,0)</f>
        <v>0</v>
      </c>
      <c r="BF361" s="96">
        <f>IF(O361="snížená",K361,0)</f>
        <v>0</v>
      </c>
      <c r="BG361" s="96">
        <f>IF(O361="zákl. přenesená",K361,0)</f>
        <v>0</v>
      </c>
      <c r="BH361" s="96">
        <f>IF(O361="sníž. přenesená",K361,0)</f>
        <v>0</v>
      </c>
      <c r="BI361" s="96">
        <f>IF(O361="nulová",K361,0)</f>
        <v>0</v>
      </c>
      <c r="BJ361" s="17" t="s">
        <v>80</v>
      </c>
      <c r="BK361" s="96">
        <f>ROUND(P361*H361,2)</f>
        <v>0</v>
      </c>
      <c r="BL361" s="17" t="s">
        <v>239</v>
      </c>
      <c r="BM361" s="95" t="s">
        <v>818</v>
      </c>
    </row>
    <row r="362" spans="1:65" s="13" customFormat="1">
      <c r="B362" s="219"/>
      <c r="C362" s="220"/>
      <c r="D362" s="221" t="s">
        <v>169</v>
      </c>
      <c r="E362" s="222" t="s">
        <v>1</v>
      </c>
      <c r="F362" s="223" t="s">
        <v>1285</v>
      </c>
      <c r="G362" s="220"/>
      <c r="H362" s="224">
        <v>51.174999999999997</v>
      </c>
      <c r="I362" s="220"/>
      <c r="J362" s="220"/>
      <c r="K362" s="220"/>
      <c r="M362" s="97"/>
      <c r="N362" s="99"/>
      <c r="O362" s="100"/>
      <c r="P362" s="100"/>
      <c r="Q362" s="100"/>
      <c r="R362" s="100"/>
      <c r="S362" s="100"/>
      <c r="T362" s="100"/>
      <c r="U362" s="100"/>
      <c r="V362" s="100"/>
      <c r="W362" s="100"/>
      <c r="X362" s="101"/>
      <c r="AT362" s="98" t="s">
        <v>169</v>
      </c>
      <c r="AU362" s="98" t="s">
        <v>82</v>
      </c>
      <c r="AV362" s="13" t="s">
        <v>82</v>
      </c>
      <c r="AW362" s="13" t="s">
        <v>4</v>
      </c>
      <c r="AX362" s="13" t="s">
        <v>72</v>
      </c>
      <c r="AY362" s="98" t="s">
        <v>161</v>
      </c>
    </row>
    <row r="363" spans="1:65" s="14" customFormat="1">
      <c r="B363" s="225"/>
      <c r="C363" s="226"/>
      <c r="D363" s="221" t="s">
        <v>169</v>
      </c>
      <c r="E363" s="227" t="s">
        <v>1</v>
      </c>
      <c r="F363" s="228" t="s">
        <v>171</v>
      </c>
      <c r="G363" s="226"/>
      <c r="H363" s="229">
        <v>51.174999999999997</v>
      </c>
      <c r="I363" s="226"/>
      <c r="J363" s="226"/>
      <c r="K363" s="226"/>
      <c r="M363" s="102"/>
      <c r="N363" s="104"/>
      <c r="O363" s="105"/>
      <c r="P363" s="105"/>
      <c r="Q363" s="105"/>
      <c r="R363" s="105"/>
      <c r="S363" s="105"/>
      <c r="T363" s="105"/>
      <c r="U363" s="105"/>
      <c r="V363" s="105"/>
      <c r="W363" s="105"/>
      <c r="X363" s="106"/>
      <c r="AT363" s="103" t="s">
        <v>169</v>
      </c>
      <c r="AU363" s="103" t="s">
        <v>82</v>
      </c>
      <c r="AV363" s="14" t="s">
        <v>168</v>
      </c>
      <c r="AW363" s="14" t="s">
        <v>4</v>
      </c>
      <c r="AX363" s="14" t="s">
        <v>80</v>
      </c>
      <c r="AY363" s="103" t="s">
        <v>161</v>
      </c>
    </row>
    <row r="364" spans="1:65" s="2" customFormat="1" ht="24.2" customHeight="1">
      <c r="A364" s="21"/>
      <c r="B364" s="137"/>
      <c r="C364" s="213" t="s">
        <v>437</v>
      </c>
      <c r="D364" s="213" t="s">
        <v>164</v>
      </c>
      <c r="E364" s="214" t="s">
        <v>1286</v>
      </c>
      <c r="F364" s="215" t="s">
        <v>1287</v>
      </c>
      <c r="G364" s="216" t="s">
        <v>167</v>
      </c>
      <c r="H364" s="217">
        <v>189.4</v>
      </c>
      <c r="I364" s="123"/>
      <c r="J364" s="123"/>
      <c r="K364" s="218">
        <f>ROUND(P364*H364,2)</f>
        <v>0</v>
      </c>
      <c r="L364" s="89"/>
      <c r="M364" s="22"/>
      <c r="N364" s="90" t="s">
        <v>1</v>
      </c>
      <c r="O364" s="91" t="s">
        <v>35</v>
      </c>
      <c r="P364" s="92">
        <f>I364+J364</f>
        <v>0</v>
      </c>
      <c r="Q364" s="92">
        <f>ROUND(I364*H364,2)</f>
        <v>0</v>
      </c>
      <c r="R364" s="92">
        <f>ROUND(J364*H364,2)</f>
        <v>0</v>
      </c>
      <c r="S364" s="93">
        <v>0</v>
      </c>
      <c r="T364" s="93">
        <f>S364*H364</f>
        <v>0</v>
      </c>
      <c r="U364" s="93">
        <v>0</v>
      </c>
      <c r="V364" s="93">
        <f>U364*H364</f>
        <v>0</v>
      </c>
      <c r="W364" s="93">
        <v>0</v>
      </c>
      <c r="X364" s="94">
        <f>W364*H364</f>
        <v>0</v>
      </c>
      <c r="Y364" s="21"/>
      <c r="Z364" s="21"/>
      <c r="AA364" s="21"/>
      <c r="AB364" s="21"/>
      <c r="AC364" s="21"/>
      <c r="AD364" s="21"/>
      <c r="AE364" s="21"/>
      <c r="AR364" s="95" t="s">
        <v>239</v>
      </c>
      <c r="AT364" s="95" t="s">
        <v>164</v>
      </c>
      <c r="AU364" s="95" t="s">
        <v>82</v>
      </c>
      <c r="AY364" s="17" t="s">
        <v>161</v>
      </c>
      <c r="BE364" s="96">
        <f>IF(O364="základní",K364,0)</f>
        <v>0</v>
      </c>
      <c r="BF364" s="96">
        <f>IF(O364="snížená",K364,0)</f>
        <v>0</v>
      </c>
      <c r="BG364" s="96">
        <f>IF(O364="zákl. přenesená",K364,0)</f>
        <v>0</v>
      </c>
      <c r="BH364" s="96">
        <f>IF(O364="sníž. přenesená",K364,0)</f>
        <v>0</v>
      </c>
      <c r="BI364" s="96">
        <f>IF(O364="nulová",K364,0)</f>
        <v>0</v>
      </c>
      <c r="BJ364" s="17" t="s">
        <v>80</v>
      </c>
      <c r="BK364" s="96">
        <f>ROUND(P364*H364,2)</f>
        <v>0</v>
      </c>
      <c r="BL364" s="17" t="s">
        <v>239</v>
      </c>
      <c r="BM364" s="95" t="s">
        <v>822</v>
      </c>
    </row>
    <row r="365" spans="1:65" s="15" customFormat="1">
      <c r="B365" s="230"/>
      <c r="C365" s="231"/>
      <c r="D365" s="221" t="s">
        <v>169</v>
      </c>
      <c r="E365" s="232" t="s">
        <v>1</v>
      </c>
      <c r="F365" s="233" t="s">
        <v>1288</v>
      </c>
      <c r="G365" s="231"/>
      <c r="H365" s="232" t="s">
        <v>1</v>
      </c>
      <c r="I365" s="231"/>
      <c r="J365" s="231"/>
      <c r="K365" s="231"/>
      <c r="M365" s="107"/>
      <c r="N365" s="109"/>
      <c r="O365" s="110"/>
      <c r="P365" s="110"/>
      <c r="Q365" s="110"/>
      <c r="R365" s="110"/>
      <c r="S365" s="110"/>
      <c r="T365" s="110"/>
      <c r="U365" s="110"/>
      <c r="V365" s="110"/>
      <c r="W365" s="110"/>
      <c r="X365" s="111"/>
      <c r="AT365" s="108" t="s">
        <v>169</v>
      </c>
      <c r="AU365" s="108" t="s">
        <v>82</v>
      </c>
      <c r="AV365" s="15" t="s">
        <v>80</v>
      </c>
      <c r="AW365" s="15" t="s">
        <v>4</v>
      </c>
      <c r="AX365" s="15" t="s">
        <v>72</v>
      </c>
      <c r="AY365" s="108" t="s">
        <v>161</v>
      </c>
    </row>
    <row r="366" spans="1:65" s="13" customFormat="1">
      <c r="B366" s="219"/>
      <c r="C366" s="220"/>
      <c r="D366" s="221" t="s">
        <v>169</v>
      </c>
      <c r="E366" s="222" t="s">
        <v>1</v>
      </c>
      <c r="F366" s="223" t="s">
        <v>1289</v>
      </c>
      <c r="G366" s="220"/>
      <c r="H366" s="224">
        <v>189.4</v>
      </c>
      <c r="I366" s="220"/>
      <c r="J366" s="220"/>
      <c r="K366" s="220"/>
      <c r="M366" s="97"/>
      <c r="N366" s="99"/>
      <c r="O366" s="100"/>
      <c r="P366" s="100"/>
      <c r="Q366" s="100"/>
      <c r="R366" s="100"/>
      <c r="S366" s="100"/>
      <c r="T366" s="100"/>
      <c r="U366" s="100"/>
      <c r="V366" s="100"/>
      <c r="W366" s="100"/>
      <c r="X366" s="101"/>
      <c r="AT366" s="98" t="s">
        <v>169</v>
      </c>
      <c r="AU366" s="98" t="s">
        <v>82</v>
      </c>
      <c r="AV366" s="13" t="s">
        <v>82</v>
      </c>
      <c r="AW366" s="13" t="s">
        <v>4</v>
      </c>
      <c r="AX366" s="13" t="s">
        <v>72</v>
      </c>
      <c r="AY366" s="98" t="s">
        <v>161</v>
      </c>
    </row>
    <row r="367" spans="1:65" s="14" customFormat="1">
      <c r="B367" s="225"/>
      <c r="C367" s="226"/>
      <c r="D367" s="221" t="s">
        <v>169</v>
      </c>
      <c r="E367" s="227" t="s">
        <v>1</v>
      </c>
      <c r="F367" s="228" t="s">
        <v>171</v>
      </c>
      <c r="G367" s="226"/>
      <c r="H367" s="229">
        <v>189.4</v>
      </c>
      <c r="I367" s="226"/>
      <c r="J367" s="226"/>
      <c r="K367" s="226"/>
      <c r="M367" s="102"/>
      <c r="N367" s="104"/>
      <c r="O367" s="105"/>
      <c r="P367" s="105"/>
      <c r="Q367" s="105"/>
      <c r="R367" s="105"/>
      <c r="S367" s="105"/>
      <c r="T367" s="105"/>
      <c r="U367" s="105"/>
      <c r="V367" s="105"/>
      <c r="W367" s="105"/>
      <c r="X367" s="106"/>
      <c r="AT367" s="103" t="s">
        <v>169</v>
      </c>
      <c r="AU367" s="103" t="s">
        <v>82</v>
      </c>
      <c r="AV367" s="14" t="s">
        <v>168</v>
      </c>
      <c r="AW367" s="14" t="s">
        <v>4</v>
      </c>
      <c r="AX367" s="14" t="s">
        <v>80</v>
      </c>
      <c r="AY367" s="103" t="s">
        <v>161</v>
      </c>
    </row>
    <row r="368" spans="1:65" s="2" customFormat="1" ht="33" customHeight="1">
      <c r="A368" s="21"/>
      <c r="B368" s="137"/>
      <c r="C368" s="213" t="s">
        <v>824</v>
      </c>
      <c r="D368" s="213" t="s">
        <v>164</v>
      </c>
      <c r="E368" s="214" t="s">
        <v>1290</v>
      </c>
      <c r="F368" s="215" t="s">
        <v>1291</v>
      </c>
      <c r="G368" s="216" t="s">
        <v>167</v>
      </c>
      <c r="H368" s="217">
        <v>11.5</v>
      </c>
      <c r="I368" s="123"/>
      <c r="J368" s="123"/>
      <c r="K368" s="218">
        <f>ROUND(P368*H368,2)</f>
        <v>0</v>
      </c>
      <c r="L368" s="89"/>
      <c r="M368" s="22"/>
      <c r="N368" s="90" t="s">
        <v>1</v>
      </c>
      <c r="O368" s="91" t="s">
        <v>35</v>
      </c>
      <c r="P368" s="92">
        <f>I368+J368</f>
        <v>0</v>
      </c>
      <c r="Q368" s="92">
        <f>ROUND(I368*H368,2)</f>
        <v>0</v>
      </c>
      <c r="R368" s="92">
        <f>ROUND(J368*H368,2)</f>
        <v>0</v>
      </c>
      <c r="S368" s="93">
        <v>0</v>
      </c>
      <c r="T368" s="93">
        <f>S368*H368</f>
        <v>0</v>
      </c>
      <c r="U368" s="93">
        <v>0</v>
      </c>
      <c r="V368" s="93">
        <f>U368*H368</f>
        <v>0</v>
      </c>
      <c r="W368" s="93">
        <v>0</v>
      </c>
      <c r="X368" s="94">
        <f>W368*H368</f>
        <v>0</v>
      </c>
      <c r="Y368" s="21"/>
      <c r="Z368" s="21"/>
      <c r="AA368" s="21"/>
      <c r="AB368" s="21"/>
      <c r="AC368" s="21"/>
      <c r="AD368" s="21"/>
      <c r="AE368" s="21"/>
      <c r="AR368" s="95" t="s">
        <v>239</v>
      </c>
      <c r="AT368" s="95" t="s">
        <v>164</v>
      </c>
      <c r="AU368" s="95" t="s">
        <v>82</v>
      </c>
      <c r="AY368" s="17" t="s">
        <v>161</v>
      </c>
      <c r="BE368" s="96">
        <f>IF(O368="základní",K368,0)</f>
        <v>0</v>
      </c>
      <c r="BF368" s="96">
        <f>IF(O368="snížená",K368,0)</f>
        <v>0</v>
      </c>
      <c r="BG368" s="96">
        <f>IF(O368="zákl. přenesená",K368,0)</f>
        <v>0</v>
      </c>
      <c r="BH368" s="96">
        <f>IF(O368="sníž. přenesená",K368,0)</f>
        <v>0</v>
      </c>
      <c r="BI368" s="96">
        <f>IF(O368="nulová",K368,0)</f>
        <v>0</v>
      </c>
      <c r="BJ368" s="17" t="s">
        <v>80</v>
      </c>
      <c r="BK368" s="96">
        <f>ROUND(P368*H368,2)</f>
        <v>0</v>
      </c>
      <c r="BL368" s="17" t="s">
        <v>239</v>
      </c>
      <c r="BM368" s="95" t="s">
        <v>827</v>
      </c>
    </row>
    <row r="369" spans="1:65" s="15" customFormat="1">
      <c r="B369" s="230"/>
      <c r="C369" s="231"/>
      <c r="D369" s="221" t="s">
        <v>169</v>
      </c>
      <c r="E369" s="232" t="s">
        <v>1</v>
      </c>
      <c r="F369" s="233" t="s">
        <v>1030</v>
      </c>
      <c r="G369" s="231"/>
      <c r="H369" s="232" t="s">
        <v>1</v>
      </c>
      <c r="I369" s="231"/>
      <c r="J369" s="231"/>
      <c r="K369" s="231"/>
      <c r="M369" s="107"/>
      <c r="N369" s="109"/>
      <c r="O369" s="110"/>
      <c r="P369" s="110"/>
      <c r="Q369" s="110"/>
      <c r="R369" s="110"/>
      <c r="S369" s="110"/>
      <c r="T369" s="110"/>
      <c r="U369" s="110"/>
      <c r="V369" s="110"/>
      <c r="W369" s="110"/>
      <c r="X369" s="111"/>
      <c r="AT369" s="108" t="s">
        <v>169</v>
      </c>
      <c r="AU369" s="108" t="s">
        <v>82</v>
      </c>
      <c r="AV369" s="15" t="s">
        <v>80</v>
      </c>
      <c r="AW369" s="15" t="s">
        <v>4</v>
      </c>
      <c r="AX369" s="15" t="s">
        <v>72</v>
      </c>
      <c r="AY369" s="108" t="s">
        <v>161</v>
      </c>
    </row>
    <row r="370" spans="1:65" s="13" customFormat="1">
      <c r="B370" s="219"/>
      <c r="C370" s="220"/>
      <c r="D370" s="221" t="s">
        <v>169</v>
      </c>
      <c r="E370" s="222" t="s">
        <v>1</v>
      </c>
      <c r="F370" s="223" t="s">
        <v>1292</v>
      </c>
      <c r="G370" s="220"/>
      <c r="H370" s="224">
        <v>11.5</v>
      </c>
      <c r="I370" s="220"/>
      <c r="J370" s="220"/>
      <c r="K370" s="220"/>
      <c r="M370" s="97"/>
      <c r="N370" s="99"/>
      <c r="O370" s="100"/>
      <c r="P370" s="100"/>
      <c r="Q370" s="100"/>
      <c r="R370" s="100"/>
      <c r="S370" s="100"/>
      <c r="T370" s="100"/>
      <c r="U370" s="100"/>
      <c r="V370" s="100"/>
      <c r="W370" s="100"/>
      <c r="X370" s="101"/>
      <c r="AT370" s="98" t="s">
        <v>169</v>
      </c>
      <c r="AU370" s="98" t="s">
        <v>82</v>
      </c>
      <c r="AV370" s="13" t="s">
        <v>82</v>
      </c>
      <c r="AW370" s="13" t="s">
        <v>4</v>
      </c>
      <c r="AX370" s="13" t="s">
        <v>72</v>
      </c>
      <c r="AY370" s="98" t="s">
        <v>161</v>
      </c>
    </row>
    <row r="371" spans="1:65" s="14" customFormat="1">
      <c r="B371" s="225"/>
      <c r="C371" s="226"/>
      <c r="D371" s="221" t="s">
        <v>169</v>
      </c>
      <c r="E371" s="227" t="s">
        <v>1</v>
      </c>
      <c r="F371" s="228" t="s">
        <v>171</v>
      </c>
      <c r="G371" s="226"/>
      <c r="H371" s="229">
        <v>11.5</v>
      </c>
      <c r="I371" s="226"/>
      <c r="J371" s="226"/>
      <c r="K371" s="226"/>
      <c r="M371" s="102"/>
      <c r="N371" s="104"/>
      <c r="O371" s="105"/>
      <c r="P371" s="105"/>
      <c r="Q371" s="105"/>
      <c r="R371" s="105"/>
      <c r="S371" s="105"/>
      <c r="T371" s="105"/>
      <c r="U371" s="105"/>
      <c r="V371" s="105"/>
      <c r="W371" s="105"/>
      <c r="X371" s="106"/>
      <c r="AT371" s="103" t="s">
        <v>169</v>
      </c>
      <c r="AU371" s="103" t="s">
        <v>82</v>
      </c>
      <c r="AV371" s="14" t="s">
        <v>168</v>
      </c>
      <c r="AW371" s="14" t="s">
        <v>4</v>
      </c>
      <c r="AX371" s="14" t="s">
        <v>80</v>
      </c>
      <c r="AY371" s="103" t="s">
        <v>161</v>
      </c>
    </row>
    <row r="372" spans="1:65" s="2" customFormat="1" ht="37.9" customHeight="1">
      <c r="A372" s="21"/>
      <c r="B372" s="137"/>
      <c r="C372" s="213" t="s">
        <v>446</v>
      </c>
      <c r="D372" s="213" t="s">
        <v>164</v>
      </c>
      <c r="E372" s="214" t="s">
        <v>1293</v>
      </c>
      <c r="F372" s="215" t="s">
        <v>1294</v>
      </c>
      <c r="G372" s="216" t="s">
        <v>167</v>
      </c>
      <c r="H372" s="217">
        <v>3.9</v>
      </c>
      <c r="I372" s="218">
        <v>0</v>
      </c>
      <c r="J372" s="123"/>
      <c r="K372" s="218">
        <f>ROUND(P372*H372,2)</f>
        <v>0</v>
      </c>
      <c r="L372" s="89"/>
      <c r="M372" s="22"/>
      <c r="N372" s="90" t="s">
        <v>1</v>
      </c>
      <c r="O372" s="91" t="s">
        <v>35</v>
      </c>
      <c r="P372" s="92">
        <f>I372+J372</f>
        <v>0</v>
      </c>
      <c r="Q372" s="92">
        <f>ROUND(I372*H372,2)</f>
        <v>0</v>
      </c>
      <c r="R372" s="92">
        <f>ROUND(J372*H372,2)</f>
        <v>0</v>
      </c>
      <c r="S372" s="93">
        <v>0</v>
      </c>
      <c r="T372" s="93">
        <f>S372*H372</f>
        <v>0</v>
      </c>
      <c r="U372" s="93">
        <v>0</v>
      </c>
      <c r="V372" s="93">
        <f>U372*H372</f>
        <v>0</v>
      </c>
      <c r="W372" s="93">
        <v>0</v>
      </c>
      <c r="X372" s="94">
        <f>W372*H372</f>
        <v>0</v>
      </c>
      <c r="Y372" s="21"/>
      <c r="Z372" s="21"/>
      <c r="AA372" s="21"/>
      <c r="AB372" s="21"/>
      <c r="AC372" s="21"/>
      <c r="AD372" s="21"/>
      <c r="AE372" s="21"/>
      <c r="AR372" s="95" t="s">
        <v>239</v>
      </c>
      <c r="AT372" s="95" t="s">
        <v>164</v>
      </c>
      <c r="AU372" s="95" t="s">
        <v>82</v>
      </c>
      <c r="AY372" s="17" t="s">
        <v>161</v>
      </c>
      <c r="BE372" s="96">
        <f>IF(O372="základní",K372,0)</f>
        <v>0</v>
      </c>
      <c r="BF372" s="96">
        <f>IF(O372="snížená",K372,0)</f>
        <v>0</v>
      </c>
      <c r="BG372" s="96">
        <f>IF(O372="zákl. přenesená",K372,0)</f>
        <v>0</v>
      </c>
      <c r="BH372" s="96">
        <f>IF(O372="sníž. přenesená",K372,0)</f>
        <v>0</v>
      </c>
      <c r="BI372" s="96">
        <f>IF(O372="nulová",K372,0)</f>
        <v>0</v>
      </c>
      <c r="BJ372" s="17" t="s">
        <v>80</v>
      </c>
      <c r="BK372" s="96">
        <f>ROUND(P372*H372,2)</f>
        <v>0</v>
      </c>
      <c r="BL372" s="17" t="s">
        <v>239</v>
      </c>
      <c r="BM372" s="95" t="s">
        <v>839</v>
      </c>
    </row>
    <row r="373" spans="1:65" s="15" customFormat="1">
      <c r="B373" s="230"/>
      <c r="C373" s="231"/>
      <c r="D373" s="221" t="s">
        <v>169</v>
      </c>
      <c r="E373" s="232" t="s">
        <v>1</v>
      </c>
      <c r="F373" s="233" t="s">
        <v>1228</v>
      </c>
      <c r="G373" s="231"/>
      <c r="H373" s="232" t="s">
        <v>1</v>
      </c>
      <c r="I373" s="231"/>
      <c r="J373" s="231"/>
      <c r="K373" s="231"/>
      <c r="M373" s="107"/>
      <c r="N373" s="109"/>
      <c r="O373" s="110"/>
      <c r="P373" s="110"/>
      <c r="Q373" s="110"/>
      <c r="R373" s="110"/>
      <c r="S373" s="110"/>
      <c r="T373" s="110"/>
      <c r="U373" s="110"/>
      <c r="V373" s="110"/>
      <c r="W373" s="110"/>
      <c r="X373" s="111"/>
      <c r="AT373" s="108" t="s">
        <v>169</v>
      </c>
      <c r="AU373" s="108" t="s">
        <v>82</v>
      </c>
      <c r="AV373" s="15" t="s">
        <v>80</v>
      </c>
      <c r="AW373" s="15" t="s">
        <v>4</v>
      </c>
      <c r="AX373" s="15" t="s">
        <v>72</v>
      </c>
      <c r="AY373" s="108" t="s">
        <v>161</v>
      </c>
    </row>
    <row r="374" spans="1:65" s="13" customFormat="1">
      <c r="B374" s="219"/>
      <c r="C374" s="220"/>
      <c r="D374" s="221" t="s">
        <v>169</v>
      </c>
      <c r="E374" s="222" t="s">
        <v>1</v>
      </c>
      <c r="F374" s="223" t="s">
        <v>1229</v>
      </c>
      <c r="G374" s="220"/>
      <c r="H374" s="224">
        <v>3.9</v>
      </c>
      <c r="I374" s="220"/>
      <c r="J374" s="220"/>
      <c r="K374" s="220"/>
      <c r="M374" s="97"/>
      <c r="N374" s="99"/>
      <c r="O374" s="100"/>
      <c r="P374" s="100"/>
      <c r="Q374" s="100"/>
      <c r="R374" s="100"/>
      <c r="S374" s="100"/>
      <c r="T374" s="100"/>
      <c r="U374" s="100"/>
      <c r="V374" s="100"/>
      <c r="W374" s="100"/>
      <c r="X374" s="101"/>
      <c r="AT374" s="98" t="s">
        <v>169</v>
      </c>
      <c r="AU374" s="98" t="s">
        <v>82</v>
      </c>
      <c r="AV374" s="13" t="s">
        <v>82</v>
      </c>
      <c r="AW374" s="13" t="s">
        <v>4</v>
      </c>
      <c r="AX374" s="13" t="s">
        <v>72</v>
      </c>
      <c r="AY374" s="98" t="s">
        <v>161</v>
      </c>
    </row>
    <row r="375" spans="1:65" s="14" customFormat="1">
      <c r="B375" s="225"/>
      <c r="C375" s="226"/>
      <c r="D375" s="221" t="s">
        <v>169</v>
      </c>
      <c r="E375" s="227" t="s">
        <v>1</v>
      </c>
      <c r="F375" s="228" t="s">
        <v>171</v>
      </c>
      <c r="G375" s="226"/>
      <c r="H375" s="229">
        <v>3.9</v>
      </c>
      <c r="I375" s="226"/>
      <c r="J375" s="226"/>
      <c r="K375" s="226"/>
      <c r="M375" s="102"/>
      <c r="N375" s="104"/>
      <c r="O375" s="105"/>
      <c r="P375" s="105"/>
      <c r="Q375" s="105"/>
      <c r="R375" s="105"/>
      <c r="S375" s="105"/>
      <c r="T375" s="105"/>
      <c r="U375" s="105"/>
      <c r="V375" s="105"/>
      <c r="W375" s="105"/>
      <c r="X375" s="106"/>
      <c r="AT375" s="103" t="s">
        <v>169</v>
      </c>
      <c r="AU375" s="103" t="s">
        <v>82</v>
      </c>
      <c r="AV375" s="14" t="s">
        <v>168</v>
      </c>
      <c r="AW375" s="14" t="s">
        <v>4</v>
      </c>
      <c r="AX375" s="14" t="s">
        <v>80</v>
      </c>
      <c r="AY375" s="103" t="s">
        <v>161</v>
      </c>
    </row>
    <row r="376" spans="1:65" s="2" customFormat="1" ht="24.2" customHeight="1">
      <c r="A376" s="21"/>
      <c r="B376" s="137"/>
      <c r="C376" s="213" t="s">
        <v>854</v>
      </c>
      <c r="D376" s="213" t="s">
        <v>164</v>
      </c>
      <c r="E376" s="214" t="s">
        <v>1295</v>
      </c>
      <c r="F376" s="215" t="s">
        <v>1296</v>
      </c>
      <c r="G376" s="216" t="s">
        <v>167</v>
      </c>
      <c r="H376" s="217">
        <v>3.9</v>
      </c>
      <c r="I376" s="123"/>
      <c r="J376" s="123"/>
      <c r="K376" s="218">
        <f>ROUND(P376*H376,2)</f>
        <v>0</v>
      </c>
      <c r="L376" s="89"/>
      <c r="M376" s="22"/>
      <c r="N376" s="90" t="s">
        <v>1</v>
      </c>
      <c r="O376" s="91" t="s">
        <v>35</v>
      </c>
      <c r="P376" s="92">
        <f>I376+J376</f>
        <v>0</v>
      </c>
      <c r="Q376" s="92">
        <f>ROUND(I376*H376,2)</f>
        <v>0</v>
      </c>
      <c r="R376" s="92">
        <f>ROUND(J376*H376,2)</f>
        <v>0</v>
      </c>
      <c r="S376" s="93">
        <v>0</v>
      </c>
      <c r="T376" s="93">
        <f>S376*H376</f>
        <v>0</v>
      </c>
      <c r="U376" s="93">
        <v>0</v>
      </c>
      <c r="V376" s="93">
        <f>U376*H376</f>
        <v>0</v>
      </c>
      <c r="W376" s="93">
        <v>0</v>
      </c>
      <c r="X376" s="94">
        <f>W376*H376</f>
        <v>0</v>
      </c>
      <c r="Y376" s="21"/>
      <c r="Z376" s="21"/>
      <c r="AA376" s="21"/>
      <c r="AB376" s="21"/>
      <c r="AC376" s="21"/>
      <c r="AD376" s="21"/>
      <c r="AE376" s="21"/>
      <c r="AR376" s="95" t="s">
        <v>239</v>
      </c>
      <c r="AT376" s="95" t="s">
        <v>164</v>
      </c>
      <c r="AU376" s="95" t="s">
        <v>82</v>
      </c>
      <c r="AY376" s="17" t="s">
        <v>161</v>
      </c>
      <c r="BE376" s="96">
        <f>IF(O376="základní",K376,0)</f>
        <v>0</v>
      </c>
      <c r="BF376" s="96">
        <f>IF(O376="snížená",K376,0)</f>
        <v>0</v>
      </c>
      <c r="BG376" s="96">
        <f>IF(O376="zákl. přenesená",K376,0)</f>
        <v>0</v>
      </c>
      <c r="BH376" s="96">
        <f>IF(O376="sníž. přenesená",K376,0)</f>
        <v>0</v>
      </c>
      <c r="BI376" s="96">
        <f>IF(O376="nulová",K376,0)</f>
        <v>0</v>
      </c>
      <c r="BJ376" s="17" t="s">
        <v>80</v>
      </c>
      <c r="BK376" s="96">
        <f>ROUND(P376*H376,2)</f>
        <v>0</v>
      </c>
      <c r="BL376" s="17" t="s">
        <v>239</v>
      </c>
      <c r="BM376" s="95" t="s">
        <v>857</v>
      </c>
    </row>
    <row r="377" spans="1:65" s="15" customFormat="1">
      <c r="B377" s="230"/>
      <c r="C377" s="231"/>
      <c r="D377" s="221" t="s">
        <v>169</v>
      </c>
      <c r="E377" s="232" t="s">
        <v>1</v>
      </c>
      <c r="F377" s="233" t="s">
        <v>1297</v>
      </c>
      <c r="G377" s="231"/>
      <c r="H377" s="232" t="s">
        <v>1</v>
      </c>
      <c r="I377" s="231"/>
      <c r="J377" s="231"/>
      <c r="K377" s="231"/>
      <c r="M377" s="107"/>
      <c r="N377" s="109"/>
      <c r="O377" s="110"/>
      <c r="P377" s="110"/>
      <c r="Q377" s="110"/>
      <c r="R377" s="110"/>
      <c r="S377" s="110"/>
      <c r="T377" s="110"/>
      <c r="U377" s="110"/>
      <c r="V377" s="110"/>
      <c r="W377" s="110"/>
      <c r="X377" s="111"/>
      <c r="AT377" s="108" t="s">
        <v>169</v>
      </c>
      <c r="AU377" s="108" t="s">
        <v>82</v>
      </c>
      <c r="AV377" s="15" t="s">
        <v>80</v>
      </c>
      <c r="AW377" s="15" t="s">
        <v>4</v>
      </c>
      <c r="AX377" s="15" t="s">
        <v>72</v>
      </c>
      <c r="AY377" s="108" t="s">
        <v>161</v>
      </c>
    </row>
    <row r="378" spans="1:65" s="15" customFormat="1">
      <c r="B378" s="230"/>
      <c r="C378" s="231"/>
      <c r="D378" s="221" t="s">
        <v>169</v>
      </c>
      <c r="E378" s="232" t="s">
        <v>1</v>
      </c>
      <c r="F378" s="233" t="s">
        <v>1228</v>
      </c>
      <c r="G378" s="231"/>
      <c r="H378" s="232" t="s">
        <v>1</v>
      </c>
      <c r="I378" s="231"/>
      <c r="J378" s="231"/>
      <c r="K378" s="231"/>
      <c r="M378" s="107"/>
      <c r="N378" s="109"/>
      <c r="O378" s="110"/>
      <c r="P378" s="110"/>
      <c r="Q378" s="110"/>
      <c r="R378" s="110"/>
      <c r="S378" s="110"/>
      <c r="T378" s="110"/>
      <c r="U378" s="110"/>
      <c r="V378" s="110"/>
      <c r="W378" s="110"/>
      <c r="X378" s="111"/>
      <c r="AT378" s="108" t="s">
        <v>169</v>
      </c>
      <c r="AU378" s="108" t="s">
        <v>82</v>
      </c>
      <c r="AV378" s="15" t="s">
        <v>80</v>
      </c>
      <c r="AW378" s="15" t="s">
        <v>4</v>
      </c>
      <c r="AX378" s="15" t="s">
        <v>72</v>
      </c>
      <c r="AY378" s="108" t="s">
        <v>161</v>
      </c>
    </row>
    <row r="379" spans="1:65" s="13" customFormat="1">
      <c r="B379" s="219"/>
      <c r="C379" s="220"/>
      <c r="D379" s="221" t="s">
        <v>169</v>
      </c>
      <c r="E379" s="222" t="s">
        <v>1</v>
      </c>
      <c r="F379" s="223" t="s">
        <v>1229</v>
      </c>
      <c r="G379" s="220"/>
      <c r="H379" s="224">
        <v>3.9</v>
      </c>
      <c r="I379" s="220"/>
      <c r="J379" s="220"/>
      <c r="K379" s="220"/>
      <c r="M379" s="97"/>
      <c r="N379" s="99"/>
      <c r="O379" s="100"/>
      <c r="P379" s="100"/>
      <c r="Q379" s="100"/>
      <c r="R379" s="100"/>
      <c r="S379" s="100"/>
      <c r="T379" s="100"/>
      <c r="U379" s="100"/>
      <c r="V379" s="100"/>
      <c r="W379" s="100"/>
      <c r="X379" s="101"/>
      <c r="AT379" s="98" t="s">
        <v>169</v>
      </c>
      <c r="AU379" s="98" t="s">
        <v>82</v>
      </c>
      <c r="AV379" s="13" t="s">
        <v>82</v>
      </c>
      <c r="AW379" s="13" t="s">
        <v>4</v>
      </c>
      <c r="AX379" s="13" t="s">
        <v>72</v>
      </c>
      <c r="AY379" s="98" t="s">
        <v>161</v>
      </c>
    </row>
    <row r="380" spans="1:65" s="14" customFormat="1">
      <c r="B380" s="225"/>
      <c r="C380" s="226"/>
      <c r="D380" s="221" t="s">
        <v>169</v>
      </c>
      <c r="E380" s="227" t="s">
        <v>1</v>
      </c>
      <c r="F380" s="228" t="s">
        <v>171</v>
      </c>
      <c r="G380" s="226"/>
      <c r="H380" s="229">
        <v>3.9</v>
      </c>
      <c r="I380" s="226"/>
      <c r="J380" s="226"/>
      <c r="K380" s="226"/>
      <c r="M380" s="102"/>
      <c r="N380" s="104"/>
      <c r="O380" s="105"/>
      <c r="P380" s="105"/>
      <c r="Q380" s="105"/>
      <c r="R380" s="105"/>
      <c r="S380" s="105"/>
      <c r="T380" s="105"/>
      <c r="U380" s="105"/>
      <c r="V380" s="105"/>
      <c r="W380" s="105"/>
      <c r="X380" s="106"/>
      <c r="AT380" s="103" t="s">
        <v>169</v>
      </c>
      <c r="AU380" s="103" t="s">
        <v>82</v>
      </c>
      <c r="AV380" s="14" t="s">
        <v>168</v>
      </c>
      <c r="AW380" s="14" t="s">
        <v>4</v>
      </c>
      <c r="AX380" s="14" t="s">
        <v>80</v>
      </c>
      <c r="AY380" s="103" t="s">
        <v>161</v>
      </c>
    </row>
    <row r="381" spans="1:65" s="2" customFormat="1" ht="16.5" customHeight="1">
      <c r="A381" s="21"/>
      <c r="B381" s="137"/>
      <c r="C381" s="213" t="s">
        <v>452</v>
      </c>
      <c r="D381" s="213" t="s">
        <v>164</v>
      </c>
      <c r="E381" s="214" t="s">
        <v>1298</v>
      </c>
      <c r="F381" s="215" t="s">
        <v>1299</v>
      </c>
      <c r="G381" s="216" t="s">
        <v>346</v>
      </c>
      <c r="H381" s="217">
        <v>114.05</v>
      </c>
      <c r="I381" s="123"/>
      <c r="J381" s="123"/>
      <c r="K381" s="218">
        <f>ROUND(P381*H381,2)</f>
        <v>0</v>
      </c>
      <c r="L381" s="89"/>
      <c r="M381" s="22"/>
      <c r="N381" s="90" t="s">
        <v>1</v>
      </c>
      <c r="O381" s="91" t="s">
        <v>35</v>
      </c>
      <c r="P381" s="92">
        <f>I381+J381</f>
        <v>0</v>
      </c>
      <c r="Q381" s="92">
        <f>ROUND(I381*H381,2)</f>
        <v>0</v>
      </c>
      <c r="R381" s="92">
        <f>ROUND(J381*H381,2)</f>
        <v>0</v>
      </c>
      <c r="S381" s="93">
        <v>0</v>
      </c>
      <c r="T381" s="93">
        <f>S381*H381</f>
        <v>0</v>
      </c>
      <c r="U381" s="93">
        <v>0</v>
      </c>
      <c r="V381" s="93">
        <f>U381*H381</f>
        <v>0</v>
      </c>
      <c r="W381" s="93">
        <v>0</v>
      </c>
      <c r="X381" s="94">
        <f>W381*H381</f>
        <v>0</v>
      </c>
      <c r="Y381" s="21"/>
      <c r="Z381" s="21"/>
      <c r="AA381" s="21"/>
      <c r="AB381" s="21"/>
      <c r="AC381" s="21"/>
      <c r="AD381" s="21"/>
      <c r="AE381" s="21"/>
      <c r="AR381" s="95" t="s">
        <v>239</v>
      </c>
      <c r="AT381" s="95" t="s">
        <v>164</v>
      </c>
      <c r="AU381" s="95" t="s">
        <v>82</v>
      </c>
      <c r="AY381" s="17" t="s">
        <v>161</v>
      </c>
      <c r="BE381" s="96">
        <f>IF(O381="základní",K381,0)</f>
        <v>0</v>
      </c>
      <c r="BF381" s="96">
        <f>IF(O381="snížená",K381,0)</f>
        <v>0</v>
      </c>
      <c r="BG381" s="96">
        <f>IF(O381="zákl. přenesená",K381,0)</f>
        <v>0</v>
      </c>
      <c r="BH381" s="96">
        <f>IF(O381="sníž. přenesená",K381,0)</f>
        <v>0</v>
      </c>
      <c r="BI381" s="96">
        <f>IF(O381="nulová",K381,0)</f>
        <v>0</v>
      </c>
      <c r="BJ381" s="17" t="s">
        <v>80</v>
      </c>
      <c r="BK381" s="96">
        <f>ROUND(P381*H381,2)</f>
        <v>0</v>
      </c>
      <c r="BL381" s="17" t="s">
        <v>239</v>
      </c>
      <c r="BM381" s="95" t="s">
        <v>862</v>
      </c>
    </row>
    <row r="382" spans="1:65" s="13" customFormat="1">
      <c r="B382" s="219"/>
      <c r="C382" s="220"/>
      <c r="D382" s="221" t="s">
        <v>169</v>
      </c>
      <c r="E382" s="222" t="s">
        <v>1</v>
      </c>
      <c r="F382" s="223" t="s">
        <v>1300</v>
      </c>
      <c r="G382" s="220"/>
      <c r="H382" s="224">
        <v>114.05</v>
      </c>
      <c r="I382" s="220"/>
      <c r="J382" s="220"/>
      <c r="K382" s="220"/>
      <c r="M382" s="97"/>
      <c r="N382" s="99"/>
      <c r="O382" s="100"/>
      <c r="P382" s="100"/>
      <c r="Q382" s="100"/>
      <c r="R382" s="100"/>
      <c r="S382" s="100"/>
      <c r="T382" s="100"/>
      <c r="U382" s="100"/>
      <c r="V382" s="100"/>
      <c r="W382" s="100"/>
      <c r="X382" s="101"/>
      <c r="AT382" s="98" t="s">
        <v>169</v>
      </c>
      <c r="AU382" s="98" t="s">
        <v>82</v>
      </c>
      <c r="AV382" s="13" t="s">
        <v>82</v>
      </c>
      <c r="AW382" s="13" t="s">
        <v>4</v>
      </c>
      <c r="AX382" s="13" t="s">
        <v>72</v>
      </c>
      <c r="AY382" s="98" t="s">
        <v>161</v>
      </c>
    </row>
    <row r="383" spans="1:65" s="14" customFormat="1">
      <c r="B383" s="225"/>
      <c r="C383" s="226"/>
      <c r="D383" s="221" t="s">
        <v>169</v>
      </c>
      <c r="E383" s="227" t="s">
        <v>1</v>
      </c>
      <c r="F383" s="228" t="s">
        <v>171</v>
      </c>
      <c r="G383" s="226"/>
      <c r="H383" s="229">
        <v>114.05</v>
      </c>
      <c r="I383" s="226"/>
      <c r="J383" s="226"/>
      <c r="K383" s="226"/>
      <c r="M383" s="102"/>
      <c r="N383" s="104"/>
      <c r="O383" s="105"/>
      <c r="P383" s="105"/>
      <c r="Q383" s="105"/>
      <c r="R383" s="105"/>
      <c r="S383" s="105"/>
      <c r="T383" s="105"/>
      <c r="U383" s="105"/>
      <c r="V383" s="105"/>
      <c r="W383" s="105"/>
      <c r="X383" s="106"/>
      <c r="AT383" s="103" t="s">
        <v>169</v>
      </c>
      <c r="AU383" s="103" t="s">
        <v>82</v>
      </c>
      <c r="AV383" s="14" t="s">
        <v>168</v>
      </c>
      <c r="AW383" s="14" t="s">
        <v>4</v>
      </c>
      <c r="AX383" s="14" t="s">
        <v>80</v>
      </c>
      <c r="AY383" s="103" t="s">
        <v>161</v>
      </c>
    </row>
    <row r="384" spans="1:65" s="2" customFormat="1" ht="24.2" customHeight="1">
      <c r="A384" s="21"/>
      <c r="B384" s="137"/>
      <c r="C384" s="213" t="s">
        <v>863</v>
      </c>
      <c r="D384" s="213" t="s">
        <v>164</v>
      </c>
      <c r="E384" s="214" t="s">
        <v>1301</v>
      </c>
      <c r="F384" s="215" t="s">
        <v>1302</v>
      </c>
      <c r="G384" s="216" t="s">
        <v>269</v>
      </c>
      <c r="H384" s="217">
        <v>4</v>
      </c>
      <c r="I384" s="123"/>
      <c r="J384" s="123"/>
      <c r="K384" s="218">
        <f>ROUND(P384*H384,2)</f>
        <v>0</v>
      </c>
      <c r="L384" s="89"/>
      <c r="M384" s="22"/>
      <c r="N384" s="90" t="s">
        <v>1</v>
      </c>
      <c r="O384" s="91" t="s">
        <v>35</v>
      </c>
      <c r="P384" s="92">
        <f>I384+J384</f>
        <v>0</v>
      </c>
      <c r="Q384" s="92">
        <f>ROUND(I384*H384,2)</f>
        <v>0</v>
      </c>
      <c r="R384" s="92">
        <f>ROUND(J384*H384,2)</f>
        <v>0</v>
      </c>
      <c r="S384" s="93">
        <v>0</v>
      </c>
      <c r="T384" s="93">
        <f>S384*H384</f>
        <v>0</v>
      </c>
      <c r="U384" s="93">
        <v>0</v>
      </c>
      <c r="V384" s="93">
        <f>U384*H384</f>
        <v>0</v>
      </c>
      <c r="W384" s="93">
        <v>0</v>
      </c>
      <c r="X384" s="94">
        <f>W384*H384</f>
        <v>0</v>
      </c>
      <c r="Y384" s="21"/>
      <c r="Z384" s="21"/>
      <c r="AA384" s="21"/>
      <c r="AB384" s="21"/>
      <c r="AC384" s="21"/>
      <c r="AD384" s="21"/>
      <c r="AE384" s="21"/>
      <c r="AR384" s="95" t="s">
        <v>239</v>
      </c>
      <c r="AT384" s="95" t="s">
        <v>164</v>
      </c>
      <c r="AU384" s="95" t="s">
        <v>82</v>
      </c>
      <c r="AY384" s="17" t="s">
        <v>161</v>
      </c>
      <c r="BE384" s="96">
        <f>IF(O384="základní",K384,0)</f>
        <v>0</v>
      </c>
      <c r="BF384" s="96">
        <f>IF(O384="snížená",K384,0)</f>
        <v>0</v>
      </c>
      <c r="BG384" s="96">
        <f>IF(O384="zákl. přenesená",K384,0)</f>
        <v>0</v>
      </c>
      <c r="BH384" s="96">
        <f>IF(O384="sníž. přenesená",K384,0)</f>
        <v>0</v>
      </c>
      <c r="BI384" s="96">
        <f>IF(O384="nulová",K384,0)</f>
        <v>0</v>
      </c>
      <c r="BJ384" s="17" t="s">
        <v>80</v>
      </c>
      <c r="BK384" s="96">
        <f>ROUND(P384*H384,2)</f>
        <v>0</v>
      </c>
      <c r="BL384" s="17" t="s">
        <v>239</v>
      </c>
      <c r="BM384" s="95" t="s">
        <v>866</v>
      </c>
    </row>
    <row r="385" spans="1:65" s="15" customFormat="1">
      <c r="B385" s="230"/>
      <c r="C385" s="231"/>
      <c r="D385" s="221" t="s">
        <v>169</v>
      </c>
      <c r="E385" s="232" t="s">
        <v>1</v>
      </c>
      <c r="F385" s="233" t="s">
        <v>1297</v>
      </c>
      <c r="G385" s="231"/>
      <c r="H385" s="232" t="s">
        <v>1</v>
      </c>
      <c r="I385" s="231"/>
      <c r="J385" s="231"/>
      <c r="K385" s="231"/>
      <c r="M385" s="107"/>
      <c r="N385" s="109"/>
      <c r="O385" s="110"/>
      <c r="P385" s="110"/>
      <c r="Q385" s="110"/>
      <c r="R385" s="110"/>
      <c r="S385" s="110"/>
      <c r="T385" s="110"/>
      <c r="U385" s="110"/>
      <c r="V385" s="110"/>
      <c r="W385" s="110"/>
      <c r="X385" s="111"/>
      <c r="AT385" s="108" t="s">
        <v>169</v>
      </c>
      <c r="AU385" s="108" t="s">
        <v>82</v>
      </c>
      <c r="AV385" s="15" t="s">
        <v>80</v>
      </c>
      <c r="AW385" s="15" t="s">
        <v>4</v>
      </c>
      <c r="AX385" s="15" t="s">
        <v>72</v>
      </c>
      <c r="AY385" s="108" t="s">
        <v>161</v>
      </c>
    </row>
    <row r="386" spans="1:65" s="15" customFormat="1">
      <c r="B386" s="230"/>
      <c r="C386" s="231"/>
      <c r="D386" s="221" t="s">
        <v>169</v>
      </c>
      <c r="E386" s="232" t="s">
        <v>1</v>
      </c>
      <c r="F386" s="233" t="s">
        <v>1228</v>
      </c>
      <c r="G386" s="231"/>
      <c r="H386" s="232" t="s">
        <v>1</v>
      </c>
      <c r="I386" s="231"/>
      <c r="J386" s="231"/>
      <c r="K386" s="231"/>
      <c r="M386" s="107"/>
      <c r="N386" s="109"/>
      <c r="O386" s="110"/>
      <c r="P386" s="110"/>
      <c r="Q386" s="110"/>
      <c r="R386" s="110"/>
      <c r="S386" s="110"/>
      <c r="T386" s="110"/>
      <c r="U386" s="110"/>
      <c r="V386" s="110"/>
      <c r="W386" s="110"/>
      <c r="X386" s="111"/>
      <c r="AT386" s="108" t="s">
        <v>169</v>
      </c>
      <c r="AU386" s="108" t="s">
        <v>82</v>
      </c>
      <c r="AV386" s="15" t="s">
        <v>80</v>
      </c>
      <c r="AW386" s="15" t="s">
        <v>4</v>
      </c>
      <c r="AX386" s="15" t="s">
        <v>72</v>
      </c>
      <c r="AY386" s="108" t="s">
        <v>161</v>
      </c>
    </row>
    <row r="387" spans="1:65" s="13" customFormat="1">
      <c r="B387" s="219"/>
      <c r="C387" s="220"/>
      <c r="D387" s="221" t="s">
        <v>169</v>
      </c>
      <c r="E387" s="222" t="s">
        <v>1</v>
      </c>
      <c r="F387" s="223" t="s">
        <v>168</v>
      </c>
      <c r="G387" s="220"/>
      <c r="H387" s="224">
        <v>4</v>
      </c>
      <c r="I387" s="220"/>
      <c r="J387" s="220"/>
      <c r="K387" s="220"/>
      <c r="M387" s="97"/>
      <c r="N387" s="99"/>
      <c r="O387" s="100"/>
      <c r="P387" s="100"/>
      <c r="Q387" s="100"/>
      <c r="R387" s="100"/>
      <c r="S387" s="100"/>
      <c r="T387" s="100"/>
      <c r="U387" s="100"/>
      <c r="V387" s="100"/>
      <c r="W387" s="100"/>
      <c r="X387" s="101"/>
      <c r="AT387" s="98" t="s">
        <v>169</v>
      </c>
      <c r="AU387" s="98" t="s">
        <v>82</v>
      </c>
      <c r="AV387" s="13" t="s">
        <v>82</v>
      </c>
      <c r="AW387" s="13" t="s">
        <v>4</v>
      </c>
      <c r="AX387" s="13" t="s">
        <v>72</v>
      </c>
      <c r="AY387" s="98" t="s">
        <v>161</v>
      </c>
    </row>
    <row r="388" spans="1:65" s="14" customFormat="1">
      <c r="B388" s="225"/>
      <c r="C388" s="226"/>
      <c r="D388" s="221" t="s">
        <v>169</v>
      </c>
      <c r="E388" s="227" t="s">
        <v>1</v>
      </c>
      <c r="F388" s="228" t="s">
        <v>171</v>
      </c>
      <c r="G388" s="226"/>
      <c r="H388" s="229">
        <v>4</v>
      </c>
      <c r="I388" s="226"/>
      <c r="J388" s="226"/>
      <c r="K388" s="226"/>
      <c r="M388" s="102"/>
      <c r="N388" s="104"/>
      <c r="O388" s="105"/>
      <c r="P388" s="105"/>
      <c r="Q388" s="105"/>
      <c r="R388" s="105"/>
      <c r="S388" s="105"/>
      <c r="T388" s="105"/>
      <c r="U388" s="105"/>
      <c r="V388" s="105"/>
      <c r="W388" s="105"/>
      <c r="X388" s="106"/>
      <c r="AT388" s="103" t="s">
        <v>169</v>
      </c>
      <c r="AU388" s="103" t="s">
        <v>82</v>
      </c>
      <c r="AV388" s="14" t="s">
        <v>168</v>
      </c>
      <c r="AW388" s="14" t="s">
        <v>4</v>
      </c>
      <c r="AX388" s="14" t="s">
        <v>80</v>
      </c>
      <c r="AY388" s="103" t="s">
        <v>161</v>
      </c>
    </row>
    <row r="389" spans="1:65" s="2" customFormat="1" ht="24.2" customHeight="1">
      <c r="A389" s="21"/>
      <c r="B389" s="137"/>
      <c r="C389" s="213" t="s">
        <v>457</v>
      </c>
      <c r="D389" s="213" t="s">
        <v>164</v>
      </c>
      <c r="E389" s="214" t="s">
        <v>1303</v>
      </c>
      <c r="F389" s="215" t="s">
        <v>1304</v>
      </c>
      <c r="G389" s="216" t="s">
        <v>346</v>
      </c>
      <c r="H389" s="217">
        <v>8</v>
      </c>
      <c r="I389" s="123"/>
      <c r="J389" s="123"/>
      <c r="K389" s="218">
        <f>ROUND(P389*H389,2)</f>
        <v>0</v>
      </c>
      <c r="L389" s="89"/>
      <c r="M389" s="22"/>
      <c r="N389" s="90" t="s">
        <v>1</v>
      </c>
      <c r="O389" s="91" t="s">
        <v>35</v>
      </c>
      <c r="P389" s="92">
        <f>I389+J389</f>
        <v>0</v>
      </c>
      <c r="Q389" s="92">
        <f>ROUND(I389*H389,2)</f>
        <v>0</v>
      </c>
      <c r="R389" s="92">
        <f>ROUND(J389*H389,2)</f>
        <v>0</v>
      </c>
      <c r="S389" s="93">
        <v>0</v>
      </c>
      <c r="T389" s="93">
        <f>S389*H389</f>
        <v>0</v>
      </c>
      <c r="U389" s="93">
        <v>0</v>
      </c>
      <c r="V389" s="93">
        <f>U389*H389</f>
        <v>0</v>
      </c>
      <c r="W389" s="93">
        <v>0</v>
      </c>
      <c r="X389" s="94">
        <f>W389*H389</f>
        <v>0</v>
      </c>
      <c r="Y389" s="21"/>
      <c r="Z389" s="21"/>
      <c r="AA389" s="21"/>
      <c r="AB389" s="21"/>
      <c r="AC389" s="21"/>
      <c r="AD389" s="21"/>
      <c r="AE389" s="21"/>
      <c r="AR389" s="95" t="s">
        <v>239</v>
      </c>
      <c r="AT389" s="95" t="s">
        <v>164</v>
      </c>
      <c r="AU389" s="95" t="s">
        <v>82</v>
      </c>
      <c r="AY389" s="17" t="s">
        <v>161</v>
      </c>
      <c r="BE389" s="96">
        <f>IF(O389="základní",K389,0)</f>
        <v>0</v>
      </c>
      <c r="BF389" s="96">
        <f>IF(O389="snížená",K389,0)</f>
        <v>0</v>
      </c>
      <c r="BG389" s="96">
        <f>IF(O389="zákl. přenesená",K389,0)</f>
        <v>0</v>
      </c>
      <c r="BH389" s="96">
        <f>IF(O389="sníž. přenesená",K389,0)</f>
        <v>0</v>
      </c>
      <c r="BI389" s="96">
        <f>IF(O389="nulová",K389,0)</f>
        <v>0</v>
      </c>
      <c r="BJ389" s="17" t="s">
        <v>80</v>
      </c>
      <c r="BK389" s="96">
        <f>ROUND(P389*H389,2)</f>
        <v>0</v>
      </c>
      <c r="BL389" s="17" t="s">
        <v>239</v>
      </c>
      <c r="BM389" s="95" t="s">
        <v>873</v>
      </c>
    </row>
    <row r="390" spans="1:65" s="15" customFormat="1">
      <c r="B390" s="230"/>
      <c r="C390" s="231"/>
      <c r="D390" s="221" t="s">
        <v>169</v>
      </c>
      <c r="E390" s="232" t="s">
        <v>1</v>
      </c>
      <c r="F390" s="233" t="s">
        <v>1297</v>
      </c>
      <c r="G390" s="231"/>
      <c r="H390" s="232" t="s">
        <v>1</v>
      </c>
      <c r="I390" s="231"/>
      <c r="J390" s="231"/>
      <c r="K390" s="231"/>
      <c r="M390" s="107"/>
      <c r="N390" s="109"/>
      <c r="O390" s="110"/>
      <c r="P390" s="110"/>
      <c r="Q390" s="110"/>
      <c r="R390" s="110"/>
      <c r="S390" s="110"/>
      <c r="T390" s="110"/>
      <c r="U390" s="110"/>
      <c r="V390" s="110"/>
      <c r="W390" s="110"/>
      <c r="X390" s="111"/>
      <c r="AT390" s="108" t="s">
        <v>169</v>
      </c>
      <c r="AU390" s="108" t="s">
        <v>82</v>
      </c>
      <c r="AV390" s="15" t="s">
        <v>80</v>
      </c>
      <c r="AW390" s="15" t="s">
        <v>4</v>
      </c>
      <c r="AX390" s="15" t="s">
        <v>72</v>
      </c>
      <c r="AY390" s="108" t="s">
        <v>161</v>
      </c>
    </row>
    <row r="391" spans="1:65" s="15" customFormat="1">
      <c r="B391" s="230"/>
      <c r="C391" s="231"/>
      <c r="D391" s="221" t="s">
        <v>169</v>
      </c>
      <c r="E391" s="232" t="s">
        <v>1</v>
      </c>
      <c r="F391" s="233" t="s">
        <v>1228</v>
      </c>
      <c r="G391" s="231"/>
      <c r="H391" s="232" t="s">
        <v>1</v>
      </c>
      <c r="I391" s="231"/>
      <c r="J391" s="231"/>
      <c r="K391" s="231"/>
      <c r="M391" s="107"/>
      <c r="N391" s="109"/>
      <c r="O391" s="110"/>
      <c r="P391" s="110"/>
      <c r="Q391" s="110"/>
      <c r="R391" s="110"/>
      <c r="S391" s="110"/>
      <c r="T391" s="110"/>
      <c r="U391" s="110"/>
      <c r="V391" s="110"/>
      <c r="W391" s="110"/>
      <c r="X391" s="111"/>
      <c r="AT391" s="108" t="s">
        <v>169</v>
      </c>
      <c r="AU391" s="108" t="s">
        <v>82</v>
      </c>
      <c r="AV391" s="15" t="s">
        <v>80</v>
      </c>
      <c r="AW391" s="15" t="s">
        <v>4</v>
      </c>
      <c r="AX391" s="15" t="s">
        <v>72</v>
      </c>
      <c r="AY391" s="108" t="s">
        <v>161</v>
      </c>
    </row>
    <row r="392" spans="1:65" s="13" customFormat="1">
      <c r="B392" s="219"/>
      <c r="C392" s="220"/>
      <c r="D392" s="221" t="s">
        <v>169</v>
      </c>
      <c r="E392" s="222" t="s">
        <v>1</v>
      </c>
      <c r="F392" s="223" t="s">
        <v>185</v>
      </c>
      <c r="G392" s="220"/>
      <c r="H392" s="224">
        <v>8</v>
      </c>
      <c r="I392" s="220"/>
      <c r="J392" s="220"/>
      <c r="K392" s="220"/>
      <c r="M392" s="97"/>
      <c r="N392" s="99"/>
      <c r="O392" s="100"/>
      <c r="P392" s="100"/>
      <c r="Q392" s="100"/>
      <c r="R392" s="100"/>
      <c r="S392" s="100"/>
      <c r="T392" s="100"/>
      <c r="U392" s="100"/>
      <c r="V392" s="100"/>
      <c r="W392" s="100"/>
      <c r="X392" s="101"/>
      <c r="AT392" s="98" t="s">
        <v>169</v>
      </c>
      <c r="AU392" s="98" t="s">
        <v>82</v>
      </c>
      <c r="AV392" s="13" t="s">
        <v>82</v>
      </c>
      <c r="AW392" s="13" t="s">
        <v>4</v>
      </c>
      <c r="AX392" s="13" t="s">
        <v>72</v>
      </c>
      <c r="AY392" s="98" t="s">
        <v>161</v>
      </c>
    </row>
    <row r="393" spans="1:65" s="14" customFormat="1">
      <c r="B393" s="225"/>
      <c r="C393" s="226"/>
      <c r="D393" s="221" t="s">
        <v>169</v>
      </c>
      <c r="E393" s="227" t="s">
        <v>1</v>
      </c>
      <c r="F393" s="228" t="s">
        <v>171</v>
      </c>
      <c r="G393" s="226"/>
      <c r="H393" s="229">
        <v>8</v>
      </c>
      <c r="I393" s="226"/>
      <c r="J393" s="226"/>
      <c r="K393" s="226"/>
      <c r="M393" s="102"/>
      <c r="N393" s="104"/>
      <c r="O393" s="105"/>
      <c r="P393" s="105"/>
      <c r="Q393" s="105"/>
      <c r="R393" s="105"/>
      <c r="S393" s="105"/>
      <c r="T393" s="105"/>
      <c r="U393" s="105"/>
      <c r="V393" s="105"/>
      <c r="W393" s="105"/>
      <c r="X393" s="106"/>
      <c r="AT393" s="103" t="s">
        <v>169</v>
      </c>
      <c r="AU393" s="103" t="s">
        <v>82</v>
      </c>
      <c r="AV393" s="14" t="s">
        <v>168</v>
      </c>
      <c r="AW393" s="14" t="s">
        <v>4</v>
      </c>
      <c r="AX393" s="14" t="s">
        <v>80</v>
      </c>
      <c r="AY393" s="103" t="s">
        <v>161</v>
      </c>
    </row>
    <row r="394" spans="1:65" s="2" customFormat="1" ht="24.2" customHeight="1">
      <c r="A394" s="21"/>
      <c r="B394" s="137"/>
      <c r="C394" s="213" t="s">
        <v>875</v>
      </c>
      <c r="D394" s="213" t="s">
        <v>164</v>
      </c>
      <c r="E394" s="214" t="s">
        <v>1305</v>
      </c>
      <c r="F394" s="215" t="s">
        <v>1306</v>
      </c>
      <c r="G394" s="216" t="s">
        <v>167</v>
      </c>
      <c r="H394" s="217">
        <v>111.1</v>
      </c>
      <c r="I394" s="123"/>
      <c r="J394" s="123"/>
      <c r="K394" s="218">
        <f>ROUND(P394*H394,2)</f>
        <v>0</v>
      </c>
      <c r="L394" s="89"/>
      <c r="M394" s="22"/>
      <c r="N394" s="90" t="s">
        <v>1</v>
      </c>
      <c r="O394" s="91" t="s">
        <v>35</v>
      </c>
      <c r="P394" s="92">
        <f>I394+J394</f>
        <v>0</v>
      </c>
      <c r="Q394" s="92">
        <f>ROUND(I394*H394,2)</f>
        <v>0</v>
      </c>
      <c r="R394" s="92">
        <f>ROUND(J394*H394,2)</f>
        <v>0</v>
      </c>
      <c r="S394" s="93">
        <v>0</v>
      </c>
      <c r="T394" s="93">
        <f>S394*H394</f>
        <v>0</v>
      </c>
      <c r="U394" s="93">
        <v>0</v>
      </c>
      <c r="V394" s="93">
        <f>U394*H394</f>
        <v>0</v>
      </c>
      <c r="W394" s="93">
        <v>0</v>
      </c>
      <c r="X394" s="94">
        <f>W394*H394</f>
        <v>0</v>
      </c>
      <c r="Y394" s="21"/>
      <c r="Z394" s="21"/>
      <c r="AA394" s="21"/>
      <c r="AB394" s="21"/>
      <c r="AC394" s="21"/>
      <c r="AD394" s="21"/>
      <c r="AE394" s="21"/>
      <c r="AR394" s="95" t="s">
        <v>239</v>
      </c>
      <c r="AT394" s="95" t="s">
        <v>164</v>
      </c>
      <c r="AU394" s="95" t="s">
        <v>82</v>
      </c>
      <c r="AY394" s="17" t="s">
        <v>161</v>
      </c>
      <c r="BE394" s="96">
        <f>IF(O394="základní",K394,0)</f>
        <v>0</v>
      </c>
      <c r="BF394" s="96">
        <f>IF(O394="snížená",K394,0)</f>
        <v>0</v>
      </c>
      <c r="BG394" s="96">
        <f>IF(O394="zákl. přenesená",K394,0)</f>
        <v>0</v>
      </c>
      <c r="BH394" s="96">
        <f>IF(O394="sníž. přenesená",K394,0)</f>
        <v>0</v>
      </c>
      <c r="BI394" s="96">
        <f>IF(O394="nulová",K394,0)</f>
        <v>0</v>
      </c>
      <c r="BJ394" s="17" t="s">
        <v>80</v>
      </c>
      <c r="BK394" s="96">
        <f>ROUND(P394*H394,2)</f>
        <v>0</v>
      </c>
      <c r="BL394" s="17" t="s">
        <v>239</v>
      </c>
      <c r="BM394" s="95" t="s">
        <v>878</v>
      </c>
    </row>
    <row r="395" spans="1:65" s="15" customFormat="1">
      <c r="B395" s="230"/>
      <c r="C395" s="231"/>
      <c r="D395" s="221" t="s">
        <v>169</v>
      </c>
      <c r="E395" s="232" t="s">
        <v>1</v>
      </c>
      <c r="F395" s="233" t="s">
        <v>1263</v>
      </c>
      <c r="G395" s="231"/>
      <c r="H395" s="232" t="s">
        <v>1</v>
      </c>
      <c r="I395" s="231"/>
      <c r="J395" s="231"/>
      <c r="K395" s="231"/>
      <c r="M395" s="107"/>
      <c r="N395" s="109"/>
      <c r="O395" s="110"/>
      <c r="P395" s="110"/>
      <c r="Q395" s="110"/>
      <c r="R395" s="110"/>
      <c r="S395" s="110"/>
      <c r="T395" s="110"/>
      <c r="U395" s="110"/>
      <c r="V395" s="110"/>
      <c r="W395" s="110"/>
      <c r="X395" s="111"/>
      <c r="AT395" s="108" t="s">
        <v>169</v>
      </c>
      <c r="AU395" s="108" t="s">
        <v>82</v>
      </c>
      <c r="AV395" s="15" t="s">
        <v>80</v>
      </c>
      <c r="AW395" s="15" t="s">
        <v>4</v>
      </c>
      <c r="AX395" s="15" t="s">
        <v>72</v>
      </c>
      <c r="AY395" s="108" t="s">
        <v>161</v>
      </c>
    </row>
    <row r="396" spans="1:65" s="13" customFormat="1">
      <c r="B396" s="219"/>
      <c r="C396" s="220"/>
      <c r="D396" s="221" t="s">
        <v>169</v>
      </c>
      <c r="E396" s="222" t="s">
        <v>1</v>
      </c>
      <c r="F396" s="223" t="s">
        <v>1264</v>
      </c>
      <c r="G396" s="220"/>
      <c r="H396" s="224">
        <v>55.9</v>
      </c>
      <c r="I396" s="220"/>
      <c r="J396" s="220"/>
      <c r="K396" s="220"/>
      <c r="M396" s="97"/>
      <c r="N396" s="99"/>
      <c r="O396" s="100"/>
      <c r="P396" s="100"/>
      <c r="Q396" s="100"/>
      <c r="R396" s="100"/>
      <c r="S396" s="100"/>
      <c r="T396" s="100"/>
      <c r="U396" s="100"/>
      <c r="V396" s="100"/>
      <c r="W396" s="100"/>
      <c r="X396" s="101"/>
      <c r="AT396" s="98" t="s">
        <v>169</v>
      </c>
      <c r="AU396" s="98" t="s">
        <v>82</v>
      </c>
      <c r="AV396" s="13" t="s">
        <v>82</v>
      </c>
      <c r="AW396" s="13" t="s">
        <v>4</v>
      </c>
      <c r="AX396" s="13" t="s">
        <v>72</v>
      </c>
      <c r="AY396" s="98" t="s">
        <v>161</v>
      </c>
    </row>
    <row r="397" spans="1:65" s="15" customFormat="1">
      <c r="B397" s="230"/>
      <c r="C397" s="231"/>
      <c r="D397" s="221" t="s">
        <v>169</v>
      </c>
      <c r="E397" s="232" t="s">
        <v>1</v>
      </c>
      <c r="F397" s="233" t="s">
        <v>1265</v>
      </c>
      <c r="G397" s="231"/>
      <c r="H397" s="232" t="s">
        <v>1</v>
      </c>
      <c r="I397" s="231"/>
      <c r="J397" s="231"/>
      <c r="K397" s="231"/>
      <c r="M397" s="107"/>
      <c r="N397" s="109"/>
      <c r="O397" s="110"/>
      <c r="P397" s="110"/>
      <c r="Q397" s="110"/>
      <c r="R397" s="110"/>
      <c r="S397" s="110"/>
      <c r="T397" s="110"/>
      <c r="U397" s="110"/>
      <c r="V397" s="110"/>
      <c r="W397" s="110"/>
      <c r="X397" s="111"/>
      <c r="AT397" s="108" t="s">
        <v>169</v>
      </c>
      <c r="AU397" s="108" t="s">
        <v>82</v>
      </c>
      <c r="AV397" s="15" t="s">
        <v>80</v>
      </c>
      <c r="AW397" s="15" t="s">
        <v>4</v>
      </c>
      <c r="AX397" s="15" t="s">
        <v>72</v>
      </c>
      <c r="AY397" s="108" t="s">
        <v>161</v>
      </c>
    </row>
    <row r="398" spans="1:65" s="13" customFormat="1">
      <c r="B398" s="219"/>
      <c r="C398" s="220"/>
      <c r="D398" s="221" t="s">
        <v>169</v>
      </c>
      <c r="E398" s="222" t="s">
        <v>1</v>
      </c>
      <c r="F398" s="223" t="s">
        <v>1266</v>
      </c>
      <c r="G398" s="220"/>
      <c r="H398" s="224">
        <v>55.2</v>
      </c>
      <c r="I398" s="220"/>
      <c r="J398" s="220"/>
      <c r="K398" s="220"/>
      <c r="M398" s="97"/>
      <c r="N398" s="99"/>
      <c r="O398" s="100"/>
      <c r="P398" s="100"/>
      <c r="Q398" s="100"/>
      <c r="R398" s="100"/>
      <c r="S398" s="100"/>
      <c r="T398" s="100"/>
      <c r="U398" s="100"/>
      <c r="V398" s="100"/>
      <c r="W398" s="100"/>
      <c r="X398" s="101"/>
      <c r="AT398" s="98" t="s">
        <v>169</v>
      </c>
      <c r="AU398" s="98" t="s">
        <v>82</v>
      </c>
      <c r="AV398" s="13" t="s">
        <v>82</v>
      </c>
      <c r="AW398" s="13" t="s">
        <v>4</v>
      </c>
      <c r="AX398" s="13" t="s">
        <v>72</v>
      </c>
      <c r="AY398" s="98" t="s">
        <v>161</v>
      </c>
    </row>
    <row r="399" spans="1:65" s="14" customFormat="1">
      <c r="B399" s="225"/>
      <c r="C399" s="226"/>
      <c r="D399" s="221" t="s">
        <v>169</v>
      </c>
      <c r="E399" s="227" t="s">
        <v>1</v>
      </c>
      <c r="F399" s="228" t="s">
        <v>171</v>
      </c>
      <c r="G399" s="226"/>
      <c r="H399" s="229">
        <v>111.1</v>
      </c>
      <c r="I399" s="226"/>
      <c r="J399" s="226"/>
      <c r="K399" s="226"/>
      <c r="M399" s="102"/>
      <c r="N399" s="104"/>
      <c r="O399" s="105"/>
      <c r="P399" s="105"/>
      <c r="Q399" s="105"/>
      <c r="R399" s="105"/>
      <c r="S399" s="105"/>
      <c r="T399" s="105"/>
      <c r="U399" s="105"/>
      <c r="V399" s="105"/>
      <c r="W399" s="105"/>
      <c r="X399" s="106"/>
      <c r="AT399" s="103" t="s">
        <v>169</v>
      </c>
      <c r="AU399" s="103" t="s">
        <v>82</v>
      </c>
      <c r="AV399" s="14" t="s">
        <v>168</v>
      </c>
      <c r="AW399" s="14" t="s">
        <v>4</v>
      </c>
      <c r="AX399" s="14" t="s">
        <v>80</v>
      </c>
      <c r="AY399" s="103" t="s">
        <v>161</v>
      </c>
    </row>
    <row r="400" spans="1:65" s="2" customFormat="1" ht="49.15" customHeight="1">
      <c r="A400" s="21"/>
      <c r="B400" s="137"/>
      <c r="C400" s="213" t="s">
        <v>462</v>
      </c>
      <c r="D400" s="213" t="s">
        <v>164</v>
      </c>
      <c r="E400" s="214" t="s">
        <v>1307</v>
      </c>
      <c r="F400" s="215" t="s">
        <v>1308</v>
      </c>
      <c r="G400" s="216" t="s">
        <v>282</v>
      </c>
      <c r="H400" s="217">
        <v>4.16</v>
      </c>
      <c r="I400" s="218">
        <v>0</v>
      </c>
      <c r="J400" s="123"/>
      <c r="K400" s="218">
        <f>ROUND(P400*H400,2)</f>
        <v>0</v>
      </c>
      <c r="L400" s="89"/>
      <c r="M400" s="22"/>
      <c r="N400" s="90" t="s">
        <v>1</v>
      </c>
      <c r="O400" s="91" t="s">
        <v>35</v>
      </c>
      <c r="P400" s="92">
        <f>I400+J400</f>
        <v>0</v>
      </c>
      <c r="Q400" s="92">
        <f>ROUND(I400*H400,2)</f>
        <v>0</v>
      </c>
      <c r="R400" s="92">
        <f>ROUND(J400*H400,2)</f>
        <v>0</v>
      </c>
      <c r="S400" s="93">
        <v>0</v>
      </c>
      <c r="T400" s="93">
        <f>S400*H400</f>
        <v>0</v>
      </c>
      <c r="U400" s="93">
        <v>0</v>
      </c>
      <c r="V400" s="93">
        <f>U400*H400</f>
        <v>0</v>
      </c>
      <c r="W400" s="93">
        <v>0</v>
      </c>
      <c r="X400" s="94">
        <f>W400*H400</f>
        <v>0</v>
      </c>
      <c r="Y400" s="21"/>
      <c r="Z400" s="21"/>
      <c r="AA400" s="21"/>
      <c r="AB400" s="21"/>
      <c r="AC400" s="21"/>
      <c r="AD400" s="21"/>
      <c r="AE400" s="21"/>
      <c r="AR400" s="95" t="s">
        <v>239</v>
      </c>
      <c r="AT400" s="95" t="s">
        <v>164</v>
      </c>
      <c r="AU400" s="95" t="s">
        <v>82</v>
      </c>
      <c r="AY400" s="17" t="s">
        <v>161</v>
      </c>
      <c r="BE400" s="96">
        <f>IF(O400="základní",K400,0)</f>
        <v>0</v>
      </c>
      <c r="BF400" s="96">
        <f>IF(O400="snížená",K400,0)</f>
        <v>0</v>
      </c>
      <c r="BG400" s="96">
        <f>IF(O400="zákl. přenesená",K400,0)</f>
        <v>0</v>
      </c>
      <c r="BH400" s="96">
        <f>IF(O400="sníž. přenesená",K400,0)</f>
        <v>0</v>
      </c>
      <c r="BI400" s="96">
        <f>IF(O400="nulová",K400,0)</f>
        <v>0</v>
      </c>
      <c r="BJ400" s="17" t="s">
        <v>80</v>
      </c>
      <c r="BK400" s="96">
        <f>ROUND(P400*H400,2)</f>
        <v>0</v>
      </c>
      <c r="BL400" s="17" t="s">
        <v>239</v>
      </c>
      <c r="BM400" s="95" t="s">
        <v>882</v>
      </c>
    </row>
    <row r="401" spans="1:65" s="12" customFormat="1" ht="22.9" customHeight="1">
      <c r="B401" s="206"/>
      <c r="C401" s="207"/>
      <c r="D401" s="208" t="s">
        <v>71</v>
      </c>
      <c r="E401" s="211" t="s">
        <v>1309</v>
      </c>
      <c r="F401" s="211" t="s">
        <v>1310</v>
      </c>
      <c r="G401" s="207"/>
      <c r="H401" s="207"/>
      <c r="I401" s="207"/>
      <c r="J401" s="207"/>
      <c r="K401" s="212">
        <f>BK401</f>
        <v>0</v>
      </c>
      <c r="M401" s="80"/>
      <c r="N401" s="82"/>
      <c r="O401" s="83"/>
      <c r="P401" s="83"/>
      <c r="Q401" s="84">
        <f>SUM(Q402:Q436)</f>
        <v>0</v>
      </c>
      <c r="R401" s="84">
        <f>SUM(R402:R436)</f>
        <v>0</v>
      </c>
      <c r="S401" s="83"/>
      <c r="T401" s="85">
        <f>SUM(T402:T436)</f>
        <v>0</v>
      </c>
      <c r="U401" s="83"/>
      <c r="V401" s="85">
        <f>SUM(V402:V436)</f>
        <v>0</v>
      </c>
      <c r="W401" s="83"/>
      <c r="X401" s="86">
        <f>SUM(X402:X436)</f>
        <v>0</v>
      </c>
      <c r="AR401" s="81" t="s">
        <v>82</v>
      </c>
      <c r="AT401" s="87" t="s">
        <v>71</v>
      </c>
      <c r="AU401" s="87" t="s">
        <v>80</v>
      </c>
      <c r="AY401" s="81" t="s">
        <v>161</v>
      </c>
      <c r="BK401" s="88">
        <f>SUM(BK402:BK436)</f>
        <v>0</v>
      </c>
    </row>
    <row r="402" spans="1:65" s="2" customFormat="1" ht="24.2" customHeight="1">
      <c r="A402" s="21"/>
      <c r="B402" s="137"/>
      <c r="C402" s="213" t="s">
        <v>886</v>
      </c>
      <c r="D402" s="213" t="s">
        <v>164</v>
      </c>
      <c r="E402" s="214" t="s">
        <v>1311</v>
      </c>
      <c r="F402" s="215" t="s">
        <v>1312</v>
      </c>
      <c r="G402" s="216" t="s">
        <v>167</v>
      </c>
      <c r="H402" s="217">
        <v>16</v>
      </c>
      <c r="I402" s="218">
        <v>0</v>
      </c>
      <c r="J402" s="123"/>
      <c r="K402" s="218">
        <f>ROUND(P402*H402,2)</f>
        <v>0</v>
      </c>
      <c r="L402" s="89"/>
      <c r="M402" s="22"/>
      <c r="N402" s="90" t="s">
        <v>1</v>
      </c>
      <c r="O402" s="91" t="s">
        <v>35</v>
      </c>
      <c r="P402" s="92">
        <f>I402+J402</f>
        <v>0</v>
      </c>
      <c r="Q402" s="92">
        <f>ROUND(I402*H402,2)</f>
        <v>0</v>
      </c>
      <c r="R402" s="92">
        <f>ROUND(J402*H402,2)</f>
        <v>0</v>
      </c>
      <c r="S402" s="93">
        <v>0</v>
      </c>
      <c r="T402" s="93">
        <f>S402*H402</f>
        <v>0</v>
      </c>
      <c r="U402" s="93">
        <v>0</v>
      </c>
      <c r="V402" s="93">
        <f>U402*H402</f>
        <v>0</v>
      </c>
      <c r="W402" s="93">
        <v>0</v>
      </c>
      <c r="X402" s="94">
        <f>W402*H402</f>
        <v>0</v>
      </c>
      <c r="Y402" s="21"/>
      <c r="Z402" s="21"/>
      <c r="AA402" s="21"/>
      <c r="AB402" s="21"/>
      <c r="AC402" s="21"/>
      <c r="AD402" s="21"/>
      <c r="AE402" s="21"/>
      <c r="AR402" s="95" t="s">
        <v>239</v>
      </c>
      <c r="AT402" s="95" t="s">
        <v>164</v>
      </c>
      <c r="AU402" s="95" t="s">
        <v>82</v>
      </c>
      <c r="AY402" s="17" t="s">
        <v>161</v>
      </c>
      <c r="BE402" s="96">
        <f>IF(O402="základní",K402,0)</f>
        <v>0</v>
      </c>
      <c r="BF402" s="96">
        <f>IF(O402="snížená",K402,0)</f>
        <v>0</v>
      </c>
      <c r="BG402" s="96">
        <f>IF(O402="zákl. přenesená",K402,0)</f>
        <v>0</v>
      </c>
      <c r="BH402" s="96">
        <f>IF(O402="sníž. přenesená",K402,0)</f>
        <v>0</v>
      </c>
      <c r="BI402" s="96">
        <f>IF(O402="nulová",K402,0)</f>
        <v>0</v>
      </c>
      <c r="BJ402" s="17" t="s">
        <v>80</v>
      </c>
      <c r="BK402" s="96">
        <f>ROUND(P402*H402,2)</f>
        <v>0</v>
      </c>
      <c r="BL402" s="17" t="s">
        <v>239</v>
      </c>
      <c r="BM402" s="95" t="s">
        <v>889</v>
      </c>
    </row>
    <row r="403" spans="1:65" s="15" customFormat="1">
      <c r="B403" s="230"/>
      <c r="C403" s="231"/>
      <c r="D403" s="221" t="s">
        <v>169</v>
      </c>
      <c r="E403" s="232" t="s">
        <v>1</v>
      </c>
      <c r="F403" s="233" t="s">
        <v>1228</v>
      </c>
      <c r="G403" s="231"/>
      <c r="H403" s="232" t="s">
        <v>1</v>
      </c>
      <c r="I403" s="231"/>
      <c r="J403" s="231"/>
      <c r="K403" s="231"/>
      <c r="M403" s="107"/>
      <c r="N403" s="109"/>
      <c r="O403" s="110"/>
      <c r="P403" s="110"/>
      <c r="Q403" s="110"/>
      <c r="R403" s="110"/>
      <c r="S403" s="110"/>
      <c r="T403" s="110"/>
      <c r="U403" s="110"/>
      <c r="V403" s="110"/>
      <c r="W403" s="110"/>
      <c r="X403" s="111"/>
      <c r="AT403" s="108" t="s">
        <v>169</v>
      </c>
      <c r="AU403" s="108" t="s">
        <v>82</v>
      </c>
      <c r="AV403" s="15" t="s">
        <v>80</v>
      </c>
      <c r="AW403" s="15" t="s">
        <v>4</v>
      </c>
      <c r="AX403" s="15" t="s">
        <v>72</v>
      </c>
      <c r="AY403" s="108" t="s">
        <v>161</v>
      </c>
    </row>
    <row r="404" spans="1:65" s="13" customFormat="1">
      <c r="B404" s="219"/>
      <c r="C404" s="220"/>
      <c r="D404" s="221" t="s">
        <v>169</v>
      </c>
      <c r="E404" s="222" t="s">
        <v>1</v>
      </c>
      <c r="F404" s="223" t="s">
        <v>1313</v>
      </c>
      <c r="G404" s="220"/>
      <c r="H404" s="224">
        <v>16</v>
      </c>
      <c r="I404" s="220"/>
      <c r="J404" s="220"/>
      <c r="K404" s="220"/>
      <c r="M404" s="97"/>
      <c r="N404" s="99"/>
      <c r="O404" s="100"/>
      <c r="P404" s="100"/>
      <c r="Q404" s="100"/>
      <c r="R404" s="100"/>
      <c r="S404" s="100"/>
      <c r="T404" s="100"/>
      <c r="U404" s="100"/>
      <c r="V404" s="100"/>
      <c r="W404" s="100"/>
      <c r="X404" s="101"/>
      <c r="AT404" s="98" t="s">
        <v>169</v>
      </c>
      <c r="AU404" s="98" t="s">
        <v>82</v>
      </c>
      <c r="AV404" s="13" t="s">
        <v>82</v>
      </c>
      <c r="AW404" s="13" t="s">
        <v>4</v>
      </c>
      <c r="AX404" s="13" t="s">
        <v>72</v>
      </c>
      <c r="AY404" s="98" t="s">
        <v>161</v>
      </c>
    </row>
    <row r="405" spans="1:65" s="14" customFormat="1">
      <c r="B405" s="225"/>
      <c r="C405" s="226"/>
      <c r="D405" s="221" t="s">
        <v>169</v>
      </c>
      <c r="E405" s="227" t="s">
        <v>1</v>
      </c>
      <c r="F405" s="228" t="s">
        <v>171</v>
      </c>
      <c r="G405" s="226"/>
      <c r="H405" s="229">
        <v>16</v>
      </c>
      <c r="I405" s="226"/>
      <c r="J405" s="226"/>
      <c r="K405" s="226"/>
      <c r="M405" s="102"/>
      <c r="N405" s="104"/>
      <c r="O405" s="105"/>
      <c r="P405" s="105"/>
      <c r="Q405" s="105"/>
      <c r="R405" s="105"/>
      <c r="S405" s="105"/>
      <c r="T405" s="105"/>
      <c r="U405" s="105"/>
      <c r="V405" s="105"/>
      <c r="W405" s="105"/>
      <c r="X405" s="106"/>
      <c r="AT405" s="103" t="s">
        <v>169</v>
      </c>
      <c r="AU405" s="103" t="s">
        <v>82</v>
      </c>
      <c r="AV405" s="14" t="s">
        <v>168</v>
      </c>
      <c r="AW405" s="14" t="s">
        <v>4</v>
      </c>
      <c r="AX405" s="14" t="s">
        <v>80</v>
      </c>
      <c r="AY405" s="103" t="s">
        <v>161</v>
      </c>
    </row>
    <row r="406" spans="1:65" s="2" customFormat="1" ht="24.2" customHeight="1">
      <c r="A406" s="21"/>
      <c r="B406" s="137"/>
      <c r="C406" s="213" t="s">
        <v>468</v>
      </c>
      <c r="D406" s="213" t="s">
        <v>164</v>
      </c>
      <c r="E406" s="214" t="s">
        <v>1314</v>
      </c>
      <c r="F406" s="215" t="s">
        <v>1315</v>
      </c>
      <c r="G406" s="216" t="s">
        <v>167</v>
      </c>
      <c r="H406" s="217">
        <v>16</v>
      </c>
      <c r="I406" s="123"/>
      <c r="J406" s="123"/>
      <c r="K406" s="218">
        <f>ROUND(P406*H406,2)</f>
        <v>0</v>
      </c>
      <c r="L406" s="89"/>
      <c r="M406" s="22"/>
      <c r="N406" s="90" t="s">
        <v>1</v>
      </c>
      <c r="O406" s="91" t="s">
        <v>35</v>
      </c>
      <c r="P406" s="92">
        <f>I406+J406</f>
        <v>0</v>
      </c>
      <c r="Q406" s="92">
        <f>ROUND(I406*H406,2)</f>
        <v>0</v>
      </c>
      <c r="R406" s="92">
        <f>ROUND(J406*H406,2)</f>
        <v>0</v>
      </c>
      <c r="S406" s="93">
        <v>0</v>
      </c>
      <c r="T406" s="93">
        <f>S406*H406</f>
        <v>0</v>
      </c>
      <c r="U406" s="93">
        <v>0</v>
      </c>
      <c r="V406" s="93">
        <f>U406*H406</f>
        <v>0</v>
      </c>
      <c r="W406" s="93">
        <v>0</v>
      </c>
      <c r="X406" s="94">
        <f>W406*H406</f>
        <v>0</v>
      </c>
      <c r="Y406" s="21"/>
      <c r="Z406" s="21"/>
      <c r="AA406" s="21"/>
      <c r="AB406" s="21"/>
      <c r="AC406" s="21"/>
      <c r="AD406" s="21"/>
      <c r="AE406" s="21"/>
      <c r="AR406" s="95" t="s">
        <v>239</v>
      </c>
      <c r="AT406" s="95" t="s">
        <v>164</v>
      </c>
      <c r="AU406" s="95" t="s">
        <v>82</v>
      </c>
      <c r="AY406" s="17" t="s">
        <v>161</v>
      </c>
      <c r="BE406" s="96">
        <f>IF(O406="základní",K406,0)</f>
        <v>0</v>
      </c>
      <c r="BF406" s="96">
        <f>IF(O406="snížená",K406,0)</f>
        <v>0</v>
      </c>
      <c r="BG406" s="96">
        <f>IF(O406="zákl. přenesená",K406,0)</f>
        <v>0</v>
      </c>
      <c r="BH406" s="96">
        <f>IF(O406="sníž. přenesená",K406,0)</f>
        <v>0</v>
      </c>
      <c r="BI406" s="96">
        <f>IF(O406="nulová",K406,0)</f>
        <v>0</v>
      </c>
      <c r="BJ406" s="17" t="s">
        <v>80</v>
      </c>
      <c r="BK406" s="96">
        <f>ROUND(P406*H406,2)</f>
        <v>0</v>
      </c>
      <c r="BL406" s="17" t="s">
        <v>239</v>
      </c>
      <c r="BM406" s="95" t="s">
        <v>892</v>
      </c>
    </row>
    <row r="407" spans="1:65" s="15" customFormat="1">
      <c r="B407" s="230"/>
      <c r="C407" s="231"/>
      <c r="D407" s="221" t="s">
        <v>169</v>
      </c>
      <c r="E407" s="232" t="s">
        <v>1</v>
      </c>
      <c r="F407" s="233" t="s">
        <v>1228</v>
      </c>
      <c r="G407" s="231"/>
      <c r="H407" s="232" t="s">
        <v>1</v>
      </c>
      <c r="I407" s="231"/>
      <c r="J407" s="231"/>
      <c r="K407" s="231"/>
      <c r="M407" s="107"/>
      <c r="N407" s="109"/>
      <c r="O407" s="110"/>
      <c r="P407" s="110"/>
      <c r="Q407" s="110"/>
      <c r="R407" s="110"/>
      <c r="S407" s="110"/>
      <c r="T407" s="110"/>
      <c r="U407" s="110"/>
      <c r="V407" s="110"/>
      <c r="W407" s="110"/>
      <c r="X407" s="111"/>
      <c r="AT407" s="108" t="s">
        <v>169</v>
      </c>
      <c r="AU407" s="108" t="s">
        <v>82</v>
      </c>
      <c r="AV407" s="15" t="s">
        <v>80</v>
      </c>
      <c r="AW407" s="15" t="s">
        <v>4</v>
      </c>
      <c r="AX407" s="15" t="s">
        <v>72</v>
      </c>
      <c r="AY407" s="108" t="s">
        <v>161</v>
      </c>
    </row>
    <row r="408" spans="1:65" s="13" customFormat="1">
      <c r="B408" s="219"/>
      <c r="C408" s="220"/>
      <c r="D408" s="221" t="s">
        <v>169</v>
      </c>
      <c r="E408" s="222" t="s">
        <v>1</v>
      </c>
      <c r="F408" s="223" t="s">
        <v>1313</v>
      </c>
      <c r="G408" s="220"/>
      <c r="H408" s="224">
        <v>16</v>
      </c>
      <c r="I408" s="220"/>
      <c r="J408" s="220"/>
      <c r="K408" s="220"/>
      <c r="M408" s="97"/>
      <c r="N408" s="99"/>
      <c r="O408" s="100"/>
      <c r="P408" s="100"/>
      <c r="Q408" s="100"/>
      <c r="R408" s="100"/>
      <c r="S408" s="100"/>
      <c r="T408" s="100"/>
      <c r="U408" s="100"/>
      <c r="V408" s="100"/>
      <c r="W408" s="100"/>
      <c r="X408" s="101"/>
      <c r="AT408" s="98" t="s">
        <v>169</v>
      </c>
      <c r="AU408" s="98" t="s">
        <v>82</v>
      </c>
      <c r="AV408" s="13" t="s">
        <v>82</v>
      </c>
      <c r="AW408" s="13" t="s">
        <v>4</v>
      </c>
      <c r="AX408" s="13" t="s">
        <v>72</v>
      </c>
      <c r="AY408" s="98" t="s">
        <v>161</v>
      </c>
    </row>
    <row r="409" spans="1:65" s="14" customFormat="1">
      <c r="B409" s="225"/>
      <c r="C409" s="226"/>
      <c r="D409" s="221" t="s">
        <v>169</v>
      </c>
      <c r="E409" s="227" t="s">
        <v>1</v>
      </c>
      <c r="F409" s="228" t="s">
        <v>171</v>
      </c>
      <c r="G409" s="226"/>
      <c r="H409" s="229">
        <v>16</v>
      </c>
      <c r="I409" s="226"/>
      <c r="J409" s="226"/>
      <c r="K409" s="226"/>
      <c r="M409" s="102"/>
      <c r="N409" s="104"/>
      <c r="O409" s="105"/>
      <c r="P409" s="105"/>
      <c r="Q409" s="105"/>
      <c r="R409" s="105"/>
      <c r="S409" s="105"/>
      <c r="T409" s="105"/>
      <c r="U409" s="105"/>
      <c r="V409" s="105"/>
      <c r="W409" s="105"/>
      <c r="X409" s="106"/>
      <c r="AT409" s="103" t="s">
        <v>169</v>
      </c>
      <c r="AU409" s="103" t="s">
        <v>82</v>
      </c>
      <c r="AV409" s="14" t="s">
        <v>168</v>
      </c>
      <c r="AW409" s="14" t="s">
        <v>4</v>
      </c>
      <c r="AX409" s="14" t="s">
        <v>80</v>
      </c>
      <c r="AY409" s="103" t="s">
        <v>161</v>
      </c>
    </row>
    <row r="410" spans="1:65" s="2" customFormat="1" ht="24.2" customHeight="1">
      <c r="A410" s="21"/>
      <c r="B410" s="137"/>
      <c r="C410" s="213" t="s">
        <v>893</v>
      </c>
      <c r="D410" s="213" t="s">
        <v>164</v>
      </c>
      <c r="E410" s="214" t="s">
        <v>1316</v>
      </c>
      <c r="F410" s="215" t="s">
        <v>1317</v>
      </c>
      <c r="G410" s="216" t="s">
        <v>167</v>
      </c>
      <c r="H410" s="217">
        <v>16</v>
      </c>
      <c r="I410" s="123"/>
      <c r="J410" s="123"/>
      <c r="K410" s="218">
        <f>ROUND(P410*H410,2)</f>
        <v>0</v>
      </c>
      <c r="L410" s="89"/>
      <c r="M410" s="22"/>
      <c r="N410" s="90" t="s">
        <v>1</v>
      </c>
      <c r="O410" s="91" t="s">
        <v>35</v>
      </c>
      <c r="P410" s="92">
        <f>I410+J410</f>
        <v>0</v>
      </c>
      <c r="Q410" s="92">
        <f>ROUND(I410*H410,2)</f>
        <v>0</v>
      </c>
      <c r="R410" s="92">
        <f>ROUND(J410*H410,2)</f>
        <v>0</v>
      </c>
      <c r="S410" s="93">
        <v>0</v>
      </c>
      <c r="T410" s="93">
        <f>S410*H410</f>
        <v>0</v>
      </c>
      <c r="U410" s="93">
        <v>0</v>
      </c>
      <c r="V410" s="93">
        <f>U410*H410</f>
        <v>0</v>
      </c>
      <c r="W410" s="93">
        <v>0</v>
      </c>
      <c r="X410" s="94">
        <f>W410*H410</f>
        <v>0</v>
      </c>
      <c r="Y410" s="21"/>
      <c r="Z410" s="21"/>
      <c r="AA410" s="21"/>
      <c r="AB410" s="21"/>
      <c r="AC410" s="21"/>
      <c r="AD410" s="21"/>
      <c r="AE410" s="21"/>
      <c r="AR410" s="95" t="s">
        <v>239</v>
      </c>
      <c r="AT410" s="95" t="s">
        <v>164</v>
      </c>
      <c r="AU410" s="95" t="s">
        <v>82</v>
      </c>
      <c r="AY410" s="17" t="s">
        <v>161</v>
      </c>
      <c r="BE410" s="96">
        <f>IF(O410="základní",K410,0)</f>
        <v>0</v>
      </c>
      <c r="BF410" s="96">
        <f>IF(O410="snížená",K410,0)</f>
        <v>0</v>
      </c>
      <c r="BG410" s="96">
        <f>IF(O410="zákl. přenesená",K410,0)</f>
        <v>0</v>
      </c>
      <c r="BH410" s="96">
        <f>IF(O410="sníž. přenesená",K410,0)</f>
        <v>0</v>
      </c>
      <c r="BI410" s="96">
        <f>IF(O410="nulová",K410,0)</f>
        <v>0</v>
      </c>
      <c r="BJ410" s="17" t="s">
        <v>80</v>
      </c>
      <c r="BK410" s="96">
        <f>ROUND(P410*H410,2)</f>
        <v>0</v>
      </c>
      <c r="BL410" s="17" t="s">
        <v>239</v>
      </c>
      <c r="BM410" s="95" t="s">
        <v>896</v>
      </c>
    </row>
    <row r="411" spans="1:65" s="15" customFormat="1">
      <c r="B411" s="230"/>
      <c r="C411" s="231"/>
      <c r="D411" s="221" t="s">
        <v>169</v>
      </c>
      <c r="E411" s="232" t="s">
        <v>1</v>
      </c>
      <c r="F411" s="233" t="s">
        <v>1297</v>
      </c>
      <c r="G411" s="231"/>
      <c r="H411" s="232" t="s">
        <v>1</v>
      </c>
      <c r="I411" s="231"/>
      <c r="J411" s="231"/>
      <c r="K411" s="231"/>
      <c r="M411" s="107"/>
      <c r="N411" s="109"/>
      <c r="O411" s="110"/>
      <c r="P411" s="110"/>
      <c r="Q411" s="110"/>
      <c r="R411" s="110"/>
      <c r="S411" s="110"/>
      <c r="T411" s="110"/>
      <c r="U411" s="110"/>
      <c r="V411" s="110"/>
      <c r="W411" s="110"/>
      <c r="X411" s="111"/>
      <c r="AT411" s="108" t="s">
        <v>169</v>
      </c>
      <c r="AU411" s="108" t="s">
        <v>82</v>
      </c>
      <c r="AV411" s="15" t="s">
        <v>80</v>
      </c>
      <c r="AW411" s="15" t="s">
        <v>4</v>
      </c>
      <c r="AX411" s="15" t="s">
        <v>72</v>
      </c>
      <c r="AY411" s="108" t="s">
        <v>161</v>
      </c>
    </row>
    <row r="412" spans="1:65" s="15" customFormat="1">
      <c r="B412" s="230"/>
      <c r="C412" s="231"/>
      <c r="D412" s="221" t="s">
        <v>169</v>
      </c>
      <c r="E412" s="232" t="s">
        <v>1</v>
      </c>
      <c r="F412" s="233" t="s">
        <v>1228</v>
      </c>
      <c r="G412" s="231"/>
      <c r="H412" s="232" t="s">
        <v>1</v>
      </c>
      <c r="I412" s="231"/>
      <c r="J412" s="231"/>
      <c r="K412" s="231"/>
      <c r="M412" s="107"/>
      <c r="N412" s="109"/>
      <c r="O412" s="110"/>
      <c r="P412" s="110"/>
      <c r="Q412" s="110"/>
      <c r="R412" s="110"/>
      <c r="S412" s="110"/>
      <c r="T412" s="110"/>
      <c r="U412" s="110"/>
      <c r="V412" s="110"/>
      <c r="W412" s="110"/>
      <c r="X412" s="111"/>
      <c r="AT412" s="108" t="s">
        <v>169</v>
      </c>
      <c r="AU412" s="108" t="s">
        <v>82</v>
      </c>
      <c r="AV412" s="15" t="s">
        <v>80</v>
      </c>
      <c r="AW412" s="15" t="s">
        <v>4</v>
      </c>
      <c r="AX412" s="15" t="s">
        <v>72</v>
      </c>
      <c r="AY412" s="108" t="s">
        <v>161</v>
      </c>
    </row>
    <row r="413" spans="1:65" s="13" customFormat="1">
      <c r="B413" s="219"/>
      <c r="C413" s="220"/>
      <c r="D413" s="221" t="s">
        <v>169</v>
      </c>
      <c r="E413" s="222" t="s">
        <v>1</v>
      </c>
      <c r="F413" s="223" t="s">
        <v>1313</v>
      </c>
      <c r="G413" s="220"/>
      <c r="H413" s="224">
        <v>16</v>
      </c>
      <c r="I413" s="220"/>
      <c r="J413" s="220"/>
      <c r="K413" s="220"/>
      <c r="M413" s="97"/>
      <c r="N413" s="99"/>
      <c r="O413" s="100"/>
      <c r="P413" s="100"/>
      <c r="Q413" s="100"/>
      <c r="R413" s="100"/>
      <c r="S413" s="100"/>
      <c r="T413" s="100"/>
      <c r="U413" s="100"/>
      <c r="V413" s="100"/>
      <c r="W413" s="100"/>
      <c r="X413" s="101"/>
      <c r="AT413" s="98" t="s">
        <v>169</v>
      </c>
      <c r="AU413" s="98" t="s">
        <v>82</v>
      </c>
      <c r="AV413" s="13" t="s">
        <v>82</v>
      </c>
      <c r="AW413" s="13" t="s">
        <v>4</v>
      </c>
      <c r="AX413" s="13" t="s">
        <v>72</v>
      </c>
      <c r="AY413" s="98" t="s">
        <v>161</v>
      </c>
    </row>
    <row r="414" spans="1:65" s="14" customFormat="1">
      <c r="B414" s="225"/>
      <c r="C414" s="226"/>
      <c r="D414" s="221" t="s">
        <v>169</v>
      </c>
      <c r="E414" s="227" t="s">
        <v>1</v>
      </c>
      <c r="F414" s="228" t="s">
        <v>171</v>
      </c>
      <c r="G414" s="226"/>
      <c r="H414" s="229">
        <v>16</v>
      </c>
      <c r="I414" s="226"/>
      <c r="J414" s="226"/>
      <c r="K414" s="226"/>
      <c r="M414" s="102"/>
      <c r="N414" s="104"/>
      <c r="O414" s="105"/>
      <c r="P414" s="105"/>
      <c r="Q414" s="105"/>
      <c r="R414" s="105"/>
      <c r="S414" s="105"/>
      <c r="T414" s="105"/>
      <c r="U414" s="105"/>
      <c r="V414" s="105"/>
      <c r="W414" s="105"/>
      <c r="X414" s="106"/>
      <c r="AT414" s="103" t="s">
        <v>169</v>
      </c>
      <c r="AU414" s="103" t="s">
        <v>82</v>
      </c>
      <c r="AV414" s="14" t="s">
        <v>168</v>
      </c>
      <c r="AW414" s="14" t="s">
        <v>4</v>
      </c>
      <c r="AX414" s="14" t="s">
        <v>80</v>
      </c>
      <c r="AY414" s="103" t="s">
        <v>161</v>
      </c>
    </row>
    <row r="415" spans="1:65" s="2" customFormat="1" ht="24.2" customHeight="1">
      <c r="A415" s="21"/>
      <c r="B415" s="137"/>
      <c r="C415" s="213" t="s">
        <v>473</v>
      </c>
      <c r="D415" s="213" t="s">
        <v>164</v>
      </c>
      <c r="E415" s="214" t="s">
        <v>1318</v>
      </c>
      <c r="F415" s="215" t="s">
        <v>1319</v>
      </c>
      <c r="G415" s="216" t="s">
        <v>346</v>
      </c>
      <c r="H415" s="217">
        <v>8</v>
      </c>
      <c r="I415" s="123"/>
      <c r="J415" s="123"/>
      <c r="K415" s="218">
        <f>ROUND(P415*H415,2)</f>
        <v>0</v>
      </c>
      <c r="L415" s="89"/>
      <c r="M415" s="22"/>
      <c r="N415" s="90" t="s">
        <v>1</v>
      </c>
      <c r="O415" s="91" t="s">
        <v>35</v>
      </c>
      <c r="P415" s="92">
        <f>I415+J415</f>
        <v>0</v>
      </c>
      <c r="Q415" s="92">
        <f>ROUND(I415*H415,2)</f>
        <v>0</v>
      </c>
      <c r="R415" s="92">
        <f>ROUND(J415*H415,2)</f>
        <v>0</v>
      </c>
      <c r="S415" s="93">
        <v>0</v>
      </c>
      <c r="T415" s="93">
        <f>S415*H415</f>
        <v>0</v>
      </c>
      <c r="U415" s="93">
        <v>0</v>
      </c>
      <c r="V415" s="93">
        <f>U415*H415</f>
        <v>0</v>
      </c>
      <c r="W415" s="93">
        <v>0</v>
      </c>
      <c r="X415" s="94">
        <f>W415*H415</f>
        <v>0</v>
      </c>
      <c r="Y415" s="21"/>
      <c r="Z415" s="21"/>
      <c r="AA415" s="21"/>
      <c r="AB415" s="21"/>
      <c r="AC415" s="21"/>
      <c r="AD415" s="21"/>
      <c r="AE415" s="21"/>
      <c r="AR415" s="95" t="s">
        <v>239</v>
      </c>
      <c r="AT415" s="95" t="s">
        <v>164</v>
      </c>
      <c r="AU415" s="95" t="s">
        <v>82</v>
      </c>
      <c r="AY415" s="17" t="s">
        <v>161</v>
      </c>
      <c r="BE415" s="96">
        <f>IF(O415="základní",K415,0)</f>
        <v>0</v>
      </c>
      <c r="BF415" s="96">
        <f>IF(O415="snížená",K415,0)</f>
        <v>0</v>
      </c>
      <c r="BG415" s="96">
        <f>IF(O415="zákl. přenesená",K415,0)</f>
        <v>0</v>
      </c>
      <c r="BH415" s="96">
        <f>IF(O415="sníž. přenesená",K415,0)</f>
        <v>0</v>
      </c>
      <c r="BI415" s="96">
        <f>IF(O415="nulová",K415,0)</f>
        <v>0</v>
      </c>
      <c r="BJ415" s="17" t="s">
        <v>80</v>
      </c>
      <c r="BK415" s="96">
        <f>ROUND(P415*H415,2)</f>
        <v>0</v>
      </c>
      <c r="BL415" s="17" t="s">
        <v>239</v>
      </c>
      <c r="BM415" s="95" t="s">
        <v>899</v>
      </c>
    </row>
    <row r="416" spans="1:65" s="13" customFormat="1">
      <c r="B416" s="219"/>
      <c r="C416" s="220"/>
      <c r="D416" s="221" t="s">
        <v>169</v>
      </c>
      <c r="E416" s="222" t="s">
        <v>1</v>
      </c>
      <c r="F416" s="223" t="s">
        <v>1320</v>
      </c>
      <c r="G416" s="220"/>
      <c r="H416" s="224">
        <v>8</v>
      </c>
      <c r="I416" s="220"/>
      <c r="J416" s="220"/>
      <c r="K416" s="220"/>
      <c r="M416" s="97"/>
      <c r="N416" s="99"/>
      <c r="O416" s="100"/>
      <c r="P416" s="100"/>
      <c r="Q416" s="100"/>
      <c r="R416" s="100"/>
      <c r="S416" s="100"/>
      <c r="T416" s="100"/>
      <c r="U416" s="100"/>
      <c r="V416" s="100"/>
      <c r="W416" s="100"/>
      <c r="X416" s="101"/>
      <c r="AT416" s="98" t="s">
        <v>169</v>
      </c>
      <c r="AU416" s="98" t="s">
        <v>82</v>
      </c>
      <c r="AV416" s="13" t="s">
        <v>82</v>
      </c>
      <c r="AW416" s="13" t="s">
        <v>4</v>
      </c>
      <c r="AX416" s="13" t="s">
        <v>72</v>
      </c>
      <c r="AY416" s="98" t="s">
        <v>161</v>
      </c>
    </row>
    <row r="417" spans="1:65" s="14" customFormat="1">
      <c r="B417" s="225"/>
      <c r="C417" s="226"/>
      <c r="D417" s="221" t="s">
        <v>169</v>
      </c>
      <c r="E417" s="227" t="s">
        <v>1</v>
      </c>
      <c r="F417" s="228" t="s">
        <v>171</v>
      </c>
      <c r="G417" s="226"/>
      <c r="H417" s="229">
        <v>8</v>
      </c>
      <c r="I417" s="226"/>
      <c r="J417" s="226"/>
      <c r="K417" s="226"/>
      <c r="M417" s="102"/>
      <c r="N417" s="104"/>
      <c r="O417" s="105"/>
      <c r="P417" s="105"/>
      <c r="Q417" s="105"/>
      <c r="R417" s="105"/>
      <c r="S417" s="105"/>
      <c r="T417" s="105"/>
      <c r="U417" s="105"/>
      <c r="V417" s="105"/>
      <c r="W417" s="105"/>
      <c r="X417" s="106"/>
      <c r="AT417" s="103" t="s">
        <v>169</v>
      </c>
      <c r="AU417" s="103" t="s">
        <v>82</v>
      </c>
      <c r="AV417" s="14" t="s">
        <v>168</v>
      </c>
      <c r="AW417" s="14" t="s">
        <v>4</v>
      </c>
      <c r="AX417" s="14" t="s">
        <v>80</v>
      </c>
      <c r="AY417" s="103" t="s">
        <v>161</v>
      </c>
    </row>
    <row r="418" spans="1:65" s="2" customFormat="1" ht="37.9" customHeight="1">
      <c r="A418" s="21"/>
      <c r="B418" s="137"/>
      <c r="C418" s="213" t="s">
        <v>900</v>
      </c>
      <c r="D418" s="213" t="s">
        <v>164</v>
      </c>
      <c r="E418" s="214" t="s">
        <v>1321</v>
      </c>
      <c r="F418" s="215" t="s">
        <v>1322</v>
      </c>
      <c r="G418" s="216" t="s">
        <v>167</v>
      </c>
      <c r="H418" s="217">
        <v>16</v>
      </c>
      <c r="I418" s="123"/>
      <c r="J418" s="123"/>
      <c r="K418" s="218">
        <f>ROUND(P418*H418,2)</f>
        <v>0</v>
      </c>
      <c r="L418" s="89"/>
      <c r="M418" s="22"/>
      <c r="N418" s="90" t="s">
        <v>1</v>
      </c>
      <c r="O418" s="91" t="s">
        <v>35</v>
      </c>
      <c r="P418" s="92">
        <f>I418+J418</f>
        <v>0</v>
      </c>
      <c r="Q418" s="92">
        <f>ROUND(I418*H418,2)</f>
        <v>0</v>
      </c>
      <c r="R418" s="92">
        <f>ROUND(J418*H418,2)</f>
        <v>0</v>
      </c>
      <c r="S418" s="93">
        <v>0</v>
      </c>
      <c r="T418" s="93">
        <f>S418*H418</f>
        <v>0</v>
      </c>
      <c r="U418" s="93">
        <v>0</v>
      </c>
      <c r="V418" s="93">
        <f>U418*H418</f>
        <v>0</v>
      </c>
      <c r="W418" s="93">
        <v>0</v>
      </c>
      <c r="X418" s="94">
        <f>W418*H418</f>
        <v>0</v>
      </c>
      <c r="Y418" s="21"/>
      <c r="Z418" s="21"/>
      <c r="AA418" s="21"/>
      <c r="AB418" s="21"/>
      <c r="AC418" s="21"/>
      <c r="AD418" s="21"/>
      <c r="AE418" s="21"/>
      <c r="AR418" s="95" t="s">
        <v>239</v>
      </c>
      <c r="AT418" s="95" t="s">
        <v>164</v>
      </c>
      <c r="AU418" s="95" t="s">
        <v>82</v>
      </c>
      <c r="AY418" s="17" t="s">
        <v>161</v>
      </c>
      <c r="BE418" s="96">
        <f>IF(O418="základní",K418,0)</f>
        <v>0</v>
      </c>
      <c r="BF418" s="96">
        <f>IF(O418="snížená",K418,0)</f>
        <v>0</v>
      </c>
      <c r="BG418" s="96">
        <f>IF(O418="zákl. přenesená",K418,0)</f>
        <v>0</v>
      </c>
      <c r="BH418" s="96">
        <f>IF(O418="sníž. přenesená",K418,0)</f>
        <v>0</v>
      </c>
      <c r="BI418" s="96">
        <f>IF(O418="nulová",K418,0)</f>
        <v>0</v>
      </c>
      <c r="BJ418" s="17" t="s">
        <v>80</v>
      </c>
      <c r="BK418" s="96">
        <f>ROUND(P418*H418,2)</f>
        <v>0</v>
      </c>
      <c r="BL418" s="17" t="s">
        <v>239</v>
      </c>
      <c r="BM418" s="95" t="s">
        <v>903</v>
      </c>
    </row>
    <row r="419" spans="1:65" s="15" customFormat="1">
      <c r="B419" s="230"/>
      <c r="C419" s="231"/>
      <c r="D419" s="221" t="s">
        <v>169</v>
      </c>
      <c r="E419" s="232" t="s">
        <v>1</v>
      </c>
      <c r="F419" s="233" t="s">
        <v>1228</v>
      </c>
      <c r="G419" s="231"/>
      <c r="H419" s="232" t="s">
        <v>1</v>
      </c>
      <c r="I419" s="231"/>
      <c r="J419" s="231"/>
      <c r="K419" s="231"/>
      <c r="M419" s="107"/>
      <c r="N419" s="109"/>
      <c r="O419" s="110"/>
      <c r="P419" s="110"/>
      <c r="Q419" s="110"/>
      <c r="R419" s="110"/>
      <c r="S419" s="110"/>
      <c r="T419" s="110"/>
      <c r="U419" s="110"/>
      <c r="V419" s="110"/>
      <c r="W419" s="110"/>
      <c r="X419" s="111"/>
      <c r="AT419" s="108" t="s">
        <v>169</v>
      </c>
      <c r="AU419" s="108" t="s">
        <v>82</v>
      </c>
      <c r="AV419" s="15" t="s">
        <v>80</v>
      </c>
      <c r="AW419" s="15" t="s">
        <v>4</v>
      </c>
      <c r="AX419" s="15" t="s">
        <v>72</v>
      </c>
      <c r="AY419" s="108" t="s">
        <v>161</v>
      </c>
    </row>
    <row r="420" spans="1:65" s="13" customFormat="1">
      <c r="B420" s="219"/>
      <c r="C420" s="220"/>
      <c r="D420" s="221" t="s">
        <v>169</v>
      </c>
      <c r="E420" s="222" t="s">
        <v>1</v>
      </c>
      <c r="F420" s="223" t="s">
        <v>1313</v>
      </c>
      <c r="G420" s="220"/>
      <c r="H420" s="224">
        <v>16</v>
      </c>
      <c r="I420" s="220"/>
      <c r="J420" s="220"/>
      <c r="K420" s="220"/>
      <c r="M420" s="97"/>
      <c r="N420" s="99"/>
      <c r="O420" s="100"/>
      <c r="P420" s="100"/>
      <c r="Q420" s="100"/>
      <c r="R420" s="100"/>
      <c r="S420" s="100"/>
      <c r="T420" s="100"/>
      <c r="U420" s="100"/>
      <c r="V420" s="100"/>
      <c r="W420" s="100"/>
      <c r="X420" s="101"/>
      <c r="AT420" s="98" t="s">
        <v>169</v>
      </c>
      <c r="AU420" s="98" t="s">
        <v>82</v>
      </c>
      <c r="AV420" s="13" t="s">
        <v>82</v>
      </c>
      <c r="AW420" s="13" t="s">
        <v>4</v>
      </c>
      <c r="AX420" s="13" t="s">
        <v>72</v>
      </c>
      <c r="AY420" s="98" t="s">
        <v>161</v>
      </c>
    </row>
    <row r="421" spans="1:65" s="14" customFormat="1">
      <c r="B421" s="225"/>
      <c r="C421" s="226"/>
      <c r="D421" s="221" t="s">
        <v>169</v>
      </c>
      <c r="E421" s="227" t="s">
        <v>1</v>
      </c>
      <c r="F421" s="228" t="s">
        <v>171</v>
      </c>
      <c r="G421" s="226"/>
      <c r="H421" s="229">
        <v>16</v>
      </c>
      <c r="I421" s="226"/>
      <c r="J421" s="226"/>
      <c r="K421" s="226"/>
      <c r="M421" s="102"/>
      <c r="N421" s="104"/>
      <c r="O421" s="105"/>
      <c r="P421" s="105"/>
      <c r="Q421" s="105"/>
      <c r="R421" s="105"/>
      <c r="S421" s="105"/>
      <c r="T421" s="105"/>
      <c r="U421" s="105"/>
      <c r="V421" s="105"/>
      <c r="W421" s="105"/>
      <c r="X421" s="106"/>
      <c r="AT421" s="103" t="s">
        <v>169</v>
      </c>
      <c r="AU421" s="103" t="s">
        <v>82</v>
      </c>
      <c r="AV421" s="14" t="s">
        <v>168</v>
      </c>
      <c r="AW421" s="14" t="s">
        <v>4</v>
      </c>
      <c r="AX421" s="14" t="s">
        <v>80</v>
      </c>
      <c r="AY421" s="103" t="s">
        <v>161</v>
      </c>
    </row>
    <row r="422" spans="1:65" s="2" customFormat="1" ht="24.2" customHeight="1">
      <c r="A422" s="21"/>
      <c r="B422" s="137"/>
      <c r="C422" s="235" t="s">
        <v>479</v>
      </c>
      <c r="D422" s="235" t="s">
        <v>549</v>
      </c>
      <c r="E422" s="236" t="s">
        <v>1323</v>
      </c>
      <c r="F422" s="237" t="s">
        <v>1324</v>
      </c>
      <c r="G422" s="238" t="s">
        <v>167</v>
      </c>
      <c r="H422" s="239">
        <v>18.399999999999999</v>
      </c>
      <c r="I422" s="123"/>
      <c r="J422" s="240"/>
      <c r="K422" s="241">
        <f>ROUND(P422*H422,2)</f>
        <v>0</v>
      </c>
      <c r="L422" s="115"/>
      <c r="M422" s="116"/>
      <c r="N422" s="117" t="s">
        <v>1</v>
      </c>
      <c r="O422" s="91" t="s">
        <v>35</v>
      </c>
      <c r="P422" s="92">
        <f>I422+J422</f>
        <v>0</v>
      </c>
      <c r="Q422" s="92">
        <f>ROUND(I422*H422,2)</f>
        <v>0</v>
      </c>
      <c r="R422" s="92">
        <f>ROUND(J422*H422,2)</f>
        <v>0</v>
      </c>
      <c r="S422" s="93">
        <v>0</v>
      </c>
      <c r="T422" s="93">
        <f>S422*H422</f>
        <v>0</v>
      </c>
      <c r="U422" s="93">
        <v>0</v>
      </c>
      <c r="V422" s="93">
        <f>U422*H422</f>
        <v>0</v>
      </c>
      <c r="W422" s="93">
        <v>0</v>
      </c>
      <c r="X422" s="94">
        <f>W422*H422</f>
        <v>0</v>
      </c>
      <c r="Y422" s="21"/>
      <c r="Z422" s="21"/>
      <c r="AA422" s="21"/>
      <c r="AB422" s="21"/>
      <c r="AC422" s="21"/>
      <c r="AD422" s="21"/>
      <c r="AE422" s="21"/>
      <c r="AR422" s="95" t="s">
        <v>286</v>
      </c>
      <c r="AT422" s="95" t="s">
        <v>549</v>
      </c>
      <c r="AU422" s="95" t="s">
        <v>82</v>
      </c>
      <c r="AY422" s="17" t="s">
        <v>161</v>
      </c>
      <c r="BE422" s="96">
        <f>IF(O422="základní",K422,0)</f>
        <v>0</v>
      </c>
      <c r="BF422" s="96">
        <f>IF(O422="snížená",K422,0)</f>
        <v>0</v>
      </c>
      <c r="BG422" s="96">
        <f>IF(O422="zákl. přenesená",K422,0)</f>
        <v>0</v>
      </c>
      <c r="BH422" s="96">
        <f>IF(O422="sníž. přenesená",K422,0)</f>
        <v>0</v>
      </c>
      <c r="BI422" s="96">
        <f>IF(O422="nulová",K422,0)</f>
        <v>0</v>
      </c>
      <c r="BJ422" s="17" t="s">
        <v>80</v>
      </c>
      <c r="BK422" s="96">
        <f>ROUND(P422*H422,2)</f>
        <v>0</v>
      </c>
      <c r="BL422" s="17" t="s">
        <v>239</v>
      </c>
      <c r="BM422" s="95" t="s">
        <v>906</v>
      </c>
    </row>
    <row r="423" spans="1:65" s="13" customFormat="1">
      <c r="B423" s="219"/>
      <c r="C423" s="220"/>
      <c r="D423" s="221" t="s">
        <v>169</v>
      </c>
      <c r="E423" s="222" t="s">
        <v>1</v>
      </c>
      <c r="F423" s="223" t="s">
        <v>1325</v>
      </c>
      <c r="G423" s="220"/>
      <c r="H423" s="224">
        <v>18.399999999999999</v>
      </c>
      <c r="I423" s="220"/>
      <c r="J423" s="220"/>
      <c r="K423" s="220"/>
      <c r="M423" s="97"/>
      <c r="N423" s="99"/>
      <c r="O423" s="100"/>
      <c r="P423" s="100"/>
      <c r="Q423" s="100"/>
      <c r="R423" s="100"/>
      <c r="S423" s="100"/>
      <c r="T423" s="100"/>
      <c r="U423" s="100"/>
      <c r="V423" s="100"/>
      <c r="W423" s="100"/>
      <c r="X423" s="101"/>
      <c r="AT423" s="98" t="s">
        <v>169</v>
      </c>
      <c r="AU423" s="98" t="s">
        <v>82</v>
      </c>
      <c r="AV423" s="13" t="s">
        <v>82</v>
      </c>
      <c r="AW423" s="13" t="s">
        <v>4</v>
      </c>
      <c r="AX423" s="13" t="s">
        <v>72</v>
      </c>
      <c r="AY423" s="98" t="s">
        <v>161</v>
      </c>
    </row>
    <row r="424" spans="1:65" s="14" customFormat="1">
      <c r="B424" s="225"/>
      <c r="C424" s="226"/>
      <c r="D424" s="221" t="s">
        <v>169</v>
      </c>
      <c r="E424" s="227" t="s">
        <v>1</v>
      </c>
      <c r="F424" s="228" t="s">
        <v>171</v>
      </c>
      <c r="G424" s="226"/>
      <c r="H424" s="229">
        <v>18.399999999999999</v>
      </c>
      <c r="I424" s="226"/>
      <c r="J424" s="226"/>
      <c r="K424" s="226"/>
      <c r="M424" s="102"/>
      <c r="N424" s="104"/>
      <c r="O424" s="105"/>
      <c r="P424" s="105"/>
      <c r="Q424" s="105"/>
      <c r="R424" s="105"/>
      <c r="S424" s="105"/>
      <c r="T424" s="105"/>
      <c r="U424" s="105"/>
      <c r="V424" s="105"/>
      <c r="W424" s="105"/>
      <c r="X424" s="106"/>
      <c r="AT424" s="103" t="s">
        <v>169</v>
      </c>
      <c r="AU424" s="103" t="s">
        <v>82</v>
      </c>
      <c r="AV424" s="14" t="s">
        <v>168</v>
      </c>
      <c r="AW424" s="14" t="s">
        <v>4</v>
      </c>
      <c r="AX424" s="14" t="s">
        <v>80</v>
      </c>
      <c r="AY424" s="103" t="s">
        <v>161</v>
      </c>
    </row>
    <row r="425" spans="1:65" s="2" customFormat="1" ht="24.2" customHeight="1">
      <c r="A425" s="21"/>
      <c r="B425" s="137"/>
      <c r="C425" s="213" t="s">
        <v>907</v>
      </c>
      <c r="D425" s="213" t="s">
        <v>164</v>
      </c>
      <c r="E425" s="214" t="s">
        <v>1326</v>
      </c>
      <c r="F425" s="215" t="s">
        <v>1327</v>
      </c>
      <c r="G425" s="216" t="s">
        <v>346</v>
      </c>
      <c r="H425" s="217">
        <v>8</v>
      </c>
      <c r="I425" s="123"/>
      <c r="J425" s="123"/>
      <c r="K425" s="218">
        <f>ROUND(P425*H425,2)</f>
        <v>0</v>
      </c>
      <c r="L425" s="89"/>
      <c r="M425" s="22"/>
      <c r="N425" s="90" t="s">
        <v>1</v>
      </c>
      <c r="O425" s="91" t="s">
        <v>35</v>
      </c>
      <c r="P425" s="92">
        <f>I425+J425</f>
        <v>0</v>
      </c>
      <c r="Q425" s="92">
        <f>ROUND(I425*H425,2)</f>
        <v>0</v>
      </c>
      <c r="R425" s="92">
        <f>ROUND(J425*H425,2)</f>
        <v>0</v>
      </c>
      <c r="S425" s="93">
        <v>0</v>
      </c>
      <c r="T425" s="93">
        <f>S425*H425</f>
        <v>0</v>
      </c>
      <c r="U425" s="93">
        <v>0</v>
      </c>
      <c r="V425" s="93">
        <f>U425*H425</f>
        <v>0</v>
      </c>
      <c r="W425" s="93">
        <v>0</v>
      </c>
      <c r="X425" s="94">
        <f>W425*H425</f>
        <v>0</v>
      </c>
      <c r="Y425" s="21"/>
      <c r="Z425" s="21"/>
      <c r="AA425" s="21"/>
      <c r="AB425" s="21"/>
      <c r="AC425" s="21"/>
      <c r="AD425" s="21"/>
      <c r="AE425" s="21"/>
      <c r="AR425" s="95" t="s">
        <v>239</v>
      </c>
      <c r="AT425" s="95" t="s">
        <v>164</v>
      </c>
      <c r="AU425" s="95" t="s">
        <v>82</v>
      </c>
      <c r="AY425" s="17" t="s">
        <v>161</v>
      </c>
      <c r="BE425" s="96">
        <f>IF(O425="základní",K425,0)</f>
        <v>0</v>
      </c>
      <c r="BF425" s="96">
        <f>IF(O425="snížená",K425,0)</f>
        <v>0</v>
      </c>
      <c r="BG425" s="96">
        <f>IF(O425="zákl. přenesená",K425,0)</f>
        <v>0</v>
      </c>
      <c r="BH425" s="96">
        <f>IF(O425="sníž. přenesená",K425,0)</f>
        <v>0</v>
      </c>
      <c r="BI425" s="96">
        <f>IF(O425="nulová",K425,0)</f>
        <v>0</v>
      </c>
      <c r="BJ425" s="17" t="s">
        <v>80</v>
      </c>
      <c r="BK425" s="96">
        <f>ROUND(P425*H425,2)</f>
        <v>0</v>
      </c>
      <c r="BL425" s="17" t="s">
        <v>239</v>
      </c>
      <c r="BM425" s="95" t="s">
        <v>910</v>
      </c>
    </row>
    <row r="426" spans="1:65" s="15" customFormat="1">
      <c r="B426" s="230"/>
      <c r="C426" s="231"/>
      <c r="D426" s="221" t="s">
        <v>169</v>
      </c>
      <c r="E426" s="232" t="s">
        <v>1</v>
      </c>
      <c r="F426" s="233" t="s">
        <v>1228</v>
      </c>
      <c r="G426" s="231"/>
      <c r="H426" s="232" t="s">
        <v>1</v>
      </c>
      <c r="I426" s="231"/>
      <c r="J426" s="231"/>
      <c r="K426" s="231"/>
      <c r="M426" s="107"/>
      <c r="N426" s="109"/>
      <c r="O426" s="110"/>
      <c r="P426" s="110"/>
      <c r="Q426" s="110"/>
      <c r="R426" s="110"/>
      <c r="S426" s="110"/>
      <c r="T426" s="110"/>
      <c r="U426" s="110"/>
      <c r="V426" s="110"/>
      <c r="W426" s="110"/>
      <c r="X426" s="111"/>
      <c r="AT426" s="108" t="s">
        <v>169</v>
      </c>
      <c r="AU426" s="108" t="s">
        <v>82</v>
      </c>
      <c r="AV426" s="15" t="s">
        <v>80</v>
      </c>
      <c r="AW426" s="15" t="s">
        <v>4</v>
      </c>
      <c r="AX426" s="15" t="s">
        <v>72</v>
      </c>
      <c r="AY426" s="108" t="s">
        <v>161</v>
      </c>
    </row>
    <row r="427" spans="1:65" s="13" customFormat="1">
      <c r="B427" s="219"/>
      <c r="C427" s="220"/>
      <c r="D427" s="221" t="s">
        <v>169</v>
      </c>
      <c r="E427" s="222" t="s">
        <v>1</v>
      </c>
      <c r="F427" s="223" t="s">
        <v>1320</v>
      </c>
      <c r="G427" s="220"/>
      <c r="H427" s="224">
        <v>8</v>
      </c>
      <c r="I427" s="220"/>
      <c r="J427" s="220"/>
      <c r="K427" s="220"/>
      <c r="M427" s="97"/>
      <c r="N427" s="99"/>
      <c r="O427" s="100"/>
      <c r="P427" s="100"/>
      <c r="Q427" s="100"/>
      <c r="R427" s="100"/>
      <c r="S427" s="100"/>
      <c r="T427" s="100"/>
      <c r="U427" s="100"/>
      <c r="V427" s="100"/>
      <c r="W427" s="100"/>
      <c r="X427" s="101"/>
      <c r="AT427" s="98" t="s">
        <v>169</v>
      </c>
      <c r="AU427" s="98" t="s">
        <v>82</v>
      </c>
      <c r="AV427" s="13" t="s">
        <v>82</v>
      </c>
      <c r="AW427" s="13" t="s">
        <v>4</v>
      </c>
      <c r="AX427" s="13" t="s">
        <v>72</v>
      </c>
      <c r="AY427" s="98" t="s">
        <v>161</v>
      </c>
    </row>
    <row r="428" spans="1:65" s="14" customFormat="1">
      <c r="B428" s="225"/>
      <c r="C428" s="226"/>
      <c r="D428" s="221" t="s">
        <v>169</v>
      </c>
      <c r="E428" s="227" t="s">
        <v>1</v>
      </c>
      <c r="F428" s="228" t="s">
        <v>171</v>
      </c>
      <c r="G428" s="226"/>
      <c r="H428" s="229">
        <v>8</v>
      </c>
      <c r="I428" s="226"/>
      <c r="J428" s="226"/>
      <c r="K428" s="226"/>
      <c r="M428" s="102"/>
      <c r="N428" s="104"/>
      <c r="O428" s="105"/>
      <c r="P428" s="105"/>
      <c r="Q428" s="105"/>
      <c r="R428" s="105"/>
      <c r="S428" s="105"/>
      <c r="T428" s="105"/>
      <c r="U428" s="105"/>
      <c r="V428" s="105"/>
      <c r="W428" s="105"/>
      <c r="X428" s="106"/>
      <c r="AT428" s="103" t="s">
        <v>169</v>
      </c>
      <c r="AU428" s="103" t="s">
        <v>82</v>
      </c>
      <c r="AV428" s="14" t="s">
        <v>168</v>
      </c>
      <c r="AW428" s="14" t="s">
        <v>4</v>
      </c>
      <c r="AX428" s="14" t="s">
        <v>80</v>
      </c>
      <c r="AY428" s="103" t="s">
        <v>161</v>
      </c>
    </row>
    <row r="429" spans="1:65" s="2" customFormat="1" ht="24.2" customHeight="1">
      <c r="A429" s="21"/>
      <c r="B429" s="137"/>
      <c r="C429" s="213" t="s">
        <v>484</v>
      </c>
      <c r="D429" s="213" t="s">
        <v>164</v>
      </c>
      <c r="E429" s="214" t="s">
        <v>1328</v>
      </c>
      <c r="F429" s="215" t="s">
        <v>1329</v>
      </c>
      <c r="G429" s="216" t="s">
        <v>269</v>
      </c>
      <c r="H429" s="217">
        <v>6</v>
      </c>
      <c r="I429" s="218">
        <v>0</v>
      </c>
      <c r="J429" s="123"/>
      <c r="K429" s="218">
        <f>ROUND(P429*H429,2)</f>
        <v>0</v>
      </c>
      <c r="L429" s="89"/>
      <c r="M429" s="22"/>
      <c r="N429" s="90" t="s">
        <v>1</v>
      </c>
      <c r="O429" s="91" t="s">
        <v>35</v>
      </c>
      <c r="P429" s="92">
        <f>I429+J429</f>
        <v>0</v>
      </c>
      <c r="Q429" s="92">
        <f>ROUND(I429*H429,2)</f>
        <v>0</v>
      </c>
      <c r="R429" s="92">
        <f>ROUND(J429*H429,2)</f>
        <v>0</v>
      </c>
      <c r="S429" s="93">
        <v>0</v>
      </c>
      <c r="T429" s="93">
        <f>S429*H429</f>
        <v>0</v>
      </c>
      <c r="U429" s="93">
        <v>0</v>
      </c>
      <c r="V429" s="93">
        <f>U429*H429</f>
        <v>0</v>
      </c>
      <c r="W429" s="93">
        <v>0</v>
      </c>
      <c r="X429" s="94">
        <f>W429*H429</f>
        <v>0</v>
      </c>
      <c r="Y429" s="21"/>
      <c r="Z429" s="21"/>
      <c r="AA429" s="21"/>
      <c r="AB429" s="21"/>
      <c r="AC429" s="21"/>
      <c r="AD429" s="21"/>
      <c r="AE429" s="21"/>
      <c r="AR429" s="95" t="s">
        <v>239</v>
      </c>
      <c r="AT429" s="95" t="s">
        <v>164</v>
      </c>
      <c r="AU429" s="95" t="s">
        <v>82</v>
      </c>
      <c r="AY429" s="17" t="s">
        <v>161</v>
      </c>
      <c r="BE429" s="96">
        <f>IF(O429="základní",K429,0)</f>
        <v>0</v>
      </c>
      <c r="BF429" s="96">
        <f>IF(O429="snížená",K429,0)</f>
        <v>0</v>
      </c>
      <c r="BG429" s="96">
        <f>IF(O429="zákl. přenesená",K429,0)</f>
        <v>0</v>
      </c>
      <c r="BH429" s="96">
        <f>IF(O429="sníž. přenesená",K429,0)</f>
        <v>0</v>
      </c>
      <c r="BI429" s="96">
        <f>IF(O429="nulová",K429,0)</f>
        <v>0</v>
      </c>
      <c r="BJ429" s="17" t="s">
        <v>80</v>
      </c>
      <c r="BK429" s="96">
        <f>ROUND(P429*H429,2)</f>
        <v>0</v>
      </c>
      <c r="BL429" s="17" t="s">
        <v>239</v>
      </c>
      <c r="BM429" s="95" t="s">
        <v>913</v>
      </c>
    </row>
    <row r="430" spans="1:65" s="13" customFormat="1">
      <c r="B430" s="219"/>
      <c r="C430" s="220"/>
      <c r="D430" s="221" t="s">
        <v>169</v>
      </c>
      <c r="E430" s="222" t="s">
        <v>1</v>
      </c>
      <c r="F430" s="223" t="s">
        <v>1330</v>
      </c>
      <c r="G430" s="220"/>
      <c r="H430" s="224">
        <v>6</v>
      </c>
      <c r="I430" s="220"/>
      <c r="J430" s="220"/>
      <c r="K430" s="220"/>
      <c r="M430" s="97"/>
      <c r="N430" s="99"/>
      <c r="O430" s="100"/>
      <c r="P430" s="100"/>
      <c r="Q430" s="100"/>
      <c r="R430" s="100"/>
      <c r="S430" s="100"/>
      <c r="T430" s="100"/>
      <c r="U430" s="100"/>
      <c r="V430" s="100"/>
      <c r="W430" s="100"/>
      <c r="X430" s="101"/>
      <c r="AT430" s="98" t="s">
        <v>169</v>
      </c>
      <c r="AU430" s="98" t="s">
        <v>82</v>
      </c>
      <c r="AV430" s="13" t="s">
        <v>82</v>
      </c>
      <c r="AW430" s="13" t="s">
        <v>4</v>
      </c>
      <c r="AX430" s="13" t="s">
        <v>72</v>
      </c>
      <c r="AY430" s="98" t="s">
        <v>161</v>
      </c>
    </row>
    <row r="431" spans="1:65" s="14" customFormat="1">
      <c r="B431" s="225"/>
      <c r="C431" s="226"/>
      <c r="D431" s="221" t="s">
        <v>169</v>
      </c>
      <c r="E431" s="227" t="s">
        <v>1</v>
      </c>
      <c r="F431" s="228" t="s">
        <v>171</v>
      </c>
      <c r="G431" s="226"/>
      <c r="H431" s="229">
        <v>6</v>
      </c>
      <c r="I431" s="226"/>
      <c r="J431" s="226"/>
      <c r="K431" s="226"/>
      <c r="M431" s="102"/>
      <c r="N431" s="104"/>
      <c r="O431" s="105"/>
      <c r="P431" s="105"/>
      <c r="Q431" s="105"/>
      <c r="R431" s="105"/>
      <c r="S431" s="105"/>
      <c r="T431" s="105"/>
      <c r="U431" s="105"/>
      <c r="V431" s="105"/>
      <c r="W431" s="105"/>
      <c r="X431" s="106"/>
      <c r="AT431" s="103" t="s">
        <v>169</v>
      </c>
      <c r="AU431" s="103" t="s">
        <v>82</v>
      </c>
      <c r="AV431" s="14" t="s">
        <v>168</v>
      </c>
      <c r="AW431" s="14" t="s">
        <v>4</v>
      </c>
      <c r="AX431" s="14" t="s">
        <v>80</v>
      </c>
      <c r="AY431" s="103" t="s">
        <v>161</v>
      </c>
    </row>
    <row r="432" spans="1:65" s="2" customFormat="1" ht="24.2" customHeight="1">
      <c r="A432" s="21"/>
      <c r="B432" s="137"/>
      <c r="C432" s="213" t="s">
        <v>914</v>
      </c>
      <c r="D432" s="213" t="s">
        <v>164</v>
      </c>
      <c r="E432" s="214" t="s">
        <v>1331</v>
      </c>
      <c r="F432" s="215" t="s">
        <v>1332</v>
      </c>
      <c r="G432" s="216" t="s">
        <v>167</v>
      </c>
      <c r="H432" s="217">
        <v>16</v>
      </c>
      <c r="I432" s="123"/>
      <c r="J432" s="123"/>
      <c r="K432" s="218">
        <f>ROUND(P432*H432,2)</f>
        <v>0</v>
      </c>
      <c r="L432" s="89"/>
      <c r="M432" s="22"/>
      <c r="N432" s="90" t="s">
        <v>1</v>
      </c>
      <c r="O432" s="91" t="s">
        <v>35</v>
      </c>
      <c r="P432" s="92">
        <f>I432+J432</f>
        <v>0</v>
      </c>
      <c r="Q432" s="92">
        <f>ROUND(I432*H432,2)</f>
        <v>0</v>
      </c>
      <c r="R432" s="92">
        <f>ROUND(J432*H432,2)</f>
        <v>0</v>
      </c>
      <c r="S432" s="93">
        <v>0</v>
      </c>
      <c r="T432" s="93">
        <f>S432*H432</f>
        <v>0</v>
      </c>
      <c r="U432" s="93">
        <v>0</v>
      </c>
      <c r="V432" s="93">
        <f>U432*H432</f>
        <v>0</v>
      </c>
      <c r="W432" s="93">
        <v>0</v>
      </c>
      <c r="X432" s="94">
        <f>W432*H432</f>
        <v>0</v>
      </c>
      <c r="Y432" s="21"/>
      <c r="Z432" s="21"/>
      <c r="AA432" s="21"/>
      <c r="AB432" s="21"/>
      <c r="AC432" s="21"/>
      <c r="AD432" s="21"/>
      <c r="AE432" s="21"/>
      <c r="AR432" s="95" t="s">
        <v>239</v>
      </c>
      <c r="AT432" s="95" t="s">
        <v>164</v>
      </c>
      <c r="AU432" s="95" t="s">
        <v>82</v>
      </c>
      <c r="AY432" s="17" t="s">
        <v>161</v>
      </c>
      <c r="BE432" s="96">
        <f>IF(O432="základní",K432,0)</f>
        <v>0</v>
      </c>
      <c r="BF432" s="96">
        <f>IF(O432="snížená",K432,0)</f>
        <v>0</v>
      </c>
      <c r="BG432" s="96">
        <f>IF(O432="zákl. přenesená",K432,0)</f>
        <v>0</v>
      </c>
      <c r="BH432" s="96">
        <f>IF(O432="sníž. přenesená",K432,0)</f>
        <v>0</v>
      </c>
      <c r="BI432" s="96">
        <f>IF(O432="nulová",K432,0)</f>
        <v>0</v>
      </c>
      <c r="BJ432" s="17" t="s">
        <v>80</v>
      </c>
      <c r="BK432" s="96">
        <f>ROUND(P432*H432,2)</f>
        <v>0</v>
      </c>
      <c r="BL432" s="17" t="s">
        <v>239</v>
      </c>
      <c r="BM432" s="95" t="s">
        <v>916</v>
      </c>
    </row>
    <row r="433" spans="1:65" s="15" customFormat="1">
      <c r="B433" s="230"/>
      <c r="C433" s="231"/>
      <c r="D433" s="221" t="s">
        <v>169</v>
      </c>
      <c r="E433" s="232" t="s">
        <v>1</v>
      </c>
      <c r="F433" s="233" t="s">
        <v>1228</v>
      </c>
      <c r="G433" s="231"/>
      <c r="H433" s="232" t="s">
        <v>1</v>
      </c>
      <c r="I433" s="231"/>
      <c r="J433" s="231"/>
      <c r="K433" s="231"/>
      <c r="M433" s="107"/>
      <c r="N433" s="109"/>
      <c r="O433" s="110"/>
      <c r="P433" s="110"/>
      <c r="Q433" s="110"/>
      <c r="R433" s="110"/>
      <c r="S433" s="110"/>
      <c r="T433" s="110"/>
      <c r="U433" s="110"/>
      <c r="V433" s="110"/>
      <c r="W433" s="110"/>
      <c r="X433" s="111"/>
      <c r="AT433" s="108" t="s">
        <v>169</v>
      </c>
      <c r="AU433" s="108" t="s">
        <v>82</v>
      </c>
      <c r="AV433" s="15" t="s">
        <v>80</v>
      </c>
      <c r="AW433" s="15" t="s">
        <v>4</v>
      </c>
      <c r="AX433" s="15" t="s">
        <v>72</v>
      </c>
      <c r="AY433" s="108" t="s">
        <v>161</v>
      </c>
    </row>
    <row r="434" spans="1:65" s="13" customFormat="1">
      <c r="B434" s="219"/>
      <c r="C434" s="220"/>
      <c r="D434" s="221" t="s">
        <v>169</v>
      </c>
      <c r="E434" s="222" t="s">
        <v>1</v>
      </c>
      <c r="F434" s="223" t="s">
        <v>1313</v>
      </c>
      <c r="G434" s="220"/>
      <c r="H434" s="224">
        <v>16</v>
      </c>
      <c r="I434" s="220"/>
      <c r="J434" s="220"/>
      <c r="K434" s="220"/>
      <c r="M434" s="97"/>
      <c r="N434" s="99"/>
      <c r="O434" s="100"/>
      <c r="P434" s="100"/>
      <c r="Q434" s="100"/>
      <c r="R434" s="100"/>
      <c r="S434" s="100"/>
      <c r="T434" s="100"/>
      <c r="U434" s="100"/>
      <c r="V434" s="100"/>
      <c r="W434" s="100"/>
      <c r="X434" s="101"/>
      <c r="AT434" s="98" t="s">
        <v>169</v>
      </c>
      <c r="AU434" s="98" t="s">
        <v>82</v>
      </c>
      <c r="AV434" s="13" t="s">
        <v>82</v>
      </c>
      <c r="AW434" s="13" t="s">
        <v>4</v>
      </c>
      <c r="AX434" s="13" t="s">
        <v>72</v>
      </c>
      <c r="AY434" s="98" t="s">
        <v>161</v>
      </c>
    </row>
    <row r="435" spans="1:65" s="14" customFormat="1">
      <c r="B435" s="225"/>
      <c r="C435" s="226"/>
      <c r="D435" s="221" t="s">
        <v>169</v>
      </c>
      <c r="E435" s="227" t="s">
        <v>1</v>
      </c>
      <c r="F435" s="228" t="s">
        <v>171</v>
      </c>
      <c r="G435" s="226"/>
      <c r="H435" s="229">
        <v>16</v>
      </c>
      <c r="I435" s="226"/>
      <c r="J435" s="226"/>
      <c r="K435" s="226"/>
      <c r="M435" s="102"/>
      <c r="N435" s="104"/>
      <c r="O435" s="105"/>
      <c r="P435" s="105"/>
      <c r="Q435" s="105"/>
      <c r="R435" s="105"/>
      <c r="S435" s="105"/>
      <c r="T435" s="105"/>
      <c r="U435" s="105"/>
      <c r="V435" s="105"/>
      <c r="W435" s="105"/>
      <c r="X435" s="106"/>
      <c r="AT435" s="103" t="s">
        <v>169</v>
      </c>
      <c r="AU435" s="103" t="s">
        <v>82</v>
      </c>
      <c r="AV435" s="14" t="s">
        <v>168</v>
      </c>
      <c r="AW435" s="14" t="s">
        <v>4</v>
      </c>
      <c r="AX435" s="14" t="s">
        <v>80</v>
      </c>
      <c r="AY435" s="103" t="s">
        <v>161</v>
      </c>
    </row>
    <row r="436" spans="1:65" s="2" customFormat="1" ht="49.15" customHeight="1">
      <c r="A436" s="21"/>
      <c r="B436" s="137"/>
      <c r="C436" s="213" t="s">
        <v>487</v>
      </c>
      <c r="D436" s="213" t="s">
        <v>164</v>
      </c>
      <c r="E436" s="214" t="s">
        <v>1333</v>
      </c>
      <c r="F436" s="215" t="s">
        <v>1334</v>
      </c>
      <c r="G436" s="216" t="s">
        <v>282</v>
      </c>
      <c r="H436" s="217">
        <v>0.51500000000000001</v>
      </c>
      <c r="I436" s="218">
        <v>0</v>
      </c>
      <c r="J436" s="123"/>
      <c r="K436" s="218">
        <f>ROUND(P436*H436,2)</f>
        <v>0</v>
      </c>
      <c r="L436" s="89"/>
      <c r="M436" s="22"/>
      <c r="N436" s="90" t="s">
        <v>1</v>
      </c>
      <c r="O436" s="91" t="s">
        <v>35</v>
      </c>
      <c r="P436" s="92">
        <f>I436+J436</f>
        <v>0</v>
      </c>
      <c r="Q436" s="92">
        <f>ROUND(I436*H436,2)</f>
        <v>0</v>
      </c>
      <c r="R436" s="92">
        <f>ROUND(J436*H436,2)</f>
        <v>0</v>
      </c>
      <c r="S436" s="93">
        <v>0</v>
      </c>
      <c r="T436" s="93">
        <f>S436*H436</f>
        <v>0</v>
      </c>
      <c r="U436" s="93">
        <v>0</v>
      </c>
      <c r="V436" s="93">
        <f>U436*H436</f>
        <v>0</v>
      </c>
      <c r="W436" s="93">
        <v>0</v>
      </c>
      <c r="X436" s="94">
        <f>W436*H436</f>
        <v>0</v>
      </c>
      <c r="Y436" s="21"/>
      <c r="Z436" s="21"/>
      <c r="AA436" s="21"/>
      <c r="AB436" s="21"/>
      <c r="AC436" s="21"/>
      <c r="AD436" s="21"/>
      <c r="AE436" s="21"/>
      <c r="AR436" s="95" t="s">
        <v>239</v>
      </c>
      <c r="AT436" s="95" t="s">
        <v>164</v>
      </c>
      <c r="AU436" s="95" t="s">
        <v>82</v>
      </c>
      <c r="AY436" s="17" t="s">
        <v>161</v>
      </c>
      <c r="BE436" s="96">
        <f>IF(O436="základní",K436,0)</f>
        <v>0</v>
      </c>
      <c r="BF436" s="96">
        <f>IF(O436="snížená",K436,0)</f>
        <v>0</v>
      </c>
      <c r="BG436" s="96">
        <f>IF(O436="zákl. přenesená",K436,0)</f>
        <v>0</v>
      </c>
      <c r="BH436" s="96">
        <f>IF(O436="sníž. přenesená",K436,0)</f>
        <v>0</v>
      </c>
      <c r="BI436" s="96">
        <f>IF(O436="nulová",K436,0)</f>
        <v>0</v>
      </c>
      <c r="BJ436" s="17" t="s">
        <v>80</v>
      </c>
      <c r="BK436" s="96">
        <f>ROUND(P436*H436,2)</f>
        <v>0</v>
      </c>
      <c r="BL436" s="17" t="s">
        <v>239</v>
      </c>
      <c r="BM436" s="95" t="s">
        <v>918</v>
      </c>
    </row>
    <row r="437" spans="1:65" s="12" customFormat="1" ht="22.9" customHeight="1">
      <c r="B437" s="206"/>
      <c r="C437" s="207"/>
      <c r="D437" s="208" t="s">
        <v>71</v>
      </c>
      <c r="E437" s="211" t="s">
        <v>992</v>
      </c>
      <c r="F437" s="211" t="s">
        <v>993</v>
      </c>
      <c r="G437" s="207"/>
      <c r="H437" s="207"/>
      <c r="I437" s="207"/>
      <c r="J437" s="207"/>
      <c r="K437" s="212">
        <f>BK437</f>
        <v>0</v>
      </c>
      <c r="M437" s="80"/>
      <c r="N437" s="82"/>
      <c r="O437" s="83"/>
      <c r="P437" s="83"/>
      <c r="Q437" s="84">
        <f>SUM(Q438:Q465)</f>
        <v>0</v>
      </c>
      <c r="R437" s="84">
        <f>SUM(R438:R465)</f>
        <v>0</v>
      </c>
      <c r="S437" s="83"/>
      <c r="T437" s="85">
        <f>SUM(T438:T465)</f>
        <v>0</v>
      </c>
      <c r="U437" s="83"/>
      <c r="V437" s="85">
        <f>SUM(V438:V465)</f>
        <v>0</v>
      </c>
      <c r="W437" s="83"/>
      <c r="X437" s="86">
        <f>SUM(X438:X465)</f>
        <v>0</v>
      </c>
      <c r="AR437" s="81" t="s">
        <v>82</v>
      </c>
      <c r="AT437" s="87" t="s">
        <v>71</v>
      </c>
      <c r="AU437" s="87" t="s">
        <v>80</v>
      </c>
      <c r="AY437" s="81" t="s">
        <v>161</v>
      </c>
      <c r="BK437" s="88">
        <f>SUM(BK438:BK465)</f>
        <v>0</v>
      </c>
    </row>
    <row r="438" spans="1:65" s="2" customFormat="1" ht="37.9" customHeight="1">
      <c r="A438" s="21"/>
      <c r="B438" s="137"/>
      <c r="C438" s="213" t="s">
        <v>919</v>
      </c>
      <c r="D438" s="213" t="s">
        <v>164</v>
      </c>
      <c r="E438" s="214" t="s">
        <v>1335</v>
      </c>
      <c r="F438" s="215" t="s">
        <v>1336</v>
      </c>
      <c r="G438" s="216" t="s">
        <v>167</v>
      </c>
      <c r="H438" s="217">
        <v>7.5</v>
      </c>
      <c r="I438" s="123"/>
      <c r="J438" s="123"/>
      <c r="K438" s="218">
        <f>ROUND(P438*H438,2)</f>
        <v>0</v>
      </c>
      <c r="L438" s="89"/>
      <c r="M438" s="22"/>
      <c r="N438" s="90" t="s">
        <v>1</v>
      </c>
      <c r="O438" s="91" t="s">
        <v>35</v>
      </c>
      <c r="P438" s="92">
        <f>I438+J438</f>
        <v>0</v>
      </c>
      <c r="Q438" s="92">
        <f>ROUND(I438*H438,2)</f>
        <v>0</v>
      </c>
      <c r="R438" s="92">
        <f>ROUND(J438*H438,2)</f>
        <v>0</v>
      </c>
      <c r="S438" s="93">
        <v>0</v>
      </c>
      <c r="T438" s="93">
        <f>S438*H438</f>
        <v>0</v>
      </c>
      <c r="U438" s="93">
        <v>0</v>
      </c>
      <c r="V438" s="93">
        <f>U438*H438</f>
        <v>0</v>
      </c>
      <c r="W438" s="93">
        <v>0</v>
      </c>
      <c r="X438" s="94">
        <f>W438*H438</f>
        <v>0</v>
      </c>
      <c r="Y438" s="21"/>
      <c r="Z438" s="21"/>
      <c r="AA438" s="21"/>
      <c r="AB438" s="21"/>
      <c r="AC438" s="21"/>
      <c r="AD438" s="21"/>
      <c r="AE438" s="21"/>
      <c r="AR438" s="95" t="s">
        <v>239</v>
      </c>
      <c r="AT438" s="95" t="s">
        <v>164</v>
      </c>
      <c r="AU438" s="95" t="s">
        <v>82</v>
      </c>
      <c r="AY438" s="17" t="s">
        <v>161</v>
      </c>
      <c r="BE438" s="96">
        <f>IF(O438="základní",K438,0)</f>
        <v>0</v>
      </c>
      <c r="BF438" s="96">
        <f>IF(O438="snížená",K438,0)</f>
        <v>0</v>
      </c>
      <c r="BG438" s="96">
        <f>IF(O438="zákl. přenesená",K438,0)</f>
        <v>0</v>
      </c>
      <c r="BH438" s="96">
        <f>IF(O438="sníž. přenesená",K438,0)</f>
        <v>0</v>
      </c>
      <c r="BI438" s="96">
        <f>IF(O438="nulová",K438,0)</f>
        <v>0</v>
      </c>
      <c r="BJ438" s="17" t="s">
        <v>80</v>
      </c>
      <c r="BK438" s="96">
        <f>ROUND(P438*H438,2)</f>
        <v>0</v>
      </c>
      <c r="BL438" s="17" t="s">
        <v>239</v>
      </c>
      <c r="BM438" s="95" t="s">
        <v>921</v>
      </c>
    </row>
    <row r="439" spans="1:65" s="15" customFormat="1">
      <c r="B439" s="230"/>
      <c r="C439" s="231"/>
      <c r="D439" s="221" t="s">
        <v>169</v>
      </c>
      <c r="E439" s="232" t="s">
        <v>1</v>
      </c>
      <c r="F439" s="233" t="s">
        <v>1337</v>
      </c>
      <c r="G439" s="231"/>
      <c r="H439" s="232" t="s">
        <v>1</v>
      </c>
      <c r="I439" s="231"/>
      <c r="J439" s="231"/>
      <c r="K439" s="231"/>
      <c r="M439" s="107"/>
      <c r="N439" s="109"/>
      <c r="O439" s="110"/>
      <c r="P439" s="110"/>
      <c r="Q439" s="110"/>
      <c r="R439" s="110"/>
      <c r="S439" s="110"/>
      <c r="T439" s="110"/>
      <c r="U439" s="110"/>
      <c r="V439" s="110"/>
      <c r="W439" s="110"/>
      <c r="X439" s="111"/>
      <c r="AT439" s="108" t="s">
        <v>169</v>
      </c>
      <c r="AU439" s="108" t="s">
        <v>82</v>
      </c>
      <c r="AV439" s="15" t="s">
        <v>80</v>
      </c>
      <c r="AW439" s="15" t="s">
        <v>4</v>
      </c>
      <c r="AX439" s="15" t="s">
        <v>72</v>
      </c>
      <c r="AY439" s="108" t="s">
        <v>161</v>
      </c>
    </row>
    <row r="440" spans="1:65" s="13" customFormat="1">
      <c r="B440" s="219"/>
      <c r="C440" s="220"/>
      <c r="D440" s="221" t="s">
        <v>169</v>
      </c>
      <c r="E440" s="222" t="s">
        <v>1</v>
      </c>
      <c r="F440" s="223" t="s">
        <v>1338</v>
      </c>
      <c r="G440" s="220"/>
      <c r="H440" s="224">
        <v>7.5</v>
      </c>
      <c r="I440" s="220"/>
      <c r="J440" s="220"/>
      <c r="K440" s="220"/>
      <c r="M440" s="97"/>
      <c r="N440" s="99"/>
      <c r="O440" s="100"/>
      <c r="P440" s="100"/>
      <c r="Q440" s="100"/>
      <c r="R440" s="100"/>
      <c r="S440" s="100"/>
      <c r="T440" s="100"/>
      <c r="U440" s="100"/>
      <c r="V440" s="100"/>
      <c r="W440" s="100"/>
      <c r="X440" s="101"/>
      <c r="AT440" s="98" t="s">
        <v>169</v>
      </c>
      <c r="AU440" s="98" t="s">
        <v>82</v>
      </c>
      <c r="AV440" s="13" t="s">
        <v>82</v>
      </c>
      <c r="AW440" s="13" t="s">
        <v>4</v>
      </c>
      <c r="AX440" s="13" t="s">
        <v>72</v>
      </c>
      <c r="AY440" s="98" t="s">
        <v>161</v>
      </c>
    </row>
    <row r="441" spans="1:65" s="14" customFormat="1">
      <c r="B441" s="225"/>
      <c r="C441" s="226"/>
      <c r="D441" s="221" t="s">
        <v>169</v>
      </c>
      <c r="E441" s="227" t="s">
        <v>1</v>
      </c>
      <c r="F441" s="228" t="s">
        <v>171</v>
      </c>
      <c r="G441" s="226"/>
      <c r="H441" s="229">
        <v>7.5</v>
      </c>
      <c r="I441" s="226"/>
      <c r="J441" s="226"/>
      <c r="K441" s="226"/>
      <c r="M441" s="102"/>
      <c r="N441" s="104"/>
      <c r="O441" s="105"/>
      <c r="P441" s="105"/>
      <c r="Q441" s="105"/>
      <c r="R441" s="105"/>
      <c r="S441" s="105"/>
      <c r="T441" s="105"/>
      <c r="U441" s="105"/>
      <c r="V441" s="105"/>
      <c r="W441" s="105"/>
      <c r="X441" s="106"/>
      <c r="AT441" s="103" t="s">
        <v>169</v>
      </c>
      <c r="AU441" s="103" t="s">
        <v>82</v>
      </c>
      <c r="AV441" s="14" t="s">
        <v>168</v>
      </c>
      <c r="AW441" s="14" t="s">
        <v>4</v>
      </c>
      <c r="AX441" s="14" t="s">
        <v>80</v>
      </c>
      <c r="AY441" s="103" t="s">
        <v>161</v>
      </c>
    </row>
    <row r="442" spans="1:65" s="2" customFormat="1" ht="37.9" customHeight="1">
      <c r="A442" s="21"/>
      <c r="B442" s="137"/>
      <c r="C442" s="213" t="s">
        <v>679</v>
      </c>
      <c r="D442" s="213" t="s">
        <v>164</v>
      </c>
      <c r="E442" s="214" t="s">
        <v>1339</v>
      </c>
      <c r="F442" s="215" t="s">
        <v>1340</v>
      </c>
      <c r="G442" s="216" t="s">
        <v>167</v>
      </c>
      <c r="H442" s="217">
        <v>10</v>
      </c>
      <c r="I442" s="123"/>
      <c r="J442" s="123"/>
      <c r="K442" s="218">
        <f>ROUND(P442*H442,2)</f>
        <v>0</v>
      </c>
      <c r="L442" s="89"/>
      <c r="M442" s="22"/>
      <c r="N442" s="90" t="s">
        <v>1</v>
      </c>
      <c r="O442" s="91" t="s">
        <v>35</v>
      </c>
      <c r="P442" s="92">
        <f>I442+J442</f>
        <v>0</v>
      </c>
      <c r="Q442" s="92">
        <f>ROUND(I442*H442,2)</f>
        <v>0</v>
      </c>
      <c r="R442" s="92">
        <f>ROUND(J442*H442,2)</f>
        <v>0</v>
      </c>
      <c r="S442" s="93">
        <v>0</v>
      </c>
      <c r="T442" s="93">
        <f>S442*H442</f>
        <v>0</v>
      </c>
      <c r="U442" s="93">
        <v>0</v>
      </c>
      <c r="V442" s="93">
        <f>U442*H442</f>
        <v>0</v>
      </c>
      <c r="W442" s="93">
        <v>0</v>
      </c>
      <c r="X442" s="94">
        <f>W442*H442</f>
        <v>0</v>
      </c>
      <c r="Y442" s="21"/>
      <c r="Z442" s="21"/>
      <c r="AA442" s="21"/>
      <c r="AB442" s="21"/>
      <c r="AC442" s="21"/>
      <c r="AD442" s="21"/>
      <c r="AE442" s="21"/>
      <c r="AR442" s="95" t="s">
        <v>239</v>
      </c>
      <c r="AT442" s="95" t="s">
        <v>164</v>
      </c>
      <c r="AU442" s="95" t="s">
        <v>82</v>
      </c>
      <c r="AY442" s="17" t="s">
        <v>161</v>
      </c>
      <c r="BE442" s="96">
        <f>IF(O442="základní",K442,0)</f>
        <v>0</v>
      </c>
      <c r="BF442" s="96">
        <f>IF(O442="snížená",K442,0)</f>
        <v>0</v>
      </c>
      <c r="BG442" s="96">
        <f>IF(O442="zákl. přenesená",K442,0)</f>
        <v>0</v>
      </c>
      <c r="BH442" s="96">
        <f>IF(O442="sníž. přenesená",K442,0)</f>
        <v>0</v>
      </c>
      <c r="BI442" s="96">
        <f>IF(O442="nulová",K442,0)</f>
        <v>0</v>
      </c>
      <c r="BJ442" s="17" t="s">
        <v>80</v>
      </c>
      <c r="BK442" s="96">
        <f>ROUND(P442*H442,2)</f>
        <v>0</v>
      </c>
      <c r="BL442" s="17" t="s">
        <v>239</v>
      </c>
      <c r="BM442" s="95" t="s">
        <v>923</v>
      </c>
    </row>
    <row r="443" spans="1:65" s="15" customFormat="1">
      <c r="B443" s="230"/>
      <c r="C443" s="231"/>
      <c r="D443" s="221" t="s">
        <v>169</v>
      </c>
      <c r="E443" s="232" t="s">
        <v>1</v>
      </c>
      <c r="F443" s="233" t="s">
        <v>1341</v>
      </c>
      <c r="G443" s="231"/>
      <c r="H443" s="232" t="s">
        <v>1</v>
      </c>
      <c r="I443" s="231"/>
      <c r="J443" s="231"/>
      <c r="K443" s="231"/>
      <c r="M443" s="107"/>
      <c r="N443" s="109"/>
      <c r="O443" s="110"/>
      <c r="P443" s="110"/>
      <c r="Q443" s="110"/>
      <c r="R443" s="110"/>
      <c r="S443" s="110"/>
      <c r="T443" s="110"/>
      <c r="U443" s="110"/>
      <c r="V443" s="110"/>
      <c r="W443" s="110"/>
      <c r="X443" s="111"/>
      <c r="AT443" s="108" t="s">
        <v>169</v>
      </c>
      <c r="AU443" s="108" t="s">
        <v>82</v>
      </c>
      <c r="AV443" s="15" t="s">
        <v>80</v>
      </c>
      <c r="AW443" s="15" t="s">
        <v>4</v>
      </c>
      <c r="AX443" s="15" t="s">
        <v>72</v>
      </c>
      <c r="AY443" s="108" t="s">
        <v>161</v>
      </c>
    </row>
    <row r="444" spans="1:65" s="13" customFormat="1">
      <c r="B444" s="219"/>
      <c r="C444" s="220"/>
      <c r="D444" s="221" t="s">
        <v>169</v>
      </c>
      <c r="E444" s="222" t="s">
        <v>1</v>
      </c>
      <c r="F444" s="223" t="s">
        <v>1342</v>
      </c>
      <c r="G444" s="220"/>
      <c r="H444" s="224">
        <v>10</v>
      </c>
      <c r="I444" s="220"/>
      <c r="J444" s="220"/>
      <c r="K444" s="220"/>
      <c r="M444" s="97"/>
      <c r="N444" s="99"/>
      <c r="O444" s="100"/>
      <c r="P444" s="100"/>
      <c r="Q444" s="100"/>
      <c r="R444" s="100"/>
      <c r="S444" s="100"/>
      <c r="T444" s="100"/>
      <c r="U444" s="100"/>
      <c r="V444" s="100"/>
      <c r="W444" s="100"/>
      <c r="X444" s="101"/>
      <c r="AT444" s="98" t="s">
        <v>169</v>
      </c>
      <c r="AU444" s="98" t="s">
        <v>82</v>
      </c>
      <c r="AV444" s="13" t="s">
        <v>82</v>
      </c>
      <c r="AW444" s="13" t="s">
        <v>4</v>
      </c>
      <c r="AX444" s="13" t="s">
        <v>72</v>
      </c>
      <c r="AY444" s="98" t="s">
        <v>161</v>
      </c>
    </row>
    <row r="445" spans="1:65" s="14" customFormat="1">
      <c r="B445" s="225"/>
      <c r="C445" s="226"/>
      <c r="D445" s="221" t="s">
        <v>169</v>
      </c>
      <c r="E445" s="227" t="s">
        <v>1</v>
      </c>
      <c r="F445" s="228" t="s">
        <v>171</v>
      </c>
      <c r="G445" s="226"/>
      <c r="H445" s="229">
        <v>10</v>
      </c>
      <c r="I445" s="226"/>
      <c r="J445" s="226"/>
      <c r="K445" s="226"/>
      <c r="M445" s="102"/>
      <c r="N445" s="104"/>
      <c r="O445" s="105"/>
      <c r="P445" s="105"/>
      <c r="Q445" s="105"/>
      <c r="R445" s="105"/>
      <c r="S445" s="105"/>
      <c r="T445" s="105"/>
      <c r="U445" s="105"/>
      <c r="V445" s="105"/>
      <c r="W445" s="105"/>
      <c r="X445" s="106"/>
      <c r="AT445" s="103" t="s">
        <v>169</v>
      </c>
      <c r="AU445" s="103" t="s">
        <v>82</v>
      </c>
      <c r="AV445" s="14" t="s">
        <v>168</v>
      </c>
      <c r="AW445" s="14" t="s">
        <v>4</v>
      </c>
      <c r="AX445" s="14" t="s">
        <v>80</v>
      </c>
      <c r="AY445" s="103" t="s">
        <v>161</v>
      </c>
    </row>
    <row r="446" spans="1:65" s="2" customFormat="1" ht="24.2" customHeight="1">
      <c r="A446" s="21"/>
      <c r="B446" s="137"/>
      <c r="C446" s="213" t="s">
        <v>924</v>
      </c>
      <c r="D446" s="213" t="s">
        <v>164</v>
      </c>
      <c r="E446" s="214" t="s">
        <v>1343</v>
      </c>
      <c r="F446" s="215" t="s">
        <v>1344</v>
      </c>
      <c r="G446" s="216" t="s">
        <v>167</v>
      </c>
      <c r="H446" s="217">
        <v>17.5</v>
      </c>
      <c r="I446" s="123"/>
      <c r="J446" s="123"/>
      <c r="K446" s="218">
        <f>ROUND(P446*H446,2)</f>
        <v>0</v>
      </c>
      <c r="L446" s="89"/>
      <c r="M446" s="22"/>
      <c r="N446" s="90" t="s">
        <v>1</v>
      </c>
      <c r="O446" s="91" t="s">
        <v>35</v>
      </c>
      <c r="P446" s="92">
        <f>I446+J446</f>
        <v>0</v>
      </c>
      <c r="Q446" s="92">
        <f>ROUND(I446*H446,2)</f>
        <v>0</v>
      </c>
      <c r="R446" s="92">
        <f>ROUND(J446*H446,2)</f>
        <v>0</v>
      </c>
      <c r="S446" s="93">
        <v>0</v>
      </c>
      <c r="T446" s="93">
        <f>S446*H446</f>
        <v>0</v>
      </c>
      <c r="U446" s="93">
        <v>0</v>
      </c>
      <c r="V446" s="93">
        <f>U446*H446</f>
        <v>0</v>
      </c>
      <c r="W446" s="93">
        <v>0</v>
      </c>
      <c r="X446" s="94">
        <f>W446*H446</f>
        <v>0</v>
      </c>
      <c r="Y446" s="21"/>
      <c r="Z446" s="21"/>
      <c r="AA446" s="21"/>
      <c r="AB446" s="21"/>
      <c r="AC446" s="21"/>
      <c r="AD446" s="21"/>
      <c r="AE446" s="21"/>
      <c r="AR446" s="95" t="s">
        <v>239</v>
      </c>
      <c r="AT446" s="95" t="s">
        <v>164</v>
      </c>
      <c r="AU446" s="95" t="s">
        <v>82</v>
      </c>
      <c r="AY446" s="17" t="s">
        <v>161</v>
      </c>
      <c r="BE446" s="96">
        <f>IF(O446="základní",K446,0)</f>
        <v>0</v>
      </c>
      <c r="BF446" s="96">
        <f>IF(O446="snížená",K446,0)</f>
        <v>0</v>
      </c>
      <c r="BG446" s="96">
        <f>IF(O446="zákl. přenesená",K446,0)</f>
        <v>0</v>
      </c>
      <c r="BH446" s="96">
        <f>IF(O446="sníž. přenesená",K446,0)</f>
        <v>0</v>
      </c>
      <c r="BI446" s="96">
        <f>IF(O446="nulová",K446,0)</f>
        <v>0</v>
      </c>
      <c r="BJ446" s="17" t="s">
        <v>80</v>
      </c>
      <c r="BK446" s="96">
        <f>ROUND(P446*H446,2)</f>
        <v>0</v>
      </c>
      <c r="BL446" s="17" t="s">
        <v>239</v>
      </c>
      <c r="BM446" s="95" t="s">
        <v>926</v>
      </c>
    </row>
    <row r="447" spans="1:65" s="15" customFormat="1">
      <c r="B447" s="230"/>
      <c r="C447" s="231"/>
      <c r="D447" s="221" t="s">
        <v>169</v>
      </c>
      <c r="E447" s="232" t="s">
        <v>1</v>
      </c>
      <c r="F447" s="233" t="s">
        <v>1341</v>
      </c>
      <c r="G447" s="231"/>
      <c r="H447" s="232" t="s">
        <v>1</v>
      </c>
      <c r="I447" s="231"/>
      <c r="J447" s="231"/>
      <c r="K447" s="231"/>
      <c r="M447" s="107"/>
      <c r="N447" s="109"/>
      <c r="O447" s="110"/>
      <c r="P447" s="110"/>
      <c r="Q447" s="110"/>
      <c r="R447" s="110"/>
      <c r="S447" s="110"/>
      <c r="T447" s="110"/>
      <c r="U447" s="110"/>
      <c r="V447" s="110"/>
      <c r="W447" s="110"/>
      <c r="X447" s="111"/>
      <c r="AT447" s="108" t="s">
        <v>169</v>
      </c>
      <c r="AU447" s="108" t="s">
        <v>82</v>
      </c>
      <c r="AV447" s="15" t="s">
        <v>80</v>
      </c>
      <c r="AW447" s="15" t="s">
        <v>4</v>
      </c>
      <c r="AX447" s="15" t="s">
        <v>72</v>
      </c>
      <c r="AY447" s="108" t="s">
        <v>161</v>
      </c>
    </row>
    <row r="448" spans="1:65" s="13" customFormat="1">
      <c r="B448" s="219"/>
      <c r="C448" s="220"/>
      <c r="D448" s="221" t="s">
        <v>169</v>
      </c>
      <c r="E448" s="222" t="s">
        <v>1</v>
      </c>
      <c r="F448" s="223" t="s">
        <v>1342</v>
      </c>
      <c r="G448" s="220"/>
      <c r="H448" s="224">
        <v>10</v>
      </c>
      <c r="I448" s="220"/>
      <c r="J448" s="220"/>
      <c r="K448" s="220"/>
      <c r="M448" s="97"/>
      <c r="N448" s="99"/>
      <c r="O448" s="100"/>
      <c r="P448" s="100"/>
      <c r="Q448" s="100"/>
      <c r="R448" s="100"/>
      <c r="S448" s="100"/>
      <c r="T448" s="100"/>
      <c r="U448" s="100"/>
      <c r="V448" s="100"/>
      <c r="W448" s="100"/>
      <c r="X448" s="101"/>
      <c r="AT448" s="98" t="s">
        <v>169</v>
      </c>
      <c r="AU448" s="98" t="s">
        <v>82</v>
      </c>
      <c r="AV448" s="13" t="s">
        <v>82</v>
      </c>
      <c r="AW448" s="13" t="s">
        <v>4</v>
      </c>
      <c r="AX448" s="13" t="s">
        <v>72</v>
      </c>
      <c r="AY448" s="98" t="s">
        <v>161</v>
      </c>
    </row>
    <row r="449" spans="1:65" s="15" customFormat="1">
      <c r="B449" s="230"/>
      <c r="C449" s="231"/>
      <c r="D449" s="221" t="s">
        <v>169</v>
      </c>
      <c r="E449" s="232" t="s">
        <v>1</v>
      </c>
      <c r="F449" s="233" t="s">
        <v>1337</v>
      </c>
      <c r="G449" s="231"/>
      <c r="H449" s="232" t="s">
        <v>1</v>
      </c>
      <c r="I449" s="231"/>
      <c r="J449" s="231"/>
      <c r="K449" s="231"/>
      <c r="M449" s="107"/>
      <c r="N449" s="109"/>
      <c r="O449" s="110"/>
      <c r="P449" s="110"/>
      <c r="Q449" s="110"/>
      <c r="R449" s="110"/>
      <c r="S449" s="110"/>
      <c r="T449" s="110"/>
      <c r="U449" s="110"/>
      <c r="V449" s="110"/>
      <c r="W449" s="110"/>
      <c r="X449" s="111"/>
      <c r="AT449" s="108" t="s">
        <v>169</v>
      </c>
      <c r="AU449" s="108" t="s">
        <v>82</v>
      </c>
      <c r="AV449" s="15" t="s">
        <v>80</v>
      </c>
      <c r="AW449" s="15" t="s">
        <v>4</v>
      </c>
      <c r="AX449" s="15" t="s">
        <v>72</v>
      </c>
      <c r="AY449" s="108" t="s">
        <v>161</v>
      </c>
    </row>
    <row r="450" spans="1:65" s="13" customFormat="1">
      <c r="B450" s="219"/>
      <c r="C450" s="220"/>
      <c r="D450" s="221" t="s">
        <v>169</v>
      </c>
      <c r="E450" s="222" t="s">
        <v>1</v>
      </c>
      <c r="F450" s="223" t="s">
        <v>1338</v>
      </c>
      <c r="G450" s="220"/>
      <c r="H450" s="224">
        <v>7.5</v>
      </c>
      <c r="I450" s="220"/>
      <c r="J450" s="220"/>
      <c r="K450" s="220"/>
      <c r="M450" s="97"/>
      <c r="N450" s="99"/>
      <c r="O450" s="100"/>
      <c r="P450" s="100"/>
      <c r="Q450" s="100"/>
      <c r="R450" s="100"/>
      <c r="S450" s="100"/>
      <c r="T450" s="100"/>
      <c r="U450" s="100"/>
      <c r="V450" s="100"/>
      <c r="W450" s="100"/>
      <c r="X450" s="101"/>
      <c r="AT450" s="98" t="s">
        <v>169</v>
      </c>
      <c r="AU450" s="98" t="s">
        <v>82</v>
      </c>
      <c r="AV450" s="13" t="s">
        <v>82</v>
      </c>
      <c r="AW450" s="13" t="s">
        <v>4</v>
      </c>
      <c r="AX450" s="13" t="s">
        <v>72</v>
      </c>
      <c r="AY450" s="98" t="s">
        <v>161</v>
      </c>
    </row>
    <row r="451" spans="1:65" s="14" customFormat="1">
      <c r="B451" s="225"/>
      <c r="C451" s="226"/>
      <c r="D451" s="221" t="s">
        <v>169</v>
      </c>
      <c r="E451" s="227" t="s">
        <v>1</v>
      </c>
      <c r="F451" s="228" t="s">
        <v>171</v>
      </c>
      <c r="G451" s="226"/>
      <c r="H451" s="229">
        <v>17.5</v>
      </c>
      <c r="I451" s="226"/>
      <c r="J451" s="226"/>
      <c r="K451" s="226"/>
      <c r="M451" s="102"/>
      <c r="N451" s="104"/>
      <c r="O451" s="105"/>
      <c r="P451" s="105"/>
      <c r="Q451" s="105"/>
      <c r="R451" s="105"/>
      <c r="S451" s="105"/>
      <c r="T451" s="105"/>
      <c r="U451" s="105"/>
      <c r="V451" s="105"/>
      <c r="W451" s="105"/>
      <c r="X451" s="106"/>
      <c r="AT451" s="103" t="s">
        <v>169</v>
      </c>
      <c r="AU451" s="103" t="s">
        <v>82</v>
      </c>
      <c r="AV451" s="14" t="s">
        <v>168</v>
      </c>
      <c r="AW451" s="14" t="s">
        <v>4</v>
      </c>
      <c r="AX451" s="14" t="s">
        <v>80</v>
      </c>
      <c r="AY451" s="103" t="s">
        <v>161</v>
      </c>
    </row>
    <row r="452" spans="1:65" s="2" customFormat="1" ht="24.2" customHeight="1">
      <c r="A452" s="21"/>
      <c r="B452" s="137"/>
      <c r="C452" s="213" t="s">
        <v>685</v>
      </c>
      <c r="D452" s="213" t="s">
        <v>164</v>
      </c>
      <c r="E452" s="214" t="s">
        <v>1345</v>
      </c>
      <c r="F452" s="215" t="s">
        <v>1346</v>
      </c>
      <c r="G452" s="216" t="s">
        <v>167</v>
      </c>
      <c r="H452" s="217">
        <v>17.5</v>
      </c>
      <c r="I452" s="123"/>
      <c r="J452" s="123"/>
      <c r="K452" s="218">
        <f>ROUND(P452*H452,2)</f>
        <v>0</v>
      </c>
      <c r="L452" s="89"/>
      <c r="M452" s="22"/>
      <c r="N452" s="90" t="s">
        <v>1</v>
      </c>
      <c r="O452" s="91" t="s">
        <v>35</v>
      </c>
      <c r="P452" s="92">
        <f>I452+J452</f>
        <v>0</v>
      </c>
      <c r="Q452" s="92">
        <f>ROUND(I452*H452,2)</f>
        <v>0</v>
      </c>
      <c r="R452" s="92">
        <f>ROUND(J452*H452,2)</f>
        <v>0</v>
      </c>
      <c r="S452" s="93">
        <v>0</v>
      </c>
      <c r="T452" s="93">
        <f>S452*H452</f>
        <v>0</v>
      </c>
      <c r="U452" s="93">
        <v>0</v>
      </c>
      <c r="V452" s="93">
        <f>U452*H452</f>
        <v>0</v>
      </c>
      <c r="W452" s="93">
        <v>0</v>
      </c>
      <c r="X452" s="94">
        <f>W452*H452</f>
        <v>0</v>
      </c>
      <c r="Y452" s="21"/>
      <c r="Z452" s="21"/>
      <c r="AA452" s="21"/>
      <c r="AB452" s="21"/>
      <c r="AC452" s="21"/>
      <c r="AD452" s="21"/>
      <c r="AE452" s="21"/>
      <c r="AR452" s="95" t="s">
        <v>239</v>
      </c>
      <c r="AT452" s="95" t="s">
        <v>164</v>
      </c>
      <c r="AU452" s="95" t="s">
        <v>82</v>
      </c>
      <c r="AY452" s="17" t="s">
        <v>161</v>
      </c>
      <c r="BE452" s="96">
        <f>IF(O452="základní",K452,0)</f>
        <v>0</v>
      </c>
      <c r="BF452" s="96">
        <f>IF(O452="snížená",K452,0)</f>
        <v>0</v>
      </c>
      <c r="BG452" s="96">
        <f>IF(O452="zákl. přenesená",K452,0)</f>
        <v>0</v>
      </c>
      <c r="BH452" s="96">
        <f>IF(O452="sníž. přenesená",K452,0)</f>
        <v>0</v>
      </c>
      <c r="BI452" s="96">
        <f>IF(O452="nulová",K452,0)</f>
        <v>0</v>
      </c>
      <c r="BJ452" s="17" t="s">
        <v>80</v>
      </c>
      <c r="BK452" s="96">
        <f>ROUND(P452*H452,2)</f>
        <v>0</v>
      </c>
      <c r="BL452" s="17" t="s">
        <v>239</v>
      </c>
      <c r="BM452" s="95" t="s">
        <v>928</v>
      </c>
    </row>
    <row r="453" spans="1:65" s="15" customFormat="1">
      <c r="B453" s="230"/>
      <c r="C453" s="231"/>
      <c r="D453" s="221" t="s">
        <v>169</v>
      </c>
      <c r="E453" s="232" t="s">
        <v>1</v>
      </c>
      <c r="F453" s="233" t="s">
        <v>1341</v>
      </c>
      <c r="G453" s="231"/>
      <c r="H453" s="232" t="s">
        <v>1</v>
      </c>
      <c r="I453" s="231"/>
      <c r="J453" s="231"/>
      <c r="K453" s="231"/>
      <c r="M453" s="107"/>
      <c r="N453" s="109"/>
      <c r="O453" s="110"/>
      <c r="P453" s="110"/>
      <c r="Q453" s="110"/>
      <c r="R453" s="110"/>
      <c r="S453" s="110"/>
      <c r="T453" s="110"/>
      <c r="U453" s="110"/>
      <c r="V453" s="110"/>
      <c r="W453" s="110"/>
      <c r="X453" s="111"/>
      <c r="AT453" s="108" t="s">
        <v>169</v>
      </c>
      <c r="AU453" s="108" t="s">
        <v>82</v>
      </c>
      <c r="AV453" s="15" t="s">
        <v>80</v>
      </c>
      <c r="AW453" s="15" t="s">
        <v>4</v>
      </c>
      <c r="AX453" s="15" t="s">
        <v>72</v>
      </c>
      <c r="AY453" s="108" t="s">
        <v>161</v>
      </c>
    </row>
    <row r="454" spans="1:65" s="13" customFormat="1">
      <c r="B454" s="219"/>
      <c r="C454" s="220"/>
      <c r="D454" s="221" t="s">
        <v>169</v>
      </c>
      <c r="E454" s="222" t="s">
        <v>1</v>
      </c>
      <c r="F454" s="223" t="s">
        <v>1342</v>
      </c>
      <c r="G454" s="220"/>
      <c r="H454" s="224">
        <v>10</v>
      </c>
      <c r="I454" s="220"/>
      <c r="J454" s="220"/>
      <c r="K454" s="220"/>
      <c r="M454" s="97"/>
      <c r="N454" s="99"/>
      <c r="O454" s="100"/>
      <c r="P454" s="100"/>
      <c r="Q454" s="100"/>
      <c r="R454" s="100"/>
      <c r="S454" s="100"/>
      <c r="T454" s="100"/>
      <c r="U454" s="100"/>
      <c r="V454" s="100"/>
      <c r="W454" s="100"/>
      <c r="X454" s="101"/>
      <c r="AT454" s="98" t="s">
        <v>169</v>
      </c>
      <c r="AU454" s="98" t="s">
        <v>82</v>
      </c>
      <c r="AV454" s="13" t="s">
        <v>82</v>
      </c>
      <c r="AW454" s="13" t="s">
        <v>4</v>
      </c>
      <c r="AX454" s="13" t="s">
        <v>72</v>
      </c>
      <c r="AY454" s="98" t="s">
        <v>161</v>
      </c>
    </row>
    <row r="455" spans="1:65" s="15" customFormat="1">
      <c r="B455" s="230"/>
      <c r="C455" s="231"/>
      <c r="D455" s="221" t="s">
        <v>169</v>
      </c>
      <c r="E455" s="232" t="s">
        <v>1</v>
      </c>
      <c r="F455" s="233" t="s">
        <v>1337</v>
      </c>
      <c r="G455" s="231"/>
      <c r="H455" s="232" t="s">
        <v>1</v>
      </c>
      <c r="I455" s="231"/>
      <c r="J455" s="231"/>
      <c r="K455" s="231"/>
      <c r="M455" s="107"/>
      <c r="N455" s="109"/>
      <c r="O455" s="110"/>
      <c r="P455" s="110"/>
      <c r="Q455" s="110"/>
      <c r="R455" s="110"/>
      <c r="S455" s="110"/>
      <c r="T455" s="110"/>
      <c r="U455" s="110"/>
      <c r="V455" s="110"/>
      <c r="W455" s="110"/>
      <c r="X455" s="111"/>
      <c r="AT455" s="108" t="s">
        <v>169</v>
      </c>
      <c r="AU455" s="108" t="s">
        <v>82</v>
      </c>
      <c r="AV455" s="15" t="s">
        <v>80</v>
      </c>
      <c r="AW455" s="15" t="s">
        <v>4</v>
      </c>
      <c r="AX455" s="15" t="s">
        <v>72</v>
      </c>
      <c r="AY455" s="108" t="s">
        <v>161</v>
      </c>
    </row>
    <row r="456" spans="1:65" s="13" customFormat="1">
      <c r="B456" s="219"/>
      <c r="C456" s="220"/>
      <c r="D456" s="221" t="s">
        <v>169</v>
      </c>
      <c r="E456" s="222" t="s">
        <v>1</v>
      </c>
      <c r="F456" s="223" t="s">
        <v>1338</v>
      </c>
      <c r="G456" s="220"/>
      <c r="H456" s="224">
        <v>7.5</v>
      </c>
      <c r="I456" s="220"/>
      <c r="J456" s="220"/>
      <c r="K456" s="220"/>
      <c r="M456" s="97"/>
      <c r="N456" s="99"/>
      <c r="O456" s="100"/>
      <c r="P456" s="100"/>
      <c r="Q456" s="100"/>
      <c r="R456" s="100"/>
      <c r="S456" s="100"/>
      <c r="T456" s="100"/>
      <c r="U456" s="100"/>
      <c r="V456" s="100"/>
      <c r="W456" s="100"/>
      <c r="X456" s="101"/>
      <c r="AT456" s="98" t="s">
        <v>169</v>
      </c>
      <c r="AU456" s="98" t="s">
        <v>82</v>
      </c>
      <c r="AV456" s="13" t="s">
        <v>82</v>
      </c>
      <c r="AW456" s="13" t="s">
        <v>4</v>
      </c>
      <c r="AX456" s="13" t="s">
        <v>72</v>
      </c>
      <c r="AY456" s="98" t="s">
        <v>161</v>
      </c>
    </row>
    <row r="457" spans="1:65" s="14" customFormat="1">
      <c r="B457" s="225"/>
      <c r="C457" s="226"/>
      <c r="D457" s="221" t="s">
        <v>169</v>
      </c>
      <c r="E457" s="227" t="s">
        <v>1</v>
      </c>
      <c r="F457" s="228" t="s">
        <v>171</v>
      </c>
      <c r="G457" s="226"/>
      <c r="H457" s="229">
        <v>17.5</v>
      </c>
      <c r="I457" s="226"/>
      <c r="J457" s="226"/>
      <c r="K457" s="226"/>
      <c r="M457" s="102"/>
      <c r="N457" s="104"/>
      <c r="O457" s="105"/>
      <c r="P457" s="105"/>
      <c r="Q457" s="105"/>
      <c r="R457" s="105"/>
      <c r="S457" s="105"/>
      <c r="T457" s="105"/>
      <c r="U457" s="105"/>
      <c r="V457" s="105"/>
      <c r="W457" s="105"/>
      <c r="X457" s="106"/>
      <c r="AT457" s="103" t="s">
        <v>169</v>
      </c>
      <c r="AU457" s="103" t="s">
        <v>82</v>
      </c>
      <c r="AV457" s="14" t="s">
        <v>168</v>
      </c>
      <c r="AW457" s="14" t="s">
        <v>4</v>
      </c>
      <c r="AX457" s="14" t="s">
        <v>80</v>
      </c>
      <c r="AY457" s="103" t="s">
        <v>161</v>
      </c>
    </row>
    <row r="458" spans="1:65" s="2" customFormat="1" ht="24.2" customHeight="1">
      <c r="A458" s="21"/>
      <c r="B458" s="137"/>
      <c r="C458" s="213" t="s">
        <v>929</v>
      </c>
      <c r="D458" s="213" t="s">
        <v>164</v>
      </c>
      <c r="E458" s="214" t="s">
        <v>1347</v>
      </c>
      <c r="F458" s="215" t="s">
        <v>1348</v>
      </c>
      <c r="G458" s="216" t="s">
        <v>167</v>
      </c>
      <c r="H458" s="217">
        <v>17.5</v>
      </c>
      <c r="I458" s="123"/>
      <c r="J458" s="123"/>
      <c r="K458" s="218">
        <f>ROUND(P458*H458,2)</f>
        <v>0</v>
      </c>
      <c r="L458" s="89"/>
      <c r="M458" s="22"/>
      <c r="N458" s="90" t="s">
        <v>1</v>
      </c>
      <c r="O458" s="91" t="s">
        <v>35</v>
      </c>
      <c r="P458" s="92">
        <f>I458+J458</f>
        <v>0</v>
      </c>
      <c r="Q458" s="92">
        <f>ROUND(I458*H458,2)</f>
        <v>0</v>
      </c>
      <c r="R458" s="92">
        <f>ROUND(J458*H458,2)</f>
        <v>0</v>
      </c>
      <c r="S458" s="93">
        <v>0</v>
      </c>
      <c r="T458" s="93">
        <f>S458*H458</f>
        <v>0</v>
      </c>
      <c r="U458" s="93">
        <v>0</v>
      </c>
      <c r="V458" s="93">
        <f>U458*H458</f>
        <v>0</v>
      </c>
      <c r="W458" s="93">
        <v>0</v>
      </c>
      <c r="X458" s="94">
        <f>W458*H458</f>
        <v>0</v>
      </c>
      <c r="Y458" s="21"/>
      <c r="Z458" s="21"/>
      <c r="AA458" s="21"/>
      <c r="AB458" s="21"/>
      <c r="AC458" s="21"/>
      <c r="AD458" s="21"/>
      <c r="AE458" s="21"/>
      <c r="AR458" s="95" t="s">
        <v>239</v>
      </c>
      <c r="AT458" s="95" t="s">
        <v>164</v>
      </c>
      <c r="AU458" s="95" t="s">
        <v>82</v>
      </c>
      <c r="AY458" s="17" t="s">
        <v>161</v>
      </c>
      <c r="BE458" s="96">
        <f>IF(O458="základní",K458,0)</f>
        <v>0</v>
      </c>
      <c r="BF458" s="96">
        <f>IF(O458="snížená",K458,0)</f>
        <v>0</v>
      </c>
      <c r="BG458" s="96">
        <f>IF(O458="zákl. přenesená",K458,0)</f>
        <v>0</v>
      </c>
      <c r="BH458" s="96">
        <f>IF(O458="sníž. přenesená",K458,0)</f>
        <v>0</v>
      </c>
      <c r="BI458" s="96">
        <f>IF(O458="nulová",K458,0)</f>
        <v>0</v>
      </c>
      <c r="BJ458" s="17" t="s">
        <v>80</v>
      </c>
      <c r="BK458" s="96">
        <f>ROUND(P458*H458,2)</f>
        <v>0</v>
      </c>
      <c r="BL458" s="17" t="s">
        <v>239</v>
      </c>
      <c r="BM458" s="95" t="s">
        <v>931</v>
      </c>
    </row>
    <row r="459" spans="1:65" s="15" customFormat="1">
      <c r="B459" s="230"/>
      <c r="C459" s="231"/>
      <c r="D459" s="221" t="s">
        <v>169</v>
      </c>
      <c r="E459" s="232" t="s">
        <v>1</v>
      </c>
      <c r="F459" s="233" t="s">
        <v>1341</v>
      </c>
      <c r="G459" s="231"/>
      <c r="H459" s="232" t="s">
        <v>1</v>
      </c>
      <c r="I459" s="231"/>
      <c r="J459" s="231"/>
      <c r="K459" s="231"/>
      <c r="M459" s="107"/>
      <c r="N459" s="109"/>
      <c r="O459" s="110"/>
      <c r="P459" s="110"/>
      <c r="Q459" s="110"/>
      <c r="R459" s="110"/>
      <c r="S459" s="110"/>
      <c r="T459" s="110"/>
      <c r="U459" s="110"/>
      <c r="V459" s="110"/>
      <c r="W459" s="110"/>
      <c r="X459" s="111"/>
      <c r="AT459" s="108" t="s">
        <v>169</v>
      </c>
      <c r="AU459" s="108" t="s">
        <v>82</v>
      </c>
      <c r="AV459" s="15" t="s">
        <v>80</v>
      </c>
      <c r="AW459" s="15" t="s">
        <v>4</v>
      </c>
      <c r="AX459" s="15" t="s">
        <v>72</v>
      </c>
      <c r="AY459" s="108" t="s">
        <v>161</v>
      </c>
    </row>
    <row r="460" spans="1:65" s="13" customFormat="1">
      <c r="B460" s="219"/>
      <c r="C460" s="220"/>
      <c r="D460" s="221" t="s">
        <v>169</v>
      </c>
      <c r="E460" s="222" t="s">
        <v>1</v>
      </c>
      <c r="F460" s="223" t="s">
        <v>1342</v>
      </c>
      <c r="G460" s="220"/>
      <c r="H460" s="224">
        <v>10</v>
      </c>
      <c r="I460" s="220"/>
      <c r="J460" s="220"/>
      <c r="K460" s="220"/>
      <c r="M460" s="97"/>
      <c r="N460" s="99"/>
      <c r="O460" s="100"/>
      <c r="P460" s="100"/>
      <c r="Q460" s="100"/>
      <c r="R460" s="100"/>
      <c r="S460" s="100"/>
      <c r="T460" s="100"/>
      <c r="U460" s="100"/>
      <c r="V460" s="100"/>
      <c r="W460" s="100"/>
      <c r="X460" s="101"/>
      <c r="AT460" s="98" t="s">
        <v>169</v>
      </c>
      <c r="AU460" s="98" t="s">
        <v>82</v>
      </c>
      <c r="AV460" s="13" t="s">
        <v>82</v>
      </c>
      <c r="AW460" s="13" t="s">
        <v>4</v>
      </c>
      <c r="AX460" s="13" t="s">
        <v>72</v>
      </c>
      <c r="AY460" s="98" t="s">
        <v>161</v>
      </c>
    </row>
    <row r="461" spans="1:65" s="15" customFormat="1">
      <c r="B461" s="230"/>
      <c r="C461" s="231"/>
      <c r="D461" s="221" t="s">
        <v>169</v>
      </c>
      <c r="E461" s="232" t="s">
        <v>1</v>
      </c>
      <c r="F461" s="233" t="s">
        <v>1337</v>
      </c>
      <c r="G461" s="231"/>
      <c r="H461" s="232" t="s">
        <v>1</v>
      </c>
      <c r="I461" s="231"/>
      <c r="J461" s="231"/>
      <c r="K461" s="231"/>
      <c r="M461" s="107"/>
      <c r="N461" s="109"/>
      <c r="O461" s="110"/>
      <c r="P461" s="110"/>
      <c r="Q461" s="110"/>
      <c r="R461" s="110"/>
      <c r="S461" s="110"/>
      <c r="T461" s="110"/>
      <c r="U461" s="110"/>
      <c r="V461" s="110"/>
      <c r="W461" s="110"/>
      <c r="X461" s="111"/>
      <c r="AT461" s="108" t="s">
        <v>169</v>
      </c>
      <c r="AU461" s="108" t="s">
        <v>82</v>
      </c>
      <c r="AV461" s="15" t="s">
        <v>80</v>
      </c>
      <c r="AW461" s="15" t="s">
        <v>4</v>
      </c>
      <c r="AX461" s="15" t="s">
        <v>72</v>
      </c>
      <c r="AY461" s="108" t="s">
        <v>161</v>
      </c>
    </row>
    <row r="462" spans="1:65" s="13" customFormat="1">
      <c r="B462" s="219"/>
      <c r="C462" s="220"/>
      <c r="D462" s="221" t="s">
        <v>169</v>
      </c>
      <c r="E462" s="222" t="s">
        <v>1</v>
      </c>
      <c r="F462" s="223" t="s">
        <v>1338</v>
      </c>
      <c r="G462" s="220"/>
      <c r="H462" s="224">
        <v>7.5</v>
      </c>
      <c r="I462" s="220"/>
      <c r="J462" s="220"/>
      <c r="K462" s="220"/>
      <c r="M462" s="97"/>
      <c r="N462" s="99"/>
      <c r="O462" s="100"/>
      <c r="P462" s="100"/>
      <c r="Q462" s="100"/>
      <c r="R462" s="100"/>
      <c r="S462" s="100"/>
      <c r="T462" s="100"/>
      <c r="U462" s="100"/>
      <c r="V462" s="100"/>
      <c r="W462" s="100"/>
      <c r="X462" s="101"/>
      <c r="AT462" s="98" t="s">
        <v>169</v>
      </c>
      <c r="AU462" s="98" t="s">
        <v>82</v>
      </c>
      <c r="AV462" s="13" t="s">
        <v>82</v>
      </c>
      <c r="AW462" s="13" t="s">
        <v>4</v>
      </c>
      <c r="AX462" s="13" t="s">
        <v>72</v>
      </c>
      <c r="AY462" s="98" t="s">
        <v>161</v>
      </c>
    </row>
    <row r="463" spans="1:65" s="14" customFormat="1">
      <c r="B463" s="225"/>
      <c r="C463" s="226"/>
      <c r="D463" s="221" t="s">
        <v>169</v>
      </c>
      <c r="E463" s="227" t="s">
        <v>1</v>
      </c>
      <c r="F463" s="228" t="s">
        <v>171</v>
      </c>
      <c r="G463" s="226"/>
      <c r="H463" s="229">
        <v>17.5</v>
      </c>
      <c r="I463" s="226"/>
      <c r="J463" s="226"/>
      <c r="K463" s="226"/>
      <c r="M463" s="102"/>
      <c r="N463" s="104"/>
      <c r="O463" s="105"/>
      <c r="P463" s="105"/>
      <c r="Q463" s="105"/>
      <c r="R463" s="105"/>
      <c r="S463" s="105"/>
      <c r="T463" s="105"/>
      <c r="U463" s="105"/>
      <c r="V463" s="105"/>
      <c r="W463" s="105"/>
      <c r="X463" s="106"/>
      <c r="AT463" s="103" t="s">
        <v>169</v>
      </c>
      <c r="AU463" s="103" t="s">
        <v>82</v>
      </c>
      <c r="AV463" s="14" t="s">
        <v>168</v>
      </c>
      <c r="AW463" s="14" t="s">
        <v>4</v>
      </c>
      <c r="AX463" s="14" t="s">
        <v>80</v>
      </c>
      <c r="AY463" s="103" t="s">
        <v>161</v>
      </c>
    </row>
    <row r="464" spans="1:65" s="2" customFormat="1" ht="24.2" customHeight="1">
      <c r="A464" s="21"/>
      <c r="B464" s="137"/>
      <c r="C464" s="213" t="s">
        <v>690</v>
      </c>
      <c r="D464" s="213" t="s">
        <v>164</v>
      </c>
      <c r="E464" s="214" t="s">
        <v>1349</v>
      </c>
      <c r="F464" s="215" t="s">
        <v>1350</v>
      </c>
      <c r="G464" s="216" t="s">
        <v>269</v>
      </c>
      <c r="H464" s="217">
        <v>1</v>
      </c>
      <c r="I464" s="123"/>
      <c r="J464" s="123"/>
      <c r="K464" s="218">
        <f>ROUND(P464*H464,2)</f>
        <v>0</v>
      </c>
      <c r="L464" s="89"/>
      <c r="M464" s="22"/>
      <c r="N464" s="90" t="s">
        <v>1</v>
      </c>
      <c r="O464" s="91" t="s">
        <v>35</v>
      </c>
      <c r="P464" s="92">
        <f>I464+J464</f>
        <v>0</v>
      </c>
      <c r="Q464" s="92">
        <f>ROUND(I464*H464,2)</f>
        <v>0</v>
      </c>
      <c r="R464" s="92">
        <f>ROUND(J464*H464,2)</f>
        <v>0</v>
      </c>
      <c r="S464" s="93">
        <v>0</v>
      </c>
      <c r="T464" s="93">
        <f>S464*H464</f>
        <v>0</v>
      </c>
      <c r="U464" s="93">
        <v>0</v>
      </c>
      <c r="V464" s="93">
        <f>U464*H464</f>
        <v>0</v>
      </c>
      <c r="W464" s="93">
        <v>0</v>
      </c>
      <c r="X464" s="94">
        <f>W464*H464</f>
        <v>0</v>
      </c>
      <c r="Y464" s="21"/>
      <c r="Z464" s="21"/>
      <c r="AA464" s="21"/>
      <c r="AB464" s="21"/>
      <c r="AC464" s="21"/>
      <c r="AD464" s="21"/>
      <c r="AE464" s="21"/>
      <c r="AR464" s="95" t="s">
        <v>239</v>
      </c>
      <c r="AT464" s="95" t="s">
        <v>164</v>
      </c>
      <c r="AU464" s="95" t="s">
        <v>82</v>
      </c>
      <c r="AY464" s="17" t="s">
        <v>161</v>
      </c>
      <c r="BE464" s="96">
        <f>IF(O464="základní",K464,0)</f>
        <v>0</v>
      </c>
      <c r="BF464" s="96">
        <f>IF(O464="snížená",K464,0)</f>
        <v>0</v>
      </c>
      <c r="BG464" s="96">
        <f>IF(O464="zákl. přenesená",K464,0)</f>
        <v>0</v>
      </c>
      <c r="BH464" s="96">
        <f>IF(O464="sníž. přenesená",K464,0)</f>
        <v>0</v>
      </c>
      <c r="BI464" s="96">
        <f>IF(O464="nulová",K464,0)</f>
        <v>0</v>
      </c>
      <c r="BJ464" s="17" t="s">
        <v>80</v>
      </c>
      <c r="BK464" s="96">
        <f>ROUND(P464*H464,2)</f>
        <v>0</v>
      </c>
      <c r="BL464" s="17" t="s">
        <v>239</v>
      </c>
      <c r="BM464" s="95" t="s">
        <v>933</v>
      </c>
    </row>
    <row r="465" spans="1:65" s="2" customFormat="1" ht="33" customHeight="1">
      <c r="A465" s="21"/>
      <c r="B465" s="137"/>
      <c r="C465" s="213" t="s">
        <v>934</v>
      </c>
      <c r="D465" s="213" t="s">
        <v>164</v>
      </c>
      <c r="E465" s="214" t="s">
        <v>1351</v>
      </c>
      <c r="F465" s="215" t="s">
        <v>1352</v>
      </c>
      <c r="G465" s="216" t="s">
        <v>269</v>
      </c>
      <c r="H465" s="217">
        <v>1</v>
      </c>
      <c r="I465" s="123"/>
      <c r="J465" s="123"/>
      <c r="K465" s="218">
        <f>ROUND(P465*H465,2)</f>
        <v>0</v>
      </c>
      <c r="L465" s="89"/>
      <c r="M465" s="22"/>
      <c r="N465" s="90" t="s">
        <v>1</v>
      </c>
      <c r="O465" s="91" t="s">
        <v>35</v>
      </c>
      <c r="P465" s="92">
        <f>I465+J465</f>
        <v>0</v>
      </c>
      <c r="Q465" s="92">
        <f>ROUND(I465*H465,2)</f>
        <v>0</v>
      </c>
      <c r="R465" s="92">
        <f>ROUND(J465*H465,2)</f>
        <v>0</v>
      </c>
      <c r="S465" s="93">
        <v>0</v>
      </c>
      <c r="T465" s="93">
        <f>S465*H465</f>
        <v>0</v>
      </c>
      <c r="U465" s="93">
        <v>0</v>
      </c>
      <c r="V465" s="93">
        <f>U465*H465</f>
        <v>0</v>
      </c>
      <c r="W465" s="93">
        <v>0</v>
      </c>
      <c r="X465" s="94">
        <f>W465*H465</f>
        <v>0</v>
      </c>
      <c r="Y465" s="21"/>
      <c r="Z465" s="21"/>
      <c r="AA465" s="21"/>
      <c r="AB465" s="21"/>
      <c r="AC465" s="21"/>
      <c r="AD465" s="21"/>
      <c r="AE465" s="21"/>
      <c r="AR465" s="95" t="s">
        <v>239</v>
      </c>
      <c r="AT465" s="95" t="s">
        <v>164</v>
      </c>
      <c r="AU465" s="95" t="s">
        <v>82</v>
      </c>
      <c r="AY465" s="17" t="s">
        <v>161</v>
      </c>
      <c r="BE465" s="96">
        <f>IF(O465="základní",K465,0)</f>
        <v>0</v>
      </c>
      <c r="BF465" s="96">
        <f>IF(O465="snížená",K465,0)</f>
        <v>0</v>
      </c>
      <c r="BG465" s="96">
        <f>IF(O465="zákl. přenesená",K465,0)</f>
        <v>0</v>
      </c>
      <c r="BH465" s="96">
        <f>IF(O465="sníž. přenesená",K465,0)</f>
        <v>0</v>
      </c>
      <c r="BI465" s="96">
        <f>IF(O465="nulová",K465,0)</f>
        <v>0</v>
      </c>
      <c r="BJ465" s="17" t="s">
        <v>80</v>
      </c>
      <c r="BK465" s="96">
        <f>ROUND(P465*H465,2)</f>
        <v>0</v>
      </c>
      <c r="BL465" s="17" t="s">
        <v>239</v>
      </c>
      <c r="BM465" s="95" t="s">
        <v>937</v>
      </c>
    </row>
    <row r="466" spans="1:65" s="12" customFormat="1" ht="22.9" customHeight="1">
      <c r="B466" s="206"/>
      <c r="C466" s="207"/>
      <c r="D466" s="208" t="s">
        <v>71</v>
      </c>
      <c r="E466" s="211" t="s">
        <v>1353</v>
      </c>
      <c r="F466" s="211" t="s">
        <v>1354</v>
      </c>
      <c r="G466" s="207"/>
      <c r="H466" s="207"/>
      <c r="I466" s="207"/>
      <c r="J466" s="207"/>
      <c r="K466" s="212">
        <f>BK466</f>
        <v>0</v>
      </c>
      <c r="M466" s="80"/>
      <c r="N466" s="82"/>
      <c r="O466" s="83"/>
      <c r="P466" s="83"/>
      <c r="Q466" s="84">
        <f>SUM(Q467:Q478)</f>
        <v>0</v>
      </c>
      <c r="R466" s="84">
        <f>SUM(R467:R478)</f>
        <v>0</v>
      </c>
      <c r="S466" s="83"/>
      <c r="T466" s="85">
        <f>SUM(T467:T478)</f>
        <v>0</v>
      </c>
      <c r="U466" s="83"/>
      <c r="V466" s="85">
        <f>SUM(V467:V478)</f>
        <v>0</v>
      </c>
      <c r="W466" s="83"/>
      <c r="X466" s="86">
        <f>SUM(X467:X478)</f>
        <v>0</v>
      </c>
      <c r="AR466" s="81" t="s">
        <v>82</v>
      </c>
      <c r="AT466" s="87" t="s">
        <v>71</v>
      </c>
      <c r="AU466" s="87" t="s">
        <v>80</v>
      </c>
      <c r="AY466" s="81" t="s">
        <v>161</v>
      </c>
      <c r="BK466" s="88">
        <f>SUM(BK467:BK478)</f>
        <v>0</v>
      </c>
    </row>
    <row r="467" spans="1:65" s="2" customFormat="1" ht="33" customHeight="1">
      <c r="A467" s="21"/>
      <c r="B467" s="137"/>
      <c r="C467" s="213" t="s">
        <v>695</v>
      </c>
      <c r="D467" s="213" t="s">
        <v>164</v>
      </c>
      <c r="E467" s="214" t="s">
        <v>1355</v>
      </c>
      <c r="F467" s="215" t="s">
        <v>1356</v>
      </c>
      <c r="G467" s="216" t="s">
        <v>167</v>
      </c>
      <c r="H467" s="217">
        <v>744.57500000000005</v>
      </c>
      <c r="I467" s="123"/>
      <c r="J467" s="123"/>
      <c r="K467" s="218">
        <f>ROUND(P467*H467,2)</f>
        <v>0</v>
      </c>
      <c r="L467" s="89"/>
      <c r="M467" s="22"/>
      <c r="N467" s="90" t="s">
        <v>1</v>
      </c>
      <c r="O467" s="91" t="s">
        <v>35</v>
      </c>
      <c r="P467" s="92">
        <f>I467+J467</f>
        <v>0</v>
      </c>
      <c r="Q467" s="92">
        <f>ROUND(I467*H467,2)</f>
        <v>0</v>
      </c>
      <c r="R467" s="92">
        <f>ROUND(J467*H467,2)</f>
        <v>0</v>
      </c>
      <c r="S467" s="93">
        <v>0</v>
      </c>
      <c r="T467" s="93">
        <f>S467*H467</f>
        <v>0</v>
      </c>
      <c r="U467" s="93">
        <v>0</v>
      </c>
      <c r="V467" s="93">
        <f>U467*H467</f>
        <v>0</v>
      </c>
      <c r="W467" s="93">
        <v>0</v>
      </c>
      <c r="X467" s="94">
        <f>W467*H467</f>
        <v>0</v>
      </c>
      <c r="Y467" s="21"/>
      <c r="Z467" s="21"/>
      <c r="AA467" s="21"/>
      <c r="AB467" s="21"/>
      <c r="AC467" s="21"/>
      <c r="AD467" s="21"/>
      <c r="AE467" s="21"/>
      <c r="AR467" s="95" t="s">
        <v>239</v>
      </c>
      <c r="AT467" s="95" t="s">
        <v>164</v>
      </c>
      <c r="AU467" s="95" t="s">
        <v>82</v>
      </c>
      <c r="AY467" s="17" t="s">
        <v>161</v>
      </c>
      <c r="BE467" s="96">
        <f>IF(O467="základní",K467,0)</f>
        <v>0</v>
      </c>
      <c r="BF467" s="96">
        <f>IF(O467="snížená",K467,0)</f>
        <v>0</v>
      </c>
      <c r="BG467" s="96">
        <f>IF(O467="zákl. přenesená",K467,0)</f>
        <v>0</v>
      </c>
      <c r="BH467" s="96">
        <f>IF(O467="sníž. přenesená",K467,0)</f>
        <v>0</v>
      </c>
      <c r="BI467" s="96">
        <f>IF(O467="nulová",K467,0)</f>
        <v>0</v>
      </c>
      <c r="BJ467" s="17" t="s">
        <v>80</v>
      </c>
      <c r="BK467" s="96">
        <f>ROUND(P467*H467,2)</f>
        <v>0</v>
      </c>
      <c r="BL467" s="17" t="s">
        <v>239</v>
      </c>
      <c r="BM467" s="95" t="s">
        <v>940</v>
      </c>
    </row>
    <row r="468" spans="1:65" s="15" customFormat="1">
      <c r="B468" s="230"/>
      <c r="C468" s="231"/>
      <c r="D468" s="221" t="s">
        <v>169</v>
      </c>
      <c r="E468" s="232" t="s">
        <v>1</v>
      </c>
      <c r="F468" s="233" t="s">
        <v>1357</v>
      </c>
      <c r="G468" s="231"/>
      <c r="H468" s="232" t="s">
        <v>1</v>
      </c>
      <c r="I468" s="231"/>
      <c r="J468" s="231"/>
      <c r="K468" s="231"/>
      <c r="M468" s="107"/>
      <c r="N468" s="109"/>
      <c r="O468" s="110"/>
      <c r="P468" s="110"/>
      <c r="Q468" s="110"/>
      <c r="R468" s="110"/>
      <c r="S468" s="110"/>
      <c r="T468" s="110"/>
      <c r="U468" s="110"/>
      <c r="V468" s="110"/>
      <c r="W468" s="110"/>
      <c r="X468" s="111"/>
      <c r="AT468" s="108" t="s">
        <v>169</v>
      </c>
      <c r="AU468" s="108" t="s">
        <v>82</v>
      </c>
      <c r="AV468" s="15" t="s">
        <v>80</v>
      </c>
      <c r="AW468" s="15" t="s">
        <v>4</v>
      </c>
      <c r="AX468" s="15" t="s">
        <v>72</v>
      </c>
      <c r="AY468" s="108" t="s">
        <v>161</v>
      </c>
    </row>
    <row r="469" spans="1:65" s="13" customFormat="1">
      <c r="B469" s="219"/>
      <c r="C469" s="220"/>
      <c r="D469" s="221" t="s">
        <v>169</v>
      </c>
      <c r="E469" s="222" t="s">
        <v>1</v>
      </c>
      <c r="F469" s="223" t="s">
        <v>1358</v>
      </c>
      <c r="G469" s="220"/>
      <c r="H469" s="224">
        <v>119.9</v>
      </c>
      <c r="I469" s="220"/>
      <c r="J469" s="220"/>
      <c r="K469" s="220"/>
      <c r="M469" s="97"/>
      <c r="N469" s="99"/>
      <c r="O469" s="100"/>
      <c r="P469" s="100"/>
      <c r="Q469" s="100"/>
      <c r="R469" s="100"/>
      <c r="S469" s="100"/>
      <c r="T469" s="100"/>
      <c r="U469" s="100"/>
      <c r="V469" s="100"/>
      <c r="W469" s="100"/>
      <c r="X469" s="101"/>
      <c r="AT469" s="98" t="s">
        <v>169</v>
      </c>
      <c r="AU469" s="98" t="s">
        <v>82</v>
      </c>
      <c r="AV469" s="13" t="s">
        <v>82</v>
      </c>
      <c r="AW469" s="13" t="s">
        <v>4</v>
      </c>
      <c r="AX469" s="13" t="s">
        <v>72</v>
      </c>
      <c r="AY469" s="98" t="s">
        <v>161</v>
      </c>
    </row>
    <row r="470" spans="1:65" s="15" customFormat="1">
      <c r="B470" s="230"/>
      <c r="C470" s="231"/>
      <c r="D470" s="221" t="s">
        <v>169</v>
      </c>
      <c r="E470" s="232" t="s">
        <v>1</v>
      </c>
      <c r="F470" s="233" t="s">
        <v>665</v>
      </c>
      <c r="G470" s="231"/>
      <c r="H470" s="232" t="s">
        <v>1</v>
      </c>
      <c r="I470" s="231"/>
      <c r="J470" s="231"/>
      <c r="K470" s="231"/>
      <c r="M470" s="107"/>
      <c r="N470" s="109"/>
      <c r="O470" s="110"/>
      <c r="P470" s="110"/>
      <c r="Q470" s="110"/>
      <c r="R470" s="110"/>
      <c r="S470" s="110"/>
      <c r="T470" s="110"/>
      <c r="U470" s="110"/>
      <c r="V470" s="110"/>
      <c r="W470" s="110"/>
      <c r="X470" s="111"/>
      <c r="AT470" s="108" t="s">
        <v>169</v>
      </c>
      <c r="AU470" s="108" t="s">
        <v>82</v>
      </c>
      <c r="AV470" s="15" t="s">
        <v>80</v>
      </c>
      <c r="AW470" s="15" t="s">
        <v>4</v>
      </c>
      <c r="AX470" s="15" t="s">
        <v>72</v>
      </c>
      <c r="AY470" s="108" t="s">
        <v>161</v>
      </c>
    </row>
    <row r="471" spans="1:65" s="13" customFormat="1">
      <c r="B471" s="219"/>
      <c r="C471" s="220"/>
      <c r="D471" s="221" t="s">
        <v>169</v>
      </c>
      <c r="E471" s="222" t="s">
        <v>1</v>
      </c>
      <c r="F471" s="223" t="s">
        <v>1359</v>
      </c>
      <c r="G471" s="220"/>
      <c r="H471" s="224">
        <v>640.67499999999995</v>
      </c>
      <c r="I471" s="220"/>
      <c r="J471" s="220"/>
      <c r="K471" s="220"/>
      <c r="M471" s="97"/>
      <c r="N471" s="99"/>
      <c r="O471" s="100"/>
      <c r="P471" s="100"/>
      <c r="Q471" s="100"/>
      <c r="R471" s="100"/>
      <c r="S471" s="100"/>
      <c r="T471" s="100"/>
      <c r="U471" s="100"/>
      <c r="V471" s="100"/>
      <c r="W471" s="100"/>
      <c r="X471" s="101"/>
      <c r="AT471" s="98" t="s">
        <v>169</v>
      </c>
      <c r="AU471" s="98" t="s">
        <v>82</v>
      </c>
      <c r="AV471" s="13" t="s">
        <v>82</v>
      </c>
      <c r="AW471" s="13" t="s">
        <v>4</v>
      </c>
      <c r="AX471" s="13" t="s">
        <v>72</v>
      </c>
      <c r="AY471" s="98" t="s">
        <v>161</v>
      </c>
    </row>
    <row r="472" spans="1:65" s="15" customFormat="1">
      <c r="B472" s="230"/>
      <c r="C472" s="231"/>
      <c r="D472" s="221" t="s">
        <v>169</v>
      </c>
      <c r="E472" s="232" t="s">
        <v>1</v>
      </c>
      <c r="F472" s="233" t="s">
        <v>1360</v>
      </c>
      <c r="G472" s="231"/>
      <c r="H472" s="232" t="s">
        <v>1</v>
      </c>
      <c r="I472" s="231"/>
      <c r="J472" s="231"/>
      <c r="K472" s="231"/>
      <c r="M472" s="107"/>
      <c r="N472" s="109"/>
      <c r="O472" s="110"/>
      <c r="P472" s="110"/>
      <c r="Q472" s="110"/>
      <c r="R472" s="110"/>
      <c r="S472" s="110"/>
      <c r="T472" s="110"/>
      <c r="U472" s="110"/>
      <c r="V472" s="110"/>
      <c r="W472" s="110"/>
      <c r="X472" s="111"/>
      <c r="AT472" s="108" t="s">
        <v>169</v>
      </c>
      <c r="AU472" s="108" t="s">
        <v>82</v>
      </c>
      <c r="AV472" s="15" t="s">
        <v>80</v>
      </c>
      <c r="AW472" s="15" t="s">
        <v>4</v>
      </c>
      <c r="AX472" s="15" t="s">
        <v>72</v>
      </c>
      <c r="AY472" s="108" t="s">
        <v>161</v>
      </c>
    </row>
    <row r="473" spans="1:65" s="13" customFormat="1">
      <c r="B473" s="219"/>
      <c r="C473" s="220"/>
      <c r="D473" s="221" t="s">
        <v>169</v>
      </c>
      <c r="E473" s="222" t="s">
        <v>1</v>
      </c>
      <c r="F473" s="223" t="s">
        <v>1173</v>
      </c>
      <c r="G473" s="220"/>
      <c r="H473" s="224">
        <v>-16</v>
      </c>
      <c r="I473" s="220"/>
      <c r="J473" s="220"/>
      <c r="K473" s="220"/>
      <c r="M473" s="97"/>
      <c r="N473" s="99"/>
      <c r="O473" s="100"/>
      <c r="P473" s="100"/>
      <c r="Q473" s="100"/>
      <c r="R473" s="100"/>
      <c r="S473" s="100"/>
      <c r="T473" s="100"/>
      <c r="U473" s="100"/>
      <c r="V473" s="100"/>
      <c r="W473" s="100"/>
      <c r="X473" s="101"/>
      <c r="AT473" s="98" t="s">
        <v>169</v>
      </c>
      <c r="AU473" s="98" t="s">
        <v>82</v>
      </c>
      <c r="AV473" s="13" t="s">
        <v>82</v>
      </c>
      <c r="AW473" s="13" t="s">
        <v>4</v>
      </c>
      <c r="AX473" s="13" t="s">
        <v>72</v>
      </c>
      <c r="AY473" s="98" t="s">
        <v>161</v>
      </c>
    </row>
    <row r="474" spans="1:65" s="14" customFormat="1">
      <c r="B474" s="225"/>
      <c r="C474" s="226"/>
      <c r="D474" s="221" t="s">
        <v>169</v>
      </c>
      <c r="E474" s="227" t="s">
        <v>1</v>
      </c>
      <c r="F474" s="228" t="s">
        <v>171</v>
      </c>
      <c r="G474" s="226"/>
      <c r="H474" s="229">
        <v>744.57499999999993</v>
      </c>
      <c r="I474" s="226"/>
      <c r="J474" s="226"/>
      <c r="K474" s="226"/>
      <c r="M474" s="102"/>
      <c r="N474" s="104"/>
      <c r="O474" s="105"/>
      <c r="P474" s="105"/>
      <c r="Q474" s="105"/>
      <c r="R474" s="105"/>
      <c r="S474" s="105"/>
      <c r="T474" s="105"/>
      <c r="U474" s="105"/>
      <c r="V474" s="105"/>
      <c r="W474" s="105"/>
      <c r="X474" s="106"/>
      <c r="AT474" s="103" t="s">
        <v>169</v>
      </c>
      <c r="AU474" s="103" t="s">
        <v>82</v>
      </c>
      <c r="AV474" s="14" t="s">
        <v>168</v>
      </c>
      <c r="AW474" s="14" t="s">
        <v>4</v>
      </c>
      <c r="AX474" s="14" t="s">
        <v>80</v>
      </c>
      <c r="AY474" s="103" t="s">
        <v>161</v>
      </c>
    </row>
    <row r="475" spans="1:65" s="2" customFormat="1" ht="37.9" customHeight="1">
      <c r="A475" s="21"/>
      <c r="B475" s="137"/>
      <c r="C475" s="213" t="s">
        <v>941</v>
      </c>
      <c r="D475" s="213" t="s">
        <v>164</v>
      </c>
      <c r="E475" s="214" t="s">
        <v>1361</v>
      </c>
      <c r="F475" s="215" t="s">
        <v>1362</v>
      </c>
      <c r="G475" s="216" t="s">
        <v>167</v>
      </c>
      <c r="H475" s="217">
        <v>744.57500000000005</v>
      </c>
      <c r="I475" s="123"/>
      <c r="J475" s="123"/>
      <c r="K475" s="218">
        <f>ROUND(P475*H475,2)</f>
        <v>0</v>
      </c>
      <c r="L475" s="89"/>
      <c r="M475" s="22"/>
      <c r="N475" s="90" t="s">
        <v>1</v>
      </c>
      <c r="O475" s="91" t="s">
        <v>35</v>
      </c>
      <c r="P475" s="92">
        <f>I475+J475</f>
        <v>0</v>
      </c>
      <c r="Q475" s="92">
        <f>ROUND(I475*H475,2)</f>
        <v>0</v>
      </c>
      <c r="R475" s="92">
        <f>ROUND(J475*H475,2)</f>
        <v>0</v>
      </c>
      <c r="S475" s="93">
        <v>0</v>
      </c>
      <c r="T475" s="93">
        <f>S475*H475</f>
        <v>0</v>
      </c>
      <c r="U475" s="93">
        <v>0</v>
      </c>
      <c r="V475" s="93">
        <f>U475*H475</f>
        <v>0</v>
      </c>
      <c r="W475" s="93">
        <v>0</v>
      </c>
      <c r="X475" s="94">
        <f>W475*H475</f>
        <v>0</v>
      </c>
      <c r="Y475" s="21"/>
      <c r="Z475" s="21"/>
      <c r="AA475" s="21"/>
      <c r="AB475" s="21"/>
      <c r="AC475" s="21"/>
      <c r="AD475" s="21"/>
      <c r="AE475" s="21"/>
      <c r="AR475" s="95" t="s">
        <v>239</v>
      </c>
      <c r="AT475" s="95" t="s">
        <v>164</v>
      </c>
      <c r="AU475" s="95" t="s">
        <v>82</v>
      </c>
      <c r="AY475" s="17" t="s">
        <v>161</v>
      </c>
      <c r="BE475" s="96">
        <f>IF(O475="základní",K475,0)</f>
        <v>0</v>
      </c>
      <c r="BF475" s="96">
        <f>IF(O475="snížená",K475,0)</f>
        <v>0</v>
      </c>
      <c r="BG475" s="96">
        <f>IF(O475="zákl. přenesená",K475,0)</f>
        <v>0</v>
      </c>
      <c r="BH475" s="96">
        <f>IF(O475="sníž. přenesená",K475,0)</f>
        <v>0</v>
      </c>
      <c r="BI475" s="96">
        <f>IF(O475="nulová",K475,0)</f>
        <v>0</v>
      </c>
      <c r="BJ475" s="17" t="s">
        <v>80</v>
      </c>
      <c r="BK475" s="96">
        <f>ROUND(P475*H475,2)</f>
        <v>0</v>
      </c>
      <c r="BL475" s="17" t="s">
        <v>239</v>
      </c>
      <c r="BM475" s="95" t="s">
        <v>944</v>
      </c>
    </row>
    <row r="476" spans="1:65" s="15" customFormat="1">
      <c r="B476" s="230"/>
      <c r="C476" s="231"/>
      <c r="D476" s="221" t="s">
        <v>169</v>
      </c>
      <c r="E476" s="232" t="s">
        <v>1</v>
      </c>
      <c r="F476" s="233" t="s">
        <v>1363</v>
      </c>
      <c r="G476" s="231"/>
      <c r="H476" s="232" t="s">
        <v>1</v>
      </c>
      <c r="I476" s="231"/>
      <c r="J476" s="231"/>
      <c r="K476" s="231"/>
      <c r="M476" s="107"/>
      <c r="N476" s="109"/>
      <c r="O476" s="110"/>
      <c r="P476" s="110"/>
      <c r="Q476" s="110"/>
      <c r="R476" s="110"/>
      <c r="S476" s="110"/>
      <c r="T476" s="110"/>
      <c r="U476" s="110"/>
      <c r="V476" s="110"/>
      <c r="W476" s="110"/>
      <c r="X476" s="111"/>
      <c r="AT476" s="108" t="s">
        <v>169</v>
      </c>
      <c r="AU476" s="108" t="s">
        <v>82</v>
      </c>
      <c r="AV476" s="15" t="s">
        <v>80</v>
      </c>
      <c r="AW476" s="15" t="s">
        <v>4</v>
      </c>
      <c r="AX476" s="15" t="s">
        <v>72</v>
      </c>
      <c r="AY476" s="108" t="s">
        <v>161</v>
      </c>
    </row>
    <row r="477" spans="1:65" s="13" customFormat="1">
      <c r="B477" s="219"/>
      <c r="C477" s="220"/>
      <c r="D477" s="221" t="s">
        <v>169</v>
      </c>
      <c r="E477" s="222" t="s">
        <v>1</v>
      </c>
      <c r="F477" s="223" t="s">
        <v>1364</v>
      </c>
      <c r="G477" s="220"/>
      <c r="H477" s="224">
        <v>744.57500000000005</v>
      </c>
      <c r="I477" s="220"/>
      <c r="J477" s="220"/>
      <c r="K477" s="220"/>
      <c r="M477" s="97"/>
      <c r="N477" s="99"/>
      <c r="O477" s="100"/>
      <c r="P477" s="100"/>
      <c r="Q477" s="100"/>
      <c r="R477" s="100"/>
      <c r="S477" s="100"/>
      <c r="T477" s="100"/>
      <c r="U477" s="100"/>
      <c r="V477" s="100"/>
      <c r="W477" s="100"/>
      <c r="X477" s="101"/>
      <c r="AT477" s="98" t="s">
        <v>169</v>
      </c>
      <c r="AU477" s="98" t="s">
        <v>82</v>
      </c>
      <c r="AV477" s="13" t="s">
        <v>82</v>
      </c>
      <c r="AW477" s="13" t="s">
        <v>4</v>
      </c>
      <c r="AX477" s="13" t="s">
        <v>72</v>
      </c>
      <c r="AY477" s="98" t="s">
        <v>161</v>
      </c>
    </row>
    <row r="478" spans="1:65" s="14" customFormat="1">
      <c r="B478" s="225"/>
      <c r="C478" s="226"/>
      <c r="D478" s="221" t="s">
        <v>169</v>
      </c>
      <c r="E478" s="227" t="s">
        <v>1</v>
      </c>
      <c r="F478" s="228" t="s">
        <v>171</v>
      </c>
      <c r="G478" s="226"/>
      <c r="H478" s="229">
        <v>744.57500000000005</v>
      </c>
      <c r="I478" s="226"/>
      <c r="J478" s="226"/>
      <c r="K478" s="226"/>
      <c r="M478" s="102"/>
      <c r="N478" s="112"/>
      <c r="O478" s="113"/>
      <c r="P478" s="113"/>
      <c r="Q478" s="113"/>
      <c r="R478" s="113"/>
      <c r="S478" s="113"/>
      <c r="T478" s="113"/>
      <c r="U478" s="113"/>
      <c r="V478" s="113"/>
      <c r="W478" s="113"/>
      <c r="X478" s="114"/>
      <c r="AT478" s="103" t="s">
        <v>169</v>
      </c>
      <c r="AU478" s="103" t="s">
        <v>82</v>
      </c>
      <c r="AV478" s="14" t="s">
        <v>168</v>
      </c>
      <c r="AW478" s="14" t="s">
        <v>4</v>
      </c>
      <c r="AX478" s="14" t="s">
        <v>80</v>
      </c>
      <c r="AY478" s="103" t="s">
        <v>161</v>
      </c>
    </row>
    <row r="479" spans="1:65" s="2" customFormat="1" ht="6.95" customHeight="1">
      <c r="A479" s="21"/>
      <c r="B479" s="153"/>
      <c r="C479" s="154"/>
      <c r="D479" s="154"/>
      <c r="E479" s="154"/>
      <c r="F479" s="154"/>
      <c r="G479" s="154"/>
      <c r="H479" s="154"/>
      <c r="I479" s="154"/>
      <c r="J479" s="154"/>
      <c r="K479" s="154"/>
      <c r="L479" s="29"/>
      <c r="M479" s="22"/>
      <c r="N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</row>
  </sheetData>
  <sheetProtection password="C68A" sheet="1" objects="1" scenarios="1" selectLockedCells="1"/>
  <autoFilter ref="C128:L478"/>
  <mergeCells count="9">
    <mergeCell ref="E87:H87"/>
    <mergeCell ref="E119:H119"/>
    <mergeCell ref="E121:H121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30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8.3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92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1365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ROUND(K123,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ROUND((SUM(BE123:BE329)),  2)</f>
        <v>0</v>
      </c>
      <c r="G35" s="138"/>
      <c r="H35" s="138"/>
      <c r="I35" s="178">
        <v>0.21</v>
      </c>
      <c r="J35" s="138"/>
      <c r="K35" s="173">
        <f>ROUND(((SUM(BE123:BE329))*I35),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ROUND((SUM(BF123:BF329)),  2)</f>
        <v>0</v>
      </c>
      <c r="G36" s="138"/>
      <c r="H36" s="138"/>
      <c r="I36" s="178">
        <v>0.12</v>
      </c>
      <c r="J36" s="138"/>
      <c r="K36" s="173">
        <f>ROUND(((SUM(BF123:BF329))*I36),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ROUND((SUM(BG123:BG329)),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ROUND((SUM(BH123:BH329)),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ROUND((SUM(BI123:BI329)),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203.a - Silnoproud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Q123</f>
        <v>0</v>
      </c>
      <c r="J96" s="175">
        <f t="shared" si="0"/>
        <v>0</v>
      </c>
      <c r="K96" s="175">
        <f>K123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130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K124</f>
        <v>0</v>
      </c>
      <c r="M97" s="71"/>
    </row>
    <row r="98" spans="1:31" s="10" customFormat="1" ht="19.899999999999999" customHeight="1">
      <c r="B98" s="196"/>
      <c r="C98" s="197"/>
      <c r="D98" s="198" t="s">
        <v>490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K125</f>
        <v>0</v>
      </c>
      <c r="M98" s="72"/>
    </row>
    <row r="99" spans="1:31" s="10" customFormat="1" ht="19.899999999999999" customHeight="1">
      <c r="B99" s="196"/>
      <c r="C99" s="197"/>
      <c r="D99" s="198" t="s">
        <v>494</v>
      </c>
      <c r="E99" s="199"/>
      <c r="F99" s="199"/>
      <c r="G99" s="199"/>
      <c r="H99" s="199"/>
      <c r="I99" s="200">
        <f>Q161</f>
        <v>0</v>
      </c>
      <c r="J99" s="200">
        <f>R161</f>
        <v>0</v>
      </c>
      <c r="K99" s="200">
        <f>K161</f>
        <v>0</v>
      </c>
      <c r="M99" s="72"/>
    </row>
    <row r="100" spans="1:31" s="9" customFormat="1" ht="24.95" customHeight="1">
      <c r="B100" s="191"/>
      <c r="C100" s="192"/>
      <c r="D100" s="193" t="s">
        <v>133</v>
      </c>
      <c r="E100" s="194"/>
      <c r="F100" s="194"/>
      <c r="G100" s="194"/>
      <c r="H100" s="194"/>
      <c r="I100" s="195">
        <f>Q163</f>
        <v>0</v>
      </c>
      <c r="J100" s="195">
        <f>R163</f>
        <v>0</v>
      </c>
      <c r="K100" s="195">
        <f>K163</f>
        <v>0</v>
      </c>
      <c r="M100" s="71"/>
    </row>
    <row r="101" spans="1:31" s="10" customFormat="1" ht="19.899999999999999" customHeight="1">
      <c r="B101" s="196"/>
      <c r="C101" s="197"/>
      <c r="D101" s="198" t="s">
        <v>135</v>
      </c>
      <c r="E101" s="199"/>
      <c r="F101" s="199"/>
      <c r="G101" s="199"/>
      <c r="H101" s="199"/>
      <c r="I101" s="200">
        <f>Q164</f>
        <v>0</v>
      </c>
      <c r="J101" s="200">
        <f>R164</f>
        <v>0</v>
      </c>
      <c r="K101" s="200">
        <f>K164</f>
        <v>0</v>
      </c>
      <c r="M101" s="72"/>
    </row>
    <row r="102" spans="1:31" s="9" customFormat="1" ht="24.95" customHeight="1">
      <c r="B102" s="191"/>
      <c r="C102" s="192"/>
      <c r="D102" s="193" t="s">
        <v>1366</v>
      </c>
      <c r="E102" s="194"/>
      <c r="F102" s="194"/>
      <c r="G102" s="194"/>
      <c r="H102" s="194"/>
      <c r="I102" s="195">
        <f>Q323</f>
        <v>0</v>
      </c>
      <c r="J102" s="195">
        <f>R323</f>
        <v>0</v>
      </c>
      <c r="K102" s="195">
        <f>K323</f>
        <v>0</v>
      </c>
      <c r="M102" s="71"/>
    </row>
    <row r="103" spans="1:31" s="10" customFormat="1" ht="19.899999999999999" customHeight="1">
      <c r="B103" s="196"/>
      <c r="C103" s="197"/>
      <c r="D103" s="198" t="s">
        <v>1367</v>
      </c>
      <c r="E103" s="199"/>
      <c r="F103" s="199"/>
      <c r="G103" s="199"/>
      <c r="H103" s="199"/>
      <c r="I103" s="200">
        <f>Q324</f>
        <v>0</v>
      </c>
      <c r="J103" s="200">
        <f>R324</f>
        <v>0</v>
      </c>
      <c r="K103" s="200">
        <f>K324</f>
        <v>0</v>
      </c>
      <c r="M103" s="72"/>
    </row>
    <row r="104" spans="1:31" s="2" customFormat="1" ht="21.75" customHeight="1">
      <c r="A104" s="21"/>
      <c r="B104" s="137"/>
      <c r="C104" s="138"/>
      <c r="D104" s="138"/>
      <c r="E104" s="138"/>
      <c r="F104" s="138"/>
      <c r="G104" s="138"/>
      <c r="H104" s="138"/>
      <c r="I104" s="138"/>
      <c r="J104" s="138"/>
      <c r="K104" s="138"/>
      <c r="L104" s="21"/>
      <c r="M104" s="26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1:31" s="2" customFormat="1" ht="6.95" customHeight="1">
      <c r="A105" s="21"/>
      <c r="B105" s="153"/>
      <c r="C105" s="154"/>
      <c r="D105" s="154"/>
      <c r="E105" s="154"/>
      <c r="F105" s="154"/>
      <c r="G105" s="154"/>
      <c r="H105" s="154"/>
      <c r="I105" s="154"/>
      <c r="J105" s="154"/>
      <c r="K105" s="154"/>
      <c r="L105" s="29"/>
      <c r="M105" s="26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>
      <c r="B106" s="65"/>
      <c r="C106" s="65"/>
      <c r="D106" s="65"/>
      <c r="E106" s="65"/>
      <c r="F106" s="65"/>
      <c r="G106" s="65"/>
      <c r="H106" s="65"/>
      <c r="I106" s="65"/>
      <c r="J106" s="65"/>
      <c r="K106" s="65"/>
    </row>
    <row r="107" spans="1:31">
      <c r="B107" s="65"/>
      <c r="C107" s="65"/>
      <c r="D107" s="65"/>
      <c r="E107" s="65"/>
      <c r="F107" s="65"/>
      <c r="G107" s="65"/>
      <c r="H107" s="65"/>
      <c r="I107" s="65"/>
      <c r="J107" s="65"/>
      <c r="K107" s="65"/>
    </row>
    <row r="108" spans="1:31">
      <c r="B108" s="65"/>
      <c r="C108" s="65"/>
      <c r="D108" s="65"/>
      <c r="E108" s="65"/>
      <c r="F108" s="65"/>
      <c r="G108" s="65"/>
      <c r="H108" s="65"/>
      <c r="I108" s="65"/>
      <c r="J108" s="65"/>
      <c r="K108" s="65"/>
    </row>
    <row r="109" spans="1:31" s="2" customFormat="1" ht="6.95" customHeight="1">
      <c r="A109" s="21"/>
      <c r="B109" s="155"/>
      <c r="C109" s="156"/>
      <c r="D109" s="156"/>
      <c r="E109" s="156"/>
      <c r="F109" s="156"/>
      <c r="G109" s="156"/>
      <c r="H109" s="156"/>
      <c r="I109" s="156"/>
      <c r="J109" s="156"/>
      <c r="K109" s="156"/>
      <c r="L109" s="30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s="2" customFormat="1" ht="24.95" customHeight="1">
      <c r="A110" s="21"/>
      <c r="B110" s="137"/>
      <c r="C110" s="130" t="s">
        <v>142</v>
      </c>
      <c r="D110" s="138"/>
      <c r="E110" s="138"/>
      <c r="F110" s="138"/>
      <c r="G110" s="138"/>
      <c r="H110" s="138"/>
      <c r="I110" s="138"/>
      <c r="J110" s="138"/>
      <c r="K110" s="138"/>
      <c r="L110" s="21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2" customFormat="1" ht="6.95" customHeight="1">
      <c r="A111" s="21"/>
      <c r="B111" s="137"/>
      <c r="C111" s="138"/>
      <c r="D111" s="138"/>
      <c r="E111" s="138"/>
      <c r="F111" s="138"/>
      <c r="G111" s="138"/>
      <c r="H111" s="138"/>
      <c r="I111" s="138"/>
      <c r="J111" s="138"/>
      <c r="K111" s="138"/>
      <c r="L111" s="21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12" customHeight="1">
      <c r="A112" s="21"/>
      <c r="B112" s="137"/>
      <c r="C112" s="133" t="s">
        <v>15</v>
      </c>
      <c r="D112" s="138"/>
      <c r="E112" s="138"/>
      <c r="F112" s="138"/>
      <c r="G112" s="138"/>
      <c r="H112" s="138"/>
      <c r="I112" s="138"/>
      <c r="J112" s="138"/>
      <c r="K112" s="138"/>
      <c r="L112" s="21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65" s="2" customFormat="1" ht="16.5" customHeight="1">
      <c r="A113" s="21"/>
      <c r="B113" s="137"/>
      <c r="C113" s="138"/>
      <c r="D113" s="138"/>
      <c r="E113" s="278" t="str">
        <f>E7</f>
        <v>Rekonstrukce historické budovy krematoria Nymburk 25.10.2024</v>
      </c>
      <c r="F113" s="279"/>
      <c r="G113" s="279"/>
      <c r="H113" s="279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5" s="2" customFormat="1" ht="12" customHeight="1">
      <c r="A114" s="21"/>
      <c r="B114" s="137"/>
      <c r="C114" s="133" t="s">
        <v>119</v>
      </c>
      <c r="D114" s="138"/>
      <c r="E114" s="138"/>
      <c r="F114" s="138"/>
      <c r="G114" s="138"/>
      <c r="H114" s="138"/>
      <c r="I114" s="138"/>
      <c r="J114" s="138"/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5" s="2" customFormat="1" ht="16.5" customHeight="1">
      <c r="A115" s="21"/>
      <c r="B115" s="137"/>
      <c r="C115" s="138"/>
      <c r="D115" s="138"/>
      <c r="E115" s="259" t="str">
        <f>E9</f>
        <v>SO 203.a - Silnoproud</v>
      </c>
      <c r="F115" s="277"/>
      <c r="G115" s="277"/>
      <c r="H115" s="277"/>
      <c r="I115" s="138"/>
      <c r="J115" s="138"/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5" s="2" customFormat="1" ht="6.95" customHeight="1">
      <c r="A116" s="21"/>
      <c r="B116" s="137"/>
      <c r="C116" s="138"/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5" s="2" customFormat="1" ht="12" customHeight="1">
      <c r="A117" s="21"/>
      <c r="B117" s="137"/>
      <c r="C117" s="133" t="s">
        <v>19</v>
      </c>
      <c r="D117" s="138"/>
      <c r="E117" s="138"/>
      <c r="F117" s="134" t="str">
        <f>F12</f>
        <v xml:space="preserve"> </v>
      </c>
      <c r="G117" s="138"/>
      <c r="H117" s="138"/>
      <c r="I117" s="133" t="s">
        <v>21</v>
      </c>
      <c r="J117" s="186" t="str">
        <f>IF(J12="","",J12)</f>
        <v>6. 12. 2024</v>
      </c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65" s="2" customFormat="1" ht="6.95" customHeight="1">
      <c r="A118" s="21"/>
      <c r="B118" s="137"/>
      <c r="C118" s="138"/>
      <c r="D118" s="138"/>
      <c r="E118" s="138"/>
      <c r="F118" s="138"/>
      <c r="G118" s="138"/>
      <c r="H118" s="138"/>
      <c r="I118" s="138"/>
      <c r="J118" s="138"/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65" s="2" customFormat="1" ht="15.2" customHeight="1">
      <c r="A119" s="21"/>
      <c r="B119" s="137"/>
      <c r="C119" s="133" t="s">
        <v>23</v>
      </c>
      <c r="D119" s="138"/>
      <c r="E119" s="138"/>
      <c r="F119" s="134" t="str">
        <f>E15</f>
        <v xml:space="preserve">  Město Nymburk</v>
      </c>
      <c r="G119" s="138"/>
      <c r="H119" s="138"/>
      <c r="I119" s="133" t="s">
        <v>27</v>
      </c>
      <c r="J119" s="187" t="str">
        <f>E21</f>
        <v xml:space="preserve">  Ing. Ivan Blažek</v>
      </c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65" s="2" customFormat="1" ht="15.2" customHeight="1">
      <c r="A120" s="21"/>
      <c r="B120" s="137"/>
      <c r="C120" s="133" t="s">
        <v>26</v>
      </c>
      <c r="D120" s="138"/>
      <c r="E120" s="138"/>
      <c r="F120" s="134" t="str">
        <f>IF(E18="","",E18)</f>
        <v>vyplň údaj</v>
      </c>
      <c r="G120" s="138"/>
      <c r="H120" s="138"/>
      <c r="I120" s="133" t="s">
        <v>28</v>
      </c>
      <c r="J120" s="187" t="str">
        <f>E24</f>
        <v xml:space="preserve">  Jaroslav Kudláček</v>
      </c>
      <c r="K120" s="138"/>
      <c r="L120" s="21"/>
      <c r="M120" s="26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65" s="2" customFormat="1" ht="10.35" customHeight="1">
      <c r="A121" s="21"/>
      <c r="B121" s="137"/>
      <c r="C121" s="138"/>
      <c r="D121" s="138"/>
      <c r="E121" s="138"/>
      <c r="F121" s="138"/>
      <c r="G121" s="138"/>
      <c r="H121" s="138"/>
      <c r="I121" s="138"/>
      <c r="J121" s="138"/>
      <c r="K121" s="138"/>
      <c r="L121" s="21"/>
      <c r="M121" s="26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65" s="11" customFormat="1" ht="29.25" customHeight="1">
      <c r="A122" s="73"/>
      <c r="B122" s="201"/>
      <c r="C122" s="202" t="s">
        <v>143</v>
      </c>
      <c r="D122" s="203" t="s">
        <v>55</v>
      </c>
      <c r="E122" s="203" t="s">
        <v>51</v>
      </c>
      <c r="F122" s="203" t="s">
        <v>52</v>
      </c>
      <c r="G122" s="203" t="s">
        <v>144</v>
      </c>
      <c r="H122" s="203" t="s">
        <v>145</v>
      </c>
      <c r="I122" s="203" t="s">
        <v>146</v>
      </c>
      <c r="J122" s="203" t="s">
        <v>147</v>
      </c>
      <c r="K122" s="204" t="s">
        <v>127</v>
      </c>
      <c r="L122" s="74" t="s">
        <v>148</v>
      </c>
      <c r="M122" s="75"/>
      <c r="N122" s="38" t="s">
        <v>1</v>
      </c>
      <c r="O122" s="39" t="s">
        <v>34</v>
      </c>
      <c r="P122" s="39" t="s">
        <v>149</v>
      </c>
      <c r="Q122" s="39" t="s">
        <v>150</v>
      </c>
      <c r="R122" s="39" t="s">
        <v>151</v>
      </c>
      <c r="S122" s="39" t="s">
        <v>152</v>
      </c>
      <c r="T122" s="39" t="s">
        <v>153</v>
      </c>
      <c r="U122" s="39" t="s">
        <v>154</v>
      </c>
      <c r="V122" s="39" t="s">
        <v>155</v>
      </c>
      <c r="W122" s="39" t="s">
        <v>156</v>
      </c>
      <c r="X122" s="40" t="s">
        <v>157</v>
      </c>
      <c r="Y122" s="73"/>
      <c r="Z122" s="73"/>
      <c r="AA122" s="73"/>
      <c r="AB122" s="73"/>
      <c r="AC122" s="73"/>
      <c r="AD122" s="73"/>
      <c r="AE122" s="73"/>
    </row>
    <row r="123" spans="1:65" s="2" customFormat="1" ht="22.9" customHeight="1">
      <c r="A123" s="21"/>
      <c r="B123" s="137"/>
      <c r="C123" s="165" t="s">
        <v>158</v>
      </c>
      <c r="D123" s="138"/>
      <c r="E123" s="138"/>
      <c r="F123" s="138"/>
      <c r="G123" s="138"/>
      <c r="H123" s="138"/>
      <c r="I123" s="138"/>
      <c r="J123" s="138"/>
      <c r="K123" s="205">
        <f>BK123</f>
        <v>0</v>
      </c>
      <c r="L123" s="21"/>
      <c r="M123" s="22"/>
      <c r="N123" s="41"/>
      <c r="O123" s="33"/>
      <c r="P123" s="42"/>
      <c r="Q123" s="76">
        <f>Q124+Q163+Q323</f>
        <v>0</v>
      </c>
      <c r="R123" s="76">
        <f>R124+R163+R323</f>
        <v>0</v>
      </c>
      <c r="S123" s="42"/>
      <c r="T123" s="77">
        <f>T124+T163+T323</f>
        <v>0</v>
      </c>
      <c r="U123" s="42"/>
      <c r="V123" s="77">
        <f>V124+V163+V323</f>
        <v>0</v>
      </c>
      <c r="W123" s="42"/>
      <c r="X123" s="78">
        <f>X124+X163+X323</f>
        <v>0</v>
      </c>
      <c r="Y123" s="21"/>
      <c r="Z123" s="21"/>
      <c r="AA123" s="21"/>
      <c r="AB123" s="21"/>
      <c r="AC123" s="21"/>
      <c r="AD123" s="21"/>
      <c r="AE123" s="21"/>
      <c r="AT123" s="17" t="s">
        <v>71</v>
      </c>
      <c r="AU123" s="17" t="s">
        <v>129</v>
      </c>
      <c r="BK123" s="79">
        <f>BK124+BK163+BK323</f>
        <v>0</v>
      </c>
    </row>
    <row r="124" spans="1:65" s="12" customFormat="1" ht="25.9" customHeight="1">
      <c r="B124" s="206"/>
      <c r="C124" s="207"/>
      <c r="D124" s="208" t="s">
        <v>71</v>
      </c>
      <c r="E124" s="209" t="s">
        <v>159</v>
      </c>
      <c r="F124" s="209" t="s">
        <v>160</v>
      </c>
      <c r="G124" s="207"/>
      <c r="H124" s="207"/>
      <c r="I124" s="207"/>
      <c r="J124" s="207"/>
      <c r="K124" s="210">
        <f>BK124</f>
        <v>0</v>
      </c>
      <c r="M124" s="80"/>
      <c r="N124" s="82"/>
      <c r="O124" s="83"/>
      <c r="P124" s="83"/>
      <c r="Q124" s="84">
        <f>Q125+Q161</f>
        <v>0</v>
      </c>
      <c r="R124" s="84">
        <f>R125+R161</f>
        <v>0</v>
      </c>
      <c r="S124" s="83"/>
      <c r="T124" s="85">
        <f>T125+T161</f>
        <v>0</v>
      </c>
      <c r="U124" s="83"/>
      <c r="V124" s="85">
        <f>V125+V161</f>
        <v>0</v>
      </c>
      <c r="W124" s="83"/>
      <c r="X124" s="86">
        <f>X125+X161</f>
        <v>0</v>
      </c>
      <c r="AR124" s="81" t="s">
        <v>80</v>
      </c>
      <c r="AT124" s="87" t="s">
        <v>71</v>
      </c>
      <c r="AU124" s="87" t="s">
        <v>72</v>
      </c>
      <c r="AY124" s="81" t="s">
        <v>161</v>
      </c>
      <c r="BK124" s="88">
        <f>BK125+BK161</f>
        <v>0</v>
      </c>
    </row>
    <row r="125" spans="1:65" s="12" customFormat="1" ht="22.9" customHeight="1">
      <c r="B125" s="206"/>
      <c r="C125" s="207"/>
      <c r="D125" s="208" t="s">
        <v>71</v>
      </c>
      <c r="E125" s="211" t="s">
        <v>80</v>
      </c>
      <c r="F125" s="211" t="s">
        <v>499</v>
      </c>
      <c r="G125" s="207"/>
      <c r="H125" s="207"/>
      <c r="I125" s="207"/>
      <c r="J125" s="207"/>
      <c r="K125" s="212">
        <f>BK125</f>
        <v>0</v>
      </c>
      <c r="M125" s="80"/>
      <c r="N125" s="82"/>
      <c r="O125" s="83"/>
      <c r="P125" s="83"/>
      <c r="Q125" s="84">
        <f>SUM(Q126:Q160)</f>
        <v>0</v>
      </c>
      <c r="R125" s="84">
        <f>SUM(R126:R160)</f>
        <v>0</v>
      </c>
      <c r="S125" s="83"/>
      <c r="T125" s="85">
        <f>SUM(T126:T160)</f>
        <v>0</v>
      </c>
      <c r="U125" s="83"/>
      <c r="V125" s="85">
        <f>SUM(V126:V160)</f>
        <v>0</v>
      </c>
      <c r="W125" s="83"/>
      <c r="X125" s="86">
        <f>SUM(X126:X160)</f>
        <v>0</v>
      </c>
      <c r="AR125" s="81" t="s">
        <v>80</v>
      </c>
      <c r="AT125" s="87" t="s">
        <v>71</v>
      </c>
      <c r="AU125" s="87" t="s">
        <v>80</v>
      </c>
      <c r="AY125" s="81" t="s">
        <v>161</v>
      </c>
      <c r="BK125" s="88">
        <f>SUM(BK126:BK160)</f>
        <v>0</v>
      </c>
    </row>
    <row r="126" spans="1:65" s="2" customFormat="1" ht="44.25" customHeight="1">
      <c r="A126" s="21"/>
      <c r="B126" s="137"/>
      <c r="C126" s="213" t="s">
        <v>80</v>
      </c>
      <c r="D126" s="213" t="s">
        <v>164</v>
      </c>
      <c r="E126" s="214" t="s">
        <v>1368</v>
      </c>
      <c r="F126" s="215" t="s">
        <v>1369</v>
      </c>
      <c r="G126" s="216" t="s">
        <v>174</v>
      </c>
      <c r="H126" s="217">
        <v>60</v>
      </c>
      <c r="I126" s="218">
        <v>0</v>
      </c>
      <c r="J126" s="123"/>
      <c r="K126" s="218">
        <f>ROUND(P126*H126,2)</f>
        <v>0</v>
      </c>
      <c r="L126" s="89"/>
      <c r="M126" s="22"/>
      <c r="N126" s="90" t="s">
        <v>1</v>
      </c>
      <c r="O126" s="91" t="s">
        <v>35</v>
      </c>
      <c r="P126" s="92">
        <f>I126+J126</f>
        <v>0</v>
      </c>
      <c r="Q126" s="92">
        <f>ROUND(I126*H126,2)</f>
        <v>0</v>
      </c>
      <c r="R126" s="92">
        <f>ROUND(J126*H126,2)</f>
        <v>0</v>
      </c>
      <c r="S126" s="93">
        <v>0</v>
      </c>
      <c r="T126" s="93">
        <f>S126*H126</f>
        <v>0</v>
      </c>
      <c r="U126" s="93">
        <v>0</v>
      </c>
      <c r="V126" s="93">
        <f>U126*H126</f>
        <v>0</v>
      </c>
      <c r="W126" s="93">
        <v>0</v>
      </c>
      <c r="X126" s="94">
        <f>W126*H126</f>
        <v>0</v>
      </c>
      <c r="Y126" s="21"/>
      <c r="Z126" s="21"/>
      <c r="AA126" s="21"/>
      <c r="AB126" s="21"/>
      <c r="AC126" s="21"/>
      <c r="AD126" s="21"/>
      <c r="AE126" s="21"/>
      <c r="AR126" s="95" t="s">
        <v>168</v>
      </c>
      <c r="AT126" s="95" t="s">
        <v>164</v>
      </c>
      <c r="AU126" s="95" t="s">
        <v>82</v>
      </c>
      <c r="AY126" s="17" t="s">
        <v>161</v>
      </c>
      <c r="BE126" s="96">
        <f>IF(O126="základní",K126,0)</f>
        <v>0</v>
      </c>
      <c r="BF126" s="96">
        <f>IF(O126="snížená",K126,0)</f>
        <v>0</v>
      </c>
      <c r="BG126" s="96">
        <f>IF(O126="zákl. přenesená",K126,0)</f>
        <v>0</v>
      </c>
      <c r="BH126" s="96">
        <f>IF(O126="sníž. přenesená",K126,0)</f>
        <v>0</v>
      </c>
      <c r="BI126" s="96">
        <f>IF(O126="nulová",K126,0)</f>
        <v>0</v>
      </c>
      <c r="BJ126" s="17" t="s">
        <v>80</v>
      </c>
      <c r="BK126" s="96">
        <f>ROUND(P126*H126,2)</f>
        <v>0</v>
      </c>
      <c r="BL126" s="17" t="s">
        <v>168</v>
      </c>
      <c r="BM126" s="95" t="s">
        <v>82</v>
      </c>
    </row>
    <row r="127" spans="1:65" s="15" customFormat="1">
      <c r="B127" s="230"/>
      <c r="C127" s="231"/>
      <c r="D127" s="221" t="s">
        <v>169</v>
      </c>
      <c r="E127" s="232" t="s">
        <v>1</v>
      </c>
      <c r="F127" s="233" t="s">
        <v>1370</v>
      </c>
      <c r="G127" s="231"/>
      <c r="H127" s="232" t="s">
        <v>1</v>
      </c>
      <c r="I127" s="231"/>
      <c r="J127" s="231"/>
      <c r="K127" s="231"/>
      <c r="M127" s="107"/>
      <c r="N127" s="109"/>
      <c r="O127" s="110"/>
      <c r="P127" s="110"/>
      <c r="Q127" s="110"/>
      <c r="R127" s="110"/>
      <c r="S127" s="110"/>
      <c r="T127" s="110"/>
      <c r="U127" s="110"/>
      <c r="V127" s="110"/>
      <c r="W127" s="110"/>
      <c r="X127" s="111"/>
      <c r="AT127" s="108" t="s">
        <v>169</v>
      </c>
      <c r="AU127" s="108" t="s">
        <v>82</v>
      </c>
      <c r="AV127" s="15" t="s">
        <v>80</v>
      </c>
      <c r="AW127" s="15" t="s">
        <v>4</v>
      </c>
      <c r="AX127" s="15" t="s">
        <v>72</v>
      </c>
      <c r="AY127" s="108" t="s">
        <v>161</v>
      </c>
    </row>
    <row r="128" spans="1:65" s="13" customFormat="1">
      <c r="B128" s="219"/>
      <c r="C128" s="220"/>
      <c r="D128" s="221" t="s">
        <v>169</v>
      </c>
      <c r="E128" s="222" t="s">
        <v>1</v>
      </c>
      <c r="F128" s="223" t="s">
        <v>1371</v>
      </c>
      <c r="G128" s="220"/>
      <c r="H128" s="224">
        <v>60</v>
      </c>
      <c r="I128" s="220"/>
      <c r="J128" s="220"/>
      <c r="K128" s="220"/>
      <c r="M128" s="97"/>
      <c r="N128" s="99"/>
      <c r="O128" s="100"/>
      <c r="P128" s="100"/>
      <c r="Q128" s="100"/>
      <c r="R128" s="100"/>
      <c r="S128" s="100"/>
      <c r="T128" s="100"/>
      <c r="U128" s="100"/>
      <c r="V128" s="100"/>
      <c r="W128" s="100"/>
      <c r="X128" s="101"/>
      <c r="AT128" s="98" t="s">
        <v>169</v>
      </c>
      <c r="AU128" s="98" t="s">
        <v>82</v>
      </c>
      <c r="AV128" s="13" t="s">
        <v>82</v>
      </c>
      <c r="AW128" s="13" t="s">
        <v>4</v>
      </c>
      <c r="AX128" s="13" t="s">
        <v>72</v>
      </c>
      <c r="AY128" s="98" t="s">
        <v>161</v>
      </c>
    </row>
    <row r="129" spans="1:65" s="14" customFormat="1">
      <c r="B129" s="225"/>
      <c r="C129" s="226"/>
      <c r="D129" s="221" t="s">
        <v>169</v>
      </c>
      <c r="E129" s="227" t="s">
        <v>1</v>
      </c>
      <c r="F129" s="228" t="s">
        <v>171</v>
      </c>
      <c r="G129" s="226"/>
      <c r="H129" s="229">
        <v>60</v>
      </c>
      <c r="I129" s="226"/>
      <c r="J129" s="226"/>
      <c r="K129" s="226"/>
      <c r="M129" s="102"/>
      <c r="N129" s="104"/>
      <c r="O129" s="105"/>
      <c r="P129" s="105"/>
      <c r="Q129" s="105"/>
      <c r="R129" s="105"/>
      <c r="S129" s="105"/>
      <c r="T129" s="105"/>
      <c r="U129" s="105"/>
      <c r="V129" s="105"/>
      <c r="W129" s="105"/>
      <c r="X129" s="106"/>
      <c r="AT129" s="103" t="s">
        <v>169</v>
      </c>
      <c r="AU129" s="103" t="s">
        <v>82</v>
      </c>
      <c r="AV129" s="14" t="s">
        <v>168</v>
      </c>
      <c r="AW129" s="14" t="s">
        <v>4</v>
      </c>
      <c r="AX129" s="14" t="s">
        <v>80</v>
      </c>
      <c r="AY129" s="103" t="s">
        <v>161</v>
      </c>
    </row>
    <row r="130" spans="1:65" s="2" customFormat="1" ht="37.9" customHeight="1">
      <c r="A130" s="21"/>
      <c r="B130" s="137"/>
      <c r="C130" s="213" t="s">
        <v>82</v>
      </c>
      <c r="D130" s="213" t="s">
        <v>164</v>
      </c>
      <c r="E130" s="214" t="s">
        <v>1372</v>
      </c>
      <c r="F130" s="215" t="s">
        <v>1373</v>
      </c>
      <c r="G130" s="216" t="s">
        <v>167</v>
      </c>
      <c r="H130" s="217">
        <v>150</v>
      </c>
      <c r="I130" s="123"/>
      <c r="J130" s="123"/>
      <c r="K130" s="218">
        <f>ROUND(P130*H130,2)</f>
        <v>0</v>
      </c>
      <c r="L130" s="89"/>
      <c r="M130" s="22"/>
      <c r="N130" s="90" t="s">
        <v>1</v>
      </c>
      <c r="O130" s="91" t="s">
        <v>35</v>
      </c>
      <c r="P130" s="92">
        <f>I130+J130</f>
        <v>0</v>
      </c>
      <c r="Q130" s="92">
        <f>ROUND(I130*H130,2)</f>
        <v>0</v>
      </c>
      <c r="R130" s="92">
        <f>ROUND(J130*H130,2)</f>
        <v>0</v>
      </c>
      <c r="S130" s="93">
        <v>0</v>
      </c>
      <c r="T130" s="93">
        <f>S130*H130</f>
        <v>0</v>
      </c>
      <c r="U130" s="93">
        <v>0</v>
      </c>
      <c r="V130" s="93">
        <f>U130*H130</f>
        <v>0</v>
      </c>
      <c r="W130" s="93">
        <v>0</v>
      </c>
      <c r="X130" s="94">
        <f>W130*H130</f>
        <v>0</v>
      </c>
      <c r="Y130" s="21"/>
      <c r="Z130" s="21"/>
      <c r="AA130" s="21"/>
      <c r="AB130" s="21"/>
      <c r="AC130" s="21"/>
      <c r="AD130" s="21"/>
      <c r="AE130" s="21"/>
      <c r="AR130" s="95" t="s">
        <v>168</v>
      </c>
      <c r="AT130" s="95" t="s">
        <v>164</v>
      </c>
      <c r="AU130" s="95" t="s">
        <v>82</v>
      </c>
      <c r="AY130" s="17" t="s">
        <v>161</v>
      </c>
      <c r="BE130" s="96">
        <f>IF(O130="základní",K130,0)</f>
        <v>0</v>
      </c>
      <c r="BF130" s="96">
        <f>IF(O130="snížená",K130,0)</f>
        <v>0</v>
      </c>
      <c r="BG130" s="96">
        <f>IF(O130="zákl. přenesená",K130,0)</f>
        <v>0</v>
      </c>
      <c r="BH130" s="96">
        <f>IF(O130="sníž. přenesená",K130,0)</f>
        <v>0</v>
      </c>
      <c r="BI130" s="96">
        <f>IF(O130="nulová",K130,0)</f>
        <v>0</v>
      </c>
      <c r="BJ130" s="17" t="s">
        <v>80</v>
      </c>
      <c r="BK130" s="96">
        <f>ROUND(P130*H130,2)</f>
        <v>0</v>
      </c>
      <c r="BL130" s="17" t="s">
        <v>168</v>
      </c>
      <c r="BM130" s="95" t="s">
        <v>168</v>
      </c>
    </row>
    <row r="131" spans="1:65" s="15" customFormat="1">
      <c r="B131" s="230"/>
      <c r="C131" s="231"/>
      <c r="D131" s="221" t="s">
        <v>169</v>
      </c>
      <c r="E131" s="232" t="s">
        <v>1</v>
      </c>
      <c r="F131" s="233" t="s">
        <v>1370</v>
      </c>
      <c r="G131" s="231"/>
      <c r="H131" s="232" t="s">
        <v>1</v>
      </c>
      <c r="I131" s="231"/>
      <c r="J131" s="231"/>
      <c r="K131" s="231"/>
      <c r="M131" s="107"/>
      <c r="N131" s="109"/>
      <c r="O131" s="110"/>
      <c r="P131" s="110"/>
      <c r="Q131" s="110"/>
      <c r="R131" s="110"/>
      <c r="S131" s="110"/>
      <c r="T131" s="110"/>
      <c r="U131" s="110"/>
      <c r="V131" s="110"/>
      <c r="W131" s="110"/>
      <c r="X131" s="111"/>
      <c r="AT131" s="108" t="s">
        <v>169</v>
      </c>
      <c r="AU131" s="108" t="s">
        <v>82</v>
      </c>
      <c r="AV131" s="15" t="s">
        <v>80</v>
      </c>
      <c r="AW131" s="15" t="s">
        <v>4</v>
      </c>
      <c r="AX131" s="15" t="s">
        <v>72</v>
      </c>
      <c r="AY131" s="108" t="s">
        <v>161</v>
      </c>
    </row>
    <row r="132" spans="1:65" s="13" customFormat="1">
      <c r="B132" s="219"/>
      <c r="C132" s="220"/>
      <c r="D132" s="221" t="s">
        <v>169</v>
      </c>
      <c r="E132" s="222" t="s">
        <v>1</v>
      </c>
      <c r="F132" s="223" t="s">
        <v>1374</v>
      </c>
      <c r="G132" s="220"/>
      <c r="H132" s="224">
        <v>150</v>
      </c>
      <c r="I132" s="220"/>
      <c r="J132" s="220"/>
      <c r="K132" s="220"/>
      <c r="M132" s="97"/>
      <c r="N132" s="99"/>
      <c r="O132" s="100"/>
      <c r="P132" s="100"/>
      <c r="Q132" s="100"/>
      <c r="R132" s="100"/>
      <c r="S132" s="100"/>
      <c r="T132" s="100"/>
      <c r="U132" s="100"/>
      <c r="V132" s="100"/>
      <c r="W132" s="100"/>
      <c r="X132" s="101"/>
      <c r="AT132" s="98" t="s">
        <v>169</v>
      </c>
      <c r="AU132" s="98" t="s">
        <v>82</v>
      </c>
      <c r="AV132" s="13" t="s">
        <v>82</v>
      </c>
      <c r="AW132" s="13" t="s">
        <v>4</v>
      </c>
      <c r="AX132" s="13" t="s">
        <v>72</v>
      </c>
      <c r="AY132" s="98" t="s">
        <v>161</v>
      </c>
    </row>
    <row r="133" spans="1:65" s="14" customFormat="1">
      <c r="B133" s="225"/>
      <c r="C133" s="226"/>
      <c r="D133" s="221" t="s">
        <v>169</v>
      </c>
      <c r="E133" s="227" t="s">
        <v>1</v>
      </c>
      <c r="F133" s="228" t="s">
        <v>171</v>
      </c>
      <c r="G133" s="226"/>
      <c r="H133" s="229">
        <v>150</v>
      </c>
      <c r="I133" s="226"/>
      <c r="J133" s="226"/>
      <c r="K133" s="226"/>
      <c r="M133" s="102"/>
      <c r="N133" s="104"/>
      <c r="O133" s="105"/>
      <c r="P133" s="105"/>
      <c r="Q133" s="105"/>
      <c r="R133" s="105"/>
      <c r="S133" s="105"/>
      <c r="T133" s="105"/>
      <c r="U133" s="105"/>
      <c r="V133" s="105"/>
      <c r="W133" s="105"/>
      <c r="X133" s="106"/>
      <c r="AT133" s="103" t="s">
        <v>169</v>
      </c>
      <c r="AU133" s="103" t="s">
        <v>82</v>
      </c>
      <c r="AV133" s="14" t="s">
        <v>168</v>
      </c>
      <c r="AW133" s="14" t="s">
        <v>4</v>
      </c>
      <c r="AX133" s="14" t="s">
        <v>80</v>
      </c>
      <c r="AY133" s="103" t="s">
        <v>161</v>
      </c>
    </row>
    <row r="134" spans="1:65" s="2" customFormat="1" ht="37.9" customHeight="1">
      <c r="A134" s="21"/>
      <c r="B134" s="137"/>
      <c r="C134" s="213" t="s">
        <v>177</v>
      </c>
      <c r="D134" s="213" t="s">
        <v>164</v>
      </c>
      <c r="E134" s="214" t="s">
        <v>1375</v>
      </c>
      <c r="F134" s="215" t="s">
        <v>1376</v>
      </c>
      <c r="G134" s="216" t="s">
        <v>167</v>
      </c>
      <c r="H134" s="217">
        <v>150</v>
      </c>
      <c r="I134" s="218">
        <v>0</v>
      </c>
      <c r="J134" s="123"/>
      <c r="K134" s="218">
        <f>ROUND(P134*H134,2)</f>
        <v>0</v>
      </c>
      <c r="L134" s="89"/>
      <c r="M134" s="22"/>
      <c r="N134" s="90" t="s">
        <v>1</v>
      </c>
      <c r="O134" s="91" t="s">
        <v>35</v>
      </c>
      <c r="P134" s="92">
        <f>I134+J134</f>
        <v>0</v>
      </c>
      <c r="Q134" s="92">
        <f>ROUND(I134*H134,2)</f>
        <v>0</v>
      </c>
      <c r="R134" s="92">
        <f>ROUND(J134*H134,2)</f>
        <v>0</v>
      </c>
      <c r="S134" s="93">
        <v>0</v>
      </c>
      <c r="T134" s="93">
        <f>S134*H134</f>
        <v>0</v>
      </c>
      <c r="U134" s="93">
        <v>0</v>
      </c>
      <c r="V134" s="93">
        <f>U134*H134</f>
        <v>0</v>
      </c>
      <c r="W134" s="93">
        <v>0</v>
      </c>
      <c r="X134" s="94">
        <f>W134*H134</f>
        <v>0</v>
      </c>
      <c r="Y134" s="21"/>
      <c r="Z134" s="21"/>
      <c r="AA134" s="21"/>
      <c r="AB134" s="21"/>
      <c r="AC134" s="21"/>
      <c r="AD134" s="21"/>
      <c r="AE134" s="21"/>
      <c r="AR134" s="95" t="s">
        <v>168</v>
      </c>
      <c r="AT134" s="95" t="s">
        <v>164</v>
      </c>
      <c r="AU134" s="95" t="s">
        <v>82</v>
      </c>
      <c r="AY134" s="17" t="s">
        <v>161</v>
      </c>
      <c r="BE134" s="96">
        <f>IF(O134="základní",K134,0)</f>
        <v>0</v>
      </c>
      <c r="BF134" s="96">
        <f>IF(O134="snížená",K134,0)</f>
        <v>0</v>
      </c>
      <c r="BG134" s="96">
        <f>IF(O134="zákl. přenesená",K134,0)</f>
        <v>0</v>
      </c>
      <c r="BH134" s="96">
        <f>IF(O134="sníž. přenesená",K134,0)</f>
        <v>0</v>
      </c>
      <c r="BI134" s="96">
        <f>IF(O134="nulová",K134,0)</f>
        <v>0</v>
      </c>
      <c r="BJ134" s="17" t="s">
        <v>80</v>
      </c>
      <c r="BK134" s="96">
        <f>ROUND(P134*H134,2)</f>
        <v>0</v>
      </c>
      <c r="BL134" s="17" t="s">
        <v>168</v>
      </c>
      <c r="BM134" s="95" t="s">
        <v>180</v>
      </c>
    </row>
    <row r="135" spans="1:65" s="2" customFormat="1" ht="62.65" customHeight="1">
      <c r="A135" s="21"/>
      <c r="B135" s="137"/>
      <c r="C135" s="213" t="s">
        <v>168</v>
      </c>
      <c r="D135" s="213" t="s">
        <v>164</v>
      </c>
      <c r="E135" s="214" t="s">
        <v>504</v>
      </c>
      <c r="F135" s="215" t="s">
        <v>505</v>
      </c>
      <c r="G135" s="216" t="s">
        <v>174</v>
      </c>
      <c r="H135" s="217">
        <v>24</v>
      </c>
      <c r="I135" s="218">
        <v>0</v>
      </c>
      <c r="J135" s="123"/>
      <c r="K135" s="218">
        <f>ROUND(P135*H135,2)</f>
        <v>0</v>
      </c>
      <c r="L135" s="89"/>
      <c r="M135" s="22"/>
      <c r="N135" s="90" t="s">
        <v>1</v>
      </c>
      <c r="O135" s="91" t="s">
        <v>35</v>
      </c>
      <c r="P135" s="92">
        <f>I135+J135</f>
        <v>0</v>
      </c>
      <c r="Q135" s="92">
        <f>ROUND(I135*H135,2)</f>
        <v>0</v>
      </c>
      <c r="R135" s="92">
        <f>ROUND(J135*H135,2)</f>
        <v>0</v>
      </c>
      <c r="S135" s="93">
        <v>0</v>
      </c>
      <c r="T135" s="93">
        <f>S135*H135</f>
        <v>0</v>
      </c>
      <c r="U135" s="93">
        <v>0</v>
      </c>
      <c r="V135" s="93">
        <f>U135*H135</f>
        <v>0</v>
      </c>
      <c r="W135" s="93">
        <v>0</v>
      </c>
      <c r="X135" s="94">
        <f>W135*H135</f>
        <v>0</v>
      </c>
      <c r="Y135" s="21"/>
      <c r="Z135" s="21"/>
      <c r="AA135" s="21"/>
      <c r="AB135" s="21"/>
      <c r="AC135" s="21"/>
      <c r="AD135" s="21"/>
      <c r="AE135" s="21"/>
      <c r="AR135" s="95" t="s">
        <v>168</v>
      </c>
      <c r="AT135" s="95" t="s">
        <v>164</v>
      </c>
      <c r="AU135" s="95" t="s">
        <v>82</v>
      </c>
      <c r="AY135" s="17" t="s">
        <v>161</v>
      </c>
      <c r="BE135" s="96">
        <f>IF(O135="základní",K135,0)</f>
        <v>0</v>
      </c>
      <c r="BF135" s="96">
        <f>IF(O135="snížená",K135,0)</f>
        <v>0</v>
      </c>
      <c r="BG135" s="96">
        <f>IF(O135="zákl. přenesená",K135,0)</f>
        <v>0</v>
      </c>
      <c r="BH135" s="96">
        <f>IF(O135="sníž. přenesená",K135,0)</f>
        <v>0</v>
      </c>
      <c r="BI135" s="96">
        <f>IF(O135="nulová",K135,0)</f>
        <v>0</v>
      </c>
      <c r="BJ135" s="17" t="s">
        <v>80</v>
      </c>
      <c r="BK135" s="96">
        <f>ROUND(P135*H135,2)</f>
        <v>0</v>
      </c>
      <c r="BL135" s="17" t="s">
        <v>168</v>
      </c>
      <c r="BM135" s="95" t="s">
        <v>185</v>
      </c>
    </row>
    <row r="136" spans="1:65" s="13" customFormat="1">
      <c r="B136" s="219"/>
      <c r="C136" s="220"/>
      <c r="D136" s="221" t="s">
        <v>169</v>
      </c>
      <c r="E136" s="222" t="s">
        <v>1</v>
      </c>
      <c r="F136" s="223" t="s">
        <v>360</v>
      </c>
      <c r="G136" s="220"/>
      <c r="H136" s="224">
        <v>60</v>
      </c>
      <c r="I136" s="220"/>
      <c r="J136" s="220"/>
      <c r="K136" s="220"/>
      <c r="M136" s="97"/>
      <c r="N136" s="99"/>
      <c r="O136" s="100"/>
      <c r="P136" s="100"/>
      <c r="Q136" s="100"/>
      <c r="R136" s="100"/>
      <c r="S136" s="100"/>
      <c r="T136" s="100"/>
      <c r="U136" s="100"/>
      <c r="V136" s="100"/>
      <c r="W136" s="100"/>
      <c r="X136" s="101"/>
      <c r="AT136" s="98" t="s">
        <v>169</v>
      </c>
      <c r="AU136" s="98" t="s">
        <v>82</v>
      </c>
      <c r="AV136" s="13" t="s">
        <v>82</v>
      </c>
      <c r="AW136" s="13" t="s">
        <v>4</v>
      </c>
      <c r="AX136" s="13" t="s">
        <v>72</v>
      </c>
      <c r="AY136" s="98" t="s">
        <v>161</v>
      </c>
    </row>
    <row r="137" spans="1:65" s="13" customFormat="1">
      <c r="B137" s="219"/>
      <c r="C137" s="220"/>
      <c r="D137" s="221" t="s">
        <v>169</v>
      </c>
      <c r="E137" s="222" t="s">
        <v>1</v>
      </c>
      <c r="F137" s="223" t="s">
        <v>1377</v>
      </c>
      <c r="G137" s="220"/>
      <c r="H137" s="224">
        <v>-36</v>
      </c>
      <c r="I137" s="220"/>
      <c r="J137" s="220"/>
      <c r="K137" s="220"/>
      <c r="M137" s="97"/>
      <c r="N137" s="99"/>
      <c r="O137" s="100"/>
      <c r="P137" s="100"/>
      <c r="Q137" s="100"/>
      <c r="R137" s="100"/>
      <c r="S137" s="100"/>
      <c r="T137" s="100"/>
      <c r="U137" s="100"/>
      <c r="V137" s="100"/>
      <c r="W137" s="100"/>
      <c r="X137" s="101"/>
      <c r="AT137" s="98" t="s">
        <v>169</v>
      </c>
      <c r="AU137" s="98" t="s">
        <v>82</v>
      </c>
      <c r="AV137" s="13" t="s">
        <v>82</v>
      </c>
      <c r="AW137" s="13" t="s">
        <v>4</v>
      </c>
      <c r="AX137" s="13" t="s">
        <v>72</v>
      </c>
      <c r="AY137" s="98" t="s">
        <v>161</v>
      </c>
    </row>
    <row r="138" spans="1:65" s="14" customFormat="1">
      <c r="B138" s="225"/>
      <c r="C138" s="226"/>
      <c r="D138" s="221" t="s">
        <v>169</v>
      </c>
      <c r="E138" s="227" t="s">
        <v>1</v>
      </c>
      <c r="F138" s="228" t="s">
        <v>171</v>
      </c>
      <c r="G138" s="226"/>
      <c r="H138" s="229">
        <v>24</v>
      </c>
      <c r="I138" s="226"/>
      <c r="J138" s="226"/>
      <c r="K138" s="226"/>
      <c r="M138" s="102"/>
      <c r="N138" s="104"/>
      <c r="O138" s="105"/>
      <c r="P138" s="105"/>
      <c r="Q138" s="105"/>
      <c r="R138" s="105"/>
      <c r="S138" s="105"/>
      <c r="T138" s="105"/>
      <c r="U138" s="105"/>
      <c r="V138" s="105"/>
      <c r="W138" s="105"/>
      <c r="X138" s="106"/>
      <c r="AT138" s="103" t="s">
        <v>169</v>
      </c>
      <c r="AU138" s="103" t="s">
        <v>82</v>
      </c>
      <c r="AV138" s="14" t="s">
        <v>168</v>
      </c>
      <c r="AW138" s="14" t="s">
        <v>4</v>
      </c>
      <c r="AX138" s="14" t="s">
        <v>80</v>
      </c>
      <c r="AY138" s="103" t="s">
        <v>161</v>
      </c>
    </row>
    <row r="139" spans="1:65" s="2" customFormat="1" ht="66.75" customHeight="1">
      <c r="A139" s="21"/>
      <c r="B139" s="137"/>
      <c r="C139" s="213" t="s">
        <v>192</v>
      </c>
      <c r="D139" s="213" t="s">
        <v>164</v>
      </c>
      <c r="E139" s="214" t="s">
        <v>508</v>
      </c>
      <c r="F139" s="215" t="s">
        <v>1378</v>
      </c>
      <c r="G139" s="216" t="s">
        <v>174</v>
      </c>
      <c r="H139" s="217">
        <v>240</v>
      </c>
      <c r="I139" s="218">
        <v>0</v>
      </c>
      <c r="J139" s="123"/>
      <c r="K139" s="218">
        <f>ROUND(P139*H139,2)</f>
        <v>0</v>
      </c>
      <c r="L139" s="89"/>
      <c r="M139" s="22"/>
      <c r="N139" s="90" t="s">
        <v>1</v>
      </c>
      <c r="O139" s="91" t="s">
        <v>35</v>
      </c>
      <c r="P139" s="92">
        <f>I139+J139</f>
        <v>0</v>
      </c>
      <c r="Q139" s="92">
        <f>ROUND(I139*H139,2)</f>
        <v>0</v>
      </c>
      <c r="R139" s="92">
        <f>ROUND(J139*H139,2)</f>
        <v>0</v>
      </c>
      <c r="S139" s="93">
        <v>0</v>
      </c>
      <c r="T139" s="93">
        <f>S139*H139</f>
        <v>0</v>
      </c>
      <c r="U139" s="93">
        <v>0</v>
      </c>
      <c r="V139" s="93">
        <f>U139*H139</f>
        <v>0</v>
      </c>
      <c r="W139" s="93">
        <v>0</v>
      </c>
      <c r="X139" s="94">
        <f>W139*H139</f>
        <v>0</v>
      </c>
      <c r="Y139" s="21"/>
      <c r="Z139" s="21"/>
      <c r="AA139" s="21"/>
      <c r="AB139" s="21"/>
      <c r="AC139" s="21"/>
      <c r="AD139" s="21"/>
      <c r="AE139" s="21"/>
      <c r="AR139" s="95" t="s">
        <v>168</v>
      </c>
      <c r="AT139" s="95" t="s">
        <v>164</v>
      </c>
      <c r="AU139" s="95" t="s">
        <v>82</v>
      </c>
      <c r="AY139" s="17" t="s">
        <v>161</v>
      </c>
      <c r="BE139" s="96">
        <f>IF(O139="základní",K139,0)</f>
        <v>0</v>
      </c>
      <c r="BF139" s="96">
        <f>IF(O139="snížená",K139,0)</f>
        <v>0</v>
      </c>
      <c r="BG139" s="96">
        <f>IF(O139="zákl. přenesená",K139,0)</f>
        <v>0</v>
      </c>
      <c r="BH139" s="96">
        <f>IF(O139="sníž. přenesená",K139,0)</f>
        <v>0</v>
      </c>
      <c r="BI139" s="96">
        <f>IF(O139="nulová",K139,0)</f>
        <v>0</v>
      </c>
      <c r="BJ139" s="17" t="s">
        <v>80</v>
      </c>
      <c r="BK139" s="96">
        <f>ROUND(P139*H139,2)</f>
        <v>0</v>
      </c>
      <c r="BL139" s="17" t="s">
        <v>168</v>
      </c>
      <c r="BM139" s="95" t="s">
        <v>195</v>
      </c>
    </row>
    <row r="140" spans="1:65" s="13" customFormat="1">
      <c r="B140" s="219"/>
      <c r="C140" s="220"/>
      <c r="D140" s="221" t="s">
        <v>169</v>
      </c>
      <c r="E140" s="222" t="s">
        <v>1</v>
      </c>
      <c r="F140" s="223" t="s">
        <v>1379</v>
      </c>
      <c r="G140" s="220"/>
      <c r="H140" s="224">
        <v>240</v>
      </c>
      <c r="I140" s="220"/>
      <c r="J140" s="220"/>
      <c r="K140" s="220"/>
      <c r="M140" s="97"/>
      <c r="N140" s="99"/>
      <c r="O140" s="100"/>
      <c r="P140" s="100"/>
      <c r="Q140" s="100"/>
      <c r="R140" s="100"/>
      <c r="S140" s="100"/>
      <c r="T140" s="100"/>
      <c r="U140" s="100"/>
      <c r="V140" s="100"/>
      <c r="W140" s="100"/>
      <c r="X140" s="101"/>
      <c r="AT140" s="98" t="s">
        <v>169</v>
      </c>
      <c r="AU140" s="98" t="s">
        <v>82</v>
      </c>
      <c r="AV140" s="13" t="s">
        <v>82</v>
      </c>
      <c r="AW140" s="13" t="s">
        <v>4</v>
      </c>
      <c r="AX140" s="13" t="s">
        <v>72</v>
      </c>
      <c r="AY140" s="98" t="s">
        <v>161</v>
      </c>
    </row>
    <row r="141" spans="1:65" s="14" customFormat="1">
      <c r="B141" s="225"/>
      <c r="C141" s="226"/>
      <c r="D141" s="221" t="s">
        <v>169</v>
      </c>
      <c r="E141" s="227" t="s">
        <v>1</v>
      </c>
      <c r="F141" s="228" t="s">
        <v>171</v>
      </c>
      <c r="G141" s="226"/>
      <c r="H141" s="229">
        <v>240</v>
      </c>
      <c r="I141" s="226"/>
      <c r="J141" s="226"/>
      <c r="K141" s="226"/>
      <c r="M141" s="102"/>
      <c r="N141" s="104"/>
      <c r="O141" s="105"/>
      <c r="P141" s="105"/>
      <c r="Q141" s="105"/>
      <c r="R141" s="105"/>
      <c r="S141" s="105"/>
      <c r="T141" s="105"/>
      <c r="U141" s="105"/>
      <c r="V141" s="105"/>
      <c r="W141" s="105"/>
      <c r="X141" s="106"/>
      <c r="AT141" s="103" t="s">
        <v>169</v>
      </c>
      <c r="AU141" s="103" t="s">
        <v>82</v>
      </c>
      <c r="AV141" s="14" t="s">
        <v>168</v>
      </c>
      <c r="AW141" s="14" t="s">
        <v>4</v>
      </c>
      <c r="AX141" s="14" t="s">
        <v>80</v>
      </c>
      <c r="AY141" s="103" t="s">
        <v>161</v>
      </c>
    </row>
    <row r="142" spans="1:65" s="2" customFormat="1" ht="44.25" customHeight="1">
      <c r="A142" s="21"/>
      <c r="B142" s="137"/>
      <c r="C142" s="213" t="s">
        <v>180</v>
      </c>
      <c r="D142" s="213" t="s">
        <v>164</v>
      </c>
      <c r="E142" s="214" t="s">
        <v>511</v>
      </c>
      <c r="F142" s="215" t="s">
        <v>512</v>
      </c>
      <c r="G142" s="216" t="s">
        <v>174</v>
      </c>
      <c r="H142" s="217">
        <v>24</v>
      </c>
      <c r="I142" s="218">
        <v>0</v>
      </c>
      <c r="J142" s="123"/>
      <c r="K142" s="218">
        <f>ROUND(P142*H142,2)</f>
        <v>0</v>
      </c>
      <c r="L142" s="89"/>
      <c r="M142" s="22"/>
      <c r="N142" s="90" t="s">
        <v>1</v>
      </c>
      <c r="O142" s="91" t="s">
        <v>35</v>
      </c>
      <c r="P142" s="92">
        <f>I142+J142</f>
        <v>0</v>
      </c>
      <c r="Q142" s="92">
        <f>ROUND(I142*H142,2)</f>
        <v>0</v>
      </c>
      <c r="R142" s="92">
        <f>ROUND(J142*H142,2)</f>
        <v>0</v>
      </c>
      <c r="S142" s="93">
        <v>0</v>
      </c>
      <c r="T142" s="93">
        <f>S142*H142</f>
        <v>0</v>
      </c>
      <c r="U142" s="93">
        <v>0</v>
      </c>
      <c r="V142" s="93">
        <f>U142*H142</f>
        <v>0</v>
      </c>
      <c r="W142" s="93">
        <v>0</v>
      </c>
      <c r="X142" s="94">
        <f>W142*H142</f>
        <v>0</v>
      </c>
      <c r="Y142" s="21"/>
      <c r="Z142" s="21"/>
      <c r="AA142" s="21"/>
      <c r="AB142" s="21"/>
      <c r="AC142" s="21"/>
      <c r="AD142" s="21"/>
      <c r="AE142" s="21"/>
      <c r="AR142" s="95" t="s">
        <v>168</v>
      </c>
      <c r="AT142" s="95" t="s">
        <v>164</v>
      </c>
      <c r="AU142" s="95" t="s">
        <v>82</v>
      </c>
      <c r="AY142" s="17" t="s">
        <v>161</v>
      </c>
      <c r="BE142" s="96">
        <f>IF(O142="základní",K142,0)</f>
        <v>0</v>
      </c>
      <c r="BF142" s="96">
        <f>IF(O142="snížená",K142,0)</f>
        <v>0</v>
      </c>
      <c r="BG142" s="96">
        <f>IF(O142="zákl. přenesená",K142,0)</f>
        <v>0</v>
      </c>
      <c r="BH142" s="96">
        <f>IF(O142="sníž. přenesená",K142,0)</f>
        <v>0</v>
      </c>
      <c r="BI142" s="96">
        <f>IF(O142="nulová",K142,0)</f>
        <v>0</v>
      </c>
      <c r="BJ142" s="17" t="s">
        <v>80</v>
      </c>
      <c r="BK142" s="96">
        <f>ROUND(P142*H142,2)</f>
        <v>0</v>
      </c>
      <c r="BL142" s="17" t="s">
        <v>168</v>
      </c>
      <c r="BM142" s="95" t="s">
        <v>9</v>
      </c>
    </row>
    <row r="143" spans="1:65" s="2" customFormat="1" ht="44.25" customHeight="1">
      <c r="A143" s="21"/>
      <c r="B143" s="137"/>
      <c r="C143" s="213" t="s">
        <v>201</v>
      </c>
      <c r="D143" s="213" t="s">
        <v>164</v>
      </c>
      <c r="E143" s="214" t="s">
        <v>513</v>
      </c>
      <c r="F143" s="215" t="s">
        <v>514</v>
      </c>
      <c r="G143" s="216" t="s">
        <v>282</v>
      </c>
      <c r="H143" s="217">
        <v>43.2</v>
      </c>
      <c r="I143" s="123"/>
      <c r="J143" s="218">
        <v>0</v>
      </c>
      <c r="K143" s="218">
        <f>ROUND(P143*H143,2)</f>
        <v>0</v>
      </c>
      <c r="L143" s="89"/>
      <c r="M143" s="22"/>
      <c r="N143" s="90" t="s">
        <v>1</v>
      </c>
      <c r="O143" s="91" t="s">
        <v>35</v>
      </c>
      <c r="P143" s="92">
        <f>I143+J143</f>
        <v>0</v>
      </c>
      <c r="Q143" s="92">
        <f>ROUND(I143*H143,2)</f>
        <v>0</v>
      </c>
      <c r="R143" s="92">
        <f>ROUND(J143*H143,2)</f>
        <v>0</v>
      </c>
      <c r="S143" s="93">
        <v>0</v>
      </c>
      <c r="T143" s="93">
        <f>S143*H143</f>
        <v>0</v>
      </c>
      <c r="U143" s="93">
        <v>0</v>
      </c>
      <c r="V143" s="93">
        <f>U143*H143</f>
        <v>0</v>
      </c>
      <c r="W143" s="93">
        <v>0</v>
      </c>
      <c r="X143" s="94">
        <f>W143*H143</f>
        <v>0</v>
      </c>
      <c r="Y143" s="21"/>
      <c r="Z143" s="21"/>
      <c r="AA143" s="21"/>
      <c r="AB143" s="21"/>
      <c r="AC143" s="21"/>
      <c r="AD143" s="21"/>
      <c r="AE143" s="21"/>
      <c r="AR143" s="95" t="s">
        <v>168</v>
      </c>
      <c r="AT143" s="95" t="s">
        <v>164</v>
      </c>
      <c r="AU143" s="95" t="s">
        <v>82</v>
      </c>
      <c r="AY143" s="17" t="s">
        <v>161</v>
      </c>
      <c r="BE143" s="96">
        <f>IF(O143="základní",K143,0)</f>
        <v>0</v>
      </c>
      <c r="BF143" s="96">
        <f>IF(O143="snížená",K143,0)</f>
        <v>0</v>
      </c>
      <c r="BG143" s="96">
        <f>IF(O143="zákl. přenesená",K143,0)</f>
        <v>0</v>
      </c>
      <c r="BH143" s="96">
        <f>IF(O143="sníž. přenesená",K143,0)</f>
        <v>0</v>
      </c>
      <c r="BI143" s="96">
        <f>IF(O143="nulová",K143,0)</f>
        <v>0</v>
      </c>
      <c r="BJ143" s="17" t="s">
        <v>80</v>
      </c>
      <c r="BK143" s="96">
        <f>ROUND(P143*H143,2)</f>
        <v>0</v>
      </c>
      <c r="BL143" s="17" t="s">
        <v>168</v>
      </c>
      <c r="BM143" s="95" t="s">
        <v>204</v>
      </c>
    </row>
    <row r="144" spans="1:65" s="13" customFormat="1">
      <c r="B144" s="219"/>
      <c r="C144" s="220"/>
      <c r="D144" s="221" t="s">
        <v>169</v>
      </c>
      <c r="E144" s="222" t="s">
        <v>1</v>
      </c>
      <c r="F144" s="223" t="s">
        <v>1380</v>
      </c>
      <c r="G144" s="220"/>
      <c r="H144" s="224">
        <v>43.2</v>
      </c>
      <c r="I144" s="220"/>
      <c r="J144" s="220"/>
      <c r="K144" s="220"/>
      <c r="M144" s="97"/>
      <c r="N144" s="99"/>
      <c r="O144" s="100"/>
      <c r="P144" s="100"/>
      <c r="Q144" s="100"/>
      <c r="R144" s="100"/>
      <c r="S144" s="100"/>
      <c r="T144" s="100"/>
      <c r="U144" s="100"/>
      <c r="V144" s="100"/>
      <c r="W144" s="100"/>
      <c r="X144" s="101"/>
      <c r="AT144" s="98" t="s">
        <v>169</v>
      </c>
      <c r="AU144" s="98" t="s">
        <v>82</v>
      </c>
      <c r="AV144" s="13" t="s">
        <v>82</v>
      </c>
      <c r="AW144" s="13" t="s">
        <v>4</v>
      </c>
      <c r="AX144" s="13" t="s">
        <v>72</v>
      </c>
      <c r="AY144" s="98" t="s">
        <v>161</v>
      </c>
    </row>
    <row r="145" spans="1:65" s="14" customFormat="1">
      <c r="B145" s="225"/>
      <c r="C145" s="226"/>
      <c r="D145" s="221" t="s">
        <v>169</v>
      </c>
      <c r="E145" s="227" t="s">
        <v>1</v>
      </c>
      <c r="F145" s="228" t="s">
        <v>171</v>
      </c>
      <c r="G145" s="226"/>
      <c r="H145" s="229">
        <v>43.2</v>
      </c>
      <c r="I145" s="226"/>
      <c r="J145" s="226"/>
      <c r="K145" s="226"/>
      <c r="M145" s="102"/>
      <c r="N145" s="104"/>
      <c r="O145" s="105"/>
      <c r="P145" s="105"/>
      <c r="Q145" s="105"/>
      <c r="R145" s="105"/>
      <c r="S145" s="105"/>
      <c r="T145" s="105"/>
      <c r="U145" s="105"/>
      <c r="V145" s="105"/>
      <c r="W145" s="105"/>
      <c r="X145" s="106"/>
      <c r="AT145" s="103" t="s">
        <v>169</v>
      </c>
      <c r="AU145" s="103" t="s">
        <v>82</v>
      </c>
      <c r="AV145" s="14" t="s">
        <v>168</v>
      </c>
      <c r="AW145" s="14" t="s">
        <v>4</v>
      </c>
      <c r="AX145" s="14" t="s">
        <v>80</v>
      </c>
      <c r="AY145" s="103" t="s">
        <v>161</v>
      </c>
    </row>
    <row r="146" spans="1:65" s="2" customFormat="1" ht="37.9" customHeight="1">
      <c r="A146" s="21"/>
      <c r="B146" s="137"/>
      <c r="C146" s="213" t="s">
        <v>185</v>
      </c>
      <c r="D146" s="213" t="s">
        <v>164</v>
      </c>
      <c r="E146" s="214" t="s">
        <v>516</v>
      </c>
      <c r="F146" s="215" t="s">
        <v>517</v>
      </c>
      <c r="G146" s="216" t="s">
        <v>174</v>
      </c>
      <c r="H146" s="217">
        <v>24</v>
      </c>
      <c r="I146" s="218">
        <v>0</v>
      </c>
      <c r="J146" s="123"/>
      <c r="K146" s="218">
        <f>ROUND(P146*H146,2)</f>
        <v>0</v>
      </c>
      <c r="L146" s="89"/>
      <c r="M146" s="22"/>
      <c r="N146" s="90" t="s">
        <v>1</v>
      </c>
      <c r="O146" s="91" t="s">
        <v>35</v>
      </c>
      <c r="P146" s="92">
        <f>I146+J146</f>
        <v>0</v>
      </c>
      <c r="Q146" s="92">
        <f>ROUND(I146*H146,2)</f>
        <v>0</v>
      </c>
      <c r="R146" s="92">
        <f>ROUND(J146*H146,2)</f>
        <v>0</v>
      </c>
      <c r="S146" s="93">
        <v>0</v>
      </c>
      <c r="T146" s="93">
        <f>S146*H146</f>
        <v>0</v>
      </c>
      <c r="U146" s="93">
        <v>0</v>
      </c>
      <c r="V146" s="93">
        <f>U146*H146</f>
        <v>0</v>
      </c>
      <c r="W146" s="93">
        <v>0</v>
      </c>
      <c r="X146" s="94">
        <f>W146*H146</f>
        <v>0</v>
      </c>
      <c r="Y146" s="21"/>
      <c r="Z146" s="21"/>
      <c r="AA146" s="21"/>
      <c r="AB146" s="21"/>
      <c r="AC146" s="21"/>
      <c r="AD146" s="21"/>
      <c r="AE146" s="21"/>
      <c r="AR146" s="95" t="s">
        <v>168</v>
      </c>
      <c r="AT146" s="95" t="s">
        <v>164</v>
      </c>
      <c r="AU146" s="95" t="s">
        <v>82</v>
      </c>
      <c r="AY146" s="17" t="s">
        <v>161</v>
      </c>
      <c r="BE146" s="96">
        <f>IF(O146="základní",K146,0)</f>
        <v>0</v>
      </c>
      <c r="BF146" s="96">
        <f>IF(O146="snížená",K146,0)</f>
        <v>0</v>
      </c>
      <c r="BG146" s="96">
        <f>IF(O146="zákl. přenesená",K146,0)</f>
        <v>0</v>
      </c>
      <c r="BH146" s="96">
        <f>IF(O146="sníž. přenesená",K146,0)</f>
        <v>0</v>
      </c>
      <c r="BI146" s="96">
        <f>IF(O146="nulová",K146,0)</f>
        <v>0</v>
      </c>
      <c r="BJ146" s="17" t="s">
        <v>80</v>
      </c>
      <c r="BK146" s="96">
        <f>ROUND(P146*H146,2)</f>
        <v>0</v>
      </c>
      <c r="BL146" s="17" t="s">
        <v>168</v>
      </c>
      <c r="BM146" s="95" t="s">
        <v>239</v>
      </c>
    </row>
    <row r="147" spans="1:65" s="13" customFormat="1">
      <c r="B147" s="219"/>
      <c r="C147" s="220"/>
      <c r="D147" s="221" t="s">
        <v>169</v>
      </c>
      <c r="E147" s="222" t="s">
        <v>1</v>
      </c>
      <c r="F147" s="223" t="s">
        <v>257</v>
      </c>
      <c r="G147" s="220"/>
      <c r="H147" s="224">
        <v>24</v>
      </c>
      <c r="I147" s="220"/>
      <c r="J147" s="220"/>
      <c r="K147" s="220"/>
      <c r="M147" s="97"/>
      <c r="N147" s="99"/>
      <c r="O147" s="100"/>
      <c r="P147" s="100"/>
      <c r="Q147" s="100"/>
      <c r="R147" s="100"/>
      <c r="S147" s="100"/>
      <c r="T147" s="100"/>
      <c r="U147" s="100"/>
      <c r="V147" s="100"/>
      <c r="W147" s="100"/>
      <c r="X147" s="101"/>
      <c r="AT147" s="98" t="s">
        <v>169</v>
      </c>
      <c r="AU147" s="98" t="s">
        <v>82</v>
      </c>
      <c r="AV147" s="13" t="s">
        <v>82</v>
      </c>
      <c r="AW147" s="13" t="s">
        <v>4</v>
      </c>
      <c r="AX147" s="13" t="s">
        <v>72</v>
      </c>
      <c r="AY147" s="98" t="s">
        <v>161</v>
      </c>
    </row>
    <row r="148" spans="1:65" s="14" customFormat="1">
      <c r="B148" s="225"/>
      <c r="C148" s="226"/>
      <c r="D148" s="221" t="s">
        <v>169</v>
      </c>
      <c r="E148" s="227" t="s">
        <v>1</v>
      </c>
      <c r="F148" s="228" t="s">
        <v>171</v>
      </c>
      <c r="G148" s="226"/>
      <c r="H148" s="229">
        <v>24</v>
      </c>
      <c r="I148" s="226"/>
      <c r="J148" s="226"/>
      <c r="K148" s="226"/>
      <c r="M148" s="102"/>
      <c r="N148" s="104"/>
      <c r="O148" s="105"/>
      <c r="P148" s="105"/>
      <c r="Q148" s="105"/>
      <c r="R148" s="105"/>
      <c r="S148" s="105"/>
      <c r="T148" s="105"/>
      <c r="U148" s="105"/>
      <c r="V148" s="105"/>
      <c r="W148" s="105"/>
      <c r="X148" s="106"/>
      <c r="AT148" s="103" t="s">
        <v>169</v>
      </c>
      <c r="AU148" s="103" t="s">
        <v>82</v>
      </c>
      <c r="AV148" s="14" t="s">
        <v>168</v>
      </c>
      <c r="AW148" s="14" t="s">
        <v>4</v>
      </c>
      <c r="AX148" s="14" t="s">
        <v>80</v>
      </c>
      <c r="AY148" s="103" t="s">
        <v>161</v>
      </c>
    </row>
    <row r="149" spans="1:65" s="2" customFormat="1" ht="44.25" customHeight="1">
      <c r="A149" s="21"/>
      <c r="B149" s="137"/>
      <c r="C149" s="213" t="s">
        <v>162</v>
      </c>
      <c r="D149" s="213" t="s">
        <v>164</v>
      </c>
      <c r="E149" s="214" t="s">
        <v>1381</v>
      </c>
      <c r="F149" s="215" t="s">
        <v>1382</v>
      </c>
      <c r="G149" s="216" t="s">
        <v>174</v>
      </c>
      <c r="H149" s="217">
        <v>36</v>
      </c>
      <c r="I149" s="218">
        <v>0</v>
      </c>
      <c r="J149" s="123"/>
      <c r="K149" s="218">
        <f>ROUND(P149*H149,2)</f>
        <v>0</v>
      </c>
      <c r="L149" s="89"/>
      <c r="M149" s="22"/>
      <c r="N149" s="90" t="s">
        <v>1</v>
      </c>
      <c r="O149" s="91" t="s">
        <v>35</v>
      </c>
      <c r="P149" s="92">
        <f>I149+J149</f>
        <v>0</v>
      </c>
      <c r="Q149" s="92">
        <f>ROUND(I149*H149,2)</f>
        <v>0</v>
      </c>
      <c r="R149" s="92">
        <f>ROUND(J149*H149,2)</f>
        <v>0</v>
      </c>
      <c r="S149" s="93">
        <v>0</v>
      </c>
      <c r="T149" s="93">
        <f>S149*H149</f>
        <v>0</v>
      </c>
      <c r="U149" s="93">
        <v>0</v>
      </c>
      <c r="V149" s="93">
        <f>U149*H149</f>
        <v>0</v>
      </c>
      <c r="W149" s="93">
        <v>0</v>
      </c>
      <c r="X149" s="94">
        <f>W149*H149</f>
        <v>0</v>
      </c>
      <c r="Y149" s="21"/>
      <c r="Z149" s="21"/>
      <c r="AA149" s="21"/>
      <c r="AB149" s="21"/>
      <c r="AC149" s="21"/>
      <c r="AD149" s="21"/>
      <c r="AE149" s="21"/>
      <c r="AR149" s="95" t="s">
        <v>168</v>
      </c>
      <c r="AT149" s="95" t="s">
        <v>164</v>
      </c>
      <c r="AU149" s="95" t="s">
        <v>82</v>
      </c>
      <c r="AY149" s="17" t="s">
        <v>161</v>
      </c>
      <c r="BE149" s="96">
        <f>IF(O149="základní",K149,0)</f>
        <v>0</v>
      </c>
      <c r="BF149" s="96">
        <f>IF(O149="snížená",K149,0)</f>
        <v>0</v>
      </c>
      <c r="BG149" s="96">
        <f>IF(O149="zákl. přenesená",K149,0)</f>
        <v>0</v>
      </c>
      <c r="BH149" s="96">
        <f>IF(O149="sníž. přenesená",K149,0)</f>
        <v>0</v>
      </c>
      <c r="BI149" s="96">
        <f>IF(O149="nulová",K149,0)</f>
        <v>0</v>
      </c>
      <c r="BJ149" s="17" t="s">
        <v>80</v>
      </c>
      <c r="BK149" s="96">
        <f>ROUND(P149*H149,2)</f>
        <v>0</v>
      </c>
      <c r="BL149" s="17" t="s">
        <v>168</v>
      </c>
      <c r="BM149" s="95" t="s">
        <v>245</v>
      </c>
    </row>
    <row r="150" spans="1:65" s="15" customFormat="1">
      <c r="B150" s="230"/>
      <c r="C150" s="231"/>
      <c r="D150" s="221" t="s">
        <v>169</v>
      </c>
      <c r="E150" s="232" t="s">
        <v>1</v>
      </c>
      <c r="F150" s="233" t="s">
        <v>1383</v>
      </c>
      <c r="G150" s="231"/>
      <c r="H150" s="232" t="s">
        <v>1</v>
      </c>
      <c r="I150" s="231"/>
      <c r="J150" s="231"/>
      <c r="K150" s="231"/>
      <c r="M150" s="107"/>
      <c r="N150" s="109"/>
      <c r="O150" s="110"/>
      <c r="P150" s="110"/>
      <c r="Q150" s="110"/>
      <c r="R150" s="110"/>
      <c r="S150" s="110"/>
      <c r="T150" s="110"/>
      <c r="U150" s="110"/>
      <c r="V150" s="110"/>
      <c r="W150" s="110"/>
      <c r="X150" s="111"/>
      <c r="AT150" s="108" t="s">
        <v>169</v>
      </c>
      <c r="AU150" s="108" t="s">
        <v>82</v>
      </c>
      <c r="AV150" s="15" t="s">
        <v>80</v>
      </c>
      <c r="AW150" s="15" t="s">
        <v>4</v>
      </c>
      <c r="AX150" s="15" t="s">
        <v>72</v>
      </c>
      <c r="AY150" s="108" t="s">
        <v>161</v>
      </c>
    </row>
    <row r="151" spans="1:65" s="13" customFormat="1">
      <c r="B151" s="219"/>
      <c r="C151" s="220"/>
      <c r="D151" s="221" t="s">
        <v>169</v>
      </c>
      <c r="E151" s="222" t="s">
        <v>1</v>
      </c>
      <c r="F151" s="223" t="s">
        <v>360</v>
      </c>
      <c r="G151" s="220"/>
      <c r="H151" s="224">
        <v>60</v>
      </c>
      <c r="I151" s="220"/>
      <c r="J151" s="220"/>
      <c r="K151" s="220"/>
      <c r="M151" s="97"/>
      <c r="N151" s="99"/>
      <c r="O151" s="100"/>
      <c r="P151" s="100"/>
      <c r="Q151" s="100"/>
      <c r="R151" s="100"/>
      <c r="S151" s="100"/>
      <c r="T151" s="100"/>
      <c r="U151" s="100"/>
      <c r="V151" s="100"/>
      <c r="W151" s="100"/>
      <c r="X151" s="101"/>
      <c r="AT151" s="98" t="s">
        <v>169</v>
      </c>
      <c r="AU151" s="98" t="s">
        <v>82</v>
      </c>
      <c r="AV151" s="13" t="s">
        <v>82</v>
      </c>
      <c r="AW151" s="13" t="s">
        <v>4</v>
      </c>
      <c r="AX151" s="13" t="s">
        <v>72</v>
      </c>
      <c r="AY151" s="98" t="s">
        <v>161</v>
      </c>
    </row>
    <row r="152" spans="1:65" s="13" customFormat="1">
      <c r="B152" s="219"/>
      <c r="C152" s="220"/>
      <c r="D152" s="221" t="s">
        <v>169</v>
      </c>
      <c r="E152" s="222" t="s">
        <v>1</v>
      </c>
      <c r="F152" s="223" t="s">
        <v>1384</v>
      </c>
      <c r="G152" s="220"/>
      <c r="H152" s="224">
        <v>-24</v>
      </c>
      <c r="I152" s="220"/>
      <c r="J152" s="220"/>
      <c r="K152" s="220"/>
      <c r="M152" s="97"/>
      <c r="N152" s="99"/>
      <c r="O152" s="100"/>
      <c r="P152" s="100"/>
      <c r="Q152" s="100"/>
      <c r="R152" s="100"/>
      <c r="S152" s="100"/>
      <c r="T152" s="100"/>
      <c r="U152" s="100"/>
      <c r="V152" s="100"/>
      <c r="W152" s="100"/>
      <c r="X152" s="101"/>
      <c r="AT152" s="98" t="s">
        <v>169</v>
      </c>
      <c r="AU152" s="98" t="s">
        <v>82</v>
      </c>
      <c r="AV152" s="13" t="s">
        <v>82</v>
      </c>
      <c r="AW152" s="13" t="s">
        <v>4</v>
      </c>
      <c r="AX152" s="13" t="s">
        <v>72</v>
      </c>
      <c r="AY152" s="98" t="s">
        <v>161</v>
      </c>
    </row>
    <row r="153" spans="1:65" s="14" customFormat="1">
      <c r="B153" s="225"/>
      <c r="C153" s="226"/>
      <c r="D153" s="221" t="s">
        <v>169</v>
      </c>
      <c r="E153" s="227" t="s">
        <v>1</v>
      </c>
      <c r="F153" s="228" t="s">
        <v>171</v>
      </c>
      <c r="G153" s="226"/>
      <c r="H153" s="229">
        <v>36</v>
      </c>
      <c r="I153" s="226"/>
      <c r="J153" s="226"/>
      <c r="K153" s="226"/>
      <c r="M153" s="102"/>
      <c r="N153" s="104"/>
      <c r="O153" s="105"/>
      <c r="P153" s="105"/>
      <c r="Q153" s="105"/>
      <c r="R153" s="105"/>
      <c r="S153" s="105"/>
      <c r="T153" s="105"/>
      <c r="U153" s="105"/>
      <c r="V153" s="105"/>
      <c r="W153" s="105"/>
      <c r="X153" s="106"/>
      <c r="AT153" s="103" t="s">
        <v>169</v>
      </c>
      <c r="AU153" s="103" t="s">
        <v>82</v>
      </c>
      <c r="AV153" s="14" t="s">
        <v>168</v>
      </c>
      <c r="AW153" s="14" t="s">
        <v>4</v>
      </c>
      <c r="AX153" s="14" t="s">
        <v>80</v>
      </c>
      <c r="AY153" s="103" t="s">
        <v>161</v>
      </c>
    </row>
    <row r="154" spans="1:65" s="2" customFormat="1" ht="66.75" customHeight="1">
      <c r="A154" s="21"/>
      <c r="B154" s="137"/>
      <c r="C154" s="213" t="s">
        <v>195</v>
      </c>
      <c r="D154" s="213" t="s">
        <v>164</v>
      </c>
      <c r="E154" s="214" t="s">
        <v>1385</v>
      </c>
      <c r="F154" s="215" t="s">
        <v>1386</v>
      </c>
      <c r="G154" s="216" t="s">
        <v>174</v>
      </c>
      <c r="H154" s="217">
        <v>24</v>
      </c>
      <c r="I154" s="218">
        <v>0</v>
      </c>
      <c r="J154" s="123"/>
      <c r="K154" s="218">
        <f>ROUND(P154*H154,2)</f>
        <v>0</v>
      </c>
      <c r="L154" s="89"/>
      <c r="M154" s="22"/>
      <c r="N154" s="90" t="s">
        <v>1</v>
      </c>
      <c r="O154" s="91" t="s">
        <v>35</v>
      </c>
      <c r="P154" s="92">
        <f>I154+J154</f>
        <v>0</v>
      </c>
      <c r="Q154" s="92">
        <f>ROUND(I154*H154,2)</f>
        <v>0</v>
      </c>
      <c r="R154" s="92">
        <f>ROUND(J154*H154,2)</f>
        <v>0</v>
      </c>
      <c r="S154" s="93">
        <v>0</v>
      </c>
      <c r="T154" s="93">
        <f>S154*H154</f>
        <v>0</v>
      </c>
      <c r="U154" s="93">
        <v>0</v>
      </c>
      <c r="V154" s="93">
        <f>U154*H154</f>
        <v>0</v>
      </c>
      <c r="W154" s="93">
        <v>0</v>
      </c>
      <c r="X154" s="94">
        <f>W154*H154</f>
        <v>0</v>
      </c>
      <c r="Y154" s="21"/>
      <c r="Z154" s="21"/>
      <c r="AA154" s="21"/>
      <c r="AB154" s="21"/>
      <c r="AC154" s="21"/>
      <c r="AD154" s="21"/>
      <c r="AE154" s="21"/>
      <c r="AR154" s="95" t="s">
        <v>168</v>
      </c>
      <c r="AT154" s="95" t="s">
        <v>164</v>
      </c>
      <c r="AU154" s="95" t="s">
        <v>82</v>
      </c>
      <c r="AY154" s="17" t="s">
        <v>161</v>
      </c>
      <c r="BE154" s="96">
        <f>IF(O154="základní",K154,0)</f>
        <v>0</v>
      </c>
      <c r="BF154" s="96">
        <f>IF(O154="snížená",K154,0)</f>
        <v>0</v>
      </c>
      <c r="BG154" s="96">
        <f>IF(O154="zákl. přenesená",K154,0)</f>
        <v>0</v>
      </c>
      <c r="BH154" s="96">
        <f>IF(O154="sníž. přenesená",K154,0)</f>
        <v>0</v>
      </c>
      <c r="BI154" s="96">
        <f>IF(O154="nulová",K154,0)</f>
        <v>0</v>
      </c>
      <c r="BJ154" s="17" t="s">
        <v>80</v>
      </c>
      <c r="BK154" s="96">
        <f>ROUND(P154*H154,2)</f>
        <v>0</v>
      </c>
      <c r="BL154" s="17" t="s">
        <v>168</v>
      </c>
      <c r="BM154" s="95" t="s">
        <v>248</v>
      </c>
    </row>
    <row r="155" spans="1:65" s="15" customFormat="1">
      <c r="B155" s="230"/>
      <c r="C155" s="231"/>
      <c r="D155" s="221" t="s">
        <v>169</v>
      </c>
      <c r="E155" s="232" t="s">
        <v>1</v>
      </c>
      <c r="F155" s="233" t="s">
        <v>1370</v>
      </c>
      <c r="G155" s="231"/>
      <c r="H155" s="232" t="s">
        <v>1</v>
      </c>
      <c r="I155" s="231"/>
      <c r="J155" s="231"/>
      <c r="K155" s="231"/>
      <c r="M155" s="107"/>
      <c r="N155" s="109"/>
      <c r="O155" s="110"/>
      <c r="P155" s="110"/>
      <c r="Q155" s="110"/>
      <c r="R155" s="110"/>
      <c r="S155" s="110"/>
      <c r="T155" s="110"/>
      <c r="U155" s="110"/>
      <c r="V155" s="110"/>
      <c r="W155" s="110"/>
      <c r="X155" s="111"/>
      <c r="AT155" s="108" t="s">
        <v>169</v>
      </c>
      <c r="AU155" s="108" t="s">
        <v>82</v>
      </c>
      <c r="AV155" s="15" t="s">
        <v>80</v>
      </c>
      <c r="AW155" s="15" t="s">
        <v>4</v>
      </c>
      <c r="AX155" s="15" t="s">
        <v>72</v>
      </c>
      <c r="AY155" s="108" t="s">
        <v>161</v>
      </c>
    </row>
    <row r="156" spans="1:65" s="13" customFormat="1">
      <c r="B156" s="219"/>
      <c r="C156" s="220"/>
      <c r="D156" s="221" t="s">
        <v>169</v>
      </c>
      <c r="E156" s="222" t="s">
        <v>1</v>
      </c>
      <c r="F156" s="223" t="s">
        <v>1387</v>
      </c>
      <c r="G156" s="220"/>
      <c r="H156" s="224">
        <v>24</v>
      </c>
      <c r="I156" s="220"/>
      <c r="J156" s="220"/>
      <c r="K156" s="220"/>
      <c r="M156" s="97"/>
      <c r="N156" s="99"/>
      <c r="O156" s="100"/>
      <c r="P156" s="100"/>
      <c r="Q156" s="100"/>
      <c r="R156" s="100"/>
      <c r="S156" s="100"/>
      <c r="T156" s="100"/>
      <c r="U156" s="100"/>
      <c r="V156" s="100"/>
      <c r="W156" s="100"/>
      <c r="X156" s="101"/>
      <c r="AT156" s="98" t="s">
        <v>169</v>
      </c>
      <c r="AU156" s="98" t="s">
        <v>82</v>
      </c>
      <c r="AV156" s="13" t="s">
        <v>82</v>
      </c>
      <c r="AW156" s="13" t="s">
        <v>4</v>
      </c>
      <c r="AX156" s="13" t="s">
        <v>72</v>
      </c>
      <c r="AY156" s="98" t="s">
        <v>161</v>
      </c>
    </row>
    <row r="157" spans="1:65" s="14" customFormat="1">
      <c r="B157" s="225"/>
      <c r="C157" s="226"/>
      <c r="D157" s="221" t="s">
        <v>169</v>
      </c>
      <c r="E157" s="227" t="s">
        <v>1</v>
      </c>
      <c r="F157" s="228" t="s">
        <v>171</v>
      </c>
      <c r="G157" s="226"/>
      <c r="H157" s="229">
        <v>24</v>
      </c>
      <c r="I157" s="226"/>
      <c r="J157" s="226"/>
      <c r="K157" s="226"/>
      <c r="M157" s="102"/>
      <c r="N157" s="104"/>
      <c r="O157" s="105"/>
      <c r="P157" s="105"/>
      <c r="Q157" s="105"/>
      <c r="R157" s="105"/>
      <c r="S157" s="105"/>
      <c r="T157" s="105"/>
      <c r="U157" s="105"/>
      <c r="V157" s="105"/>
      <c r="W157" s="105"/>
      <c r="X157" s="106"/>
      <c r="AT157" s="103" t="s">
        <v>169</v>
      </c>
      <c r="AU157" s="103" t="s">
        <v>82</v>
      </c>
      <c r="AV157" s="14" t="s">
        <v>168</v>
      </c>
      <c r="AW157" s="14" t="s">
        <v>4</v>
      </c>
      <c r="AX157" s="14" t="s">
        <v>80</v>
      </c>
      <c r="AY157" s="103" t="s">
        <v>161</v>
      </c>
    </row>
    <row r="158" spans="1:65" s="2" customFormat="1" ht="16.5" customHeight="1">
      <c r="A158" s="21"/>
      <c r="B158" s="137"/>
      <c r="C158" s="235" t="s">
        <v>249</v>
      </c>
      <c r="D158" s="235" t="s">
        <v>549</v>
      </c>
      <c r="E158" s="236" t="s">
        <v>1388</v>
      </c>
      <c r="F158" s="237" t="s">
        <v>1389</v>
      </c>
      <c r="G158" s="238" t="s">
        <v>282</v>
      </c>
      <c r="H158" s="239">
        <v>48</v>
      </c>
      <c r="I158" s="123"/>
      <c r="J158" s="240"/>
      <c r="K158" s="241">
        <f>ROUND(P158*H158,2)</f>
        <v>0</v>
      </c>
      <c r="L158" s="115"/>
      <c r="M158" s="116"/>
      <c r="N158" s="117" t="s">
        <v>1</v>
      </c>
      <c r="O158" s="91" t="s">
        <v>35</v>
      </c>
      <c r="P158" s="92">
        <f>I158+J158</f>
        <v>0</v>
      </c>
      <c r="Q158" s="92">
        <f>ROUND(I158*H158,2)</f>
        <v>0</v>
      </c>
      <c r="R158" s="92">
        <f>ROUND(J158*H158,2)</f>
        <v>0</v>
      </c>
      <c r="S158" s="93">
        <v>0</v>
      </c>
      <c r="T158" s="93">
        <f>S158*H158</f>
        <v>0</v>
      </c>
      <c r="U158" s="93">
        <v>0</v>
      </c>
      <c r="V158" s="93">
        <f>U158*H158</f>
        <v>0</v>
      </c>
      <c r="W158" s="93">
        <v>0</v>
      </c>
      <c r="X158" s="94">
        <f>W158*H158</f>
        <v>0</v>
      </c>
      <c r="Y158" s="21"/>
      <c r="Z158" s="21"/>
      <c r="AA158" s="21"/>
      <c r="AB158" s="21"/>
      <c r="AC158" s="21"/>
      <c r="AD158" s="21"/>
      <c r="AE158" s="21"/>
      <c r="AR158" s="95" t="s">
        <v>185</v>
      </c>
      <c r="AT158" s="95" t="s">
        <v>549</v>
      </c>
      <c r="AU158" s="95" t="s">
        <v>82</v>
      </c>
      <c r="AY158" s="17" t="s">
        <v>161</v>
      </c>
      <c r="BE158" s="96">
        <f>IF(O158="základní",K158,0)</f>
        <v>0</v>
      </c>
      <c r="BF158" s="96">
        <f>IF(O158="snížená",K158,0)</f>
        <v>0</v>
      </c>
      <c r="BG158" s="96">
        <f>IF(O158="zákl. přenesená",K158,0)</f>
        <v>0</v>
      </c>
      <c r="BH158" s="96">
        <f>IF(O158="sníž. přenesená",K158,0)</f>
        <v>0</v>
      </c>
      <c r="BI158" s="96">
        <f>IF(O158="nulová",K158,0)</f>
        <v>0</v>
      </c>
      <c r="BJ158" s="17" t="s">
        <v>80</v>
      </c>
      <c r="BK158" s="96">
        <f>ROUND(P158*H158,2)</f>
        <v>0</v>
      </c>
      <c r="BL158" s="17" t="s">
        <v>168</v>
      </c>
      <c r="BM158" s="95" t="s">
        <v>252</v>
      </c>
    </row>
    <row r="159" spans="1:65" s="13" customFormat="1">
      <c r="B159" s="219"/>
      <c r="C159" s="220"/>
      <c r="D159" s="221" t="s">
        <v>169</v>
      </c>
      <c r="E159" s="222" t="s">
        <v>1</v>
      </c>
      <c r="F159" s="223" t="s">
        <v>1390</v>
      </c>
      <c r="G159" s="220"/>
      <c r="H159" s="224">
        <v>48</v>
      </c>
      <c r="I159" s="220"/>
      <c r="J159" s="220"/>
      <c r="K159" s="220"/>
      <c r="M159" s="97"/>
      <c r="N159" s="99"/>
      <c r="O159" s="100"/>
      <c r="P159" s="100"/>
      <c r="Q159" s="100"/>
      <c r="R159" s="100"/>
      <c r="S159" s="100"/>
      <c r="T159" s="100"/>
      <c r="U159" s="100"/>
      <c r="V159" s="100"/>
      <c r="W159" s="100"/>
      <c r="X159" s="101"/>
      <c r="AT159" s="98" t="s">
        <v>169</v>
      </c>
      <c r="AU159" s="98" t="s">
        <v>82</v>
      </c>
      <c r="AV159" s="13" t="s">
        <v>82</v>
      </c>
      <c r="AW159" s="13" t="s">
        <v>4</v>
      </c>
      <c r="AX159" s="13" t="s">
        <v>72</v>
      </c>
      <c r="AY159" s="98" t="s">
        <v>161</v>
      </c>
    </row>
    <row r="160" spans="1:65" s="14" customFormat="1">
      <c r="B160" s="225"/>
      <c r="C160" s="226"/>
      <c r="D160" s="221" t="s">
        <v>169</v>
      </c>
      <c r="E160" s="227" t="s">
        <v>1</v>
      </c>
      <c r="F160" s="228" t="s">
        <v>171</v>
      </c>
      <c r="G160" s="226"/>
      <c r="H160" s="229">
        <v>48</v>
      </c>
      <c r="I160" s="226"/>
      <c r="J160" s="226"/>
      <c r="K160" s="226"/>
      <c r="M160" s="102"/>
      <c r="N160" s="104"/>
      <c r="O160" s="105"/>
      <c r="P160" s="105"/>
      <c r="Q160" s="105"/>
      <c r="R160" s="105"/>
      <c r="S160" s="105"/>
      <c r="T160" s="105"/>
      <c r="U160" s="105"/>
      <c r="V160" s="105"/>
      <c r="W160" s="105"/>
      <c r="X160" s="106"/>
      <c r="AT160" s="103" t="s">
        <v>169</v>
      </c>
      <c r="AU160" s="103" t="s">
        <v>82</v>
      </c>
      <c r="AV160" s="14" t="s">
        <v>168</v>
      </c>
      <c r="AW160" s="14" t="s">
        <v>4</v>
      </c>
      <c r="AX160" s="14" t="s">
        <v>80</v>
      </c>
      <c r="AY160" s="103" t="s">
        <v>161</v>
      </c>
    </row>
    <row r="161" spans="1:65" s="12" customFormat="1" ht="22.9" customHeight="1">
      <c r="B161" s="206"/>
      <c r="C161" s="207"/>
      <c r="D161" s="208" t="s">
        <v>71</v>
      </c>
      <c r="E161" s="211" t="s">
        <v>680</v>
      </c>
      <c r="F161" s="211" t="s">
        <v>681</v>
      </c>
      <c r="G161" s="207"/>
      <c r="H161" s="207"/>
      <c r="I161" s="207"/>
      <c r="J161" s="207"/>
      <c r="K161" s="212">
        <f>BK161</f>
        <v>0</v>
      </c>
      <c r="M161" s="80"/>
      <c r="N161" s="82"/>
      <c r="O161" s="83"/>
      <c r="P161" s="83"/>
      <c r="Q161" s="84">
        <f>Q162</f>
        <v>0</v>
      </c>
      <c r="R161" s="84">
        <f>R162</f>
        <v>0</v>
      </c>
      <c r="S161" s="83"/>
      <c r="T161" s="85">
        <f>T162</f>
        <v>0</v>
      </c>
      <c r="U161" s="83"/>
      <c r="V161" s="85">
        <f>V162</f>
        <v>0</v>
      </c>
      <c r="W161" s="83"/>
      <c r="X161" s="86">
        <f>X162</f>
        <v>0</v>
      </c>
      <c r="AR161" s="81" t="s">
        <v>80</v>
      </c>
      <c r="AT161" s="87" t="s">
        <v>71</v>
      </c>
      <c r="AU161" s="87" t="s">
        <v>80</v>
      </c>
      <c r="AY161" s="81" t="s">
        <v>161</v>
      </c>
      <c r="BK161" s="88">
        <f>BK162</f>
        <v>0</v>
      </c>
    </row>
    <row r="162" spans="1:65" s="2" customFormat="1" ht="62.65" customHeight="1">
      <c r="A162" s="21"/>
      <c r="B162" s="137"/>
      <c r="C162" s="213" t="s">
        <v>9</v>
      </c>
      <c r="D162" s="213" t="s">
        <v>164</v>
      </c>
      <c r="E162" s="214" t="s">
        <v>683</v>
      </c>
      <c r="F162" s="215" t="s">
        <v>684</v>
      </c>
      <c r="G162" s="216" t="s">
        <v>282</v>
      </c>
      <c r="H162" s="217">
        <v>48.087000000000003</v>
      </c>
      <c r="I162" s="218">
        <v>0</v>
      </c>
      <c r="J162" s="123"/>
      <c r="K162" s="218">
        <f>ROUND(P162*H162,2)</f>
        <v>0</v>
      </c>
      <c r="L162" s="89"/>
      <c r="M162" s="22"/>
      <c r="N162" s="90" t="s">
        <v>1</v>
      </c>
      <c r="O162" s="91" t="s">
        <v>35</v>
      </c>
      <c r="P162" s="92">
        <f>I162+J162</f>
        <v>0</v>
      </c>
      <c r="Q162" s="92">
        <f>ROUND(I162*H162,2)</f>
        <v>0</v>
      </c>
      <c r="R162" s="92">
        <f>ROUND(J162*H162,2)</f>
        <v>0</v>
      </c>
      <c r="S162" s="93">
        <v>0</v>
      </c>
      <c r="T162" s="93">
        <f>S162*H162</f>
        <v>0</v>
      </c>
      <c r="U162" s="93">
        <v>0</v>
      </c>
      <c r="V162" s="93">
        <f>U162*H162</f>
        <v>0</v>
      </c>
      <c r="W162" s="93">
        <v>0</v>
      </c>
      <c r="X162" s="94">
        <f>W162*H162</f>
        <v>0</v>
      </c>
      <c r="Y162" s="21"/>
      <c r="Z162" s="21"/>
      <c r="AA162" s="21"/>
      <c r="AB162" s="21"/>
      <c r="AC162" s="21"/>
      <c r="AD162" s="21"/>
      <c r="AE162" s="21"/>
      <c r="AR162" s="95" t="s">
        <v>168</v>
      </c>
      <c r="AT162" s="95" t="s">
        <v>164</v>
      </c>
      <c r="AU162" s="95" t="s">
        <v>82</v>
      </c>
      <c r="AY162" s="17" t="s">
        <v>161</v>
      </c>
      <c r="BE162" s="96">
        <f>IF(O162="základní",K162,0)</f>
        <v>0</v>
      </c>
      <c r="BF162" s="96">
        <f>IF(O162="snížená",K162,0)</f>
        <v>0</v>
      </c>
      <c r="BG162" s="96">
        <f>IF(O162="zákl. přenesená",K162,0)</f>
        <v>0</v>
      </c>
      <c r="BH162" s="96">
        <f>IF(O162="sníž. přenesená",K162,0)</f>
        <v>0</v>
      </c>
      <c r="BI162" s="96">
        <f>IF(O162="nulová",K162,0)</f>
        <v>0</v>
      </c>
      <c r="BJ162" s="17" t="s">
        <v>80</v>
      </c>
      <c r="BK162" s="96">
        <f>ROUND(P162*H162,2)</f>
        <v>0</v>
      </c>
      <c r="BL162" s="17" t="s">
        <v>168</v>
      </c>
      <c r="BM162" s="95" t="s">
        <v>257</v>
      </c>
    </row>
    <row r="163" spans="1:65" s="12" customFormat="1" ht="25.9" customHeight="1">
      <c r="B163" s="206"/>
      <c r="C163" s="207"/>
      <c r="D163" s="208" t="s">
        <v>71</v>
      </c>
      <c r="E163" s="209" t="s">
        <v>332</v>
      </c>
      <c r="F163" s="209" t="s">
        <v>333</v>
      </c>
      <c r="G163" s="207"/>
      <c r="H163" s="207"/>
      <c r="I163" s="207"/>
      <c r="J163" s="207"/>
      <c r="K163" s="210">
        <f>BK163</f>
        <v>0</v>
      </c>
      <c r="M163" s="80"/>
      <c r="N163" s="82"/>
      <c r="O163" s="83"/>
      <c r="P163" s="83"/>
      <c r="Q163" s="84">
        <f>Q164</f>
        <v>0</v>
      </c>
      <c r="R163" s="84">
        <f>R164</f>
        <v>0</v>
      </c>
      <c r="S163" s="83"/>
      <c r="T163" s="85">
        <f>T164</f>
        <v>0</v>
      </c>
      <c r="U163" s="83"/>
      <c r="V163" s="85">
        <f>V164</f>
        <v>0</v>
      </c>
      <c r="W163" s="83"/>
      <c r="X163" s="86">
        <f>X164</f>
        <v>0</v>
      </c>
      <c r="AR163" s="81" t="s">
        <v>82</v>
      </c>
      <c r="AT163" s="87" t="s">
        <v>71</v>
      </c>
      <c r="AU163" s="87" t="s">
        <v>72</v>
      </c>
      <c r="AY163" s="81" t="s">
        <v>161</v>
      </c>
      <c r="BK163" s="88">
        <f>BK164</f>
        <v>0</v>
      </c>
    </row>
    <row r="164" spans="1:65" s="12" customFormat="1" ht="22.9" customHeight="1">
      <c r="B164" s="206"/>
      <c r="C164" s="207"/>
      <c r="D164" s="208" t="s">
        <v>71</v>
      </c>
      <c r="E164" s="211" t="s">
        <v>341</v>
      </c>
      <c r="F164" s="211" t="s">
        <v>342</v>
      </c>
      <c r="G164" s="207"/>
      <c r="H164" s="207"/>
      <c r="I164" s="207"/>
      <c r="J164" s="207"/>
      <c r="K164" s="212">
        <f>BK164</f>
        <v>0</v>
      </c>
      <c r="M164" s="80"/>
      <c r="N164" s="82"/>
      <c r="O164" s="83"/>
      <c r="P164" s="83"/>
      <c r="Q164" s="84">
        <f>SUM(Q165:Q322)</f>
        <v>0</v>
      </c>
      <c r="R164" s="84">
        <f>SUM(R165:R322)</f>
        <v>0</v>
      </c>
      <c r="S164" s="83"/>
      <c r="T164" s="85">
        <f>SUM(T165:T322)</f>
        <v>0</v>
      </c>
      <c r="U164" s="83"/>
      <c r="V164" s="85">
        <f>SUM(V165:V322)</f>
        <v>0</v>
      </c>
      <c r="W164" s="83"/>
      <c r="X164" s="86">
        <f>SUM(X165:X322)</f>
        <v>0</v>
      </c>
      <c r="AR164" s="81" t="s">
        <v>82</v>
      </c>
      <c r="AT164" s="87" t="s">
        <v>71</v>
      </c>
      <c r="AU164" s="87" t="s">
        <v>80</v>
      </c>
      <c r="AY164" s="81" t="s">
        <v>161</v>
      </c>
      <c r="BK164" s="88">
        <f>SUM(BK165:BK322)</f>
        <v>0</v>
      </c>
    </row>
    <row r="165" spans="1:65" s="2" customFormat="1" ht="33" customHeight="1">
      <c r="A165" s="21"/>
      <c r="B165" s="137"/>
      <c r="C165" s="213" t="s">
        <v>266</v>
      </c>
      <c r="D165" s="213" t="s">
        <v>164</v>
      </c>
      <c r="E165" s="214" t="s">
        <v>1391</v>
      </c>
      <c r="F165" s="215" t="s">
        <v>1392</v>
      </c>
      <c r="G165" s="216" t="s">
        <v>269</v>
      </c>
      <c r="H165" s="217">
        <v>1</v>
      </c>
      <c r="I165" s="123"/>
      <c r="J165" s="123"/>
      <c r="K165" s="218">
        <f t="shared" ref="K165:K170" si="1">ROUND(P165*H165,2)</f>
        <v>0</v>
      </c>
      <c r="L165" s="89"/>
      <c r="M165" s="22"/>
      <c r="N165" s="90" t="s">
        <v>1</v>
      </c>
      <c r="O165" s="91" t="s">
        <v>35</v>
      </c>
      <c r="P165" s="92">
        <f t="shared" ref="P165:P170" si="2">I165+J165</f>
        <v>0</v>
      </c>
      <c r="Q165" s="92">
        <f t="shared" ref="Q165:Q170" si="3">ROUND(I165*H165,2)</f>
        <v>0</v>
      </c>
      <c r="R165" s="92">
        <f t="shared" ref="R165:R170" si="4">ROUND(J165*H165,2)</f>
        <v>0</v>
      </c>
      <c r="S165" s="93">
        <v>0</v>
      </c>
      <c r="T165" s="93">
        <f t="shared" ref="T165:T170" si="5">S165*H165</f>
        <v>0</v>
      </c>
      <c r="U165" s="93">
        <v>0</v>
      </c>
      <c r="V165" s="93">
        <f t="shared" ref="V165:V170" si="6">U165*H165</f>
        <v>0</v>
      </c>
      <c r="W165" s="93">
        <v>0</v>
      </c>
      <c r="X165" s="94">
        <f t="shared" ref="X165:X170" si="7">W165*H165</f>
        <v>0</v>
      </c>
      <c r="Y165" s="21"/>
      <c r="Z165" s="21"/>
      <c r="AA165" s="21"/>
      <c r="AB165" s="21"/>
      <c r="AC165" s="21"/>
      <c r="AD165" s="21"/>
      <c r="AE165" s="21"/>
      <c r="AR165" s="95" t="s">
        <v>239</v>
      </c>
      <c r="AT165" s="95" t="s">
        <v>164</v>
      </c>
      <c r="AU165" s="95" t="s">
        <v>82</v>
      </c>
      <c r="AY165" s="17" t="s">
        <v>161</v>
      </c>
      <c r="BE165" s="96">
        <f t="shared" ref="BE165:BE170" si="8">IF(O165="základní",K165,0)</f>
        <v>0</v>
      </c>
      <c r="BF165" s="96">
        <f t="shared" ref="BF165:BF170" si="9">IF(O165="snížená",K165,0)</f>
        <v>0</v>
      </c>
      <c r="BG165" s="96">
        <f t="shared" ref="BG165:BG170" si="10">IF(O165="zákl. přenesená",K165,0)</f>
        <v>0</v>
      </c>
      <c r="BH165" s="96">
        <f t="shared" ref="BH165:BH170" si="11">IF(O165="sníž. přenesená",K165,0)</f>
        <v>0</v>
      </c>
      <c r="BI165" s="96">
        <f t="shared" ref="BI165:BI170" si="12">IF(O165="nulová",K165,0)</f>
        <v>0</v>
      </c>
      <c r="BJ165" s="17" t="s">
        <v>80</v>
      </c>
      <c r="BK165" s="96">
        <f t="shared" ref="BK165:BK170" si="13">ROUND(P165*H165,2)</f>
        <v>0</v>
      </c>
      <c r="BL165" s="17" t="s">
        <v>239</v>
      </c>
      <c r="BM165" s="95" t="s">
        <v>270</v>
      </c>
    </row>
    <row r="166" spans="1:65" s="2" customFormat="1" ht="33" customHeight="1">
      <c r="A166" s="21"/>
      <c r="B166" s="137"/>
      <c r="C166" s="213" t="s">
        <v>204</v>
      </c>
      <c r="D166" s="213" t="s">
        <v>164</v>
      </c>
      <c r="E166" s="214" t="s">
        <v>1393</v>
      </c>
      <c r="F166" s="215" t="s">
        <v>1394</v>
      </c>
      <c r="G166" s="216" t="s">
        <v>269</v>
      </c>
      <c r="H166" s="217">
        <v>1</v>
      </c>
      <c r="I166" s="123"/>
      <c r="J166" s="123"/>
      <c r="K166" s="218">
        <f t="shared" si="1"/>
        <v>0</v>
      </c>
      <c r="L166" s="89"/>
      <c r="M166" s="22"/>
      <c r="N166" s="90" t="s">
        <v>1</v>
      </c>
      <c r="O166" s="91" t="s">
        <v>35</v>
      </c>
      <c r="P166" s="92">
        <f t="shared" si="2"/>
        <v>0</v>
      </c>
      <c r="Q166" s="92">
        <f t="shared" si="3"/>
        <v>0</v>
      </c>
      <c r="R166" s="92">
        <f t="shared" si="4"/>
        <v>0</v>
      </c>
      <c r="S166" s="93">
        <v>0</v>
      </c>
      <c r="T166" s="93">
        <f t="shared" si="5"/>
        <v>0</v>
      </c>
      <c r="U166" s="93">
        <v>0</v>
      </c>
      <c r="V166" s="93">
        <f t="shared" si="6"/>
        <v>0</v>
      </c>
      <c r="W166" s="93">
        <v>0</v>
      </c>
      <c r="X166" s="94">
        <f t="shared" si="7"/>
        <v>0</v>
      </c>
      <c r="Y166" s="21"/>
      <c r="Z166" s="21"/>
      <c r="AA166" s="21"/>
      <c r="AB166" s="21"/>
      <c r="AC166" s="21"/>
      <c r="AD166" s="21"/>
      <c r="AE166" s="21"/>
      <c r="AR166" s="95" t="s">
        <v>239</v>
      </c>
      <c r="AT166" s="95" t="s">
        <v>164</v>
      </c>
      <c r="AU166" s="95" t="s">
        <v>82</v>
      </c>
      <c r="AY166" s="17" t="s">
        <v>161</v>
      </c>
      <c r="BE166" s="96">
        <f t="shared" si="8"/>
        <v>0</v>
      </c>
      <c r="BF166" s="96">
        <f t="shared" si="9"/>
        <v>0</v>
      </c>
      <c r="BG166" s="96">
        <f t="shared" si="10"/>
        <v>0</v>
      </c>
      <c r="BH166" s="96">
        <f t="shared" si="11"/>
        <v>0</v>
      </c>
      <c r="BI166" s="96">
        <f t="shared" si="12"/>
        <v>0</v>
      </c>
      <c r="BJ166" s="17" t="s">
        <v>80</v>
      </c>
      <c r="BK166" s="96">
        <f t="shared" si="13"/>
        <v>0</v>
      </c>
      <c r="BL166" s="17" t="s">
        <v>239</v>
      </c>
      <c r="BM166" s="95" t="s">
        <v>276</v>
      </c>
    </row>
    <row r="167" spans="1:65" s="2" customFormat="1" ht="33" customHeight="1">
      <c r="A167" s="21"/>
      <c r="B167" s="137"/>
      <c r="C167" s="213" t="s">
        <v>279</v>
      </c>
      <c r="D167" s="213" t="s">
        <v>164</v>
      </c>
      <c r="E167" s="214" t="s">
        <v>1395</v>
      </c>
      <c r="F167" s="215" t="s">
        <v>1396</v>
      </c>
      <c r="G167" s="216" t="s">
        <v>269</v>
      </c>
      <c r="H167" s="217">
        <v>1</v>
      </c>
      <c r="I167" s="123"/>
      <c r="J167" s="123"/>
      <c r="K167" s="218">
        <f t="shared" si="1"/>
        <v>0</v>
      </c>
      <c r="L167" s="89"/>
      <c r="M167" s="22"/>
      <c r="N167" s="90" t="s">
        <v>1</v>
      </c>
      <c r="O167" s="91" t="s">
        <v>35</v>
      </c>
      <c r="P167" s="92">
        <f t="shared" si="2"/>
        <v>0</v>
      </c>
      <c r="Q167" s="92">
        <f t="shared" si="3"/>
        <v>0</v>
      </c>
      <c r="R167" s="92">
        <f t="shared" si="4"/>
        <v>0</v>
      </c>
      <c r="S167" s="93">
        <v>0</v>
      </c>
      <c r="T167" s="93">
        <f t="shared" si="5"/>
        <v>0</v>
      </c>
      <c r="U167" s="93">
        <v>0</v>
      </c>
      <c r="V167" s="93">
        <f t="shared" si="6"/>
        <v>0</v>
      </c>
      <c r="W167" s="93">
        <v>0</v>
      </c>
      <c r="X167" s="94">
        <f t="shared" si="7"/>
        <v>0</v>
      </c>
      <c r="Y167" s="21"/>
      <c r="Z167" s="21"/>
      <c r="AA167" s="21"/>
      <c r="AB167" s="21"/>
      <c r="AC167" s="21"/>
      <c r="AD167" s="21"/>
      <c r="AE167" s="21"/>
      <c r="AR167" s="95" t="s">
        <v>239</v>
      </c>
      <c r="AT167" s="95" t="s">
        <v>164</v>
      </c>
      <c r="AU167" s="95" t="s">
        <v>82</v>
      </c>
      <c r="AY167" s="17" t="s">
        <v>161</v>
      </c>
      <c r="BE167" s="96">
        <f t="shared" si="8"/>
        <v>0</v>
      </c>
      <c r="BF167" s="96">
        <f t="shared" si="9"/>
        <v>0</v>
      </c>
      <c r="BG167" s="96">
        <f t="shared" si="10"/>
        <v>0</v>
      </c>
      <c r="BH167" s="96">
        <f t="shared" si="11"/>
        <v>0</v>
      </c>
      <c r="BI167" s="96">
        <f t="shared" si="12"/>
        <v>0</v>
      </c>
      <c r="BJ167" s="17" t="s">
        <v>80</v>
      </c>
      <c r="BK167" s="96">
        <f t="shared" si="13"/>
        <v>0</v>
      </c>
      <c r="BL167" s="17" t="s">
        <v>239</v>
      </c>
      <c r="BM167" s="95" t="s">
        <v>283</v>
      </c>
    </row>
    <row r="168" spans="1:65" s="2" customFormat="1" ht="33" customHeight="1">
      <c r="A168" s="21"/>
      <c r="B168" s="137"/>
      <c r="C168" s="213" t="s">
        <v>239</v>
      </c>
      <c r="D168" s="213" t="s">
        <v>164</v>
      </c>
      <c r="E168" s="214" t="s">
        <v>1397</v>
      </c>
      <c r="F168" s="215" t="s">
        <v>1398</v>
      </c>
      <c r="G168" s="216" t="s">
        <v>269</v>
      </c>
      <c r="H168" s="217">
        <v>1</v>
      </c>
      <c r="I168" s="123"/>
      <c r="J168" s="123"/>
      <c r="K168" s="218">
        <f t="shared" si="1"/>
        <v>0</v>
      </c>
      <c r="L168" s="89"/>
      <c r="M168" s="22"/>
      <c r="N168" s="90" t="s">
        <v>1</v>
      </c>
      <c r="O168" s="91" t="s">
        <v>35</v>
      </c>
      <c r="P168" s="92">
        <f t="shared" si="2"/>
        <v>0</v>
      </c>
      <c r="Q168" s="92">
        <f t="shared" si="3"/>
        <v>0</v>
      </c>
      <c r="R168" s="92">
        <f t="shared" si="4"/>
        <v>0</v>
      </c>
      <c r="S168" s="93">
        <v>0</v>
      </c>
      <c r="T168" s="93">
        <f t="shared" si="5"/>
        <v>0</v>
      </c>
      <c r="U168" s="93">
        <v>0</v>
      </c>
      <c r="V168" s="93">
        <f t="shared" si="6"/>
        <v>0</v>
      </c>
      <c r="W168" s="93">
        <v>0</v>
      </c>
      <c r="X168" s="94">
        <f t="shared" si="7"/>
        <v>0</v>
      </c>
      <c r="Y168" s="21"/>
      <c r="Z168" s="21"/>
      <c r="AA168" s="21"/>
      <c r="AB168" s="21"/>
      <c r="AC168" s="21"/>
      <c r="AD168" s="21"/>
      <c r="AE168" s="21"/>
      <c r="AR168" s="95" t="s">
        <v>239</v>
      </c>
      <c r="AT168" s="95" t="s">
        <v>164</v>
      </c>
      <c r="AU168" s="95" t="s">
        <v>82</v>
      </c>
      <c r="AY168" s="17" t="s">
        <v>161</v>
      </c>
      <c r="BE168" s="96">
        <f t="shared" si="8"/>
        <v>0</v>
      </c>
      <c r="BF168" s="96">
        <f t="shared" si="9"/>
        <v>0</v>
      </c>
      <c r="BG168" s="96">
        <f t="shared" si="10"/>
        <v>0</v>
      </c>
      <c r="BH168" s="96">
        <f t="shared" si="11"/>
        <v>0</v>
      </c>
      <c r="BI168" s="96">
        <f t="shared" si="12"/>
        <v>0</v>
      </c>
      <c r="BJ168" s="17" t="s">
        <v>80</v>
      </c>
      <c r="BK168" s="96">
        <f t="shared" si="13"/>
        <v>0</v>
      </c>
      <c r="BL168" s="17" t="s">
        <v>239</v>
      </c>
      <c r="BM168" s="95" t="s">
        <v>286</v>
      </c>
    </row>
    <row r="169" spans="1:65" s="2" customFormat="1" ht="24.2" customHeight="1">
      <c r="A169" s="21"/>
      <c r="B169" s="137"/>
      <c r="C169" s="213" t="s">
        <v>287</v>
      </c>
      <c r="D169" s="213" t="s">
        <v>164</v>
      </c>
      <c r="E169" s="214" t="s">
        <v>1399</v>
      </c>
      <c r="F169" s="215" t="s">
        <v>1400</v>
      </c>
      <c r="G169" s="216" t="s">
        <v>269</v>
      </c>
      <c r="H169" s="217">
        <v>8</v>
      </c>
      <c r="I169" s="123"/>
      <c r="J169" s="123"/>
      <c r="K169" s="218">
        <f t="shared" si="1"/>
        <v>0</v>
      </c>
      <c r="L169" s="89"/>
      <c r="M169" s="22"/>
      <c r="N169" s="90" t="s">
        <v>1</v>
      </c>
      <c r="O169" s="91" t="s">
        <v>35</v>
      </c>
      <c r="P169" s="92">
        <f t="shared" si="2"/>
        <v>0</v>
      </c>
      <c r="Q169" s="92">
        <f t="shared" si="3"/>
        <v>0</v>
      </c>
      <c r="R169" s="92">
        <f t="shared" si="4"/>
        <v>0</v>
      </c>
      <c r="S169" s="93">
        <v>0</v>
      </c>
      <c r="T169" s="93">
        <f t="shared" si="5"/>
        <v>0</v>
      </c>
      <c r="U169" s="93">
        <v>0</v>
      </c>
      <c r="V169" s="93">
        <f t="shared" si="6"/>
        <v>0</v>
      </c>
      <c r="W169" s="93">
        <v>0</v>
      </c>
      <c r="X169" s="94">
        <f t="shared" si="7"/>
        <v>0</v>
      </c>
      <c r="Y169" s="21"/>
      <c r="Z169" s="21"/>
      <c r="AA169" s="21"/>
      <c r="AB169" s="21"/>
      <c r="AC169" s="21"/>
      <c r="AD169" s="21"/>
      <c r="AE169" s="21"/>
      <c r="AR169" s="95" t="s">
        <v>239</v>
      </c>
      <c r="AT169" s="95" t="s">
        <v>164</v>
      </c>
      <c r="AU169" s="95" t="s">
        <v>82</v>
      </c>
      <c r="AY169" s="17" t="s">
        <v>161</v>
      </c>
      <c r="BE169" s="96">
        <f t="shared" si="8"/>
        <v>0</v>
      </c>
      <c r="BF169" s="96">
        <f t="shared" si="9"/>
        <v>0</v>
      </c>
      <c r="BG169" s="96">
        <f t="shared" si="10"/>
        <v>0</v>
      </c>
      <c r="BH169" s="96">
        <f t="shared" si="11"/>
        <v>0</v>
      </c>
      <c r="BI169" s="96">
        <f t="shared" si="12"/>
        <v>0</v>
      </c>
      <c r="BJ169" s="17" t="s">
        <v>80</v>
      </c>
      <c r="BK169" s="96">
        <f t="shared" si="13"/>
        <v>0</v>
      </c>
      <c r="BL169" s="17" t="s">
        <v>239</v>
      </c>
      <c r="BM169" s="95" t="s">
        <v>290</v>
      </c>
    </row>
    <row r="170" spans="1:65" s="2" customFormat="1" ht="49.15" customHeight="1">
      <c r="A170" s="21"/>
      <c r="B170" s="137"/>
      <c r="C170" s="213" t="s">
        <v>245</v>
      </c>
      <c r="D170" s="213" t="s">
        <v>164</v>
      </c>
      <c r="E170" s="214" t="s">
        <v>1401</v>
      </c>
      <c r="F170" s="215" t="s">
        <v>1402</v>
      </c>
      <c r="G170" s="216" t="s">
        <v>269</v>
      </c>
      <c r="H170" s="217">
        <v>157</v>
      </c>
      <c r="I170" s="218">
        <v>0</v>
      </c>
      <c r="J170" s="123"/>
      <c r="K170" s="218">
        <f t="shared" si="1"/>
        <v>0</v>
      </c>
      <c r="L170" s="89"/>
      <c r="M170" s="22"/>
      <c r="N170" s="90" t="s">
        <v>1</v>
      </c>
      <c r="O170" s="91" t="s">
        <v>35</v>
      </c>
      <c r="P170" s="92">
        <f t="shared" si="2"/>
        <v>0</v>
      </c>
      <c r="Q170" s="92">
        <f t="shared" si="3"/>
        <v>0</v>
      </c>
      <c r="R170" s="92">
        <f t="shared" si="4"/>
        <v>0</v>
      </c>
      <c r="S170" s="93">
        <v>0</v>
      </c>
      <c r="T170" s="93">
        <f t="shared" si="5"/>
        <v>0</v>
      </c>
      <c r="U170" s="93">
        <v>0</v>
      </c>
      <c r="V170" s="93">
        <f t="shared" si="6"/>
        <v>0</v>
      </c>
      <c r="W170" s="93">
        <v>0</v>
      </c>
      <c r="X170" s="94">
        <f t="shared" si="7"/>
        <v>0</v>
      </c>
      <c r="Y170" s="21"/>
      <c r="Z170" s="21"/>
      <c r="AA170" s="21"/>
      <c r="AB170" s="21"/>
      <c r="AC170" s="21"/>
      <c r="AD170" s="21"/>
      <c r="AE170" s="21"/>
      <c r="AR170" s="95" t="s">
        <v>239</v>
      </c>
      <c r="AT170" s="95" t="s">
        <v>164</v>
      </c>
      <c r="AU170" s="95" t="s">
        <v>82</v>
      </c>
      <c r="AY170" s="17" t="s">
        <v>161</v>
      </c>
      <c r="BE170" s="96">
        <f t="shared" si="8"/>
        <v>0</v>
      </c>
      <c r="BF170" s="96">
        <f t="shared" si="9"/>
        <v>0</v>
      </c>
      <c r="BG170" s="96">
        <f t="shared" si="10"/>
        <v>0</v>
      </c>
      <c r="BH170" s="96">
        <f t="shared" si="11"/>
        <v>0</v>
      </c>
      <c r="BI170" s="96">
        <f t="shared" si="12"/>
        <v>0</v>
      </c>
      <c r="BJ170" s="17" t="s">
        <v>80</v>
      </c>
      <c r="BK170" s="96">
        <f t="shared" si="13"/>
        <v>0</v>
      </c>
      <c r="BL170" s="17" t="s">
        <v>239</v>
      </c>
      <c r="BM170" s="95" t="s">
        <v>293</v>
      </c>
    </row>
    <row r="171" spans="1:65" s="13" customFormat="1">
      <c r="B171" s="219"/>
      <c r="C171" s="220"/>
      <c r="D171" s="221" t="s">
        <v>169</v>
      </c>
      <c r="E171" s="222" t="s">
        <v>1</v>
      </c>
      <c r="F171" s="223" t="s">
        <v>1403</v>
      </c>
      <c r="G171" s="220"/>
      <c r="H171" s="224">
        <v>157</v>
      </c>
      <c r="I171" s="220"/>
      <c r="J171" s="220"/>
      <c r="K171" s="220"/>
      <c r="M171" s="97"/>
      <c r="N171" s="99"/>
      <c r="O171" s="100"/>
      <c r="P171" s="100"/>
      <c r="Q171" s="100"/>
      <c r="R171" s="100"/>
      <c r="S171" s="100"/>
      <c r="T171" s="100"/>
      <c r="U171" s="100"/>
      <c r="V171" s="100"/>
      <c r="W171" s="100"/>
      <c r="X171" s="101"/>
      <c r="AT171" s="98" t="s">
        <v>169</v>
      </c>
      <c r="AU171" s="98" t="s">
        <v>82</v>
      </c>
      <c r="AV171" s="13" t="s">
        <v>82</v>
      </c>
      <c r="AW171" s="13" t="s">
        <v>4</v>
      </c>
      <c r="AX171" s="13" t="s">
        <v>72</v>
      </c>
      <c r="AY171" s="98" t="s">
        <v>161</v>
      </c>
    </row>
    <row r="172" spans="1:65" s="14" customFormat="1">
      <c r="B172" s="225"/>
      <c r="C172" s="226"/>
      <c r="D172" s="221" t="s">
        <v>169</v>
      </c>
      <c r="E172" s="227" t="s">
        <v>1</v>
      </c>
      <c r="F172" s="228" t="s">
        <v>171</v>
      </c>
      <c r="G172" s="226"/>
      <c r="H172" s="229">
        <v>157</v>
      </c>
      <c r="I172" s="226"/>
      <c r="J172" s="226"/>
      <c r="K172" s="226"/>
      <c r="M172" s="102"/>
      <c r="N172" s="104"/>
      <c r="O172" s="105"/>
      <c r="P172" s="105"/>
      <c r="Q172" s="105"/>
      <c r="R172" s="105"/>
      <c r="S172" s="105"/>
      <c r="T172" s="105"/>
      <c r="U172" s="105"/>
      <c r="V172" s="105"/>
      <c r="W172" s="105"/>
      <c r="X172" s="106"/>
      <c r="AT172" s="103" t="s">
        <v>169</v>
      </c>
      <c r="AU172" s="103" t="s">
        <v>82</v>
      </c>
      <c r="AV172" s="14" t="s">
        <v>168</v>
      </c>
      <c r="AW172" s="14" t="s">
        <v>4</v>
      </c>
      <c r="AX172" s="14" t="s">
        <v>80</v>
      </c>
      <c r="AY172" s="103" t="s">
        <v>161</v>
      </c>
    </row>
    <row r="173" spans="1:65" s="2" customFormat="1" ht="21.75" customHeight="1">
      <c r="A173" s="21"/>
      <c r="B173" s="137"/>
      <c r="C173" s="235" t="s">
        <v>295</v>
      </c>
      <c r="D173" s="235" t="s">
        <v>549</v>
      </c>
      <c r="E173" s="236" t="s">
        <v>1404</v>
      </c>
      <c r="F173" s="237" t="s">
        <v>1405</v>
      </c>
      <c r="G173" s="238" t="s">
        <v>269</v>
      </c>
      <c r="H173" s="239">
        <v>157</v>
      </c>
      <c r="I173" s="123"/>
      <c r="J173" s="240"/>
      <c r="K173" s="241">
        <f>ROUND(P173*H173,2)</f>
        <v>0</v>
      </c>
      <c r="L173" s="115"/>
      <c r="M173" s="116"/>
      <c r="N173" s="117" t="s">
        <v>1</v>
      </c>
      <c r="O173" s="91" t="s">
        <v>35</v>
      </c>
      <c r="P173" s="92">
        <f>I173+J173</f>
        <v>0</v>
      </c>
      <c r="Q173" s="92">
        <f>ROUND(I173*H173,2)</f>
        <v>0</v>
      </c>
      <c r="R173" s="92">
        <f>ROUND(J173*H173,2)</f>
        <v>0</v>
      </c>
      <c r="S173" s="93">
        <v>0</v>
      </c>
      <c r="T173" s="93">
        <f>S173*H173</f>
        <v>0</v>
      </c>
      <c r="U173" s="93">
        <v>0</v>
      </c>
      <c r="V173" s="93">
        <f>U173*H173</f>
        <v>0</v>
      </c>
      <c r="W173" s="93">
        <v>0</v>
      </c>
      <c r="X173" s="94">
        <f>W173*H173</f>
        <v>0</v>
      </c>
      <c r="Y173" s="21"/>
      <c r="Z173" s="21"/>
      <c r="AA173" s="21"/>
      <c r="AB173" s="21"/>
      <c r="AC173" s="21"/>
      <c r="AD173" s="21"/>
      <c r="AE173" s="21"/>
      <c r="AR173" s="95" t="s">
        <v>286</v>
      </c>
      <c r="AT173" s="95" t="s">
        <v>549</v>
      </c>
      <c r="AU173" s="95" t="s">
        <v>82</v>
      </c>
      <c r="AY173" s="17" t="s">
        <v>161</v>
      </c>
      <c r="BE173" s="96">
        <f>IF(O173="základní",K173,0)</f>
        <v>0</v>
      </c>
      <c r="BF173" s="96">
        <f>IF(O173="snížená",K173,0)</f>
        <v>0</v>
      </c>
      <c r="BG173" s="96">
        <f>IF(O173="zákl. přenesená",K173,0)</f>
        <v>0</v>
      </c>
      <c r="BH173" s="96">
        <f>IF(O173="sníž. přenesená",K173,0)</f>
        <v>0</v>
      </c>
      <c r="BI173" s="96">
        <f>IF(O173="nulová",K173,0)</f>
        <v>0</v>
      </c>
      <c r="BJ173" s="17" t="s">
        <v>80</v>
      </c>
      <c r="BK173" s="96">
        <f>ROUND(P173*H173,2)</f>
        <v>0</v>
      </c>
      <c r="BL173" s="17" t="s">
        <v>239</v>
      </c>
      <c r="BM173" s="95" t="s">
        <v>298</v>
      </c>
    </row>
    <row r="174" spans="1:65" s="13" customFormat="1">
      <c r="B174" s="219"/>
      <c r="C174" s="220"/>
      <c r="D174" s="221" t="s">
        <v>169</v>
      </c>
      <c r="E174" s="222" t="s">
        <v>1</v>
      </c>
      <c r="F174" s="223" t="s">
        <v>1406</v>
      </c>
      <c r="G174" s="220"/>
      <c r="H174" s="224">
        <v>157</v>
      </c>
      <c r="I174" s="220"/>
      <c r="J174" s="220"/>
      <c r="K174" s="220"/>
      <c r="M174" s="97"/>
      <c r="N174" s="99"/>
      <c r="O174" s="100"/>
      <c r="P174" s="100"/>
      <c r="Q174" s="100"/>
      <c r="R174" s="100"/>
      <c r="S174" s="100"/>
      <c r="T174" s="100"/>
      <c r="U174" s="100"/>
      <c r="V174" s="100"/>
      <c r="W174" s="100"/>
      <c r="X174" s="101"/>
      <c r="AT174" s="98" t="s">
        <v>169</v>
      </c>
      <c r="AU174" s="98" t="s">
        <v>82</v>
      </c>
      <c r="AV174" s="13" t="s">
        <v>82</v>
      </c>
      <c r="AW174" s="13" t="s">
        <v>4</v>
      </c>
      <c r="AX174" s="13" t="s">
        <v>72</v>
      </c>
      <c r="AY174" s="98" t="s">
        <v>161</v>
      </c>
    </row>
    <row r="175" spans="1:65" s="14" customFormat="1">
      <c r="B175" s="225"/>
      <c r="C175" s="226"/>
      <c r="D175" s="221" t="s">
        <v>169</v>
      </c>
      <c r="E175" s="227" t="s">
        <v>1</v>
      </c>
      <c r="F175" s="228" t="s">
        <v>171</v>
      </c>
      <c r="G175" s="226"/>
      <c r="H175" s="229">
        <v>157</v>
      </c>
      <c r="I175" s="226"/>
      <c r="J175" s="226"/>
      <c r="K175" s="226"/>
      <c r="M175" s="102"/>
      <c r="N175" s="104"/>
      <c r="O175" s="105"/>
      <c r="P175" s="105"/>
      <c r="Q175" s="105"/>
      <c r="R175" s="105"/>
      <c r="S175" s="105"/>
      <c r="T175" s="105"/>
      <c r="U175" s="105"/>
      <c r="V175" s="105"/>
      <c r="W175" s="105"/>
      <c r="X175" s="106"/>
      <c r="AT175" s="103" t="s">
        <v>169</v>
      </c>
      <c r="AU175" s="103" t="s">
        <v>82</v>
      </c>
      <c r="AV175" s="14" t="s">
        <v>168</v>
      </c>
      <c r="AW175" s="14" t="s">
        <v>4</v>
      </c>
      <c r="AX175" s="14" t="s">
        <v>80</v>
      </c>
      <c r="AY175" s="103" t="s">
        <v>161</v>
      </c>
    </row>
    <row r="176" spans="1:65" s="2" customFormat="1" ht="37.9" customHeight="1">
      <c r="A176" s="21"/>
      <c r="B176" s="137"/>
      <c r="C176" s="213" t="s">
        <v>248</v>
      </c>
      <c r="D176" s="213" t="s">
        <v>164</v>
      </c>
      <c r="E176" s="214" t="s">
        <v>1407</v>
      </c>
      <c r="F176" s="215" t="s">
        <v>1408</v>
      </c>
      <c r="G176" s="216" t="s">
        <v>346</v>
      </c>
      <c r="H176" s="217">
        <v>900</v>
      </c>
      <c r="I176" s="218">
        <v>0</v>
      </c>
      <c r="J176" s="123"/>
      <c r="K176" s="218">
        <f>ROUND(P176*H176,2)</f>
        <v>0</v>
      </c>
      <c r="L176" s="89"/>
      <c r="M176" s="22"/>
      <c r="N176" s="90" t="s">
        <v>1</v>
      </c>
      <c r="O176" s="91" t="s">
        <v>35</v>
      </c>
      <c r="P176" s="92">
        <f>I176+J176</f>
        <v>0</v>
      </c>
      <c r="Q176" s="92">
        <f>ROUND(I176*H176,2)</f>
        <v>0</v>
      </c>
      <c r="R176" s="92">
        <f>ROUND(J176*H176,2)</f>
        <v>0</v>
      </c>
      <c r="S176" s="93">
        <v>0</v>
      </c>
      <c r="T176" s="93">
        <f>S176*H176</f>
        <v>0</v>
      </c>
      <c r="U176" s="93">
        <v>0</v>
      </c>
      <c r="V176" s="93">
        <f>U176*H176</f>
        <v>0</v>
      </c>
      <c r="W176" s="93">
        <v>0</v>
      </c>
      <c r="X176" s="94">
        <f>W176*H176</f>
        <v>0</v>
      </c>
      <c r="Y176" s="21"/>
      <c r="Z176" s="21"/>
      <c r="AA176" s="21"/>
      <c r="AB176" s="21"/>
      <c r="AC176" s="21"/>
      <c r="AD176" s="21"/>
      <c r="AE176" s="21"/>
      <c r="AR176" s="95" t="s">
        <v>239</v>
      </c>
      <c r="AT176" s="95" t="s">
        <v>164</v>
      </c>
      <c r="AU176" s="95" t="s">
        <v>82</v>
      </c>
      <c r="AY176" s="17" t="s">
        <v>161</v>
      </c>
      <c r="BE176" s="96">
        <f>IF(O176="základní",K176,0)</f>
        <v>0</v>
      </c>
      <c r="BF176" s="96">
        <f>IF(O176="snížená",K176,0)</f>
        <v>0</v>
      </c>
      <c r="BG176" s="96">
        <f>IF(O176="zákl. přenesená",K176,0)</f>
        <v>0</v>
      </c>
      <c r="BH176" s="96">
        <f>IF(O176="sníž. přenesená",K176,0)</f>
        <v>0</v>
      </c>
      <c r="BI176" s="96">
        <f>IF(O176="nulová",K176,0)</f>
        <v>0</v>
      </c>
      <c r="BJ176" s="17" t="s">
        <v>80</v>
      </c>
      <c r="BK176" s="96">
        <f>ROUND(P176*H176,2)</f>
        <v>0</v>
      </c>
      <c r="BL176" s="17" t="s">
        <v>239</v>
      </c>
      <c r="BM176" s="95" t="s">
        <v>301</v>
      </c>
    </row>
    <row r="177" spans="1:65" s="15" customFormat="1">
      <c r="B177" s="230"/>
      <c r="C177" s="231"/>
      <c r="D177" s="221" t="s">
        <v>169</v>
      </c>
      <c r="E177" s="232" t="s">
        <v>1</v>
      </c>
      <c r="F177" s="233" t="s">
        <v>1409</v>
      </c>
      <c r="G177" s="231"/>
      <c r="H177" s="232" t="s">
        <v>1</v>
      </c>
      <c r="I177" s="231"/>
      <c r="J177" s="231"/>
      <c r="K177" s="231"/>
      <c r="M177" s="107"/>
      <c r="N177" s="109"/>
      <c r="O177" s="110"/>
      <c r="P177" s="110"/>
      <c r="Q177" s="110"/>
      <c r="R177" s="110"/>
      <c r="S177" s="110"/>
      <c r="T177" s="110"/>
      <c r="U177" s="110"/>
      <c r="V177" s="110"/>
      <c r="W177" s="110"/>
      <c r="X177" s="111"/>
      <c r="AT177" s="108" t="s">
        <v>169</v>
      </c>
      <c r="AU177" s="108" t="s">
        <v>82</v>
      </c>
      <c r="AV177" s="15" t="s">
        <v>80</v>
      </c>
      <c r="AW177" s="15" t="s">
        <v>4</v>
      </c>
      <c r="AX177" s="15" t="s">
        <v>72</v>
      </c>
      <c r="AY177" s="108" t="s">
        <v>161</v>
      </c>
    </row>
    <row r="178" spans="1:65" s="13" customFormat="1">
      <c r="B178" s="219"/>
      <c r="C178" s="220"/>
      <c r="D178" s="221" t="s">
        <v>169</v>
      </c>
      <c r="E178" s="222" t="s">
        <v>1</v>
      </c>
      <c r="F178" s="223" t="s">
        <v>1410</v>
      </c>
      <c r="G178" s="220"/>
      <c r="H178" s="224">
        <v>700</v>
      </c>
      <c r="I178" s="220"/>
      <c r="J178" s="220"/>
      <c r="K178" s="220"/>
      <c r="M178" s="97"/>
      <c r="N178" s="99"/>
      <c r="O178" s="100"/>
      <c r="P178" s="100"/>
      <c r="Q178" s="100"/>
      <c r="R178" s="100"/>
      <c r="S178" s="100"/>
      <c r="T178" s="100"/>
      <c r="U178" s="100"/>
      <c r="V178" s="100"/>
      <c r="W178" s="100"/>
      <c r="X178" s="101"/>
      <c r="AT178" s="98" t="s">
        <v>169</v>
      </c>
      <c r="AU178" s="98" t="s">
        <v>82</v>
      </c>
      <c r="AV178" s="13" t="s">
        <v>82</v>
      </c>
      <c r="AW178" s="13" t="s">
        <v>4</v>
      </c>
      <c r="AX178" s="13" t="s">
        <v>72</v>
      </c>
      <c r="AY178" s="98" t="s">
        <v>161</v>
      </c>
    </row>
    <row r="179" spans="1:65" s="15" customFormat="1">
      <c r="B179" s="230"/>
      <c r="C179" s="231"/>
      <c r="D179" s="221" t="s">
        <v>169</v>
      </c>
      <c r="E179" s="232" t="s">
        <v>1</v>
      </c>
      <c r="F179" s="233" t="s">
        <v>1411</v>
      </c>
      <c r="G179" s="231"/>
      <c r="H179" s="232" t="s">
        <v>1</v>
      </c>
      <c r="I179" s="231"/>
      <c r="J179" s="231"/>
      <c r="K179" s="231"/>
      <c r="M179" s="107"/>
      <c r="N179" s="109"/>
      <c r="O179" s="110"/>
      <c r="P179" s="110"/>
      <c r="Q179" s="110"/>
      <c r="R179" s="110"/>
      <c r="S179" s="110"/>
      <c r="T179" s="110"/>
      <c r="U179" s="110"/>
      <c r="V179" s="110"/>
      <c r="W179" s="110"/>
      <c r="X179" s="111"/>
      <c r="AT179" s="108" t="s">
        <v>169</v>
      </c>
      <c r="AU179" s="108" t="s">
        <v>82</v>
      </c>
      <c r="AV179" s="15" t="s">
        <v>80</v>
      </c>
      <c r="AW179" s="15" t="s">
        <v>4</v>
      </c>
      <c r="AX179" s="15" t="s">
        <v>72</v>
      </c>
      <c r="AY179" s="108" t="s">
        <v>161</v>
      </c>
    </row>
    <row r="180" spans="1:65" s="13" customFormat="1">
      <c r="B180" s="219"/>
      <c r="C180" s="220"/>
      <c r="D180" s="221" t="s">
        <v>169</v>
      </c>
      <c r="E180" s="222" t="s">
        <v>1</v>
      </c>
      <c r="F180" s="223" t="s">
        <v>913</v>
      </c>
      <c r="G180" s="220"/>
      <c r="H180" s="224">
        <v>200</v>
      </c>
      <c r="I180" s="220"/>
      <c r="J180" s="220"/>
      <c r="K180" s="220"/>
      <c r="M180" s="97"/>
      <c r="N180" s="99"/>
      <c r="O180" s="100"/>
      <c r="P180" s="100"/>
      <c r="Q180" s="100"/>
      <c r="R180" s="100"/>
      <c r="S180" s="100"/>
      <c r="T180" s="100"/>
      <c r="U180" s="100"/>
      <c r="V180" s="100"/>
      <c r="W180" s="100"/>
      <c r="X180" s="101"/>
      <c r="AT180" s="98" t="s">
        <v>169</v>
      </c>
      <c r="AU180" s="98" t="s">
        <v>82</v>
      </c>
      <c r="AV180" s="13" t="s">
        <v>82</v>
      </c>
      <c r="AW180" s="13" t="s">
        <v>4</v>
      </c>
      <c r="AX180" s="13" t="s">
        <v>72</v>
      </c>
      <c r="AY180" s="98" t="s">
        <v>161</v>
      </c>
    </row>
    <row r="181" spans="1:65" s="14" customFormat="1">
      <c r="B181" s="225"/>
      <c r="C181" s="226"/>
      <c r="D181" s="221" t="s">
        <v>169</v>
      </c>
      <c r="E181" s="227" t="s">
        <v>1</v>
      </c>
      <c r="F181" s="228" t="s">
        <v>171</v>
      </c>
      <c r="G181" s="226"/>
      <c r="H181" s="229">
        <v>900</v>
      </c>
      <c r="I181" s="226"/>
      <c r="J181" s="226"/>
      <c r="K181" s="226"/>
      <c r="M181" s="102"/>
      <c r="N181" s="104"/>
      <c r="O181" s="105"/>
      <c r="P181" s="105"/>
      <c r="Q181" s="105"/>
      <c r="R181" s="105"/>
      <c r="S181" s="105"/>
      <c r="T181" s="105"/>
      <c r="U181" s="105"/>
      <c r="V181" s="105"/>
      <c r="W181" s="105"/>
      <c r="X181" s="106"/>
      <c r="AT181" s="103" t="s">
        <v>169</v>
      </c>
      <c r="AU181" s="103" t="s">
        <v>82</v>
      </c>
      <c r="AV181" s="14" t="s">
        <v>168</v>
      </c>
      <c r="AW181" s="14" t="s">
        <v>4</v>
      </c>
      <c r="AX181" s="14" t="s">
        <v>80</v>
      </c>
      <c r="AY181" s="103" t="s">
        <v>161</v>
      </c>
    </row>
    <row r="182" spans="1:65" s="2" customFormat="1" ht="24.2" customHeight="1">
      <c r="A182" s="21"/>
      <c r="B182" s="137"/>
      <c r="C182" s="235" t="s">
        <v>8</v>
      </c>
      <c r="D182" s="235" t="s">
        <v>549</v>
      </c>
      <c r="E182" s="236" t="s">
        <v>1412</v>
      </c>
      <c r="F182" s="237" t="s">
        <v>1413</v>
      </c>
      <c r="G182" s="238" t="s">
        <v>346</v>
      </c>
      <c r="H182" s="239">
        <v>1035</v>
      </c>
      <c r="I182" s="123"/>
      <c r="J182" s="240"/>
      <c r="K182" s="241">
        <f>ROUND(P182*H182,2)</f>
        <v>0</v>
      </c>
      <c r="L182" s="115"/>
      <c r="M182" s="116"/>
      <c r="N182" s="117" t="s">
        <v>1</v>
      </c>
      <c r="O182" s="91" t="s">
        <v>35</v>
      </c>
      <c r="P182" s="92">
        <f>I182+J182</f>
        <v>0</v>
      </c>
      <c r="Q182" s="92">
        <f>ROUND(I182*H182,2)</f>
        <v>0</v>
      </c>
      <c r="R182" s="92">
        <f>ROUND(J182*H182,2)</f>
        <v>0</v>
      </c>
      <c r="S182" s="93">
        <v>0</v>
      </c>
      <c r="T182" s="93">
        <f>S182*H182</f>
        <v>0</v>
      </c>
      <c r="U182" s="93">
        <v>0</v>
      </c>
      <c r="V182" s="93">
        <f>U182*H182</f>
        <v>0</v>
      </c>
      <c r="W182" s="93">
        <v>0</v>
      </c>
      <c r="X182" s="94">
        <f>W182*H182</f>
        <v>0</v>
      </c>
      <c r="Y182" s="21"/>
      <c r="Z182" s="21"/>
      <c r="AA182" s="21"/>
      <c r="AB182" s="21"/>
      <c r="AC182" s="21"/>
      <c r="AD182" s="21"/>
      <c r="AE182" s="21"/>
      <c r="AR182" s="95" t="s">
        <v>286</v>
      </c>
      <c r="AT182" s="95" t="s">
        <v>549</v>
      </c>
      <c r="AU182" s="95" t="s">
        <v>82</v>
      </c>
      <c r="AY182" s="17" t="s">
        <v>161</v>
      </c>
      <c r="BE182" s="96">
        <f>IF(O182="základní",K182,0)</f>
        <v>0</v>
      </c>
      <c r="BF182" s="96">
        <f>IF(O182="snížená",K182,0)</f>
        <v>0</v>
      </c>
      <c r="BG182" s="96">
        <f>IF(O182="zákl. přenesená",K182,0)</f>
        <v>0</v>
      </c>
      <c r="BH182" s="96">
        <f>IF(O182="sníž. přenesená",K182,0)</f>
        <v>0</v>
      </c>
      <c r="BI182" s="96">
        <f>IF(O182="nulová",K182,0)</f>
        <v>0</v>
      </c>
      <c r="BJ182" s="17" t="s">
        <v>80</v>
      </c>
      <c r="BK182" s="96">
        <f>ROUND(P182*H182,2)</f>
        <v>0</v>
      </c>
      <c r="BL182" s="17" t="s">
        <v>239</v>
      </c>
      <c r="BM182" s="95" t="s">
        <v>305</v>
      </c>
    </row>
    <row r="183" spans="1:65" s="13" customFormat="1">
      <c r="B183" s="219"/>
      <c r="C183" s="220"/>
      <c r="D183" s="221" t="s">
        <v>169</v>
      </c>
      <c r="E183" s="222" t="s">
        <v>1</v>
      </c>
      <c r="F183" s="223" t="s">
        <v>1414</v>
      </c>
      <c r="G183" s="220"/>
      <c r="H183" s="224">
        <v>1035</v>
      </c>
      <c r="I183" s="220"/>
      <c r="J183" s="220"/>
      <c r="K183" s="220"/>
      <c r="M183" s="97"/>
      <c r="N183" s="99"/>
      <c r="O183" s="100"/>
      <c r="P183" s="100"/>
      <c r="Q183" s="100"/>
      <c r="R183" s="100"/>
      <c r="S183" s="100"/>
      <c r="T183" s="100"/>
      <c r="U183" s="100"/>
      <c r="V183" s="100"/>
      <c r="W183" s="100"/>
      <c r="X183" s="101"/>
      <c r="AT183" s="98" t="s">
        <v>169</v>
      </c>
      <c r="AU183" s="98" t="s">
        <v>82</v>
      </c>
      <c r="AV183" s="13" t="s">
        <v>82</v>
      </c>
      <c r="AW183" s="13" t="s">
        <v>4</v>
      </c>
      <c r="AX183" s="13" t="s">
        <v>72</v>
      </c>
      <c r="AY183" s="98" t="s">
        <v>161</v>
      </c>
    </row>
    <row r="184" spans="1:65" s="14" customFormat="1">
      <c r="B184" s="225"/>
      <c r="C184" s="226"/>
      <c r="D184" s="221" t="s">
        <v>169</v>
      </c>
      <c r="E184" s="227" t="s">
        <v>1</v>
      </c>
      <c r="F184" s="228" t="s">
        <v>171</v>
      </c>
      <c r="G184" s="226"/>
      <c r="H184" s="229">
        <v>1035</v>
      </c>
      <c r="I184" s="226"/>
      <c r="J184" s="226"/>
      <c r="K184" s="226"/>
      <c r="M184" s="102"/>
      <c r="N184" s="104"/>
      <c r="O184" s="105"/>
      <c r="P184" s="105"/>
      <c r="Q184" s="105"/>
      <c r="R184" s="105"/>
      <c r="S184" s="105"/>
      <c r="T184" s="105"/>
      <c r="U184" s="105"/>
      <c r="V184" s="105"/>
      <c r="W184" s="105"/>
      <c r="X184" s="106"/>
      <c r="AT184" s="103" t="s">
        <v>169</v>
      </c>
      <c r="AU184" s="103" t="s">
        <v>82</v>
      </c>
      <c r="AV184" s="14" t="s">
        <v>168</v>
      </c>
      <c r="AW184" s="14" t="s">
        <v>4</v>
      </c>
      <c r="AX184" s="14" t="s">
        <v>80</v>
      </c>
      <c r="AY184" s="103" t="s">
        <v>161</v>
      </c>
    </row>
    <row r="185" spans="1:65" s="2" customFormat="1" ht="37.9" customHeight="1">
      <c r="A185" s="21"/>
      <c r="B185" s="137"/>
      <c r="C185" s="213" t="s">
        <v>252</v>
      </c>
      <c r="D185" s="213" t="s">
        <v>164</v>
      </c>
      <c r="E185" s="214" t="s">
        <v>1415</v>
      </c>
      <c r="F185" s="215" t="s">
        <v>1416</v>
      </c>
      <c r="G185" s="216" t="s">
        <v>346</v>
      </c>
      <c r="H185" s="217">
        <v>950</v>
      </c>
      <c r="I185" s="218">
        <v>0</v>
      </c>
      <c r="J185" s="123"/>
      <c r="K185" s="218">
        <f>ROUND(P185*H185,2)</f>
        <v>0</v>
      </c>
      <c r="L185" s="89"/>
      <c r="M185" s="22"/>
      <c r="N185" s="90" t="s">
        <v>1</v>
      </c>
      <c r="O185" s="91" t="s">
        <v>35</v>
      </c>
      <c r="P185" s="92">
        <f>I185+J185</f>
        <v>0</v>
      </c>
      <c r="Q185" s="92">
        <f>ROUND(I185*H185,2)</f>
        <v>0</v>
      </c>
      <c r="R185" s="92">
        <f>ROUND(J185*H185,2)</f>
        <v>0</v>
      </c>
      <c r="S185" s="93">
        <v>0</v>
      </c>
      <c r="T185" s="93">
        <f>S185*H185</f>
        <v>0</v>
      </c>
      <c r="U185" s="93">
        <v>0</v>
      </c>
      <c r="V185" s="93">
        <f>U185*H185</f>
        <v>0</v>
      </c>
      <c r="W185" s="93">
        <v>0</v>
      </c>
      <c r="X185" s="94">
        <f>W185*H185</f>
        <v>0</v>
      </c>
      <c r="Y185" s="21"/>
      <c r="Z185" s="21"/>
      <c r="AA185" s="21"/>
      <c r="AB185" s="21"/>
      <c r="AC185" s="21"/>
      <c r="AD185" s="21"/>
      <c r="AE185" s="21"/>
      <c r="AR185" s="95" t="s">
        <v>239</v>
      </c>
      <c r="AT185" s="95" t="s">
        <v>164</v>
      </c>
      <c r="AU185" s="95" t="s">
        <v>82</v>
      </c>
      <c r="AY185" s="17" t="s">
        <v>161</v>
      </c>
      <c r="BE185" s="96">
        <f>IF(O185="základní",K185,0)</f>
        <v>0</v>
      </c>
      <c r="BF185" s="96">
        <f>IF(O185="snížená",K185,0)</f>
        <v>0</v>
      </c>
      <c r="BG185" s="96">
        <f>IF(O185="zákl. přenesená",K185,0)</f>
        <v>0</v>
      </c>
      <c r="BH185" s="96">
        <f>IF(O185="sníž. přenesená",K185,0)</f>
        <v>0</v>
      </c>
      <c r="BI185" s="96">
        <f>IF(O185="nulová",K185,0)</f>
        <v>0</v>
      </c>
      <c r="BJ185" s="17" t="s">
        <v>80</v>
      </c>
      <c r="BK185" s="96">
        <f>ROUND(P185*H185,2)</f>
        <v>0</v>
      </c>
      <c r="BL185" s="17" t="s">
        <v>239</v>
      </c>
      <c r="BM185" s="95" t="s">
        <v>310</v>
      </c>
    </row>
    <row r="186" spans="1:65" s="15" customFormat="1">
      <c r="B186" s="230"/>
      <c r="C186" s="231"/>
      <c r="D186" s="221" t="s">
        <v>169</v>
      </c>
      <c r="E186" s="232" t="s">
        <v>1</v>
      </c>
      <c r="F186" s="233" t="s">
        <v>1417</v>
      </c>
      <c r="G186" s="231"/>
      <c r="H186" s="232" t="s">
        <v>1</v>
      </c>
      <c r="I186" s="231"/>
      <c r="J186" s="231"/>
      <c r="K186" s="231"/>
      <c r="M186" s="107"/>
      <c r="N186" s="109"/>
      <c r="O186" s="110"/>
      <c r="P186" s="110"/>
      <c r="Q186" s="110"/>
      <c r="R186" s="110"/>
      <c r="S186" s="110"/>
      <c r="T186" s="110"/>
      <c r="U186" s="110"/>
      <c r="V186" s="110"/>
      <c r="W186" s="110"/>
      <c r="X186" s="111"/>
      <c r="AT186" s="108" t="s">
        <v>169</v>
      </c>
      <c r="AU186" s="108" t="s">
        <v>82</v>
      </c>
      <c r="AV186" s="15" t="s">
        <v>80</v>
      </c>
      <c r="AW186" s="15" t="s">
        <v>4</v>
      </c>
      <c r="AX186" s="15" t="s">
        <v>72</v>
      </c>
      <c r="AY186" s="108" t="s">
        <v>161</v>
      </c>
    </row>
    <row r="187" spans="1:65" s="13" customFormat="1">
      <c r="B187" s="219"/>
      <c r="C187" s="220"/>
      <c r="D187" s="221" t="s">
        <v>169</v>
      </c>
      <c r="E187" s="222" t="s">
        <v>1</v>
      </c>
      <c r="F187" s="223" t="s">
        <v>1418</v>
      </c>
      <c r="G187" s="220"/>
      <c r="H187" s="224">
        <v>900</v>
      </c>
      <c r="I187" s="220"/>
      <c r="J187" s="220"/>
      <c r="K187" s="220"/>
      <c r="M187" s="97"/>
      <c r="N187" s="99"/>
      <c r="O187" s="100"/>
      <c r="P187" s="100"/>
      <c r="Q187" s="100"/>
      <c r="R187" s="100"/>
      <c r="S187" s="100"/>
      <c r="T187" s="100"/>
      <c r="U187" s="100"/>
      <c r="V187" s="100"/>
      <c r="W187" s="100"/>
      <c r="X187" s="101"/>
      <c r="AT187" s="98" t="s">
        <v>169</v>
      </c>
      <c r="AU187" s="98" t="s">
        <v>82</v>
      </c>
      <c r="AV187" s="13" t="s">
        <v>82</v>
      </c>
      <c r="AW187" s="13" t="s">
        <v>4</v>
      </c>
      <c r="AX187" s="13" t="s">
        <v>72</v>
      </c>
      <c r="AY187" s="98" t="s">
        <v>161</v>
      </c>
    </row>
    <row r="188" spans="1:65" s="15" customFormat="1">
      <c r="B188" s="230"/>
      <c r="C188" s="231"/>
      <c r="D188" s="221" t="s">
        <v>169</v>
      </c>
      <c r="E188" s="232" t="s">
        <v>1</v>
      </c>
      <c r="F188" s="233" t="s">
        <v>1419</v>
      </c>
      <c r="G188" s="231"/>
      <c r="H188" s="232" t="s">
        <v>1</v>
      </c>
      <c r="I188" s="231"/>
      <c r="J188" s="231"/>
      <c r="K188" s="231"/>
      <c r="M188" s="107"/>
      <c r="N188" s="109"/>
      <c r="O188" s="110"/>
      <c r="P188" s="110"/>
      <c r="Q188" s="110"/>
      <c r="R188" s="110"/>
      <c r="S188" s="110"/>
      <c r="T188" s="110"/>
      <c r="U188" s="110"/>
      <c r="V188" s="110"/>
      <c r="W188" s="110"/>
      <c r="X188" s="111"/>
      <c r="AT188" s="108" t="s">
        <v>169</v>
      </c>
      <c r="AU188" s="108" t="s">
        <v>82</v>
      </c>
      <c r="AV188" s="15" t="s">
        <v>80</v>
      </c>
      <c r="AW188" s="15" t="s">
        <v>4</v>
      </c>
      <c r="AX188" s="15" t="s">
        <v>72</v>
      </c>
      <c r="AY188" s="108" t="s">
        <v>161</v>
      </c>
    </row>
    <row r="189" spans="1:65" s="13" customFormat="1">
      <c r="B189" s="219"/>
      <c r="C189" s="220"/>
      <c r="D189" s="221" t="s">
        <v>169</v>
      </c>
      <c r="E189" s="222" t="s">
        <v>1</v>
      </c>
      <c r="F189" s="223" t="s">
        <v>324</v>
      </c>
      <c r="G189" s="220"/>
      <c r="H189" s="224">
        <v>50</v>
      </c>
      <c r="I189" s="220"/>
      <c r="J189" s="220"/>
      <c r="K189" s="220"/>
      <c r="M189" s="97"/>
      <c r="N189" s="99"/>
      <c r="O189" s="100"/>
      <c r="P189" s="100"/>
      <c r="Q189" s="100"/>
      <c r="R189" s="100"/>
      <c r="S189" s="100"/>
      <c r="T189" s="100"/>
      <c r="U189" s="100"/>
      <c r="V189" s="100"/>
      <c r="W189" s="100"/>
      <c r="X189" s="101"/>
      <c r="AT189" s="98" t="s">
        <v>169</v>
      </c>
      <c r="AU189" s="98" t="s">
        <v>82</v>
      </c>
      <c r="AV189" s="13" t="s">
        <v>82</v>
      </c>
      <c r="AW189" s="13" t="s">
        <v>4</v>
      </c>
      <c r="AX189" s="13" t="s">
        <v>72</v>
      </c>
      <c r="AY189" s="98" t="s">
        <v>161</v>
      </c>
    </row>
    <row r="190" spans="1:65" s="14" customFormat="1">
      <c r="B190" s="225"/>
      <c r="C190" s="226"/>
      <c r="D190" s="221" t="s">
        <v>169</v>
      </c>
      <c r="E190" s="227" t="s">
        <v>1</v>
      </c>
      <c r="F190" s="228" t="s">
        <v>171</v>
      </c>
      <c r="G190" s="226"/>
      <c r="H190" s="229">
        <v>950</v>
      </c>
      <c r="I190" s="226"/>
      <c r="J190" s="226"/>
      <c r="K190" s="226"/>
      <c r="M190" s="102"/>
      <c r="N190" s="104"/>
      <c r="O190" s="105"/>
      <c r="P190" s="105"/>
      <c r="Q190" s="105"/>
      <c r="R190" s="105"/>
      <c r="S190" s="105"/>
      <c r="T190" s="105"/>
      <c r="U190" s="105"/>
      <c r="V190" s="105"/>
      <c r="W190" s="105"/>
      <c r="X190" s="106"/>
      <c r="AT190" s="103" t="s">
        <v>169</v>
      </c>
      <c r="AU190" s="103" t="s">
        <v>82</v>
      </c>
      <c r="AV190" s="14" t="s">
        <v>168</v>
      </c>
      <c r="AW190" s="14" t="s">
        <v>4</v>
      </c>
      <c r="AX190" s="14" t="s">
        <v>80</v>
      </c>
      <c r="AY190" s="103" t="s">
        <v>161</v>
      </c>
    </row>
    <row r="191" spans="1:65" s="2" customFormat="1" ht="24.2" customHeight="1">
      <c r="A191" s="21"/>
      <c r="B191" s="137"/>
      <c r="C191" s="235" t="s">
        <v>311</v>
      </c>
      <c r="D191" s="235" t="s">
        <v>549</v>
      </c>
      <c r="E191" s="236" t="s">
        <v>1420</v>
      </c>
      <c r="F191" s="237" t="s">
        <v>1421</v>
      </c>
      <c r="G191" s="238" t="s">
        <v>346</v>
      </c>
      <c r="H191" s="239">
        <v>1035</v>
      </c>
      <c r="I191" s="123"/>
      <c r="J191" s="240"/>
      <c r="K191" s="241">
        <f>ROUND(P191*H191,2)</f>
        <v>0</v>
      </c>
      <c r="L191" s="115"/>
      <c r="M191" s="116"/>
      <c r="N191" s="117" t="s">
        <v>1</v>
      </c>
      <c r="O191" s="91" t="s">
        <v>35</v>
      </c>
      <c r="P191" s="92">
        <f>I191+J191</f>
        <v>0</v>
      </c>
      <c r="Q191" s="92">
        <f>ROUND(I191*H191,2)</f>
        <v>0</v>
      </c>
      <c r="R191" s="92">
        <f>ROUND(J191*H191,2)</f>
        <v>0</v>
      </c>
      <c r="S191" s="93">
        <v>0</v>
      </c>
      <c r="T191" s="93">
        <f>S191*H191</f>
        <v>0</v>
      </c>
      <c r="U191" s="93">
        <v>0</v>
      </c>
      <c r="V191" s="93">
        <f>U191*H191</f>
        <v>0</v>
      </c>
      <c r="W191" s="93">
        <v>0</v>
      </c>
      <c r="X191" s="94">
        <f>W191*H191</f>
        <v>0</v>
      </c>
      <c r="Y191" s="21"/>
      <c r="Z191" s="21"/>
      <c r="AA191" s="21"/>
      <c r="AB191" s="21"/>
      <c r="AC191" s="21"/>
      <c r="AD191" s="21"/>
      <c r="AE191" s="21"/>
      <c r="AR191" s="95" t="s">
        <v>286</v>
      </c>
      <c r="AT191" s="95" t="s">
        <v>549</v>
      </c>
      <c r="AU191" s="95" t="s">
        <v>82</v>
      </c>
      <c r="AY191" s="17" t="s">
        <v>161</v>
      </c>
      <c r="BE191" s="96">
        <f>IF(O191="základní",K191,0)</f>
        <v>0</v>
      </c>
      <c r="BF191" s="96">
        <f>IF(O191="snížená",K191,0)</f>
        <v>0</v>
      </c>
      <c r="BG191" s="96">
        <f>IF(O191="zákl. přenesená",K191,0)</f>
        <v>0</v>
      </c>
      <c r="BH191" s="96">
        <f>IF(O191="sníž. přenesená",K191,0)</f>
        <v>0</v>
      </c>
      <c r="BI191" s="96">
        <f>IF(O191="nulová",K191,0)</f>
        <v>0</v>
      </c>
      <c r="BJ191" s="17" t="s">
        <v>80</v>
      </c>
      <c r="BK191" s="96">
        <f>ROUND(P191*H191,2)</f>
        <v>0</v>
      </c>
      <c r="BL191" s="17" t="s">
        <v>239</v>
      </c>
      <c r="BM191" s="95" t="s">
        <v>314</v>
      </c>
    </row>
    <row r="192" spans="1:65" s="13" customFormat="1">
      <c r="B192" s="219"/>
      <c r="C192" s="220"/>
      <c r="D192" s="221" t="s">
        <v>169</v>
      </c>
      <c r="E192" s="222" t="s">
        <v>1</v>
      </c>
      <c r="F192" s="223" t="s">
        <v>1414</v>
      </c>
      <c r="G192" s="220"/>
      <c r="H192" s="224">
        <v>1035</v>
      </c>
      <c r="I192" s="220"/>
      <c r="J192" s="220"/>
      <c r="K192" s="220"/>
      <c r="M192" s="97"/>
      <c r="N192" s="99"/>
      <c r="O192" s="100"/>
      <c r="P192" s="100"/>
      <c r="Q192" s="100"/>
      <c r="R192" s="100"/>
      <c r="S192" s="100"/>
      <c r="T192" s="100"/>
      <c r="U192" s="100"/>
      <c r="V192" s="100"/>
      <c r="W192" s="100"/>
      <c r="X192" s="101"/>
      <c r="AT192" s="98" t="s">
        <v>169</v>
      </c>
      <c r="AU192" s="98" t="s">
        <v>82</v>
      </c>
      <c r="AV192" s="13" t="s">
        <v>82</v>
      </c>
      <c r="AW192" s="13" t="s">
        <v>4</v>
      </c>
      <c r="AX192" s="13" t="s">
        <v>72</v>
      </c>
      <c r="AY192" s="98" t="s">
        <v>161</v>
      </c>
    </row>
    <row r="193" spans="1:65" s="14" customFormat="1">
      <c r="B193" s="225"/>
      <c r="C193" s="226"/>
      <c r="D193" s="221" t="s">
        <v>169</v>
      </c>
      <c r="E193" s="227" t="s">
        <v>1</v>
      </c>
      <c r="F193" s="228" t="s">
        <v>171</v>
      </c>
      <c r="G193" s="226"/>
      <c r="H193" s="229">
        <v>1035</v>
      </c>
      <c r="I193" s="226"/>
      <c r="J193" s="226"/>
      <c r="K193" s="226"/>
      <c r="M193" s="102"/>
      <c r="N193" s="104"/>
      <c r="O193" s="105"/>
      <c r="P193" s="105"/>
      <c r="Q193" s="105"/>
      <c r="R193" s="105"/>
      <c r="S193" s="105"/>
      <c r="T193" s="105"/>
      <c r="U193" s="105"/>
      <c r="V193" s="105"/>
      <c r="W193" s="105"/>
      <c r="X193" s="106"/>
      <c r="AT193" s="103" t="s">
        <v>169</v>
      </c>
      <c r="AU193" s="103" t="s">
        <v>82</v>
      </c>
      <c r="AV193" s="14" t="s">
        <v>168</v>
      </c>
      <c r="AW193" s="14" t="s">
        <v>4</v>
      </c>
      <c r="AX193" s="14" t="s">
        <v>80</v>
      </c>
      <c r="AY193" s="103" t="s">
        <v>161</v>
      </c>
    </row>
    <row r="194" spans="1:65" s="2" customFormat="1" ht="24.2" customHeight="1">
      <c r="A194" s="21"/>
      <c r="B194" s="137"/>
      <c r="C194" s="235" t="s">
        <v>257</v>
      </c>
      <c r="D194" s="235" t="s">
        <v>549</v>
      </c>
      <c r="E194" s="236" t="s">
        <v>1422</v>
      </c>
      <c r="F194" s="237" t="s">
        <v>1423</v>
      </c>
      <c r="G194" s="238" t="s">
        <v>346</v>
      </c>
      <c r="H194" s="239">
        <v>57.5</v>
      </c>
      <c r="I194" s="123"/>
      <c r="J194" s="240"/>
      <c r="K194" s="241">
        <f>ROUND(P194*H194,2)</f>
        <v>0</v>
      </c>
      <c r="L194" s="115"/>
      <c r="M194" s="116"/>
      <c r="N194" s="117" t="s">
        <v>1</v>
      </c>
      <c r="O194" s="91" t="s">
        <v>35</v>
      </c>
      <c r="P194" s="92">
        <f>I194+J194</f>
        <v>0</v>
      </c>
      <c r="Q194" s="92">
        <f>ROUND(I194*H194,2)</f>
        <v>0</v>
      </c>
      <c r="R194" s="92">
        <f>ROUND(J194*H194,2)</f>
        <v>0</v>
      </c>
      <c r="S194" s="93">
        <v>0</v>
      </c>
      <c r="T194" s="93">
        <f>S194*H194</f>
        <v>0</v>
      </c>
      <c r="U194" s="93">
        <v>0</v>
      </c>
      <c r="V194" s="93">
        <f>U194*H194</f>
        <v>0</v>
      </c>
      <c r="W194" s="93">
        <v>0</v>
      </c>
      <c r="X194" s="94">
        <f>W194*H194</f>
        <v>0</v>
      </c>
      <c r="Y194" s="21"/>
      <c r="Z194" s="21"/>
      <c r="AA194" s="21"/>
      <c r="AB194" s="21"/>
      <c r="AC194" s="21"/>
      <c r="AD194" s="21"/>
      <c r="AE194" s="21"/>
      <c r="AR194" s="95" t="s">
        <v>286</v>
      </c>
      <c r="AT194" s="95" t="s">
        <v>549</v>
      </c>
      <c r="AU194" s="95" t="s">
        <v>82</v>
      </c>
      <c r="AY194" s="17" t="s">
        <v>161</v>
      </c>
      <c r="BE194" s="96">
        <f>IF(O194="základní",K194,0)</f>
        <v>0</v>
      </c>
      <c r="BF194" s="96">
        <f>IF(O194="snížená",K194,0)</f>
        <v>0</v>
      </c>
      <c r="BG194" s="96">
        <f>IF(O194="zákl. přenesená",K194,0)</f>
        <v>0</v>
      </c>
      <c r="BH194" s="96">
        <f>IF(O194="sníž. přenesená",K194,0)</f>
        <v>0</v>
      </c>
      <c r="BI194" s="96">
        <f>IF(O194="nulová",K194,0)</f>
        <v>0</v>
      </c>
      <c r="BJ194" s="17" t="s">
        <v>80</v>
      </c>
      <c r="BK194" s="96">
        <f>ROUND(P194*H194,2)</f>
        <v>0</v>
      </c>
      <c r="BL194" s="17" t="s">
        <v>239</v>
      </c>
      <c r="BM194" s="95" t="s">
        <v>318</v>
      </c>
    </row>
    <row r="195" spans="1:65" s="13" customFormat="1">
      <c r="B195" s="219"/>
      <c r="C195" s="220"/>
      <c r="D195" s="221" t="s">
        <v>169</v>
      </c>
      <c r="E195" s="222" t="s">
        <v>1</v>
      </c>
      <c r="F195" s="223" t="s">
        <v>1424</v>
      </c>
      <c r="G195" s="220"/>
      <c r="H195" s="224">
        <v>57.5</v>
      </c>
      <c r="I195" s="220"/>
      <c r="J195" s="220"/>
      <c r="K195" s="220"/>
      <c r="M195" s="97"/>
      <c r="N195" s="99"/>
      <c r="O195" s="100"/>
      <c r="P195" s="100"/>
      <c r="Q195" s="100"/>
      <c r="R195" s="100"/>
      <c r="S195" s="100"/>
      <c r="T195" s="100"/>
      <c r="U195" s="100"/>
      <c r="V195" s="100"/>
      <c r="W195" s="100"/>
      <c r="X195" s="101"/>
      <c r="AT195" s="98" t="s">
        <v>169</v>
      </c>
      <c r="AU195" s="98" t="s">
        <v>82</v>
      </c>
      <c r="AV195" s="13" t="s">
        <v>82</v>
      </c>
      <c r="AW195" s="13" t="s">
        <v>4</v>
      </c>
      <c r="AX195" s="13" t="s">
        <v>72</v>
      </c>
      <c r="AY195" s="98" t="s">
        <v>161</v>
      </c>
    </row>
    <row r="196" spans="1:65" s="14" customFormat="1">
      <c r="B196" s="225"/>
      <c r="C196" s="226"/>
      <c r="D196" s="221" t="s">
        <v>169</v>
      </c>
      <c r="E196" s="227" t="s">
        <v>1</v>
      </c>
      <c r="F196" s="228" t="s">
        <v>171</v>
      </c>
      <c r="G196" s="226"/>
      <c r="H196" s="229">
        <v>57.5</v>
      </c>
      <c r="I196" s="226"/>
      <c r="J196" s="226"/>
      <c r="K196" s="226"/>
      <c r="M196" s="102"/>
      <c r="N196" s="104"/>
      <c r="O196" s="105"/>
      <c r="P196" s="105"/>
      <c r="Q196" s="105"/>
      <c r="R196" s="105"/>
      <c r="S196" s="105"/>
      <c r="T196" s="105"/>
      <c r="U196" s="105"/>
      <c r="V196" s="105"/>
      <c r="W196" s="105"/>
      <c r="X196" s="106"/>
      <c r="AT196" s="103" t="s">
        <v>169</v>
      </c>
      <c r="AU196" s="103" t="s">
        <v>82</v>
      </c>
      <c r="AV196" s="14" t="s">
        <v>168</v>
      </c>
      <c r="AW196" s="14" t="s">
        <v>4</v>
      </c>
      <c r="AX196" s="14" t="s">
        <v>80</v>
      </c>
      <c r="AY196" s="103" t="s">
        <v>161</v>
      </c>
    </row>
    <row r="197" spans="1:65" s="2" customFormat="1" ht="37.9" customHeight="1">
      <c r="A197" s="21"/>
      <c r="B197" s="137"/>
      <c r="C197" s="213" t="s">
        <v>321</v>
      </c>
      <c r="D197" s="213" t="s">
        <v>164</v>
      </c>
      <c r="E197" s="214" t="s">
        <v>1425</v>
      </c>
      <c r="F197" s="215" t="s">
        <v>1426</v>
      </c>
      <c r="G197" s="216" t="s">
        <v>346</v>
      </c>
      <c r="H197" s="217">
        <v>50</v>
      </c>
      <c r="I197" s="218">
        <v>0</v>
      </c>
      <c r="J197" s="123"/>
      <c r="K197" s="218">
        <f>ROUND(P197*H197,2)</f>
        <v>0</v>
      </c>
      <c r="L197" s="89"/>
      <c r="M197" s="22"/>
      <c r="N197" s="90" t="s">
        <v>1</v>
      </c>
      <c r="O197" s="91" t="s">
        <v>35</v>
      </c>
      <c r="P197" s="92">
        <f>I197+J197</f>
        <v>0</v>
      </c>
      <c r="Q197" s="92">
        <f>ROUND(I197*H197,2)</f>
        <v>0</v>
      </c>
      <c r="R197" s="92">
        <f>ROUND(J197*H197,2)</f>
        <v>0</v>
      </c>
      <c r="S197" s="93">
        <v>0</v>
      </c>
      <c r="T197" s="93">
        <f>S197*H197</f>
        <v>0</v>
      </c>
      <c r="U197" s="93">
        <v>0</v>
      </c>
      <c r="V197" s="93">
        <f>U197*H197</f>
        <v>0</v>
      </c>
      <c r="W197" s="93">
        <v>0</v>
      </c>
      <c r="X197" s="94">
        <f>W197*H197</f>
        <v>0</v>
      </c>
      <c r="Y197" s="21"/>
      <c r="Z197" s="21"/>
      <c r="AA197" s="21"/>
      <c r="AB197" s="21"/>
      <c r="AC197" s="21"/>
      <c r="AD197" s="21"/>
      <c r="AE197" s="21"/>
      <c r="AR197" s="95" t="s">
        <v>239</v>
      </c>
      <c r="AT197" s="95" t="s">
        <v>164</v>
      </c>
      <c r="AU197" s="95" t="s">
        <v>82</v>
      </c>
      <c r="AY197" s="17" t="s">
        <v>161</v>
      </c>
      <c r="BE197" s="96">
        <f>IF(O197="základní",K197,0)</f>
        <v>0</v>
      </c>
      <c r="BF197" s="96">
        <f>IF(O197="snížená",K197,0)</f>
        <v>0</v>
      </c>
      <c r="BG197" s="96">
        <f>IF(O197="zákl. přenesená",K197,0)</f>
        <v>0</v>
      </c>
      <c r="BH197" s="96">
        <f>IF(O197="sníž. přenesená",K197,0)</f>
        <v>0</v>
      </c>
      <c r="BI197" s="96">
        <f>IF(O197="nulová",K197,0)</f>
        <v>0</v>
      </c>
      <c r="BJ197" s="17" t="s">
        <v>80</v>
      </c>
      <c r="BK197" s="96">
        <f>ROUND(P197*H197,2)</f>
        <v>0</v>
      </c>
      <c r="BL197" s="17" t="s">
        <v>239</v>
      </c>
      <c r="BM197" s="95" t="s">
        <v>324</v>
      </c>
    </row>
    <row r="198" spans="1:65" s="15" customFormat="1">
      <c r="B198" s="230"/>
      <c r="C198" s="231"/>
      <c r="D198" s="221" t="s">
        <v>169</v>
      </c>
      <c r="E198" s="232" t="s">
        <v>1</v>
      </c>
      <c r="F198" s="233" t="s">
        <v>1427</v>
      </c>
      <c r="G198" s="231"/>
      <c r="H198" s="232" t="s">
        <v>1</v>
      </c>
      <c r="I198" s="231"/>
      <c r="J198" s="231"/>
      <c r="K198" s="231"/>
      <c r="M198" s="107"/>
      <c r="N198" s="109"/>
      <c r="O198" s="110"/>
      <c r="P198" s="110"/>
      <c r="Q198" s="110"/>
      <c r="R198" s="110"/>
      <c r="S198" s="110"/>
      <c r="T198" s="110"/>
      <c r="U198" s="110"/>
      <c r="V198" s="110"/>
      <c r="W198" s="110"/>
      <c r="X198" s="111"/>
      <c r="AT198" s="108" t="s">
        <v>169</v>
      </c>
      <c r="AU198" s="108" t="s">
        <v>82</v>
      </c>
      <c r="AV198" s="15" t="s">
        <v>80</v>
      </c>
      <c r="AW198" s="15" t="s">
        <v>4</v>
      </c>
      <c r="AX198" s="15" t="s">
        <v>72</v>
      </c>
      <c r="AY198" s="108" t="s">
        <v>161</v>
      </c>
    </row>
    <row r="199" spans="1:65" s="13" customFormat="1">
      <c r="B199" s="219"/>
      <c r="C199" s="220"/>
      <c r="D199" s="221" t="s">
        <v>169</v>
      </c>
      <c r="E199" s="222" t="s">
        <v>1</v>
      </c>
      <c r="F199" s="223" t="s">
        <v>324</v>
      </c>
      <c r="G199" s="220"/>
      <c r="H199" s="224">
        <v>50</v>
      </c>
      <c r="I199" s="220"/>
      <c r="J199" s="220"/>
      <c r="K199" s="220"/>
      <c r="M199" s="97"/>
      <c r="N199" s="99"/>
      <c r="O199" s="100"/>
      <c r="P199" s="100"/>
      <c r="Q199" s="100"/>
      <c r="R199" s="100"/>
      <c r="S199" s="100"/>
      <c r="T199" s="100"/>
      <c r="U199" s="100"/>
      <c r="V199" s="100"/>
      <c r="W199" s="100"/>
      <c r="X199" s="101"/>
      <c r="AT199" s="98" t="s">
        <v>169</v>
      </c>
      <c r="AU199" s="98" t="s">
        <v>82</v>
      </c>
      <c r="AV199" s="13" t="s">
        <v>82</v>
      </c>
      <c r="AW199" s="13" t="s">
        <v>4</v>
      </c>
      <c r="AX199" s="13" t="s">
        <v>72</v>
      </c>
      <c r="AY199" s="98" t="s">
        <v>161</v>
      </c>
    </row>
    <row r="200" spans="1:65" s="14" customFormat="1">
      <c r="B200" s="225"/>
      <c r="C200" s="226"/>
      <c r="D200" s="221" t="s">
        <v>169</v>
      </c>
      <c r="E200" s="227" t="s">
        <v>1</v>
      </c>
      <c r="F200" s="228" t="s">
        <v>171</v>
      </c>
      <c r="G200" s="226"/>
      <c r="H200" s="229">
        <v>50</v>
      </c>
      <c r="I200" s="226"/>
      <c r="J200" s="226"/>
      <c r="K200" s="226"/>
      <c r="M200" s="102"/>
      <c r="N200" s="104"/>
      <c r="O200" s="105"/>
      <c r="P200" s="105"/>
      <c r="Q200" s="105"/>
      <c r="R200" s="105"/>
      <c r="S200" s="105"/>
      <c r="T200" s="105"/>
      <c r="U200" s="105"/>
      <c r="V200" s="105"/>
      <c r="W200" s="105"/>
      <c r="X200" s="106"/>
      <c r="AT200" s="103" t="s">
        <v>169</v>
      </c>
      <c r="AU200" s="103" t="s">
        <v>82</v>
      </c>
      <c r="AV200" s="14" t="s">
        <v>168</v>
      </c>
      <c r="AW200" s="14" t="s">
        <v>4</v>
      </c>
      <c r="AX200" s="14" t="s">
        <v>80</v>
      </c>
      <c r="AY200" s="103" t="s">
        <v>161</v>
      </c>
    </row>
    <row r="201" spans="1:65" s="2" customFormat="1" ht="24.2" customHeight="1">
      <c r="A201" s="21"/>
      <c r="B201" s="137"/>
      <c r="C201" s="235" t="s">
        <v>270</v>
      </c>
      <c r="D201" s="235" t="s">
        <v>549</v>
      </c>
      <c r="E201" s="236" t="s">
        <v>1428</v>
      </c>
      <c r="F201" s="237" t="s">
        <v>1429</v>
      </c>
      <c r="G201" s="238" t="s">
        <v>346</v>
      </c>
      <c r="H201" s="239">
        <v>57.5</v>
      </c>
      <c r="I201" s="123"/>
      <c r="J201" s="240"/>
      <c r="K201" s="241">
        <f>ROUND(P201*H201,2)</f>
        <v>0</v>
      </c>
      <c r="L201" s="115"/>
      <c r="M201" s="116"/>
      <c r="N201" s="117" t="s">
        <v>1</v>
      </c>
      <c r="O201" s="91" t="s">
        <v>35</v>
      </c>
      <c r="P201" s="92">
        <f>I201+J201</f>
        <v>0</v>
      </c>
      <c r="Q201" s="92">
        <f>ROUND(I201*H201,2)</f>
        <v>0</v>
      </c>
      <c r="R201" s="92">
        <f>ROUND(J201*H201,2)</f>
        <v>0</v>
      </c>
      <c r="S201" s="93">
        <v>0</v>
      </c>
      <c r="T201" s="93">
        <f>S201*H201</f>
        <v>0</v>
      </c>
      <c r="U201" s="93">
        <v>0</v>
      </c>
      <c r="V201" s="93">
        <f>U201*H201</f>
        <v>0</v>
      </c>
      <c r="W201" s="93">
        <v>0</v>
      </c>
      <c r="X201" s="94">
        <f>W201*H201</f>
        <v>0</v>
      </c>
      <c r="Y201" s="21"/>
      <c r="Z201" s="21"/>
      <c r="AA201" s="21"/>
      <c r="AB201" s="21"/>
      <c r="AC201" s="21"/>
      <c r="AD201" s="21"/>
      <c r="AE201" s="21"/>
      <c r="AR201" s="95" t="s">
        <v>286</v>
      </c>
      <c r="AT201" s="95" t="s">
        <v>549</v>
      </c>
      <c r="AU201" s="95" t="s">
        <v>82</v>
      </c>
      <c r="AY201" s="17" t="s">
        <v>161</v>
      </c>
      <c r="BE201" s="96">
        <f>IF(O201="základní",K201,0)</f>
        <v>0</v>
      </c>
      <c r="BF201" s="96">
        <f>IF(O201="snížená",K201,0)</f>
        <v>0</v>
      </c>
      <c r="BG201" s="96">
        <f>IF(O201="zákl. přenesená",K201,0)</f>
        <v>0</v>
      </c>
      <c r="BH201" s="96">
        <f>IF(O201="sníž. přenesená",K201,0)</f>
        <v>0</v>
      </c>
      <c r="BI201" s="96">
        <f>IF(O201="nulová",K201,0)</f>
        <v>0</v>
      </c>
      <c r="BJ201" s="17" t="s">
        <v>80</v>
      </c>
      <c r="BK201" s="96">
        <f>ROUND(P201*H201,2)</f>
        <v>0</v>
      </c>
      <c r="BL201" s="17" t="s">
        <v>239</v>
      </c>
      <c r="BM201" s="95" t="s">
        <v>338</v>
      </c>
    </row>
    <row r="202" spans="1:65" s="13" customFormat="1">
      <c r="B202" s="219"/>
      <c r="C202" s="220"/>
      <c r="D202" s="221" t="s">
        <v>169</v>
      </c>
      <c r="E202" s="222" t="s">
        <v>1</v>
      </c>
      <c r="F202" s="223" t="s">
        <v>1430</v>
      </c>
      <c r="G202" s="220"/>
      <c r="H202" s="224">
        <v>57.5</v>
      </c>
      <c r="I202" s="220"/>
      <c r="J202" s="220"/>
      <c r="K202" s="220"/>
      <c r="M202" s="97"/>
      <c r="N202" s="99"/>
      <c r="O202" s="100"/>
      <c r="P202" s="100"/>
      <c r="Q202" s="100"/>
      <c r="R202" s="100"/>
      <c r="S202" s="100"/>
      <c r="T202" s="100"/>
      <c r="U202" s="100"/>
      <c r="V202" s="100"/>
      <c r="W202" s="100"/>
      <c r="X202" s="101"/>
      <c r="AT202" s="98" t="s">
        <v>169</v>
      </c>
      <c r="AU202" s="98" t="s">
        <v>82</v>
      </c>
      <c r="AV202" s="13" t="s">
        <v>82</v>
      </c>
      <c r="AW202" s="13" t="s">
        <v>4</v>
      </c>
      <c r="AX202" s="13" t="s">
        <v>72</v>
      </c>
      <c r="AY202" s="98" t="s">
        <v>161</v>
      </c>
    </row>
    <row r="203" spans="1:65" s="14" customFormat="1">
      <c r="B203" s="225"/>
      <c r="C203" s="226"/>
      <c r="D203" s="221" t="s">
        <v>169</v>
      </c>
      <c r="E203" s="227" t="s">
        <v>1</v>
      </c>
      <c r="F203" s="228" t="s">
        <v>171</v>
      </c>
      <c r="G203" s="226"/>
      <c r="H203" s="229">
        <v>57.5</v>
      </c>
      <c r="I203" s="226"/>
      <c r="J203" s="226"/>
      <c r="K203" s="226"/>
      <c r="M203" s="102"/>
      <c r="N203" s="104"/>
      <c r="O203" s="105"/>
      <c r="P203" s="105"/>
      <c r="Q203" s="105"/>
      <c r="R203" s="105"/>
      <c r="S203" s="105"/>
      <c r="T203" s="105"/>
      <c r="U203" s="105"/>
      <c r="V203" s="105"/>
      <c r="W203" s="105"/>
      <c r="X203" s="106"/>
      <c r="AT203" s="103" t="s">
        <v>169</v>
      </c>
      <c r="AU203" s="103" t="s">
        <v>82</v>
      </c>
      <c r="AV203" s="14" t="s">
        <v>168</v>
      </c>
      <c r="AW203" s="14" t="s">
        <v>4</v>
      </c>
      <c r="AX203" s="14" t="s">
        <v>80</v>
      </c>
      <c r="AY203" s="103" t="s">
        <v>161</v>
      </c>
    </row>
    <row r="204" spans="1:65" s="2" customFormat="1" ht="37.9" customHeight="1">
      <c r="A204" s="21"/>
      <c r="B204" s="137"/>
      <c r="C204" s="213" t="s">
        <v>343</v>
      </c>
      <c r="D204" s="213" t="s">
        <v>164</v>
      </c>
      <c r="E204" s="214" t="s">
        <v>1431</v>
      </c>
      <c r="F204" s="215" t="s">
        <v>1432</v>
      </c>
      <c r="G204" s="216" t="s">
        <v>346</v>
      </c>
      <c r="H204" s="217">
        <v>50</v>
      </c>
      <c r="I204" s="218">
        <v>0</v>
      </c>
      <c r="J204" s="123"/>
      <c r="K204" s="218">
        <f>ROUND(P204*H204,2)</f>
        <v>0</v>
      </c>
      <c r="L204" s="89"/>
      <c r="M204" s="22"/>
      <c r="N204" s="90" t="s">
        <v>1</v>
      </c>
      <c r="O204" s="91" t="s">
        <v>35</v>
      </c>
      <c r="P204" s="92">
        <f>I204+J204</f>
        <v>0</v>
      </c>
      <c r="Q204" s="92">
        <f>ROUND(I204*H204,2)</f>
        <v>0</v>
      </c>
      <c r="R204" s="92">
        <f>ROUND(J204*H204,2)</f>
        <v>0</v>
      </c>
      <c r="S204" s="93">
        <v>0</v>
      </c>
      <c r="T204" s="93">
        <f>S204*H204</f>
        <v>0</v>
      </c>
      <c r="U204" s="93">
        <v>0</v>
      </c>
      <c r="V204" s="93">
        <f>U204*H204</f>
        <v>0</v>
      </c>
      <c r="W204" s="93">
        <v>0</v>
      </c>
      <c r="X204" s="94">
        <f>W204*H204</f>
        <v>0</v>
      </c>
      <c r="Y204" s="21"/>
      <c r="Z204" s="21"/>
      <c r="AA204" s="21"/>
      <c r="AB204" s="21"/>
      <c r="AC204" s="21"/>
      <c r="AD204" s="21"/>
      <c r="AE204" s="21"/>
      <c r="AR204" s="95" t="s">
        <v>239</v>
      </c>
      <c r="AT204" s="95" t="s">
        <v>164</v>
      </c>
      <c r="AU204" s="95" t="s">
        <v>82</v>
      </c>
      <c r="AY204" s="17" t="s">
        <v>161</v>
      </c>
      <c r="BE204" s="96">
        <f>IF(O204="základní",K204,0)</f>
        <v>0</v>
      </c>
      <c r="BF204" s="96">
        <f>IF(O204="snížená",K204,0)</f>
        <v>0</v>
      </c>
      <c r="BG204" s="96">
        <f>IF(O204="zákl. přenesená",K204,0)</f>
        <v>0</v>
      </c>
      <c r="BH204" s="96">
        <f>IF(O204="sníž. přenesená",K204,0)</f>
        <v>0</v>
      </c>
      <c r="BI204" s="96">
        <f>IF(O204="nulová",K204,0)</f>
        <v>0</v>
      </c>
      <c r="BJ204" s="17" t="s">
        <v>80</v>
      </c>
      <c r="BK204" s="96">
        <f>ROUND(P204*H204,2)</f>
        <v>0</v>
      </c>
      <c r="BL204" s="17" t="s">
        <v>239</v>
      </c>
      <c r="BM204" s="95" t="s">
        <v>347</v>
      </c>
    </row>
    <row r="205" spans="1:65" s="15" customFormat="1">
      <c r="B205" s="230"/>
      <c r="C205" s="231"/>
      <c r="D205" s="221" t="s">
        <v>169</v>
      </c>
      <c r="E205" s="232" t="s">
        <v>1</v>
      </c>
      <c r="F205" s="233" t="s">
        <v>1433</v>
      </c>
      <c r="G205" s="231"/>
      <c r="H205" s="232" t="s">
        <v>1</v>
      </c>
      <c r="I205" s="231"/>
      <c r="J205" s="231"/>
      <c r="K205" s="231"/>
      <c r="M205" s="107"/>
      <c r="N205" s="109"/>
      <c r="O205" s="110"/>
      <c r="P205" s="110"/>
      <c r="Q205" s="110"/>
      <c r="R205" s="110"/>
      <c r="S205" s="110"/>
      <c r="T205" s="110"/>
      <c r="U205" s="110"/>
      <c r="V205" s="110"/>
      <c r="W205" s="110"/>
      <c r="X205" s="111"/>
      <c r="AT205" s="108" t="s">
        <v>169</v>
      </c>
      <c r="AU205" s="108" t="s">
        <v>82</v>
      </c>
      <c r="AV205" s="15" t="s">
        <v>80</v>
      </c>
      <c r="AW205" s="15" t="s">
        <v>4</v>
      </c>
      <c r="AX205" s="15" t="s">
        <v>72</v>
      </c>
      <c r="AY205" s="108" t="s">
        <v>161</v>
      </c>
    </row>
    <row r="206" spans="1:65" s="13" customFormat="1">
      <c r="B206" s="219"/>
      <c r="C206" s="220"/>
      <c r="D206" s="221" t="s">
        <v>169</v>
      </c>
      <c r="E206" s="222" t="s">
        <v>1</v>
      </c>
      <c r="F206" s="223" t="s">
        <v>324</v>
      </c>
      <c r="G206" s="220"/>
      <c r="H206" s="224">
        <v>50</v>
      </c>
      <c r="I206" s="220"/>
      <c r="J206" s="220"/>
      <c r="K206" s="220"/>
      <c r="M206" s="97"/>
      <c r="N206" s="99"/>
      <c r="O206" s="100"/>
      <c r="P206" s="100"/>
      <c r="Q206" s="100"/>
      <c r="R206" s="100"/>
      <c r="S206" s="100"/>
      <c r="T206" s="100"/>
      <c r="U206" s="100"/>
      <c r="V206" s="100"/>
      <c r="W206" s="100"/>
      <c r="X206" s="101"/>
      <c r="AT206" s="98" t="s">
        <v>169</v>
      </c>
      <c r="AU206" s="98" t="s">
        <v>82</v>
      </c>
      <c r="AV206" s="13" t="s">
        <v>82</v>
      </c>
      <c r="AW206" s="13" t="s">
        <v>4</v>
      </c>
      <c r="AX206" s="13" t="s">
        <v>72</v>
      </c>
      <c r="AY206" s="98" t="s">
        <v>161</v>
      </c>
    </row>
    <row r="207" spans="1:65" s="14" customFormat="1">
      <c r="B207" s="225"/>
      <c r="C207" s="226"/>
      <c r="D207" s="221" t="s">
        <v>169</v>
      </c>
      <c r="E207" s="227" t="s">
        <v>1</v>
      </c>
      <c r="F207" s="228" t="s">
        <v>171</v>
      </c>
      <c r="G207" s="226"/>
      <c r="H207" s="229">
        <v>50</v>
      </c>
      <c r="I207" s="226"/>
      <c r="J207" s="226"/>
      <c r="K207" s="226"/>
      <c r="M207" s="102"/>
      <c r="N207" s="104"/>
      <c r="O207" s="105"/>
      <c r="P207" s="105"/>
      <c r="Q207" s="105"/>
      <c r="R207" s="105"/>
      <c r="S207" s="105"/>
      <c r="T207" s="105"/>
      <c r="U207" s="105"/>
      <c r="V207" s="105"/>
      <c r="W207" s="105"/>
      <c r="X207" s="106"/>
      <c r="AT207" s="103" t="s">
        <v>169</v>
      </c>
      <c r="AU207" s="103" t="s">
        <v>82</v>
      </c>
      <c r="AV207" s="14" t="s">
        <v>168</v>
      </c>
      <c r="AW207" s="14" t="s">
        <v>4</v>
      </c>
      <c r="AX207" s="14" t="s">
        <v>80</v>
      </c>
      <c r="AY207" s="103" t="s">
        <v>161</v>
      </c>
    </row>
    <row r="208" spans="1:65" s="2" customFormat="1" ht="24.2" customHeight="1">
      <c r="A208" s="21"/>
      <c r="B208" s="137"/>
      <c r="C208" s="235" t="s">
        <v>276</v>
      </c>
      <c r="D208" s="235" t="s">
        <v>549</v>
      </c>
      <c r="E208" s="236" t="s">
        <v>1434</v>
      </c>
      <c r="F208" s="237" t="s">
        <v>1435</v>
      </c>
      <c r="G208" s="238" t="s">
        <v>346</v>
      </c>
      <c r="H208" s="239">
        <v>57.5</v>
      </c>
      <c r="I208" s="123"/>
      <c r="J208" s="240"/>
      <c r="K208" s="241">
        <f>ROUND(P208*H208,2)</f>
        <v>0</v>
      </c>
      <c r="L208" s="115"/>
      <c r="M208" s="116"/>
      <c r="N208" s="117" t="s">
        <v>1</v>
      </c>
      <c r="O208" s="91" t="s">
        <v>35</v>
      </c>
      <c r="P208" s="92">
        <f>I208+J208</f>
        <v>0</v>
      </c>
      <c r="Q208" s="92">
        <f>ROUND(I208*H208,2)</f>
        <v>0</v>
      </c>
      <c r="R208" s="92">
        <f>ROUND(J208*H208,2)</f>
        <v>0</v>
      </c>
      <c r="S208" s="93">
        <v>0</v>
      </c>
      <c r="T208" s="93">
        <f>S208*H208</f>
        <v>0</v>
      </c>
      <c r="U208" s="93">
        <v>0</v>
      </c>
      <c r="V208" s="93">
        <f>U208*H208</f>
        <v>0</v>
      </c>
      <c r="W208" s="93">
        <v>0</v>
      </c>
      <c r="X208" s="94">
        <f>W208*H208</f>
        <v>0</v>
      </c>
      <c r="Y208" s="21"/>
      <c r="Z208" s="21"/>
      <c r="AA208" s="21"/>
      <c r="AB208" s="21"/>
      <c r="AC208" s="21"/>
      <c r="AD208" s="21"/>
      <c r="AE208" s="21"/>
      <c r="AR208" s="95" t="s">
        <v>286</v>
      </c>
      <c r="AT208" s="95" t="s">
        <v>549</v>
      </c>
      <c r="AU208" s="95" t="s">
        <v>82</v>
      </c>
      <c r="AY208" s="17" t="s">
        <v>161</v>
      </c>
      <c r="BE208" s="96">
        <f>IF(O208="základní",K208,0)</f>
        <v>0</v>
      </c>
      <c r="BF208" s="96">
        <f>IF(O208="snížená",K208,0)</f>
        <v>0</v>
      </c>
      <c r="BG208" s="96">
        <f>IF(O208="zákl. přenesená",K208,0)</f>
        <v>0</v>
      </c>
      <c r="BH208" s="96">
        <f>IF(O208="sníž. přenesená",K208,0)</f>
        <v>0</v>
      </c>
      <c r="BI208" s="96">
        <f>IF(O208="nulová",K208,0)</f>
        <v>0</v>
      </c>
      <c r="BJ208" s="17" t="s">
        <v>80</v>
      </c>
      <c r="BK208" s="96">
        <f>ROUND(P208*H208,2)</f>
        <v>0</v>
      </c>
      <c r="BL208" s="17" t="s">
        <v>239</v>
      </c>
      <c r="BM208" s="95" t="s">
        <v>351</v>
      </c>
    </row>
    <row r="209" spans="1:65" s="13" customFormat="1">
      <c r="B209" s="219"/>
      <c r="C209" s="220"/>
      <c r="D209" s="221" t="s">
        <v>169</v>
      </c>
      <c r="E209" s="222" t="s">
        <v>1</v>
      </c>
      <c r="F209" s="223" t="s">
        <v>1430</v>
      </c>
      <c r="G209" s="220"/>
      <c r="H209" s="224">
        <v>57.5</v>
      </c>
      <c r="I209" s="220"/>
      <c r="J209" s="220"/>
      <c r="K209" s="220"/>
      <c r="M209" s="97"/>
      <c r="N209" s="99"/>
      <c r="O209" s="100"/>
      <c r="P209" s="100"/>
      <c r="Q209" s="100"/>
      <c r="R209" s="100"/>
      <c r="S209" s="100"/>
      <c r="T209" s="100"/>
      <c r="U209" s="100"/>
      <c r="V209" s="100"/>
      <c r="W209" s="100"/>
      <c r="X209" s="101"/>
      <c r="AT209" s="98" t="s">
        <v>169</v>
      </c>
      <c r="AU209" s="98" t="s">
        <v>82</v>
      </c>
      <c r="AV209" s="13" t="s">
        <v>82</v>
      </c>
      <c r="AW209" s="13" t="s">
        <v>4</v>
      </c>
      <c r="AX209" s="13" t="s">
        <v>72</v>
      </c>
      <c r="AY209" s="98" t="s">
        <v>161</v>
      </c>
    </row>
    <row r="210" spans="1:65" s="14" customFormat="1">
      <c r="B210" s="225"/>
      <c r="C210" s="226"/>
      <c r="D210" s="221" t="s">
        <v>169</v>
      </c>
      <c r="E210" s="227" t="s">
        <v>1</v>
      </c>
      <c r="F210" s="228" t="s">
        <v>171</v>
      </c>
      <c r="G210" s="226"/>
      <c r="H210" s="229">
        <v>57.5</v>
      </c>
      <c r="I210" s="226"/>
      <c r="J210" s="226"/>
      <c r="K210" s="226"/>
      <c r="M210" s="102"/>
      <c r="N210" s="104"/>
      <c r="O210" s="105"/>
      <c r="P210" s="105"/>
      <c r="Q210" s="105"/>
      <c r="R210" s="105"/>
      <c r="S210" s="105"/>
      <c r="T210" s="105"/>
      <c r="U210" s="105"/>
      <c r="V210" s="105"/>
      <c r="W210" s="105"/>
      <c r="X210" s="106"/>
      <c r="AT210" s="103" t="s">
        <v>169</v>
      </c>
      <c r="AU210" s="103" t="s">
        <v>82</v>
      </c>
      <c r="AV210" s="14" t="s">
        <v>168</v>
      </c>
      <c r="AW210" s="14" t="s">
        <v>4</v>
      </c>
      <c r="AX210" s="14" t="s">
        <v>80</v>
      </c>
      <c r="AY210" s="103" t="s">
        <v>161</v>
      </c>
    </row>
    <row r="211" spans="1:65" s="2" customFormat="1" ht="37.9" customHeight="1">
      <c r="A211" s="21"/>
      <c r="B211" s="137"/>
      <c r="C211" s="213" t="s">
        <v>353</v>
      </c>
      <c r="D211" s="213" t="s">
        <v>164</v>
      </c>
      <c r="E211" s="214" t="s">
        <v>1436</v>
      </c>
      <c r="F211" s="215" t="s">
        <v>1437</v>
      </c>
      <c r="G211" s="216" t="s">
        <v>346</v>
      </c>
      <c r="H211" s="217">
        <v>75</v>
      </c>
      <c r="I211" s="218">
        <v>0</v>
      </c>
      <c r="J211" s="123"/>
      <c r="K211" s="218">
        <f>ROUND(P211*H211,2)</f>
        <v>0</v>
      </c>
      <c r="L211" s="89"/>
      <c r="M211" s="22"/>
      <c r="N211" s="90" t="s">
        <v>1</v>
      </c>
      <c r="O211" s="91" t="s">
        <v>35</v>
      </c>
      <c r="P211" s="92">
        <f>I211+J211</f>
        <v>0</v>
      </c>
      <c r="Q211" s="92">
        <f>ROUND(I211*H211,2)</f>
        <v>0</v>
      </c>
      <c r="R211" s="92">
        <f>ROUND(J211*H211,2)</f>
        <v>0</v>
      </c>
      <c r="S211" s="93">
        <v>0</v>
      </c>
      <c r="T211" s="93">
        <f>S211*H211</f>
        <v>0</v>
      </c>
      <c r="U211" s="93">
        <v>0</v>
      </c>
      <c r="V211" s="93">
        <f>U211*H211</f>
        <v>0</v>
      </c>
      <c r="W211" s="93">
        <v>0</v>
      </c>
      <c r="X211" s="94">
        <f>W211*H211</f>
        <v>0</v>
      </c>
      <c r="Y211" s="21"/>
      <c r="Z211" s="21"/>
      <c r="AA211" s="21"/>
      <c r="AB211" s="21"/>
      <c r="AC211" s="21"/>
      <c r="AD211" s="21"/>
      <c r="AE211" s="21"/>
      <c r="AR211" s="95" t="s">
        <v>239</v>
      </c>
      <c r="AT211" s="95" t="s">
        <v>164</v>
      </c>
      <c r="AU211" s="95" t="s">
        <v>82</v>
      </c>
      <c r="AY211" s="17" t="s">
        <v>161</v>
      </c>
      <c r="BE211" s="96">
        <f>IF(O211="základní",K211,0)</f>
        <v>0</v>
      </c>
      <c r="BF211" s="96">
        <f>IF(O211="snížená",K211,0)</f>
        <v>0</v>
      </c>
      <c r="BG211" s="96">
        <f>IF(O211="zákl. přenesená",K211,0)</f>
        <v>0</v>
      </c>
      <c r="BH211" s="96">
        <f>IF(O211="sníž. přenesená",K211,0)</f>
        <v>0</v>
      </c>
      <c r="BI211" s="96">
        <f>IF(O211="nulová",K211,0)</f>
        <v>0</v>
      </c>
      <c r="BJ211" s="17" t="s">
        <v>80</v>
      </c>
      <c r="BK211" s="96">
        <f>ROUND(P211*H211,2)</f>
        <v>0</v>
      </c>
      <c r="BL211" s="17" t="s">
        <v>239</v>
      </c>
      <c r="BM211" s="95" t="s">
        <v>356</v>
      </c>
    </row>
    <row r="212" spans="1:65" s="15" customFormat="1">
      <c r="B212" s="230"/>
      <c r="C212" s="231"/>
      <c r="D212" s="221" t="s">
        <v>169</v>
      </c>
      <c r="E212" s="232" t="s">
        <v>1</v>
      </c>
      <c r="F212" s="233" t="s">
        <v>1438</v>
      </c>
      <c r="G212" s="231"/>
      <c r="H212" s="232" t="s">
        <v>1</v>
      </c>
      <c r="I212" s="231"/>
      <c r="J212" s="231"/>
      <c r="K212" s="231"/>
      <c r="M212" s="107"/>
      <c r="N212" s="109"/>
      <c r="O212" s="110"/>
      <c r="P212" s="110"/>
      <c r="Q212" s="110"/>
      <c r="R212" s="110"/>
      <c r="S212" s="110"/>
      <c r="T212" s="110"/>
      <c r="U212" s="110"/>
      <c r="V212" s="110"/>
      <c r="W212" s="110"/>
      <c r="X212" s="111"/>
      <c r="AT212" s="108" t="s">
        <v>169</v>
      </c>
      <c r="AU212" s="108" t="s">
        <v>82</v>
      </c>
      <c r="AV212" s="15" t="s">
        <v>80</v>
      </c>
      <c r="AW212" s="15" t="s">
        <v>4</v>
      </c>
      <c r="AX212" s="15" t="s">
        <v>72</v>
      </c>
      <c r="AY212" s="108" t="s">
        <v>161</v>
      </c>
    </row>
    <row r="213" spans="1:65" s="13" customFormat="1">
      <c r="B213" s="219"/>
      <c r="C213" s="220"/>
      <c r="D213" s="221" t="s">
        <v>169</v>
      </c>
      <c r="E213" s="222" t="s">
        <v>1</v>
      </c>
      <c r="F213" s="223" t="s">
        <v>784</v>
      </c>
      <c r="G213" s="220"/>
      <c r="H213" s="224">
        <v>75</v>
      </c>
      <c r="I213" s="220"/>
      <c r="J213" s="220"/>
      <c r="K213" s="220"/>
      <c r="M213" s="97"/>
      <c r="N213" s="99"/>
      <c r="O213" s="100"/>
      <c r="P213" s="100"/>
      <c r="Q213" s="100"/>
      <c r="R213" s="100"/>
      <c r="S213" s="100"/>
      <c r="T213" s="100"/>
      <c r="U213" s="100"/>
      <c r="V213" s="100"/>
      <c r="W213" s="100"/>
      <c r="X213" s="101"/>
      <c r="AT213" s="98" t="s">
        <v>169</v>
      </c>
      <c r="AU213" s="98" t="s">
        <v>82</v>
      </c>
      <c r="AV213" s="13" t="s">
        <v>82</v>
      </c>
      <c r="AW213" s="13" t="s">
        <v>4</v>
      </c>
      <c r="AX213" s="13" t="s">
        <v>72</v>
      </c>
      <c r="AY213" s="98" t="s">
        <v>161</v>
      </c>
    </row>
    <row r="214" spans="1:65" s="14" customFormat="1">
      <c r="B214" s="225"/>
      <c r="C214" s="226"/>
      <c r="D214" s="221" t="s">
        <v>169</v>
      </c>
      <c r="E214" s="227" t="s">
        <v>1</v>
      </c>
      <c r="F214" s="228" t="s">
        <v>171</v>
      </c>
      <c r="G214" s="226"/>
      <c r="H214" s="229">
        <v>75</v>
      </c>
      <c r="I214" s="226"/>
      <c r="J214" s="226"/>
      <c r="K214" s="226"/>
      <c r="M214" s="102"/>
      <c r="N214" s="104"/>
      <c r="O214" s="105"/>
      <c r="P214" s="105"/>
      <c r="Q214" s="105"/>
      <c r="R214" s="105"/>
      <c r="S214" s="105"/>
      <c r="T214" s="105"/>
      <c r="U214" s="105"/>
      <c r="V214" s="105"/>
      <c r="W214" s="105"/>
      <c r="X214" s="106"/>
      <c r="AT214" s="103" t="s">
        <v>169</v>
      </c>
      <c r="AU214" s="103" t="s">
        <v>82</v>
      </c>
      <c r="AV214" s="14" t="s">
        <v>168</v>
      </c>
      <c r="AW214" s="14" t="s">
        <v>4</v>
      </c>
      <c r="AX214" s="14" t="s">
        <v>80</v>
      </c>
      <c r="AY214" s="103" t="s">
        <v>161</v>
      </c>
    </row>
    <row r="215" spans="1:65" s="2" customFormat="1" ht="24.2" customHeight="1">
      <c r="A215" s="21"/>
      <c r="B215" s="137"/>
      <c r="C215" s="235" t="s">
        <v>283</v>
      </c>
      <c r="D215" s="235" t="s">
        <v>549</v>
      </c>
      <c r="E215" s="236" t="s">
        <v>1439</v>
      </c>
      <c r="F215" s="237" t="s">
        <v>1440</v>
      </c>
      <c r="G215" s="238" t="s">
        <v>346</v>
      </c>
      <c r="H215" s="239">
        <v>86.25</v>
      </c>
      <c r="I215" s="123"/>
      <c r="J215" s="240"/>
      <c r="K215" s="241">
        <f>ROUND(P215*H215,2)</f>
        <v>0</v>
      </c>
      <c r="L215" s="115"/>
      <c r="M215" s="116"/>
      <c r="N215" s="117" t="s">
        <v>1</v>
      </c>
      <c r="O215" s="91" t="s">
        <v>35</v>
      </c>
      <c r="P215" s="92">
        <f>I215+J215</f>
        <v>0</v>
      </c>
      <c r="Q215" s="92">
        <f>ROUND(I215*H215,2)</f>
        <v>0</v>
      </c>
      <c r="R215" s="92">
        <f>ROUND(J215*H215,2)</f>
        <v>0</v>
      </c>
      <c r="S215" s="93">
        <v>0</v>
      </c>
      <c r="T215" s="93">
        <f>S215*H215</f>
        <v>0</v>
      </c>
      <c r="U215" s="93">
        <v>0</v>
      </c>
      <c r="V215" s="93">
        <f>U215*H215</f>
        <v>0</v>
      </c>
      <c r="W215" s="93">
        <v>0</v>
      </c>
      <c r="X215" s="94">
        <f>W215*H215</f>
        <v>0</v>
      </c>
      <c r="Y215" s="21"/>
      <c r="Z215" s="21"/>
      <c r="AA215" s="21"/>
      <c r="AB215" s="21"/>
      <c r="AC215" s="21"/>
      <c r="AD215" s="21"/>
      <c r="AE215" s="21"/>
      <c r="AR215" s="95" t="s">
        <v>286</v>
      </c>
      <c r="AT215" s="95" t="s">
        <v>549</v>
      </c>
      <c r="AU215" s="95" t="s">
        <v>82</v>
      </c>
      <c r="AY215" s="17" t="s">
        <v>161</v>
      </c>
      <c r="BE215" s="96">
        <f>IF(O215="základní",K215,0)</f>
        <v>0</v>
      </c>
      <c r="BF215" s="96">
        <f>IF(O215="snížená",K215,0)</f>
        <v>0</v>
      </c>
      <c r="BG215" s="96">
        <f>IF(O215="zákl. přenesená",K215,0)</f>
        <v>0</v>
      </c>
      <c r="BH215" s="96">
        <f>IF(O215="sníž. přenesená",K215,0)</f>
        <v>0</v>
      </c>
      <c r="BI215" s="96">
        <f>IF(O215="nulová",K215,0)</f>
        <v>0</v>
      </c>
      <c r="BJ215" s="17" t="s">
        <v>80</v>
      </c>
      <c r="BK215" s="96">
        <f>ROUND(P215*H215,2)</f>
        <v>0</v>
      </c>
      <c r="BL215" s="17" t="s">
        <v>239</v>
      </c>
      <c r="BM215" s="95" t="s">
        <v>360</v>
      </c>
    </row>
    <row r="216" spans="1:65" s="13" customFormat="1">
      <c r="B216" s="219"/>
      <c r="C216" s="220"/>
      <c r="D216" s="221" t="s">
        <v>169</v>
      </c>
      <c r="E216" s="222" t="s">
        <v>1</v>
      </c>
      <c r="F216" s="223" t="s">
        <v>1441</v>
      </c>
      <c r="G216" s="220"/>
      <c r="H216" s="224">
        <v>86.25</v>
      </c>
      <c r="I216" s="220"/>
      <c r="J216" s="220"/>
      <c r="K216" s="220"/>
      <c r="M216" s="97"/>
      <c r="N216" s="99"/>
      <c r="O216" s="100"/>
      <c r="P216" s="100"/>
      <c r="Q216" s="100"/>
      <c r="R216" s="100"/>
      <c r="S216" s="100"/>
      <c r="T216" s="100"/>
      <c r="U216" s="100"/>
      <c r="V216" s="100"/>
      <c r="W216" s="100"/>
      <c r="X216" s="101"/>
      <c r="AT216" s="98" t="s">
        <v>169</v>
      </c>
      <c r="AU216" s="98" t="s">
        <v>82</v>
      </c>
      <c r="AV216" s="13" t="s">
        <v>82</v>
      </c>
      <c r="AW216" s="13" t="s">
        <v>4</v>
      </c>
      <c r="AX216" s="13" t="s">
        <v>72</v>
      </c>
      <c r="AY216" s="98" t="s">
        <v>161</v>
      </c>
    </row>
    <row r="217" spans="1:65" s="14" customFormat="1">
      <c r="B217" s="225"/>
      <c r="C217" s="226"/>
      <c r="D217" s="221" t="s">
        <v>169</v>
      </c>
      <c r="E217" s="227" t="s">
        <v>1</v>
      </c>
      <c r="F217" s="228" t="s">
        <v>171</v>
      </c>
      <c r="G217" s="226"/>
      <c r="H217" s="229">
        <v>86.25</v>
      </c>
      <c r="I217" s="226"/>
      <c r="J217" s="226"/>
      <c r="K217" s="226"/>
      <c r="M217" s="102"/>
      <c r="N217" s="104"/>
      <c r="O217" s="105"/>
      <c r="P217" s="105"/>
      <c r="Q217" s="105"/>
      <c r="R217" s="105"/>
      <c r="S217" s="105"/>
      <c r="T217" s="105"/>
      <c r="U217" s="105"/>
      <c r="V217" s="105"/>
      <c r="W217" s="105"/>
      <c r="X217" s="106"/>
      <c r="AT217" s="103" t="s">
        <v>169</v>
      </c>
      <c r="AU217" s="103" t="s">
        <v>82</v>
      </c>
      <c r="AV217" s="14" t="s">
        <v>168</v>
      </c>
      <c r="AW217" s="14" t="s">
        <v>4</v>
      </c>
      <c r="AX217" s="14" t="s">
        <v>80</v>
      </c>
      <c r="AY217" s="103" t="s">
        <v>161</v>
      </c>
    </row>
    <row r="218" spans="1:65" s="2" customFormat="1" ht="33" customHeight="1">
      <c r="A218" s="21"/>
      <c r="B218" s="137"/>
      <c r="C218" s="213" t="s">
        <v>361</v>
      </c>
      <c r="D218" s="213" t="s">
        <v>164</v>
      </c>
      <c r="E218" s="214" t="s">
        <v>1442</v>
      </c>
      <c r="F218" s="215" t="s">
        <v>1443</v>
      </c>
      <c r="G218" s="216" t="s">
        <v>269</v>
      </c>
      <c r="H218" s="217">
        <v>200</v>
      </c>
      <c r="I218" s="218">
        <v>0</v>
      </c>
      <c r="J218" s="123"/>
      <c r="K218" s="218">
        <f>ROUND(P218*H218,2)</f>
        <v>0</v>
      </c>
      <c r="L218" s="89"/>
      <c r="M218" s="22"/>
      <c r="N218" s="90" t="s">
        <v>1</v>
      </c>
      <c r="O218" s="91" t="s">
        <v>35</v>
      </c>
      <c r="P218" s="92">
        <f>I218+J218</f>
        <v>0</v>
      </c>
      <c r="Q218" s="92">
        <f>ROUND(I218*H218,2)</f>
        <v>0</v>
      </c>
      <c r="R218" s="92">
        <f>ROUND(J218*H218,2)</f>
        <v>0</v>
      </c>
      <c r="S218" s="93">
        <v>0</v>
      </c>
      <c r="T218" s="93">
        <f>S218*H218</f>
        <v>0</v>
      </c>
      <c r="U218" s="93">
        <v>0</v>
      </c>
      <c r="V218" s="93">
        <f>U218*H218</f>
        <v>0</v>
      </c>
      <c r="W218" s="93">
        <v>0</v>
      </c>
      <c r="X218" s="94">
        <f>W218*H218</f>
        <v>0</v>
      </c>
      <c r="Y218" s="21"/>
      <c r="Z218" s="21"/>
      <c r="AA218" s="21"/>
      <c r="AB218" s="21"/>
      <c r="AC218" s="21"/>
      <c r="AD218" s="21"/>
      <c r="AE218" s="21"/>
      <c r="AR218" s="95" t="s">
        <v>239</v>
      </c>
      <c r="AT218" s="95" t="s">
        <v>164</v>
      </c>
      <c r="AU218" s="95" t="s">
        <v>82</v>
      </c>
      <c r="AY218" s="17" t="s">
        <v>161</v>
      </c>
      <c r="BE218" s="96">
        <f>IF(O218="základní",K218,0)</f>
        <v>0</v>
      </c>
      <c r="BF218" s="96">
        <f>IF(O218="snížená",K218,0)</f>
        <v>0</v>
      </c>
      <c r="BG218" s="96">
        <f>IF(O218="zákl. přenesená",K218,0)</f>
        <v>0</v>
      </c>
      <c r="BH218" s="96">
        <f>IF(O218="sníž. přenesená",K218,0)</f>
        <v>0</v>
      </c>
      <c r="BI218" s="96">
        <f>IF(O218="nulová",K218,0)</f>
        <v>0</v>
      </c>
      <c r="BJ218" s="17" t="s">
        <v>80</v>
      </c>
      <c r="BK218" s="96">
        <f>ROUND(P218*H218,2)</f>
        <v>0</v>
      </c>
      <c r="BL218" s="17" t="s">
        <v>239</v>
      </c>
      <c r="BM218" s="95" t="s">
        <v>364</v>
      </c>
    </row>
    <row r="219" spans="1:65" s="13" customFormat="1">
      <c r="B219" s="219"/>
      <c r="C219" s="220"/>
      <c r="D219" s="221" t="s">
        <v>169</v>
      </c>
      <c r="E219" s="222" t="s">
        <v>1</v>
      </c>
      <c r="F219" s="223" t="s">
        <v>913</v>
      </c>
      <c r="G219" s="220"/>
      <c r="H219" s="224">
        <v>200</v>
      </c>
      <c r="I219" s="220"/>
      <c r="J219" s="220"/>
      <c r="K219" s="220"/>
      <c r="M219" s="97"/>
      <c r="N219" s="99"/>
      <c r="O219" s="100"/>
      <c r="P219" s="100"/>
      <c r="Q219" s="100"/>
      <c r="R219" s="100"/>
      <c r="S219" s="100"/>
      <c r="T219" s="100"/>
      <c r="U219" s="100"/>
      <c r="V219" s="100"/>
      <c r="W219" s="100"/>
      <c r="X219" s="101"/>
      <c r="AT219" s="98" t="s">
        <v>169</v>
      </c>
      <c r="AU219" s="98" t="s">
        <v>82</v>
      </c>
      <c r="AV219" s="13" t="s">
        <v>82</v>
      </c>
      <c r="AW219" s="13" t="s">
        <v>4</v>
      </c>
      <c r="AX219" s="13" t="s">
        <v>72</v>
      </c>
      <c r="AY219" s="98" t="s">
        <v>161</v>
      </c>
    </row>
    <row r="220" spans="1:65" s="14" customFormat="1">
      <c r="B220" s="225"/>
      <c r="C220" s="226"/>
      <c r="D220" s="221" t="s">
        <v>169</v>
      </c>
      <c r="E220" s="227" t="s">
        <v>1</v>
      </c>
      <c r="F220" s="228" t="s">
        <v>171</v>
      </c>
      <c r="G220" s="226"/>
      <c r="H220" s="229">
        <v>200</v>
      </c>
      <c r="I220" s="226"/>
      <c r="J220" s="226"/>
      <c r="K220" s="226"/>
      <c r="M220" s="102"/>
      <c r="N220" s="104"/>
      <c r="O220" s="105"/>
      <c r="P220" s="105"/>
      <c r="Q220" s="105"/>
      <c r="R220" s="105"/>
      <c r="S220" s="105"/>
      <c r="T220" s="105"/>
      <c r="U220" s="105"/>
      <c r="V220" s="105"/>
      <c r="W220" s="105"/>
      <c r="X220" s="106"/>
      <c r="AT220" s="103" t="s">
        <v>169</v>
      </c>
      <c r="AU220" s="103" t="s">
        <v>82</v>
      </c>
      <c r="AV220" s="14" t="s">
        <v>168</v>
      </c>
      <c r="AW220" s="14" t="s">
        <v>4</v>
      </c>
      <c r="AX220" s="14" t="s">
        <v>80</v>
      </c>
      <c r="AY220" s="103" t="s">
        <v>161</v>
      </c>
    </row>
    <row r="221" spans="1:65" s="2" customFormat="1" ht="44.25" customHeight="1">
      <c r="A221" s="21"/>
      <c r="B221" s="137"/>
      <c r="C221" s="213" t="s">
        <v>286</v>
      </c>
      <c r="D221" s="213" t="s">
        <v>164</v>
      </c>
      <c r="E221" s="214" t="s">
        <v>1444</v>
      </c>
      <c r="F221" s="215" t="s">
        <v>1445</v>
      </c>
      <c r="G221" s="216" t="s">
        <v>269</v>
      </c>
      <c r="H221" s="217">
        <v>10</v>
      </c>
      <c r="I221" s="218">
        <v>0</v>
      </c>
      <c r="J221" s="123"/>
      <c r="K221" s="218">
        <f>ROUND(P221*H221,2)</f>
        <v>0</v>
      </c>
      <c r="L221" s="89"/>
      <c r="M221" s="22"/>
      <c r="N221" s="90" t="s">
        <v>1</v>
      </c>
      <c r="O221" s="91" t="s">
        <v>35</v>
      </c>
      <c r="P221" s="92">
        <f>I221+J221</f>
        <v>0</v>
      </c>
      <c r="Q221" s="92">
        <f>ROUND(I221*H221,2)</f>
        <v>0</v>
      </c>
      <c r="R221" s="92">
        <f>ROUND(J221*H221,2)</f>
        <v>0</v>
      </c>
      <c r="S221" s="93">
        <v>0</v>
      </c>
      <c r="T221" s="93">
        <f>S221*H221</f>
        <v>0</v>
      </c>
      <c r="U221" s="93">
        <v>0</v>
      </c>
      <c r="V221" s="93">
        <f>U221*H221</f>
        <v>0</v>
      </c>
      <c r="W221" s="93">
        <v>0</v>
      </c>
      <c r="X221" s="94">
        <f>W221*H221</f>
        <v>0</v>
      </c>
      <c r="Y221" s="21"/>
      <c r="Z221" s="21"/>
      <c r="AA221" s="21"/>
      <c r="AB221" s="21"/>
      <c r="AC221" s="21"/>
      <c r="AD221" s="21"/>
      <c r="AE221" s="21"/>
      <c r="AR221" s="95" t="s">
        <v>239</v>
      </c>
      <c r="AT221" s="95" t="s">
        <v>164</v>
      </c>
      <c r="AU221" s="95" t="s">
        <v>82</v>
      </c>
      <c r="AY221" s="17" t="s">
        <v>161</v>
      </c>
      <c r="BE221" s="96">
        <f>IF(O221="základní",K221,0)</f>
        <v>0</v>
      </c>
      <c r="BF221" s="96">
        <f>IF(O221="snížená",K221,0)</f>
        <v>0</v>
      </c>
      <c r="BG221" s="96">
        <f>IF(O221="zákl. přenesená",K221,0)</f>
        <v>0</v>
      </c>
      <c r="BH221" s="96">
        <f>IF(O221="sníž. přenesená",K221,0)</f>
        <v>0</v>
      </c>
      <c r="BI221" s="96">
        <f>IF(O221="nulová",K221,0)</f>
        <v>0</v>
      </c>
      <c r="BJ221" s="17" t="s">
        <v>80</v>
      </c>
      <c r="BK221" s="96">
        <f>ROUND(P221*H221,2)</f>
        <v>0</v>
      </c>
      <c r="BL221" s="17" t="s">
        <v>239</v>
      </c>
      <c r="BM221" s="95" t="s">
        <v>369</v>
      </c>
    </row>
    <row r="222" spans="1:65" s="15" customFormat="1">
      <c r="B222" s="230"/>
      <c r="C222" s="231"/>
      <c r="D222" s="221" t="s">
        <v>169</v>
      </c>
      <c r="E222" s="232" t="s">
        <v>1</v>
      </c>
      <c r="F222" s="233" t="s">
        <v>189</v>
      </c>
      <c r="G222" s="231"/>
      <c r="H222" s="232" t="s">
        <v>1</v>
      </c>
      <c r="I222" s="231"/>
      <c r="J222" s="231"/>
      <c r="K222" s="231"/>
      <c r="M222" s="107"/>
      <c r="N222" s="109"/>
      <c r="O222" s="110"/>
      <c r="P222" s="110"/>
      <c r="Q222" s="110"/>
      <c r="R222" s="110"/>
      <c r="S222" s="110"/>
      <c r="T222" s="110"/>
      <c r="U222" s="110"/>
      <c r="V222" s="110"/>
      <c r="W222" s="110"/>
      <c r="X222" s="111"/>
      <c r="AT222" s="108" t="s">
        <v>169</v>
      </c>
      <c r="AU222" s="108" t="s">
        <v>82</v>
      </c>
      <c r="AV222" s="15" t="s">
        <v>80</v>
      </c>
      <c r="AW222" s="15" t="s">
        <v>4</v>
      </c>
      <c r="AX222" s="15" t="s">
        <v>72</v>
      </c>
      <c r="AY222" s="108" t="s">
        <v>161</v>
      </c>
    </row>
    <row r="223" spans="1:65" s="13" customFormat="1">
      <c r="B223" s="219"/>
      <c r="C223" s="220"/>
      <c r="D223" s="221" t="s">
        <v>169</v>
      </c>
      <c r="E223" s="222" t="s">
        <v>1</v>
      </c>
      <c r="F223" s="223" t="s">
        <v>195</v>
      </c>
      <c r="G223" s="220"/>
      <c r="H223" s="224">
        <v>10</v>
      </c>
      <c r="I223" s="220"/>
      <c r="J223" s="220"/>
      <c r="K223" s="220"/>
      <c r="M223" s="97"/>
      <c r="N223" s="99"/>
      <c r="O223" s="100"/>
      <c r="P223" s="100"/>
      <c r="Q223" s="100"/>
      <c r="R223" s="100"/>
      <c r="S223" s="100"/>
      <c r="T223" s="100"/>
      <c r="U223" s="100"/>
      <c r="V223" s="100"/>
      <c r="W223" s="100"/>
      <c r="X223" s="101"/>
      <c r="AT223" s="98" t="s">
        <v>169</v>
      </c>
      <c r="AU223" s="98" t="s">
        <v>82</v>
      </c>
      <c r="AV223" s="13" t="s">
        <v>82</v>
      </c>
      <c r="AW223" s="13" t="s">
        <v>4</v>
      </c>
      <c r="AX223" s="13" t="s">
        <v>72</v>
      </c>
      <c r="AY223" s="98" t="s">
        <v>161</v>
      </c>
    </row>
    <row r="224" spans="1:65" s="14" customFormat="1">
      <c r="B224" s="225"/>
      <c r="C224" s="226"/>
      <c r="D224" s="221" t="s">
        <v>169</v>
      </c>
      <c r="E224" s="227" t="s">
        <v>1</v>
      </c>
      <c r="F224" s="228" t="s">
        <v>171</v>
      </c>
      <c r="G224" s="226"/>
      <c r="H224" s="229">
        <v>10</v>
      </c>
      <c r="I224" s="226"/>
      <c r="J224" s="226"/>
      <c r="K224" s="226"/>
      <c r="M224" s="102"/>
      <c r="N224" s="104"/>
      <c r="O224" s="105"/>
      <c r="P224" s="105"/>
      <c r="Q224" s="105"/>
      <c r="R224" s="105"/>
      <c r="S224" s="105"/>
      <c r="T224" s="105"/>
      <c r="U224" s="105"/>
      <c r="V224" s="105"/>
      <c r="W224" s="105"/>
      <c r="X224" s="106"/>
      <c r="AT224" s="103" t="s">
        <v>169</v>
      </c>
      <c r="AU224" s="103" t="s">
        <v>82</v>
      </c>
      <c r="AV224" s="14" t="s">
        <v>168</v>
      </c>
      <c r="AW224" s="14" t="s">
        <v>4</v>
      </c>
      <c r="AX224" s="14" t="s">
        <v>80</v>
      </c>
      <c r="AY224" s="103" t="s">
        <v>161</v>
      </c>
    </row>
    <row r="225" spans="1:65" s="2" customFormat="1" ht="24.2" customHeight="1">
      <c r="A225" s="21"/>
      <c r="B225" s="137"/>
      <c r="C225" s="235" t="s">
        <v>371</v>
      </c>
      <c r="D225" s="235" t="s">
        <v>549</v>
      </c>
      <c r="E225" s="236" t="s">
        <v>1446</v>
      </c>
      <c r="F225" s="237" t="s">
        <v>1447</v>
      </c>
      <c r="G225" s="238" t="s">
        <v>269</v>
      </c>
      <c r="H225" s="239">
        <v>10</v>
      </c>
      <c r="I225" s="123"/>
      <c r="J225" s="240"/>
      <c r="K225" s="241">
        <f>ROUND(P225*H225,2)</f>
        <v>0</v>
      </c>
      <c r="L225" s="115"/>
      <c r="M225" s="116"/>
      <c r="N225" s="117" t="s">
        <v>1</v>
      </c>
      <c r="O225" s="91" t="s">
        <v>35</v>
      </c>
      <c r="P225" s="92">
        <f>I225+J225</f>
        <v>0</v>
      </c>
      <c r="Q225" s="92">
        <f>ROUND(I225*H225,2)</f>
        <v>0</v>
      </c>
      <c r="R225" s="92">
        <f>ROUND(J225*H225,2)</f>
        <v>0</v>
      </c>
      <c r="S225" s="93">
        <v>0</v>
      </c>
      <c r="T225" s="93">
        <f>S225*H225</f>
        <v>0</v>
      </c>
      <c r="U225" s="93">
        <v>0</v>
      </c>
      <c r="V225" s="93">
        <f>U225*H225</f>
        <v>0</v>
      </c>
      <c r="W225" s="93">
        <v>0</v>
      </c>
      <c r="X225" s="94">
        <f>W225*H225</f>
        <v>0</v>
      </c>
      <c r="Y225" s="21"/>
      <c r="Z225" s="21"/>
      <c r="AA225" s="21"/>
      <c r="AB225" s="21"/>
      <c r="AC225" s="21"/>
      <c r="AD225" s="21"/>
      <c r="AE225" s="21"/>
      <c r="AR225" s="95" t="s">
        <v>286</v>
      </c>
      <c r="AT225" s="95" t="s">
        <v>549</v>
      </c>
      <c r="AU225" s="95" t="s">
        <v>82</v>
      </c>
      <c r="AY225" s="17" t="s">
        <v>161</v>
      </c>
      <c r="BE225" s="96">
        <f>IF(O225="základní",K225,0)</f>
        <v>0</v>
      </c>
      <c r="BF225" s="96">
        <f>IF(O225="snížená",K225,0)</f>
        <v>0</v>
      </c>
      <c r="BG225" s="96">
        <f>IF(O225="zákl. přenesená",K225,0)</f>
        <v>0</v>
      </c>
      <c r="BH225" s="96">
        <f>IF(O225="sníž. přenesená",K225,0)</f>
        <v>0</v>
      </c>
      <c r="BI225" s="96">
        <f>IF(O225="nulová",K225,0)</f>
        <v>0</v>
      </c>
      <c r="BJ225" s="17" t="s">
        <v>80</v>
      </c>
      <c r="BK225" s="96">
        <f>ROUND(P225*H225,2)</f>
        <v>0</v>
      </c>
      <c r="BL225" s="17" t="s">
        <v>239</v>
      </c>
      <c r="BM225" s="95" t="s">
        <v>374</v>
      </c>
    </row>
    <row r="226" spans="1:65" s="2" customFormat="1" ht="37.9" customHeight="1">
      <c r="A226" s="21"/>
      <c r="B226" s="137"/>
      <c r="C226" s="213" t="s">
        <v>290</v>
      </c>
      <c r="D226" s="213" t="s">
        <v>164</v>
      </c>
      <c r="E226" s="214" t="s">
        <v>1448</v>
      </c>
      <c r="F226" s="215" t="s">
        <v>1449</v>
      </c>
      <c r="G226" s="216" t="s">
        <v>346</v>
      </c>
      <c r="H226" s="217">
        <v>12.8</v>
      </c>
      <c r="I226" s="218">
        <v>0</v>
      </c>
      <c r="J226" s="123"/>
      <c r="K226" s="218">
        <f>ROUND(P226*H226,2)</f>
        <v>0</v>
      </c>
      <c r="L226" s="89"/>
      <c r="M226" s="22"/>
      <c r="N226" s="90" t="s">
        <v>1</v>
      </c>
      <c r="O226" s="91" t="s">
        <v>35</v>
      </c>
      <c r="P226" s="92">
        <f>I226+J226</f>
        <v>0</v>
      </c>
      <c r="Q226" s="92">
        <f>ROUND(I226*H226,2)</f>
        <v>0</v>
      </c>
      <c r="R226" s="92">
        <f>ROUND(J226*H226,2)</f>
        <v>0</v>
      </c>
      <c r="S226" s="93">
        <v>0</v>
      </c>
      <c r="T226" s="93">
        <f>S226*H226</f>
        <v>0</v>
      </c>
      <c r="U226" s="93">
        <v>0</v>
      </c>
      <c r="V226" s="93">
        <f>U226*H226</f>
        <v>0</v>
      </c>
      <c r="W226" s="93">
        <v>0</v>
      </c>
      <c r="X226" s="94">
        <f>W226*H226</f>
        <v>0</v>
      </c>
      <c r="Y226" s="21"/>
      <c r="Z226" s="21"/>
      <c r="AA226" s="21"/>
      <c r="AB226" s="21"/>
      <c r="AC226" s="21"/>
      <c r="AD226" s="21"/>
      <c r="AE226" s="21"/>
      <c r="AR226" s="95" t="s">
        <v>239</v>
      </c>
      <c r="AT226" s="95" t="s">
        <v>164</v>
      </c>
      <c r="AU226" s="95" t="s">
        <v>82</v>
      </c>
      <c r="AY226" s="17" t="s">
        <v>161</v>
      </c>
      <c r="BE226" s="96">
        <f>IF(O226="základní",K226,0)</f>
        <v>0</v>
      </c>
      <c r="BF226" s="96">
        <f>IF(O226="snížená",K226,0)</f>
        <v>0</v>
      </c>
      <c r="BG226" s="96">
        <f>IF(O226="zákl. přenesená",K226,0)</f>
        <v>0</v>
      </c>
      <c r="BH226" s="96">
        <f>IF(O226="sníž. přenesená",K226,0)</f>
        <v>0</v>
      </c>
      <c r="BI226" s="96">
        <f>IF(O226="nulová",K226,0)</f>
        <v>0</v>
      </c>
      <c r="BJ226" s="17" t="s">
        <v>80</v>
      </c>
      <c r="BK226" s="96">
        <f>ROUND(P226*H226,2)</f>
        <v>0</v>
      </c>
      <c r="BL226" s="17" t="s">
        <v>239</v>
      </c>
      <c r="BM226" s="95" t="s">
        <v>379</v>
      </c>
    </row>
    <row r="227" spans="1:65" s="2" customFormat="1" ht="16.5" customHeight="1">
      <c r="A227" s="21"/>
      <c r="B227" s="137"/>
      <c r="C227" s="235" t="s">
        <v>381</v>
      </c>
      <c r="D227" s="235" t="s">
        <v>549</v>
      </c>
      <c r="E227" s="236" t="s">
        <v>1450</v>
      </c>
      <c r="F227" s="237" t="s">
        <v>2347</v>
      </c>
      <c r="G227" s="238" t="s">
        <v>346</v>
      </c>
      <c r="H227" s="239">
        <v>12.8</v>
      </c>
      <c r="I227" s="123"/>
      <c r="J227" s="240"/>
      <c r="K227" s="241">
        <f>ROUND(P227*H227,2)</f>
        <v>0</v>
      </c>
      <c r="L227" s="115"/>
      <c r="M227" s="116"/>
      <c r="N227" s="117" t="s">
        <v>1</v>
      </c>
      <c r="O227" s="91" t="s">
        <v>35</v>
      </c>
      <c r="P227" s="92">
        <f>I227+J227</f>
        <v>0</v>
      </c>
      <c r="Q227" s="92">
        <f>ROUND(I227*H227,2)</f>
        <v>0</v>
      </c>
      <c r="R227" s="92">
        <f>ROUND(J227*H227,2)</f>
        <v>0</v>
      </c>
      <c r="S227" s="93">
        <v>0</v>
      </c>
      <c r="T227" s="93">
        <f>S227*H227</f>
        <v>0</v>
      </c>
      <c r="U227" s="93">
        <v>0</v>
      </c>
      <c r="V227" s="93">
        <f>U227*H227</f>
        <v>0</v>
      </c>
      <c r="W227" s="93">
        <v>0</v>
      </c>
      <c r="X227" s="94">
        <f>W227*H227</f>
        <v>0</v>
      </c>
      <c r="Y227" s="21"/>
      <c r="Z227" s="21"/>
      <c r="AA227" s="21"/>
      <c r="AB227" s="21"/>
      <c r="AC227" s="21"/>
      <c r="AD227" s="21"/>
      <c r="AE227" s="21"/>
      <c r="AR227" s="95" t="s">
        <v>286</v>
      </c>
      <c r="AT227" s="95" t="s">
        <v>549</v>
      </c>
      <c r="AU227" s="95" t="s">
        <v>82</v>
      </c>
      <c r="AY227" s="17" t="s">
        <v>161</v>
      </c>
      <c r="BE227" s="96">
        <f>IF(O227="základní",K227,0)</f>
        <v>0</v>
      </c>
      <c r="BF227" s="96">
        <f>IF(O227="snížená",K227,0)</f>
        <v>0</v>
      </c>
      <c r="BG227" s="96">
        <f>IF(O227="zákl. přenesená",K227,0)</f>
        <v>0</v>
      </c>
      <c r="BH227" s="96">
        <f>IF(O227="sníž. přenesená",K227,0)</f>
        <v>0</v>
      </c>
      <c r="BI227" s="96">
        <f>IF(O227="nulová",K227,0)</f>
        <v>0</v>
      </c>
      <c r="BJ227" s="17" t="s">
        <v>80</v>
      </c>
      <c r="BK227" s="96">
        <f>ROUND(P227*H227,2)</f>
        <v>0</v>
      </c>
      <c r="BL227" s="17" t="s">
        <v>239</v>
      </c>
      <c r="BM227" s="95" t="s">
        <v>384</v>
      </c>
    </row>
    <row r="228" spans="1:65" s="2" customFormat="1" ht="16.5" customHeight="1">
      <c r="A228" s="21"/>
      <c r="B228" s="137"/>
      <c r="C228" s="235" t="s">
        <v>293</v>
      </c>
      <c r="D228" s="235" t="s">
        <v>549</v>
      </c>
      <c r="E228" s="236" t="s">
        <v>1451</v>
      </c>
      <c r="F228" s="237" t="s">
        <v>1452</v>
      </c>
      <c r="G228" s="238" t="s">
        <v>269</v>
      </c>
      <c r="H228" s="239">
        <v>12</v>
      </c>
      <c r="I228" s="123"/>
      <c r="J228" s="240"/>
      <c r="K228" s="241">
        <f>ROUND(P228*H228,2)</f>
        <v>0</v>
      </c>
      <c r="L228" s="115"/>
      <c r="M228" s="116"/>
      <c r="N228" s="117" t="s">
        <v>1</v>
      </c>
      <c r="O228" s="91" t="s">
        <v>35</v>
      </c>
      <c r="P228" s="92">
        <f>I228+J228</f>
        <v>0</v>
      </c>
      <c r="Q228" s="92">
        <f>ROUND(I228*H228,2)</f>
        <v>0</v>
      </c>
      <c r="R228" s="92">
        <f>ROUND(J228*H228,2)</f>
        <v>0</v>
      </c>
      <c r="S228" s="93">
        <v>0</v>
      </c>
      <c r="T228" s="93">
        <f>S228*H228</f>
        <v>0</v>
      </c>
      <c r="U228" s="93">
        <v>0</v>
      </c>
      <c r="V228" s="93">
        <f>U228*H228</f>
        <v>0</v>
      </c>
      <c r="W228" s="93">
        <v>0</v>
      </c>
      <c r="X228" s="94">
        <f>W228*H228</f>
        <v>0</v>
      </c>
      <c r="Y228" s="21"/>
      <c r="Z228" s="21"/>
      <c r="AA228" s="21"/>
      <c r="AB228" s="21"/>
      <c r="AC228" s="21"/>
      <c r="AD228" s="21"/>
      <c r="AE228" s="21"/>
      <c r="AR228" s="95" t="s">
        <v>286</v>
      </c>
      <c r="AT228" s="95" t="s">
        <v>549</v>
      </c>
      <c r="AU228" s="95" t="s">
        <v>82</v>
      </c>
      <c r="AY228" s="17" t="s">
        <v>161</v>
      </c>
      <c r="BE228" s="96">
        <f>IF(O228="základní",K228,0)</f>
        <v>0</v>
      </c>
      <c r="BF228" s="96">
        <f>IF(O228="snížená",K228,0)</f>
        <v>0</v>
      </c>
      <c r="BG228" s="96">
        <f>IF(O228="zákl. přenesená",K228,0)</f>
        <v>0</v>
      </c>
      <c r="BH228" s="96">
        <f>IF(O228="sníž. přenesená",K228,0)</f>
        <v>0</v>
      </c>
      <c r="BI228" s="96">
        <f>IF(O228="nulová",K228,0)</f>
        <v>0</v>
      </c>
      <c r="BJ228" s="17" t="s">
        <v>80</v>
      </c>
      <c r="BK228" s="96">
        <f>ROUND(P228*H228,2)</f>
        <v>0</v>
      </c>
      <c r="BL228" s="17" t="s">
        <v>239</v>
      </c>
      <c r="BM228" s="95" t="s">
        <v>389</v>
      </c>
    </row>
    <row r="229" spans="1:65" s="2" customFormat="1" ht="44.25" customHeight="1">
      <c r="A229" s="21"/>
      <c r="B229" s="137"/>
      <c r="C229" s="213" t="s">
        <v>396</v>
      </c>
      <c r="D229" s="213" t="s">
        <v>164</v>
      </c>
      <c r="E229" s="214" t="s">
        <v>1453</v>
      </c>
      <c r="F229" s="215" t="s">
        <v>1454</v>
      </c>
      <c r="G229" s="216" t="s">
        <v>269</v>
      </c>
      <c r="H229" s="217">
        <v>51</v>
      </c>
      <c r="I229" s="218">
        <v>0</v>
      </c>
      <c r="J229" s="123"/>
      <c r="K229" s="218">
        <f>ROUND(P229*H229,2)</f>
        <v>0</v>
      </c>
      <c r="L229" s="89"/>
      <c r="M229" s="22"/>
      <c r="N229" s="90" t="s">
        <v>1</v>
      </c>
      <c r="O229" s="91" t="s">
        <v>35</v>
      </c>
      <c r="P229" s="92">
        <f>I229+J229</f>
        <v>0</v>
      </c>
      <c r="Q229" s="92">
        <f>ROUND(I229*H229,2)</f>
        <v>0</v>
      </c>
      <c r="R229" s="92">
        <f>ROUND(J229*H229,2)</f>
        <v>0</v>
      </c>
      <c r="S229" s="93">
        <v>0</v>
      </c>
      <c r="T229" s="93">
        <f>S229*H229</f>
        <v>0</v>
      </c>
      <c r="U229" s="93">
        <v>0</v>
      </c>
      <c r="V229" s="93">
        <f>U229*H229</f>
        <v>0</v>
      </c>
      <c r="W229" s="93">
        <v>0</v>
      </c>
      <c r="X229" s="94">
        <f>W229*H229</f>
        <v>0</v>
      </c>
      <c r="Y229" s="21"/>
      <c r="Z229" s="21"/>
      <c r="AA229" s="21"/>
      <c r="AB229" s="21"/>
      <c r="AC229" s="21"/>
      <c r="AD229" s="21"/>
      <c r="AE229" s="21"/>
      <c r="AR229" s="95" t="s">
        <v>239</v>
      </c>
      <c r="AT229" s="95" t="s">
        <v>164</v>
      </c>
      <c r="AU229" s="95" t="s">
        <v>82</v>
      </c>
      <c r="AY229" s="17" t="s">
        <v>161</v>
      </c>
      <c r="BE229" s="96">
        <f>IF(O229="základní",K229,0)</f>
        <v>0</v>
      </c>
      <c r="BF229" s="96">
        <f>IF(O229="snížená",K229,0)</f>
        <v>0</v>
      </c>
      <c r="BG229" s="96">
        <f>IF(O229="zákl. přenesená",K229,0)</f>
        <v>0</v>
      </c>
      <c r="BH229" s="96">
        <f>IF(O229="sníž. přenesená",K229,0)</f>
        <v>0</v>
      </c>
      <c r="BI229" s="96">
        <f>IF(O229="nulová",K229,0)</f>
        <v>0</v>
      </c>
      <c r="BJ229" s="17" t="s">
        <v>80</v>
      </c>
      <c r="BK229" s="96">
        <f>ROUND(P229*H229,2)</f>
        <v>0</v>
      </c>
      <c r="BL229" s="17" t="s">
        <v>239</v>
      </c>
      <c r="BM229" s="95" t="s">
        <v>399</v>
      </c>
    </row>
    <row r="230" spans="1:65" s="15" customFormat="1">
      <c r="B230" s="230"/>
      <c r="C230" s="231"/>
      <c r="D230" s="221" t="s">
        <v>169</v>
      </c>
      <c r="E230" s="232" t="s">
        <v>1</v>
      </c>
      <c r="F230" s="233" t="s">
        <v>1455</v>
      </c>
      <c r="G230" s="231"/>
      <c r="H230" s="232" t="s">
        <v>1</v>
      </c>
      <c r="I230" s="231"/>
      <c r="J230" s="231"/>
      <c r="K230" s="231"/>
      <c r="M230" s="107"/>
      <c r="N230" s="109"/>
      <c r="O230" s="110"/>
      <c r="P230" s="110"/>
      <c r="Q230" s="110"/>
      <c r="R230" s="110"/>
      <c r="S230" s="110"/>
      <c r="T230" s="110"/>
      <c r="U230" s="110"/>
      <c r="V230" s="110"/>
      <c r="W230" s="110"/>
      <c r="X230" s="111"/>
      <c r="AT230" s="108" t="s">
        <v>169</v>
      </c>
      <c r="AU230" s="108" t="s">
        <v>82</v>
      </c>
      <c r="AV230" s="15" t="s">
        <v>80</v>
      </c>
      <c r="AW230" s="15" t="s">
        <v>4</v>
      </c>
      <c r="AX230" s="15" t="s">
        <v>72</v>
      </c>
      <c r="AY230" s="108" t="s">
        <v>161</v>
      </c>
    </row>
    <row r="231" spans="1:65" s="13" customFormat="1">
      <c r="B231" s="219"/>
      <c r="C231" s="220"/>
      <c r="D231" s="221" t="s">
        <v>169</v>
      </c>
      <c r="E231" s="222" t="s">
        <v>1</v>
      </c>
      <c r="F231" s="223" t="s">
        <v>279</v>
      </c>
      <c r="G231" s="220"/>
      <c r="H231" s="224">
        <v>15</v>
      </c>
      <c r="I231" s="220"/>
      <c r="J231" s="220"/>
      <c r="K231" s="220"/>
      <c r="M231" s="97"/>
      <c r="N231" s="99"/>
      <c r="O231" s="100"/>
      <c r="P231" s="100"/>
      <c r="Q231" s="100"/>
      <c r="R231" s="100"/>
      <c r="S231" s="100"/>
      <c r="T231" s="100"/>
      <c r="U231" s="100"/>
      <c r="V231" s="100"/>
      <c r="W231" s="100"/>
      <c r="X231" s="101"/>
      <c r="AT231" s="98" t="s">
        <v>169</v>
      </c>
      <c r="AU231" s="98" t="s">
        <v>82</v>
      </c>
      <c r="AV231" s="13" t="s">
        <v>82</v>
      </c>
      <c r="AW231" s="13" t="s">
        <v>4</v>
      </c>
      <c r="AX231" s="13" t="s">
        <v>72</v>
      </c>
      <c r="AY231" s="98" t="s">
        <v>161</v>
      </c>
    </row>
    <row r="232" spans="1:65" s="15" customFormat="1">
      <c r="B232" s="230"/>
      <c r="C232" s="231"/>
      <c r="D232" s="221" t="s">
        <v>169</v>
      </c>
      <c r="E232" s="232" t="s">
        <v>1</v>
      </c>
      <c r="F232" s="233" t="s">
        <v>189</v>
      </c>
      <c r="G232" s="231"/>
      <c r="H232" s="232" t="s">
        <v>1</v>
      </c>
      <c r="I232" s="231"/>
      <c r="J232" s="231"/>
      <c r="K232" s="231"/>
      <c r="M232" s="107"/>
      <c r="N232" s="109"/>
      <c r="O232" s="110"/>
      <c r="P232" s="110"/>
      <c r="Q232" s="110"/>
      <c r="R232" s="110"/>
      <c r="S232" s="110"/>
      <c r="T232" s="110"/>
      <c r="U232" s="110"/>
      <c r="V232" s="110"/>
      <c r="W232" s="110"/>
      <c r="X232" s="111"/>
      <c r="AT232" s="108" t="s">
        <v>169</v>
      </c>
      <c r="AU232" s="108" t="s">
        <v>82</v>
      </c>
      <c r="AV232" s="15" t="s">
        <v>80</v>
      </c>
      <c r="AW232" s="15" t="s">
        <v>4</v>
      </c>
      <c r="AX232" s="15" t="s">
        <v>72</v>
      </c>
      <c r="AY232" s="108" t="s">
        <v>161</v>
      </c>
    </row>
    <row r="233" spans="1:65" s="13" customFormat="1">
      <c r="B233" s="219"/>
      <c r="C233" s="220"/>
      <c r="D233" s="221" t="s">
        <v>169</v>
      </c>
      <c r="E233" s="222" t="s">
        <v>1</v>
      </c>
      <c r="F233" s="223" t="s">
        <v>293</v>
      </c>
      <c r="G233" s="220"/>
      <c r="H233" s="224">
        <v>36</v>
      </c>
      <c r="I233" s="220"/>
      <c r="J233" s="220"/>
      <c r="K233" s="220"/>
      <c r="M233" s="97"/>
      <c r="N233" s="99"/>
      <c r="O233" s="100"/>
      <c r="P233" s="100"/>
      <c r="Q233" s="100"/>
      <c r="R233" s="100"/>
      <c r="S233" s="100"/>
      <c r="T233" s="100"/>
      <c r="U233" s="100"/>
      <c r="V233" s="100"/>
      <c r="W233" s="100"/>
      <c r="X233" s="101"/>
      <c r="AT233" s="98" t="s">
        <v>169</v>
      </c>
      <c r="AU233" s="98" t="s">
        <v>82</v>
      </c>
      <c r="AV233" s="13" t="s">
        <v>82</v>
      </c>
      <c r="AW233" s="13" t="s">
        <v>4</v>
      </c>
      <c r="AX233" s="13" t="s">
        <v>72</v>
      </c>
      <c r="AY233" s="98" t="s">
        <v>161</v>
      </c>
    </row>
    <row r="234" spans="1:65" s="14" customFormat="1">
      <c r="B234" s="225"/>
      <c r="C234" s="226"/>
      <c r="D234" s="221" t="s">
        <v>169</v>
      </c>
      <c r="E234" s="227" t="s">
        <v>1</v>
      </c>
      <c r="F234" s="228" t="s">
        <v>171</v>
      </c>
      <c r="G234" s="226"/>
      <c r="H234" s="229">
        <v>51</v>
      </c>
      <c r="I234" s="226"/>
      <c r="J234" s="226"/>
      <c r="K234" s="226"/>
      <c r="M234" s="102"/>
      <c r="N234" s="104"/>
      <c r="O234" s="105"/>
      <c r="P234" s="105"/>
      <c r="Q234" s="105"/>
      <c r="R234" s="105"/>
      <c r="S234" s="105"/>
      <c r="T234" s="105"/>
      <c r="U234" s="105"/>
      <c r="V234" s="105"/>
      <c r="W234" s="105"/>
      <c r="X234" s="106"/>
      <c r="AT234" s="103" t="s">
        <v>169</v>
      </c>
      <c r="AU234" s="103" t="s">
        <v>82</v>
      </c>
      <c r="AV234" s="14" t="s">
        <v>168</v>
      </c>
      <c r="AW234" s="14" t="s">
        <v>4</v>
      </c>
      <c r="AX234" s="14" t="s">
        <v>80</v>
      </c>
      <c r="AY234" s="103" t="s">
        <v>161</v>
      </c>
    </row>
    <row r="235" spans="1:65" s="2" customFormat="1" ht="24.2" customHeight="1">
      <c r="A235" s="21"/>
      <c r="B235" s="137"/>
      <c r="C235" s="235" t="s">
        <v>298</v>
      </c>
      <c r="D235" s="235" t="s">
        <v>549</v>
      </c>
      <c r="E235" s="236" t="s">
        <v>1446</v>
      </c>
      <c r="F235" s="237" t="s">
        <v>1447</v>
      </c>
      <c r="G235" s="238" t="s">
        <v>269</v>
      </c>
      <c r="H235" s="239">
        <v>51</v>
      </c>
      <c r="I235" s="123"/>
      <c r="J235" s="240"/>
      <c r="K235" s="241">
        <f>ROUND(P235*H235,2)</f>
        <v>0</v>
      </c>
      <c r="L235" s="115"/>
      <c r="M235" s="116"/>
      <c r="N235" s="117" t="s">
        <v>1</v>
      </c>
      <c r="O235" s="91" t="s">
        <v>35</v>
      </c>
      <c r="P235" s="92">
        <f>I235+J235</f>
        <v>0</v>
      </c>
      <c r="Q235" s="92">
        <f>ROUND(I235*H235,2)</f>
        <v>0</v>
      </c>
      <c r="R235" s="92">
        <f>ROUND(J235*H235,2)</f>
        <v>0</v>
      </c>
      <c r="S235" s="93">
        <v>0</v>
      </c>
      <c r="T235" s="93">
        <f>S235*H235</f>
        <v>0</v>
      </c>
      <c r="U235" s="93">
        <v>0</v>
      </c>
      <c r="V235" s="93">
        <f>U235*H235</f>
        <v>0</v>
      </c>
      <c r="W235" s="93">
        <v>0</v>
      </c>
      <c r="X235" s="94">
        <f>W235*H235</f>
        <v>0</v>
      </c>
      <c r="Y235" s="21"/>
      <c r="Z235" s="21"/>
      <c r="AA235" s="21"/>
      <c r="AB235" s="21"/>
      <c r="AC235" s="21"/>
      <c r="AD235" s="21"/>
      <c r="AE235" s="21"/>
      <c r="AR235" s="95" t="s">
        <v>286</v>
      </c>
      <c r="AT235" s="95" t="s">
        <v>549</v>
      </c>
      <c r="AU235" s="95" t="s">
        <v>82</v>
      </c>
      <c r="AY235" s="17" t="s">
        <v>161</v>
      </c>
      <c r="BE235" s="96">
        <f>IF(O235="základní",K235,0)</f>
        <v>0</v>
      </c>
      <c r="BF235" s="96">
        <f>IF(O235="snížená",K235,0)</f>
        <v>0</v>
      </c>
      <c r="BG235" s="96">
        <f>IF(O235="zákl. přenesená",K235,0)</f>
        <v>0</v>
      </c>
      <c r="BH235" s="96">
        <f>IF(O235="sníž. přenesená",K235,0)</f>
        <v>0</v>
      </c>
      <c r="BI235" s="96">
        <f>IF(O235="nulová",K235,0)</f>
        <v>0</v>
      </c>
      <c r="BJ235" s="17" t="s">
        <v>80</v>
      </c>
      <c r="BK235" s="96">
        <f>ROUND(P235*H235,2)</f>
        <v>0</v>
      </c>
      <c r="BL235" s="17" t="s">
        <v>239</v>
      </c>
      <c r="BM235" s="95" t="s">
        <v>404</v>
      </c>
    </row>
    <row r="236" spans="1:65" s="2" customFormat="1" ht="37.9" customHeight="1">
      <c r="A236" s="21"/>
      <c r="B236" s="137"/>
      <c r="C236" s="213" t="s">
        <v>408</v>
      </c>
      <c r="D236" s="213" t="s">
        <v>164</v>
      </c>
      <c r="E236" s="214" t="s">
        <v>1456</v>
      </c>
      <c r="F236" s="215" t="s">
        <v>1457</v>
      </c>
      <c r="G236" s="216" t="s">
        <v>269</v>
      </c>
      <c r="H236" s="217">
        <v>14</v>
      </c>
      <c r="I236" s="218">
        <v>0</v>
      </c>
      <c r="J236" s="123"/>
      <c r="K236" s="218">
        <f>ROUND(P236*H236,2)</f>
        <v>0</v>
      </c>
      <c r="L236" s="89"/>
      <c r="M236" s="22"/>
      <c r="N236" s="90" t="s">
        <v>1</v>
      </c>
      <c r="O236" s="91" t="s">
        <v>35</v>
      </c>
      <c r="P236" s="92">
        <f>I236+J236</f>
        <v>0</v>
      </c>
      <c r="Q236" s="92">
        <f>ROUND(I236*H236,2)</f>
        <v>0</v>
      </c>
      <c r="R236" s="92">
        <f>ROUND(J236*H236,2)</f>
        <v>0</v>
      </c>
      <c r="S236" s="93">
        <v>0</v>
      </c>
      <c r="T236" s="93">
        <f>S236*H236</f>
        <v>0</v>
      </c>
      <c r="U236" s="93">
        <v>0</v>
      </c>
      <c r="V236" s="93">
        <f>U236*H236</f>
        <v>0</v>
      </c>
      <c r="W236" s="93">
        <v>0</v>
      </c>
      <c r="X236" s="94">
        <f>W236*H236</f>
        <v>0</v>
      </c>
      <c r="Y236" s="21"/>
      <c r="Z236" s="21"/>
      <c r="AA236" s="21"/>
      <c r="AB236" s="21"/>
      <c r="AC236" s="21"/>
      <c r="AD236" s="21"/>
      <c r="AE236" s="21"/>
      <c r="AR236" s="95" t="s">
        <v>239</v>
      </c>
      <c r="AT236" s="95" t="s">
        <v>164</v>
      </c>
      <c r="AU236" s="95" t="s">
        <v>82</v>
      </c>
      <c r="AY236" s="17" t="s">
        <v>161</v>
      </c>
      <c r="BE236" s="96">
        <f>IF(O236="základní",K236,0)</f>
        <v>0</v>
      </c>
      <c r="BF236" s="96">
        <f>IF(O236="snížená",K236,0)</f>
        <v>0</v>
      </c>
      <c r="BG236" s="96">
        <f>IF(O236="zákl. přenesená",K236,0)</f>
        <v>0</v>
      </c>
      <c r="BH236" s="96">
        <f>IF(O236="sníž. přenesená",K236,0)</f>
        <v>0</v>
      </c>
      <c r="BI236" s="96">
        <f>IF(O236="nulová",K236,0)</f>
        <v>0</v>
      </c>
      <c r="BJ236" s="17" t="s">
        <v>80</v>
      </c>
      <c r="BK236" s="96">
        <f>ROUND(P236*H236,2)</f>
        <v>0</v>
      </c>
      <c r="BL236" s="17" t="s">
        <v>239</v>
      </c>
      <c r="BM236" s="95" t="s">
        <v>411</v>
      </c>
    </row>
    <row r="237" spans="1:65" s="15" customFormat="1">
      <c r="B237" s="230"/>
      <c r="C237" s="231"/>
      <c r="D237" s="221" t="s">
        <v>169</v>
      </c>
      <c r="E237" s="232" t="s">
        <v>1</v>
      </c>
      <c r="F237" s="233" t="s">
        <v>189</v>
      </c>
      <c r="G237" s="231"/>
      <c r="H237" s="232" t="s">
        <v>1</v>
      </c>
      <c r="I237" s="231"/>
      <c r="J237" s="231"/>
      <c r="K237" s="231"/>
      <c r="M237" s="107"/>
      <c r="N237" s="109"/>
      <c r="O237" s="110"/>
      <c r="P237" s="110"/>
      <c r="Q237" s="110"/>
      <c r="R237" s="110"/>
      <c r="S237" s="110"/>
      <c r="T237" s="110"/>
      <c r="U237" s="110"/>
      <c r="V237" s="110"/>
      <c r="W237" s="110"/>
      <c r="X237" s="111"/>
      <c r="AT237" s="108" t="s">
        <v>169</v>
      </c>
      <c r="AU237" s="108" t="s">
        <v>82</v>
      </c>
      <c r="AV237" s="15" t="s">
        <v>80</v>
      </c>
      <c r="AW237" s="15" t="s">
        <v>4</v>
      </c>
      <c r="AX237" s="15" t="s">
        <v>72</v>
      </c>
      <c r="AY237" s="108" t="s">
        <v>161</v>
      </c>
    </row>
    <row r="238" spans="1:65" s="13" customFormat="1">
      <c r="B238" s="219"/>
      <c r="C238" s="220"/>
      <c r="D238" s="221" t="s">
        <v>169</v>
      </c>
      <c r="E238" s="222" t="s">
        <v>1</v>
      </c>
      <c r="F238" s="223" t="s">
        <v>204</v>
      </c>
      <c r="G238" s="220"/>
      <c r="H238" s="224">
        <v>14</v>
      </c>
      <c r="I238" s="220"/>
      <c r="J238" s="220"/>
      <c r="K238" s="220"/>
      <c r="M238" s="97"/>
      <c r="N238" s="99"/>
      <c r="O238" s="100"/>
      <c r="P238" s="100"/>
      <c r="Q238" s="100"/>
      <c r="R238" s="100"/>
      <c r="S238" s="100"/>
      <c r="T238" s="100"/>
      <c r="U238" s="100"/>
      <c r="V238" s="100"/>
      <c r="W238" s="100"/>
      <c r="X238" s="101"/>
      <c r="AT238" s="98" t="s">
        <v>169</v>
      </c>
      <c r="AU238" s="98" t="s">
        <v>82</v>
      </c>
      <c r="AV238" s="13" t="s">
        <v>82</v>
      </c>
      <c r="AW238" s="13" t="s">
        <v>4</v>
      </c>
      <c r="AX238" s="13" t="s">
        <v>72</v>
      </c>
      <c r="AY238" s="98" t="s">
        <v>161</v>
      </c>
    </row>
    <row r="239" spans="1:65" s="14" customFormat="1">
      <c r="B239" s="225"/>
      <c r="C239" s="226"/>
      <c r="D239" s="221" t="s">
        <v>169</v>
      </c>
      <c r="E239" s="227" t="s">
        <v>1</v>
      </c>
      <c r="F239" s="228" t="s">
        <v>171</v>
      </c>
      <c r="G239" s="226"/>
      <c r="H239" s="229">
        <v>14</v>
      </c>
      <c r="I239" s="226"/>
      <c r="J239" s="226"/>
      <c r="K239" s="226"/>
      <c r="M239" s="102"/>
      <c r="N239" s="104"/>
      <c r="O239" s="105"/>
      <c r="P239" s="105"/>
      <c r="Q239" s="105"/>
      <c r="R239" s="105"/>
      <c r="S239" s="105"/>
      <c r="T239" s="105"/>
      <c r="U239" s="105"/>
      <c r="V239" s="105"/>
      <c r="W239" s="105"/>
      <c r="X239" s="106"/>
      <c r="AT239" s="103" t="s">
        <v>169</v>
      </c>
      <c r="AU239" s="103" t="s">
        <v>82</v>
      </c>
      <c r="AV239" s="14" t="s">
        <v>168</v>
      </c>
      <c r="AW239" s="14" t="s">
        <v>4</v>
      </c>
      <c r="AX239" s="14" t="s">
        <v>80</v>
      </c>
      <c r="AY239" s="103" t="s">
        <v>161</v>
      </c>
    </row>
    <row r="240" spans="1:65" s="2" customFormat="1" ht="16.5" customHeight="1">
      <c r="A240" s="21"/>
      <c r="B240" s="137"/>
      <c r="C240" s="235" t="s">
        <v>301</v>
      </c>
      <c r="D240" s="235" t="s">
        <v>549</v>
      </c>
      <c r="E240" s="236" t="s">
        <v>1458</v>
      </c>
      <c r="F240" s="237" t="s">
        <v>1459</v>
      </c>
      <c r="G240" s="238" t="s">
        <v>269</v>
      </c>
      <c r="H240" s="239">
        <v>4</v>
      </c>
      <c r="I240" s="123"/>
      <c r="J240" s="240"/>
      <c r="K240" s="241">
        <f>ROUND(P240*H240,2)</f>
        <v>0</v>
      </c>
      <c r="L240" s="115"/>
      <c r="M240" s="116"/>
      <c r="N240" s="117" t="s">
        <v>1</v>
      </c>
      <c r="O240" s="91" t="s">
        <v>35</v>
      </c>
      <c r="P240" s="92">
        <f>I240+J240</f>
        <v>0</v>
      </c>
      <c r="Q240" s="92">
        <f>ROUND(I240*H240,2)</f>
        <v>0</v>
      </c>
      <c r="R240" s="92">
        <f>ROUND(J240*H240,2)</f>
        <v>0</v>
      </c>
      <c r="S240" s="93">
        <v>0</v>
      </c>
      <c r="T240" s="93">
        <f>S240*H240</f>
        <v>0</v>
      </c>
      <c r="U240" s="93">
        <v>0</v>
      </c>
      <c r="V240" s="93">
        <f>U240*H240</f>
        <v>0</v>
      </c>
      <c r="W240" s="93">
        <v>0</v>
      </c>
      <c r="X240" s="94">
        <f>W240*H240</f>
        <v>0</v>
      </c>
      <c r="Y240" s="21"/>
      <c r="Z240" s="21"/>
      <c r="AA240" s="21"/>
      <c r="AB240" s="21"/>
      <c r="AC240" s="21"/>
      <c r="AD240" s="21"/>
      <c r="AE240" s="21"/>
      <c r="AR240" s="95" t="s">
        <v>286</v>
      </c>
      <c r="AT240" s="95" t="s">
        <v>549</v>
      </c>
      <c r="AU240" s="95" t="s">
        <v>82</v>
      </c>
      <c r="AY240" s="17" t="s">
        <v>161</v>
      </c>
      <c r="BE240" s="96">
        <f>IF(O240="základní",K240,0)</f>
        <v>0</v>
      </c>
      <c r="BF240" s="96">
        <f>IF(O240="snížená",K240,0)</f>
        <v>0</v>
      </c>
      <c r="BG240" s="96">
        <f>IF(O240="zákl. přenesená",K240,0)</f>
        <v>0</v>
      </c>
      <c r="BH240" s="96">
        <f>IF(O240="sníž. přenesená",K240,0)</f>
        <v>0</v>
      </c>
      <c r="BI240" s="96">
        <f>IF(O240="nulová",K240,0)</f>
        <v>0</v>
      </c>
      <c r="BJ240" s="17" t="s">
        <v>80</v>
      </c>
      <c r="BK240" s="96">
        <f>ROUND(P240*H240,2)</f>
        <v>0</v>
      </c>
      <c r="BL240" s="17" t="s">
        <v>239</v>
      </c>
      <c r="BM240" s="95" t="s">
        <v>415</v>
      </c>
    </row>
    <row r="241" spans="1:65" s="2" customFormat="1" ht="24.2" customHeight="1">
      <c r="A241" s="21"/>
      <c r="B241" s="137"/>
      <c r="C241" s="235" t="s">
        <v>420</v>
      </c>
      <c r="D241" s="235" t="s">
        <v>549</v>
      </c>
      <c r="E241" s="236" t="s">
        <v>1460</v>
      </c>
      <c r="F241" s="237" t="s">
        <v>1461</v>
      </c>
      <c r="G241" s="238" t="s">
        <v>269</v>
      </c>
      <c r="H241" s="239">
        <v>10</v>
      </c>
      <c r="I241" s="123"/>
      <c r="J241" s="240"/>
      <c r="K241" s="241">
        <f>ROUND(P241*H241,2)</f>
        <v>0</v>
      </c>
      <c r="L241" s="115"/>
      <c r="M241" s="116"/>
      <c r="N241" s="117" t="s">
        <v>1</v>
      </c>
      <c r="O241" s="91" t="s">
        <v>35</v>
      </c>
      <c r="P241" s="92">
        <f>I241+J241</f>
        <v>0</v>
      </c>
      <c r="Q241" s="92">
        <f>ROUND(I241*H241,2)</f>
        <v>0</v>
      </c>
      <c r="R241" s="92">
        <f>ROUND(J241*H241,2)</f>
        <v>0</v>
      </c>
      <c r="S241" s="93">
        <v>0</v>
      </c>
      <c r="T241" s="93">
        <f>S241*H241</f>
        <v>0</v>
      </c>
      <c r="U241" s="93">
        <v>0</v>
      </c>
      <c r="V241" s="93">
        <f>U241*H241</f>
        <v>0</v>
      </c>
      <c r="W241" s="93">
        <v>0</v>
      </c>
      <c r="X241" s="94">
        <f>W241*H241</f>
        <v>0</v>
      </c>
      <c r="Y241" s="21"/>
      <c r="Z241" s="21"/>
      <c r="AA241" s="21"/>
      <c r="AB241" s="21"/>
      <c r="AC241" s="21"/>
      <c r="AD241" s="21"/>
      <c r="AE241" s="21"/>
      <c r="AR241" s="95" t="s">
        <v>286</v>
      </c>
      <c r="AT241" s="95" t="s">
        <v>549</v>
      </c>
      <c r="AU241" s="95" t="s">
        <v>82</v>
      </c>
      <c r="AY241" s="17" t="s">
        <v>161</v>
      </c>
      <c r="BE241" s="96">
        <f>IF(O241="základní",K241,0)</f>
        <v>0</v>
      </c>
      <c r="BF241" s="96">
        <f>IF(O241="snížená",K241,0)</f>
        <v>0</v>
      </c>
      <c r="BG241" s="96">
        <f>IF(O241="zákl. přenesená",K241,0)</f>
        <v>0</v>
      </c>
      <c r="BH241" s="96">
        <f>IF(O241="sníž. přenesená",K241,0)</f>
        <v>0</v>
      </c>
      <c r="BI241" s="96">
        <f>IF(O241="nulová",K241,0)</f>
        <v>0</v>
      </c>
      <c r="BJ241" s="17" t="s">
        <v>80</v>
      </c>
      <c r="BK241" s="96">
        <f>ROUND(P241*H241,2)</f>
        <v>0</v>
      </c>
      <c r="BL241" s="17" t="s">
        <v>239</v>
      </c>
      <c r="BM241" s="95" t="s">
        <v>423</v>
      </c>
    </row>
    <row r="242" spans="1:65" s="2" customFormat="1" ht="33" customHeight="1">
      <c r="A242" s="21"/>
      <c r="B242" s="137"/>
      <c r="C242" s="213" t="s">
        <v>305</v>
      </c>
      <c r="D242" s="213" t="s">
        <v>164</v>
      </c>
      <c r="E242" s="214" t="s">
        <v>1462</v>
      </c>
      <c r="F242" s="215" t="s">
        <v>1463</v>
      </c>
      <c r="G242" s="216" t="s">
        <v>269</v>
      </c>
      <c r="H242" s="217">
        <v>33</v>
      </c>
      <c r="I242" s="218">
        <v>0</v>
      </c>
      <c r="J242" s="123"/>
      <c r="K242" s="218">
        <f>ROUND(P242*H242,2)</f>
        <v>0</v>
      </c>
      <c r="L242" s="89"/>
      <c r="M242" s="22"/>
      <c r="N242" s="90" t="s">
        <v>1</v>
      </c>
      <c r="O242" s="91" t="s">
        <v>35</v>
      </c>
      <c r="P242" s="92">
        <f>I242+J242</f>
        <v>0</v>
      </c>
      <c r="Q242" s="92">
        <f>ROUND(I242*H242,2)</f>
        <v>0</v>
      </c>
      <c r="R242" s="92">
        <f>ROUND(J242*H242,2)</f>
        <v>0</v>
      </c>
      <c r="S242" s="93">
        <v>0</v>
      </c>
      <c r="T242" s="93">
        <f>S242*H242</f>
        <v>0</v>
      </c>
      <c r="U242" s="93">
        <v>0</v>
      </c>
      <c r="V242" s="93">
        <f>U242*H242</f>
        <v>0</v>
      </c>
      <c r="W242" s="93">
        <v>0</v>
      </c>
      <c r="X242" s="94">
        <f>W242*H242</f>
        <v>0</v>
      </c>
      <c r="Y242" s="21"/>
      <c r="Z242" s="21"/>
      <c r="AA242" s="21"/>
      <c r="AB242" s="21"/>
      <c r="AC242" s="21"/>
      <c r="AD242" s="21"/>
      <c r="AE242" s="21"/>
      <c r="AR242" s="95" t="s">
        <v>239</v>
      </c>
      <c r="AT242" s="95" t="s">
        <v>164</v>
      </c>
      <c r="AU242" s="95" t="s">
        <v>82</v>
      </c>
      <c r="AY242" s="17" t="s">
        <v>161</v>
      </c>
      <c r="BE242" s="96">
        <f>IF(O242="základní",K242,0)</f>
        <v>0</v>
      </c>
      <c r="BF242" s="96">
        <f>IF(O242="snížená",K242,0)</f>
        <v>0</v>
      </c>
      <c r="BG242" s="96">
        <f>IF(O242="zákl. přenesená",K242,0)</f>
        <v>0</v>
      </c>
      <c r="BH242" s="96">
        <f>IF(O242="sníž. přenesená",K242,0)</f>
        <v>0</v>
      </c>
      <c r="BI242" s="96">
        <f>IF(O242="nulová",K242,0)</f>
        <v>0</v>
      </c>
      <c r="BJ242" s="17" t="s">
        <v>80</v>
      </c>
      <c r="BK242" s="96">
        <f>ROUND(P242*H242,2)</f>
        <v>0</v>
      </c>
      <c r="BL242" s="17" t="s">
        <v>239</v>
      </c>
      <c r="BM242" s="95" t="s">
        <v>437</v>
      </c>
    </row>
    <row r="243" spans="1:65" s="15" customFormat="1">
      <c r="B243" s="230"/>
      <c r="C243" s="231"/>
      <c r="D243" s="221" t="s">
        <v>169</v>
      </c>
      <c r="E243" s="232" t="s">
        <v>1</v>
      </c>
      <c r="F243" s="233" t="s">
        <v>189</v>
      </c>
      <c r="G243" s="231"/>
      <c r="H243" s="232" t="s">
        <v>1</v>
      </c>
      <c r="I243" s="231"/>
      <c r="J243" s="231"/>
      <c r="K243" s="231"/>
      <c r="M243" s="107"/>
      <c r="N243" s="109"/>
      <c r="O243" s="110"/>
      <c r="P243" s="110"/>
      <c r="Q243" s="110"/>
      <c r="R243" s="110"/>
      <c r="S243" s="110"/>
      <c r="T243" s="110"/>
      <c r="U243" s="110"/>
      <c r="V243" s="110"/>
      <c r="W243" s="110"/>
      <c r="X243" s="111"/>
      <c r="AT243" s="108" t="s">
        <v>169</v>
      </c>
      <c r="AU243" s="108" t="s">
        <v>82</v>
      </c>
      <c r="AV243" s="15" t="s">
        <v>80</v>
      </c>
      <c r="AW243" s="15" t="s">
        <v>4</v>
      </c>
      <c r="AX243" s="15" t="s">
        <v>72</v>
      </c>
      <c r="AY243" s="108" t="s">
        <v>161</v>
      </c>
    </row>
    <row r="244" spans="1:65" s="13" customFormat="1">
      <c r="B244" s="219"/>
      <c r="C244" s="220"/>
      <c r="D244" s="221" t="s">
        <v>169</v>
      </c>
      <c r="E244" s="222" t="s">
        <v>1</v>
      </c>
      <c r="F244" s="223" t="s">
        <v>371</v>
      </c>
      <c r="G244" s="220"/>
      <c r="H244" s="224">
        <v>33</v>
      </c>
      <c r="I244" s="220"/>
      <c r="J244" s="220"/>
      <c r="K244" s="220"/>
      <c r="M244" s="97"/>
      <c r="N244" s="99"/>
      <c r="O244" s="100"/>
      <c r="P244" s="100"/>
      <c r="Q244" s="100"/>
      <c r="R244" s="100"/>
      <c r="S244" s="100"/>
      <c r="T244" s="100"/>
      <c r="U244" s="100"/>
      <c r="V244" s="100"/>
      <c r="W244" s="100"/>
      <c r="X244" s="101"/>
      <c r="AT244" s="98" t="s">
        <v>169</v>
      </c>
      <c r="AU244" s="98" t="s">
        <v>82</v>
      </c>
      <c r="AV244" s="13" t="s">
        <v>82</v>
      </c>
      <c r="AW244" s="13" t="s">
        <v>4</v>
      </c>
      <c r="AX244" s="13" t="s">
        <v>72</v>
      </c>
      <c r="AY244" s="98" t="s">
        <v>161</v>
      </c>
    </row>
    <row r="245" spans="1:65" s="14" customFormat="1">
      <c r="B245" s="225"/>
      <c r="C245" s="226"/>
      <c r="D245" s="221" t="s">
        <v>169</v>
      </c>
      <c r="E245" s="227" t="s">
        <v>1</v>
      </c>
      <c r="F245" s="228" t="s">
        <v>171</v>
      </c>
      <c r="G245" s="226"/>
      <c r="H245" s="229">
        <v>33</v>
      </c>
      <c r="I245" s="226"/>
      <c r="J245" s="226"/>
      <c r="K245" s="226"/>
      <c r="M245" s="102"/>
      <c r="N245" s="104"/>
      <c r="O245" s="105"/>
      <c r="P245" s="105"/>
      <c r="Q245" s="105"/>
      <c r="R245" s="105"/>
      <c r="S245" s="105"/>
      <c r="T245" s="105"/>
      <c r="U245" s="105"/>
      <c r="V245" s="105"/>
      <c r="W245" s="105"/>
      <c r="X245" s="106"/>
      <c r="AT245" s="103" t="s">
        <v>169</v>
      </c>
      <c r="AU245" s="103" t="s">
        <v>82</v>
      </c>
      <c r="AV245" s="14" t="s">
        <v>168</v>
      </c>
      <c r="AW245" s="14" t="s">
        <v>4</v>
      </c>
      <c r="AX245" s="14" t="s">
        <v>80</v>
      </c>
      <c r="AY245" s="103" t="s">
        <v>161</v>
      </c>
    </row>
    <row r="246" spans="1:65" s="2" customFormat="1" ht="24.2" customHeight="1">
      <c r="A246" s="21"/>
      <c r="B246" s="137"/>
      <c r="C246" s="235" t="s">
        <v>443</v>
      </c>
      <c r="D246" s="235" t="s">
        <v>549</v>
      </c>
      <c r="E246" s="236" t="s">
        <v>1464</v>
      </c>
      <c r="F246" s="237" t="s">
        <v>1465</v>
      </c>
      <c r="G246" s="238" t="s">
        <v>269</v>
      </c>
      <c r="H246" s="239">
        <v>33</v>
      </c>
      <c r="I246" s="123"/>
      <c r="J246" s="240"/>
      <c r="K246" s="241">
        <f>ROUND(P246*H246,2)</f>
        <v>0</v>
      </c>
      <c r="L246" s="115"/>
      <c r="M246" s="116"/>
      <c r="N246" s="117" t="s">
        <v>1</v>
      </c>
      <c r="O246" s="91" t="s">
        <v>35</v>
      </c>
      <c r="P246" s="92">
        <f>I246+J246</f>
        <v>0</v>
      </c>
      <c r="Q246" s="92">
        <f>ROUND(I246*H246,2)</f>
        <v>0</v>
      </c>
      <c r="R246" s="92">
        <f>ROUND(J246*H246,2)</f>
        <v>0</v>
      </c>
      <c r="S246" s="93">
        <v>0</v>
      </c>
      <c r="T246" s="93">
        <f>S246*H246</f>
        <v>0</v>
      </c>
      <c r="U246" s="93">
        <v>0</v>
      </c>
      <c r="V246" s="93">
        <f>U246*H246</f>
        <v>0</v>
      </c>
      <c r="W246" s="93">
        <v>0</v>
      </c>
      <c r="X246" s="94">
        <f>W246*H246</f>
        <v>0</v>
      </c>
      <c r="Y246" s="21"/>
      <c r="Z246" s="21"/>
      <c r="AA246" s="21"/>
      <c r="AB246" s="21"/>
      <c r="AC246" s="21"/>
      <c r="AD246" s="21"/>
      <c r="AE246" s="21"/>
      <c r="AR246" s="95" t="s">
        <v>286</v>
      </c>
      <c r="AT246" s="95" t="s">
        <v>549</v>
      </c>
      <c r="AU246" s="95" t="s">
        <v>82</v>
      </c>
      <c r="AY246" s="17" t="s">
        <v>161</v>
      </c>
      <c r="BE246" s="96">
        <f>IF(O246="základní",K246,0)</f>
        <v>0</v>
      </c>
      <c r="BF246" s="96">
        <f>IF(O246="snížená",K246,0)</f>
        <v>0</v>
      </c>
      <c r="BG246" s="96">
        <f>IF(O246="zákl. přenesená",K246,0)</f>
        <v>0</v>
      </c>
      <c r="BH246" s="96">
        <f>IF(O246="sníž. přenesená",K246,0)</f>
        <v>0</v>
      </c>
      <c r="BI246" s="96">
        <f>IF(O246="nulová",K246,0)</f>
        <v>0</v>
      </c>
      <c r="BJ246" s="17" t="s">
        <v>80</v>
      </c>
      <c r="BK246" s="96">
        <f>ROUND(P246*H246,2)</f>
        <v>0</v>
      </c>
      <c r="BL246" s="17" t="s">
        <v>239</v>
      </c>
      <c r="BM246" s="95" t="s">
        <v>446</v>
      </c>
    </row>
    <row r="247" spans="1:65" s="2" customFormat="1" ht="24.2" customHeight="1">
      <c r="A247" s="21"/>
      <c r="B247" s="137"/>
      <c r="C247" s="213" t="s">
        <v>310</v>
      </c>
      <c r="D247" s="213" t="s">
        <v>164</v>
      </c>
      <c r="E247" s="214" t="s">
        <v>1466</v>
      </c>
      <c r="F247" s="215" t="s">
        <v>2348</v>
      </c>
      <c r="G247" s="216" t="s">
        <v>269</v>
      </c>
      <c r="H247" s="217">
        <v>60</v>
      </c>
      <c r="I247" s="123"/>
      <c r="J247" s="123"/>
      <c r="K247" s="218">
        <f>ROUND(P247*H247,2)</f>
        <v>0</v>
      </c>
      <c r="L247" s="89"/>
      <c r="M247" s="22"/>
      <c r="N247" s="90" t="s">
        <v>1</v>
      </c>
      <c r="O247" s="91" t="s">
        <v>35</v>
      </c>
      <c r="P247" s="92">
        <f>I247+J247</f>
        <v>0</v>
      </c>
      <c r="Q247" s="92">
        <f>ROUND(I247*H247,2)</f>
        <v>0</v>
      </c>
      <c r="R247" s="92">
        <f>ROUND(J247*H247,2)</f>
        <v>0</v>
      </c>
      <c r="S247" s="93">
        <v>0</v>
      </c>
      <c r="T247" s="93">
        <f>S247*H247</f>
        <v>0</v>
      </c>
      <c r="U247" s="93">
        <v>0</v>
      </c>
      <c r="V247" s="93">
        <f>U247*H247</f>
        <v>0</v>
      </c>
      <c r="W247" s="93">
        <v>0</v>
      </c>
      <c r="X247" s="94">
        <f>W247*H247</f>
        <v>0</v>
      </c>
      <c r="Y247" s="21"/>
      <c r="Z247" s="21"/>
      <c r="AA247" s="21"/>
      <c r="AB247" s="21"/>
      <c r="AC247" s="21"/>
      <c r="AD247" s="21"/>
      <c r="AE247" s="21"/>
      <c r="AR247" s="95" t="s">
        <v>239</v>
      </c>
      <c r="AT247" s="95" t="s">
        <v>164</v>
      </c>
      <c r="AU247" s="95" t="s">
        <v>82</v>
      </c>
      <c r="AY247" s="17" t="s">
        <v>161</v>
      </c>
      <c r="BE247" s="96">
        <f>IF(O247="základní",K247,0)</f>
        <v>0</v>
      </c>
      <c r="BF247" s="96">
        <f>IF(O247="snížená",K247,0)</f>
        <v>0</v>
      </c>
      <c r="BG247" s="96">
        <f>IF(O247="zákl. přenesená",K247,0)</f>
        <v>0</v>
      </c>
      <c r="BH247" s="96">
        <f>IF(O247="sníž. přenesená",K247,0)</f>
        <v>0</v>
      </c>
      <c r="BI247" s="96">
        <f>IF(O247="nulová",K247,0)</f>
        <v>0</v>
      </c>
      <c r="BJ247" s="17" t="s">
        <v>80</v>
      </c>
      <c r="BK247" s="96">
        <f>ROUND(P247*H247,2)</f>
        <v>0</v>
      </c>
      <c r="BL247" s="17" t="s">
        <v>239</v>
      </c>
      <c r="BM247" s="95" t="s">
        <v>452</v>
      </c>
    </row>
    <row r="248" spans="1:65" s="13" customFormat="1">
      <c r="B248" s="219"/>
      <c r="C248" s="220"/>
      <c r="D248" s="221" t="s">
        <v>169</v>
      </c>
      <c r="E248" s="222" t="s">
        <v>1</v>
      </c>
      <c r="F248" s="223" t="s">
        <v>360</v>
      </c>
      <c r="G248" s="220"/>
      <c r="H248" s="224">
        <v>60</v>
      </c>
      <c r="I248" s="220"/>
      <c r="J248" s="220"/>
      <c r="K248" s="220"/>
      <c r="M248" s="97"/>
      <c r="N248" s="99"/>
      <c r="O248" s="100"/>
      <c r="P248" s="100"/>
      <c r="Q248" s="100"/>
      <c r="R248" s="100"/>
      <c r="S248" s="100"/>
      <c r="T248" s="100"/>
      <c r="U248" s="100"/>
      <c r="V248" s="100"/>
      <c r="W248" s="100"/>
      <c r="X248" s="101"/>
      <c r="AT248" s="98" t="s">
        <v>169</v>
      </c>
      <c r="AU248" s="98" t="s">
        <v>82</v>
      </c>
      <c r="AV248" s="13" t="s">
        <v>82</v>
      </c>
      <c r="AW248" s="13" t="s">
        <v>4</v>
      </c>
      <c r="AX248" s="13" t="s">
        <v>72</v>
      </c>
      <c r="AY248" s="98" t="s">
        <v>161</v>
      </c>
    </row>
    <row r="249" spans="1:65" s="14" customFormat="1">
      <c r="B249" s="225"/>
      <c r="C249" s="226"/>
      <c r="D249" s="221" t="s">
        <v>169</v>
      </c>
      <c r="E249" s="227" t="s">
        <v>1</v>
      </c>
      <c r="F249" s="228" t="s">
        <v>171</v>
      </c>
      <c r="G249" s="226"/>
      <c r="H249" s="229">
        <v>60</v>
      </c>
      <c r="I249" s="226"/>
      <c r="J249" s="226"/>
      <c r="K249" s="226"/>
      <c r="M249" s="102"/>
      <c r="N249" s="104"/>
      <c r="O249" s="105"/>
      <c r="P249" s="105"/>
      <c r="Q249" s="105"/>
      <c r="R249" s="105"/>
      <c r="S249" s="105"/>
      <c r="T249" s="105"/>
      <c r="U249" s="105"/>
      <c r="V249" s="105"/>
      <c r="W249" s="105"/>
      <c r="X249" s="106"/>
      <c r="AT249" s="103" t="s">
        <v>169</v>
      </c>
      <c r="AU249" s="103" t="s">
        <v>82</v>
      </c>
      <c r="AV249" s="14" t="s">
        <v>168</v>
      </c>
      <c r="AW249" s="14" t="s">
        <v>4</v>
      </c>
      <c r="AX249" s="14" t="s">
        <v>80</v>
      </c>
      <c r="AY249" s="103" t="s">
        <v>161</v>
      </c>
    </row>
    <row r="250" spans="1:65" s="2" customFormat="1" ht="39.75" customHeight="1">
      <c r="A250" s="21"/>
      <c r="B250" s="137"/>
      <c r="C250" s="213" t="s">
        <v>454</v>
      </c>
      <c r="D250" s="213" t="s">
        <v>164</v>
      </c>
      <c r="E250" s="214" t="s">
        <v>1467</v>
      </c>
      <c r="F250" s="215" t="s">
        <v>2349</v>
      </c>
      <c r="G250" s="216" t="s">
        <v>269</v>
      </c>
      <c r="H250" s="217">
        <v>20</v>
      </c>
      <c r="I250" s="123"/>
      <c r="J250" s="123"/>
      <c r="K250" s="218">
        <f>ROUND(P250*H250,2)</f>
        <v>0</v>
      </c>
      <c r="L250" s="89"/>
      <c r="M250" s="22"/>
      <c r="N250" s="90" t="s">
        <v>1</v>
      </c>
      <c r="O250" s="91" t="s">
        <v>35</v>
      </c>
      <c r="P250" s="92">
        <f>I250+J250</f>
        <v>0</v>
      </c>
      <c r="Q250" s="92">
        <f>ROUND(I250*H250,2)</f>
        <v>0</v>
      </c>
      <c r="R250" s="92">
        <f>ROUND(J250*H250,2)</f>
        <v>0</v>
      </c>
      <c r="S250" s="93">
        <v>0</v>
      </c>
      <c r="T250" s="93">
        <f>S250*H250</f>
        <v>0</v>
      </c>
      <c r="U250" s="93">
        <v>0</v>
      </c>
      <c r="V250" s="93">
        <f>U250*H250</f>
        <v>0</v>
      </c>
      <c r="W250" s="93">
        <v>0</v>
      </c>
      <c r="X250" s="94">
        <f>W250*H250</f>
        <v>0</v>
      </c>
      <c r="Y250" s="21"/>
      <c r="Z250" s="21"/>
      <c r="AA250" s="21"/>
      <c r="AB250" s="21"/>
      <c r="AC250" s="21"/>
      <c r="AD250" s="21"/>
      <c r="AE250" s="21"/>
      <c r="AR250" s="95" t="s">
        <v>239</v>
      </c>
      <c r="AT250" s="95" t="s">
        <v>164</v>
      </c>
      <c r="AU250" s="95" t="s">
        <v>82</v>
      </c>
      <c r="AY250" s="17" t="s">
        <v>161</v>
      </c>
      <c r="BE250" s="96">
        <f>IF(O250="základní",K250,0)</f>
        <v>0</v>
      </c>
      <c r="BF250" s="96">
        <f>IF(O250="snížená",K250,0)</f>
        <v>0</v>
      </c>
      <c r="BG250" s="96">
        <f>IF(O250="zákl. přenesená",K250,0)</f>
        <v>0</v>
      </c>
      <c r="BH250" s="96">
        <f>IF(O250="sníž. přenesená",K250,0)</f>
        <v>0</v>
      </c>
      <c r="BI250" s="96">
        <f>IF(O250="nulová",K250,0)</f>
        <v>0</v>
      </c>
      <c r="BJ250" s="17" t="s">
        <v>80</v>
      </c>
      <c r="BK250" s="96">
        <f>ROUND(P250*H250,2)</f>
        <v>0</v>
      </c>
      <c r="BL250" s="17" t="s">
        <v>239</v>
      </c>
      <c r="BM250" s="95" t="s">
        <v>457</v>
      </c>
    </row>
    <row r="251" spans="1:65" s="13" customFormat="1">
      <c r="B251" s="219"/>
      <c r="C251" s="220"/>
      <c r="D251" s="221" t="s">
        <v>169</v>
      </c>
      <c r="E251" s="222" t="s">
        <v>1</v>
      </c>
      <c r="F251" s="223" t="s">
        <v>248</v>
      </c>
      <c r="G251" s="220"/>
      <c r="H251" s="224">
        <v>20</v>
      </c>
      <c r="I251" s="220"/>
      <c r="J251" s="220"/>
      <c r="K251" s="220"/>
      <c r="M251" s="97"/>
      <c r="N251" s="99"/>
      <c r="O251" s="100"/>
      <c r="P251" s="100"/>
      <c r="Q251" s="100"/>
      <c r="R251" s="100"/>
      <c r="S251" s="100"/>
      <c r="T251" s="100"/>
      <c r="U251" s="100"/>
      <c r="V251" s="100"/>
      <c r="W251" s="100"/>
      <c r="X251" s="101"/>
      <c r="AT251" s="98" t="s">
        <v>169</v>
      </c>
      <c r="AU251" s="98" t="s">
        <v>82</v>
      </c>
      <c r="AV251" s="13" t="s">
        <v>82</v>
      </c>
      <c r="AW251" s="13" t="s">
        <v>4</v>
      </c>
      <c r="AX251" s="13" t="s">
        <v>72</v>
      </c>
      <c r="AY251" s="98" t="s">
        <v>161</v>
      </c>
    </row>
    <row r="252" spans="1:65" s="14" customFormat="1">
      <c r="B252" s="225"/>
      <c r="C252" s="226"/>
      <c r="D252" s="221" t="s">
        <v>169</v>
      </c>
      <c r="E252" s="227" t="s">
        <v>1</v>
      </c>
      <c r="F252" s="228" t="s">
        <v>171</v>
      </c>
      <c r="G252" s="226"/>
      <c r="H252" s="229">
        <v>20</v>
      </c>
      <c r="I252" s="226"/>
      <c r="J252" s="226"/>
      <c r="K252" s="226"/>
      <c r="M252" s="102"/>
      <c r="N252" s="104"/>
      <c r="O252" s="105"/>
      <c r="P252" s="105"/>
      <c r="Q252" s="105"/>
      <c r="R252" s="105"/>
      <c r="S252" s="105"/>
      <c r="T252" s="105"/>
      <c r="U252" s="105"/>
      <c r="V252" s="105"/>
      <c r="W252" s="105"/>
      <c r="X252" s="106"/>
      <c r="AT252" s="103" t="s">
        <v>169</v>
      </c>
      <c r="AU252" s="103" t="s">
        <v>82</v>
      </c>
      <c r="AV252" s="14" t="s">
        <v>168</v>
      </c>
      <c r="AW252" s="14" t="s">
        <v>4</v>
      </c>
      <c r="AX252" s="14" t="s">
        <v>80</v>
      </c>
      <c r="AY252" s="103" t="s">
        <v>161</v>
      </c>
    </row>
    <row r="253" spans="1:65" s="2" customFormat="1" ht="39" customHeight="1">
      <c r="A253" s="21"/>
      <c r="B253" s="137"/>
      <c r="C253" s="213" t="s">
        <v>314</v>
      </c>
      <c r="D253" s="213" t="s">
        <v>164</v>
      </c>
      <c r="E253" s="214" t="s">
        <v>1468</v>
      </c>
      <c r="F253" s="215" t="s">
        <v>2350</v>
      </c>
      <c r="G253" s="216" t="s">
        <v>269</v>
      </c>
      <c r="H253" s="217">
        <v>10</v>
      </c>
      <c r="I253" s="123"/>
      <c r="J253" s="123"/>
      <c r="K253" s="218">
        <f>ROUND(P253*H253,2)</f>
        <v>0</v>
      </c>
      <c r="L253" s="89"/>
      <c r="M253" s="22"/>
      <c r="N253" s="90" t="s">
        <v>1</v>
      </c>
      <c r="O253" s="91" t="s">
        <v>35</v>
      </c>
      <c r="P253" s="92">
        <f>I253+J253</f>
        <v>0</v>
      </c>
      <c r="Q253" s="92">
        <f>ROUND(I253*H253,2)</f>
        <v>0</v>
      </c>
      <c r="R253" s="92">
        <f>ROUND(J253*H253,2)</f>
        <v>0</v>
      </c>
      <c r="S253" s="93">
        <v>0</v>
      </c>
      <c r="T253" s="93">
        <f>S253*H253</f>
        <v>0</v>
      </c>
      <c r="U253" s="93">
        <v>0</v>
      </c>
      <c r="V253" s="93">
        <f>U253*H253</f>
        <v>0</v>
      </c>
      <c r="W253" s="93">
        <v>0</v>
      </c>
      <c r="X253" s="94">
        <f>W253*H253</f>
        <v>0</v>
      </c>
      <c r="Y253" s="21"/>
      <c r="Z253" s="21"/>
      <c r="AA253" s="21"/>
      <c r="AB253" s="21"/>
      <c r="AC253" s="21"/>
      <c r="AD253" s="21"/>
      <c r="AE253" s="21"/>
      <c r="AR253" s="95" t="s">
        <v>239</v>
      </c>
      <c r="AT253" s="95" t="s">
        <v>164</v>
      </c>
      <c r="AU253" s="95" t="s">
        <v>82</v>
      </c>
      <c r="AY253" s="17" t="s">
        <v>161</v>
      </c>
      <c r="BE253" s="96">
        <f>IF(O253="základní",K253,0)</f>
        <v>0</v>
      </c>
      <c r="BF253" s="96">
        <f>IF(O253="snížená",K253,0)</f>
        <v>0</v>
      </c>
      <c r="BG253" s="96">
        <f>IF(O253="zákl. přenesená",K253,0)</f>
        <v>0</v>
      </c>
      <c r="BH253" s="96">
        <f>IF(O253="sníž. přenesená",K253,0)</f>
        <v>0</v>
      </c>
      <c r="BI253" s="96">
        <f>IF(O253="nulová",K253,0)</f>
        <v>0</v>
      </c>
      <c r="BJ253" s="17" t="s">
        <v>80</v>
      </c>
      <c r="BK253" s="96">
        <f>ROUND(P253*H253,2)</f>
        <v>0</v>
      </c>
      <c r="BL253" s="17" t="s">
        <v>239</v>
      </c>
      <c r="BM253" s="95" t="s">
        <v>462</v>
      </c>
    </row>
    <row r="254" spans="1:65" s="13" customFormat="1">
      <c r="B254" s="219"/>
      <c r="C254" s="220"/>
      <c r="D254" s="221" t="s">
        <v>169</v>
      </c>
      <c r="E254" s="222" t="s">
        <v>1</v>
      </c>
      <c r="F254" s="223" t="s">
        <v>195</v>
      </c>
      <c r="G254" s="220"/>
      <c r="H254" s="224">
        <v>10</v>
      </c>
      <c r="I254" s="220"/>
      <c r="J254" s="220"/>
      <c r="K254" s="220"/>
      <c r="M254" s="97"/>
      <c r="N254" s="99"/>
      <c r="O254" s="100"/>
      <c r="P254" s="100"/>
      <c r="Q254" s="100"/>
      <c r="R254" s="100"/>
      <c r="S254" s="100"/>
      <c r="T254" s="100"/>
      <c r="U254" s="100"/>
      <c r="V254" s="100"/>
      <c r="W254" s="100"/>
      <c r="X254" s="101"/>
      <c r="AT254" s="98" t="s">
        <v>169</v>
      </c>
      <c r="AU254" s="98" t="s">
        <v>82</v>
      </c>
      <c r="AV254" s="13" t="s">
        <v>82</v>
      </c>
      <c r="AW254" s="13" t="s">
        <v>4</v>
      </c>
      <c r="AX254" s="13" t="s">
        <v>72</v>
      </c>
      <c r="AY254" s="98" t="s">
        <v>161</v>
      </c>
    </row>
    <row r="255" spans="1:65" s="14" customFormat="1">
      <c r="B255" s="225"/>
      <c r="C255" s="226"/>
      <c r="D255" s="221" t="s">
        <v>169</v>
      </c>
      <c r="E255" s="227" t="s">
        <v>1</v>
      </c>
      <c r="F255" s="228" t="s">
        <v>171</v>
      </c>
      <c r="G255" s="226"/>
      <c r="H255" s="229">
        <v>10</v>
      </c>
      <c r="I255" s="226"/>
      <c r="J255" s="226"/>
      <c r="K255" s="226"/>
      <c r="M255" s="102"/>
      <c r="N255" s="104"/>
      <c r="O255" s="105"/>
      <c r="P255" s="105"/>
      <c r="Q255" s="105"/>
      <c r="R255" s="105"/>
      <c r="S255" s="105"/>
      <c r="T255" s="105"/>
      <c r="U255" s="105"/>
      <c r="V255" s="105"/>
      <c r="W255" s="105"/>
      <c r="X255" s="106"/>
      <c r="AT255" s="103" t="s">
        <v>169</v>
      </c>
      <c r="AU255" s="103" t="s">
        <v>82</v>
      </c>
      <c r="AV255" s="14" t="s">
        <v>168</v>
      </c>
      <c r="AW255" s="14" t="s">
        <v>4</v>
      </c>
      <c r="AX255" s="14" t="s">
        <v>80</v>
      </c>
      <c r="AY255" s="103" t="s">
        <v>161</v>
      </c>
    </row>
    <row r="256" spans="1:65" s="2" customFormat="1" ht="37.5" customHeight="1">
      <c r="A256" s="21"/>
      <c r="B256" s="137"/>
      <c r="C256" s="213" t="s">
        <v>465</v>
      </c>
      <c r="D256" s="213" t="s">
        <v>164</v>
      </c>
      <c r="E256" s="214" t="s">
        <v>1469</v>
      </c>
      <c r="F256" s="215" t="s">
        <v>2351</v>
      </c>
      <c r="G256" s="216" t="s">
        <v>269</v>
      </c>
      <c r="H256" s="217">
        <v>6</v>
      </c>
      <c r="I256" s="123"/>
      <c r="J256" s="123"/>
      <c r="K256" s="218">
        <f>ROUND(P256*H256,2)</f>
        <v>0</v>
      </c>
      <c r="L256" s="89"/>
      <c r="M256" s="22"/>
      <c r="N256" s="90" t="s">
        <v>1</v>
      </c>
      <c r="O256" s="91" t="s">
        <v>35</v>
      </c>
      <c r="P256" s="92">
        <f>I256+J256</f>
        <v>0</v>
      </c>
      <c r="Q256" s="92">
        <f>ROUND(I256*H256,2)</f>
        <v>0</v>
      </c>
      <c r="R256" s="92">
        <f>ROUND(J256*H256,2)</f>
        <v>0</v>
      </c>
      <c r="S256" s="93">
        <v>0</v>
      </c>
      <c r="T256" s="93">
        <f>S256*H256</f>
        <v>0</v>
      </c>
      <c r="U256" s="93">
        <v>0</v>
      </c>
      <c r="V256" s="93">
        <f>U256*H256</f>
        <v>0</v>
      </c>
      <c r="W256" s="93">
        <v>0</v>
      </c>
      <c r="X256" s="94">
        <f>W256*H256</f>
        <v>0</v>
      </c>
      <c r="Y256" s="21"/>
      <c r="Z256" s="21"/>
      <c r="AA256" s="21"/>
      <c r="AB256" s="21"/>
      <c r="AC256" s="21"/>
      <c r="AD256" s="21"/>
      <c r="AE256" s="21"/>
      <c r="AR256" s="95" t="s">
        <v>239</v>
      </c>
      <c r="AT256" s="95" t="s">
        <v>164</v>
      </c>
      <c r="AU256" s="95" t="s">
        <v>82</v>
      </c>
      <c r="AY256" s="17" t="s">
        <v>161</v>
      </c>
      <c r="BE256" s="96">
        <f>IF(O256="základní",K256,0)</f>
        <v>0</v>
      </c>
      <c r="BF256" s="96">
        <f>IF(O256="snížená",K256,0)</f>
        <v>0</v>
      </c>
      <c r="BG256" s="96">
        <f>IF(O256="zákl. přenesená",K256,0)</f>
        <v>0</v>
      </c>
      <c r="BH256" s="96">
        <f>IF(O256="sníž. přenesená",K256,0)</f>
        <v>0</v>
      </c>
      <c r="BI256" s="96">
        <f>IF(O256="nulová",K256,0)</f>
        <v>0</v>
      </c>
      <c r="BJ256" s="17" t="s">
        <v>80</v>
      </c>
      <c r="BK256" s="96">
        <f>ROUND(P256*H256,2)</f>
        <v>0</v>
      </c>
      <c r="BL256" s="17" t="s">
        <v>239</v>
      </c>
      <c r="BM256" s="95" t="s">
        <v>468</v>
      </c>
    </row>
    <row r="257" spans="1:65" s="13" customFormat="1">
      <c r="B257" s="219"/>
      <c r="C257" s="220"/>
      <c r="D257" s="221" t="s">
        <v>169</v>
      </c>
      <c r="E257" s="222" t="s">
        <v>1</v>
      </c>
      <c r="F257" s="223" t="s">
        <v>180</v>
      </c>
      <c r="G257" s="220"/>
      <c r="H257" s="224">
        <v>6</v>
      </c>
      <c r="I257" s="220"/>
      <c r="J257" s="220"/>
      <c r="K257" s="220"/>
      <c r="M257" s="97"/>
      <c r="N257" s="99"/>
      <c r="O257" s="100"/>
      <c r="P257" s="100"/>
      <c r="Q257" s="100"/>
      <c r="R257" s="100"/>
      <c r="S257" s="100"/>
      <c r="T257" s="100"/>
      <c r="U257" s="100"/>
      <c r="V257" s="100"/>
      <c r="W257" s="100"/>
      <c r="X257" s="101"/>
      <c r="AT257" s="98" t="s">
        <v>169</v>
      </c>
      <c r="AU257" s="98" t="s">
        <v>82</v>
      </c>
      <c r="AV257" s="13" t="s">
        <v>82</v>
      </c>
      <c r="AW257" s="13" t="s">
        <v>4</v>
      </c>
      <c r="AX257" s="13" t="s">
        <v>72</v>
      </c>
      <c r="AY257" s="98" t="s">
        <v>161</v>
      </c>
    </row>
    <row r="258" spans="1:65" s="14" customFormat="1">
      <c r="B258" s="225"/>
      <c r="C258" s="226"/>
      <c r="D258" s="221" t="s">
        <v>169</v>
      </c>
      <c r="E258" s="227" t="s">
        <v>1</v>
      </c>
      <c r="F258" s="228" t="s">
        <v>171</v>
      </c>
      <c r="G258" s="226"/>
      <c r="H258" s="229">
        <v>6</v>
      </c>
      <c r="I258" s="226"/>
      <c r="J258" s="226"/>
      <c r="K258" s="226"/>
      <c r="M258" s="102"/>
      <c r="N258" s="104"/>
      <c r="O258" s="105"/>
      <c r="P258" s="105"/>
      <c r="Q258" s="105"/>
      <c r="R258" s="105"/>
      <c r="S258" s="105"/>
      <c r="T258" s="105"/>
      <c r="U258" s="105"/>
      <c r="V258" s="105"/>
      <c r="W258" s="105"/>
      <c r="X258" s="106"/>
      <c r="AT258" s="103" t="s">
        <v>169</v>
      </c>
      <c r="AU258" s="103" t="s">
        <v>82</v>
      </c>
      <c r="AV258" s="14" t="s">
        <v>168</v>
      </c>
      <c r="AW258" s="14" t="s">
        <v>4</v>
      </c>
      <c r="AX258" s="14" t="s">
        <v>80</v>
      </c>
      <c r="AY258" s="103" t="s">
        <v>161</v>
      </c>
    </row>
    <row r="259" spans="1:65" s="2" customFormat="1" ht="37.5" customHeight="1">
      <c r="A259" s="21"/>
      <c r="B259" s="137"/>
      <c r="C259" s="213" t="s">
        <v>318</v>
      </c>
      <c r="D259" s="213" t="s">
        <v>164</v>
      </c>
      <c r="E259" s="214" t="s">
        <v>1470</v>
      </c>
      <c r="F259" s="215" t="s">
        <v>2352</v>
      </c>
      <c r="G259" s="216" t="s">
        <v>269</v>
      </c>
      <c r="H259" s="217">
        <v>2</v>
      </c>
      <c r="I259" s="123"/>
      <c r="J259" s="123"/>
      <c r="K259" s="218">
        <f>ROUND(P259*H259,2)</f>
        <v>0</v>
      </c>
      <c r="L259" s="89"/>
      <c r="M259" s="22"/>
      <c r="N259" s="90" t="s">
        <v>1</v>
      </c>
      <c r="O259" s="91" t="s">
        <v>35</v>
      </c>
      <c r="P259" s="92">
        <f>I259+J259</f>
        <v>0</v>
      </c>
      <c r="Q259" s="92">
        <f>ROUND(I259*H259,2)</f>
        <v>0</v>
      </c>
      <c r="R259" s="92">
        <f>ROUND(J259*H259,2)</f>
        <v>0</v>
      </c>
      <c r="S259" s="93">
        <v>0</v>
      </c>
      <c r="T259" s="93">
        <f>S259*H259</f>
        <v>0</v>
      </c>
      <c r="U259" s="93">
        <v>0</v>
      </c>
      <c r="V259" s="93">
        <f>U259*H259</f>
        <v>0</v>
      </c>
      <c r="W259" s="93">
        <v>0</v>
      </c>
      <c r="X259" s="94">
        <f>W259*H259</f>
        <v>0</v>
      </c>
      <c r="Y259" s="21"/>
      <c r="Z259" s="21"/>
      <c r="AA259" s="21"/>
      <c r="AB259" s="21"/>
      <c r="AC259" s="21"/>
      <c r="AD259" s="21"/>
      <c r="AE259" s="21"/>
      <c r="AR259" s="95" t="s">
        <v>239</v>
      </c>
      <c r="AT259" s="95" t="s">
        <v>164</v>
      </c>
      <c r="AU259" s="95" t="s">
        <v>82</v>
      </c>
      <c r="AY259" s="17" t="s">
        <v>161</v>
      </c>
      <c r="BE259" s="96">
        <f>IF(O259="základní",K259,0)</f>
        <v>0</v>
      </c>
      <c r="BF259" s="96">
        <f>IF(O259="snížená",K259,0)</f>
        <v>0</v>
      </c>
      <c r="BG259" s="96">
        <f>IF(O259="zákl. přenesená",K259,0)</f>
        <v>0</v>
      </c>
      <c r="BH259" s="96">
        <f>IF(O259="sníž. přenesená",K259,0)</f>
        <v>0</v>
      </c>
      <c r="BI259" s="96">
        <f>IF(O259="nulová",K259,0)</f>
        <v>0</v>
      </c>
      <c r="BJ259" s="17" t="s">
        <v>80</v>
      </c>
      <c r="BK259" s="96">
        <f>ROUND(P259*H259,2)</f>
        <v>0</v>
      </c>
      <c r="BL259" s="17" t="s">
        <v>239</v>
      </c>
      <c r="BM259" s="95" t="s">
        <v>473</v>
      </c>
    </row>
    <row r="260" spans="1:65" s="13" customFormat="1">
      <c r="B260" s="219"/>
      <c r="C260" s="220"/>
      <c r="D260" s="221" t="s">
        <v>169</v>
      </c>
      <c r="E260" s="222" t="s">
        <v>1</v>
      </c>
      <c r="F260" s="223" t="s">
        <v>82</v>
      </c>
      <c r="G260" s="220"/>
      <c r="H260" s="224">
        <v>2</v>
      </c>
      <c r="I260" s="220"/>
      <c r="J260" s="220"/>
      <c r="K260" s="220"/>
      <c r="M260" s="97"/>
      <c r="N260" s="99"/>
      <c r="O260" s="100"/>
      <c r="P260" s="100"/>
      <c r="Q260" s="100"/>
      <c r="R260" s="100"/>
      <c r="S260" s="100"/>
      <c r="T260" s="100"/>
      <c r="U260" s="100"/>
      <c r="V260" s="100"/>
      <c r="W260" s="100"/>
      <c r="X260" s="101"/>
      <c r="AT260" s="98" t="s">
        <v>169</v>
      </c>
      <c r="AU260" s="98" t="s">
        <v>82</v>
      </c>
      <c r="AV260" s="13" t="s">
        <v>82</v>
      </c>
      <c r="AW260" s="13" t="s">
        <v>4</v>
      </c>
      <c r="AX260" s="13" t="s">
        <v>72</v>
      </c>
      <c r="AY260" s="98" t="s">
        <v>161</v>
      </c>
    </row>
    <row r="261" spans="1:65" s="14" customFormat="1">
      <c r="B261" s="225"/>
      <c r="C261" s="226"/>
      <c r="D261" s="221" t="s">
        <v>169</v>
      </c>
      <c r="E261" s="227" t="s">
        <v>1</v>
      </c>
      <c r="F261" s="228" t="s">
        <v>171</v>
      </c>
      <c r="G261" s="226"/>
      <c r="H261" s="229">
        <v>2</v>
      </c>
      <c r="I261" s="226"/>
      <c r="J261" s="226"/>
      <c r="K261" s="226"/>
      <c r="M261" s="102"/>
      <c r="N261" s="104"/>
      <c r="O261" s="105"/>
      <c r="P261" s="105"/>
      <c r="Q261" s="105"/>
      <c r="R261" s="105"/>
      <c r="S261" s="105"/>
      <c r="T261" s="105"/>
      <c r="U261" s="105"/>
      <c r="V261" s="105"/>
      <c r="W261" s="105"/>
      <c r="X261" s="106"/>
      <c r="AT261" s="103" t="s">
        <v>169</v>
      </c>
      <c r="AU261" s="103" t="s">
        <v>82</v>
      </c>
      <c r="AV261" s="14" t="s">
        <v>168</v>
      </c>
      <c r="AW261" s="14" t="s">
        <v>4</v>
      </c>
      <c r="AX261" s="14" t="s">
        <v>80</v>
      </c>
      <c r="AY261" s="103" t="s">
        <v>161</v>
      </c>
    </row>
    <row r="262" spans="1:65" s="2" customFormat="1" ht="24.2" customHeight="1">
      <c r="A262" s="21"/>
      <c r="B262" s="137"/>
      <c r="C262" s="213" t="s">
        <v>476</v>
      </c>
      <c r="D262" s="213" t="s">
        <v>164</v>
      </c>
      <c r="E262" s="214" t="s">
        <v>1471</v>
      </c>
      <c r="F262" s="215" t="s">
        <v>1472</v>
      </c>
      <c r="G262" s="216" t="s">
        <v>269</v>
      </c>
      <c r="H262" s="217">
        <v>1</v>
      </c>
      <c r="I262" s="123"/>
      <c r="J262" s="123"/>
      <c r="K262" s="218">
        <f>ROUND(P262*H262,2)</f>
        <v>0</v>
      </c>
      <c r="L262" s="89"/>
      <c r="M262" s="22"/>
      <c r="N262" s="90" t="s">
        <v>1</v>
      </c>
      <c r="O262" s="91" t="s">
        <v>35</v>
      </c>
      <c r="P262" s="92">
        <f>I262+J262</f>
        <v>0</v>
      </c>
      <c r="Q262" s="92">
        <f>ROUND(I262*H262,2)</f>
        <v>0</v>
      </c>
      <c r="R262" s="92">
        <f>ROUND(J262*H262,2)</f>
        <v>0</v>
      </c>
      <c r="S262" s="93">
        <v>0</v>
      </c>
      <c r="T262" s="93">
        <f>S262*H262</f>
        <v>0</v>
      </c>
      <c r="U262" s="93">
        <v>0</v>
      </c>
      <c r="V262" s="93">
        <f>U262*H262</f>
        <v>0</v>
      </c>
      <c r="W262" s="93">
        <v>0</v>
      </c>
      <c r="X262" s="94">
        <f>W262*H262</f>
        <v>0</v>
      </c>
      <c r="Y262" s="21"/>
      <c r="Z262" s="21"/>
      <c r="AA262" s="21"/>
      <c r="AB262" s="21"/>
      <c r="AC262" s="21"/>
      <c r="AD262" s="21"/>
      <c r="AE262" s="21"/>
      <c r="AR262" s="95" t="s">
        <v>239</v>
      </c>
      <c r="AT262" s="95" t="s">
        <v>164</v>
      </c>
      <c r="AU262" s="95" t="s">
        <v>82</v>
      </c>
      <c r="AY262" s="17" t="s">
        <v>161</v>
      </c>
      <c r="BE262" s="96">
        <f>IF(O262="základní",K262,0)</f>
        <v>0</v>
      </c>
      <c r="BF262" s="96">
        <f>IF(O262="snížená",K262,0)</f>
        <v>0</v>
      </c>
      <c r="BG262" s="96">
        <f>IF(O262="zákl. přenesená",K262,0)</f>
        <v>0</v>
      </c>
      <c r="BH262" s="96">
        <f>IF(O262="sníž. přenesená",K262,0)</f>
        <v>0</v>
      </c>
      <c r="BI262" s="96">
        <f>IF(O262="nulová",K262,0)</f>
        <v>0</v>
      </c>
      <c r="BJ262" s="17" t="s">
        <v>80</v>
      </c>
      <c r="BK262" s="96">
        <f>ROUND(P262*H262,2)</f>
        <v>0</v>
      </c>
      <c r="BL262" s="17" t="s">
        <v>239</v>
      </c>
      <c r="BM262" s="95" t="s">
        <v>479</v>
      </c>
    </row>
    <row r="263" spans="1:65" s="13" customFormat="1">
      <c r="B263" s="219"/>
      <c r="C263" s="220"/>
      <c r="D263" s="221" t="s">
        <v>169</v>
      </c>
      <c r="E263" s="222" t="s">
        <v>1</v>
      </c>
      <c r="F263" s="223" t="s">
        <v>80</v>
      </c>
      <c r="G263" s="220"/>
      <c r="H263" s="224">
        <v>1</v>
      </c>
      <c r="I263" s="220"/>
      <c r="J263" s="220"/>
      <c r="K263" s="220"/>
      <c r="M263" s="97"/>
      <c r="N263" s="99"/>
      <c r="O263" s="100"/>
      <c r="P263" s="100"/>
      <c r="Q263" s="100"/>
      <c r="R263" s="100"/>
      <c r="S263" s="100"/>
      <c r="T263" s="100"/>
      <c r="U263" s="100"/>
      <c r="V263" s="100"/>
      <c r="W263" s="100"/>
      <c r="X263" s="101"/>
      <c r="AT263" s="98" t="s">
        <v>169</v>
      </c>
      <c r="AU263" s="98" t="s">
        <v>82</v>
      </c>
      <c r="AV263" s="13" t="s">
        <v>82</v>
      </c>
      <c r="AW263" s="13" t="s">
        <v>4</v>
      </c>
      <c r="AX263" s="13" t="s">
        <v>72</v>
      </c>
      <c r="AY263" s="98" t="s">
        <v>161</v>
      </c>
    </row>
    <row r="264" spans="1:65" s="14" customFormat="1">
      <c r="B264" s="225"/>
      <c r="C264" s="226"/>
      <c r="D264" s="221" t="s">
        <v>169</v>
      </c>
      <c r="E264" s="227" t="s">
        <v>1</v>
      </c>
      <c r="F264" s="228" t="s">
        <v>171</v>
      </c>
      <c r="G264" s="226"/>
      <c r="H264" s="229">
        <v>1</v>
      </c>
      <c r="I264" s="226"/>
      <c r="J264" s="226"/>
      <c r="K264" s="226"/>
      <c r="M264" s="102"/>
      <c r="N264" s="104"/>
      <c r="O264" s="105"/>
      <c r="P264" s="105"/>
      <c r="Q264" s="105"/>
      <c r="R264" s="105"/>
      <c r="S264" s="105"/>
      <c r="T264" s="105"/>
      <c r="U264" s="105"/>
      <c r="V264" s="105"/>
      <c r="W264" s="105"/>
      <c r="X264" s="106"/>
      <c r="AT264" s="103" t="s">
        <v>169</v>
      </c>
      <c r="AU264" s="103" t="s">
        <v>82</v>
      </c>
      <c r="AV264" s="14" t="s">
        <v>168</v>
      </c>
      <c r="AW264" s="14" t="s">
        <v>4</v>
      </c>
      <c r="AX264" s="14" t="s">
        <v>80</v>
      </c>
      <c r="AY264" s="103" t="s">
        <v>161</v>
      </c>
    </row>
    <row r="265" spans="1:65" s="2" customFormat="1" ht="24.2" customHeight="1">
      <c r="A265" s="21"/>
      <c r="B265" s="137"/>
      <c r="C265" s="213" t="s">
        <v>324</v>
      </c>
      <c r="D265" s="213" t="s">
        <v>164</v>
      </c>
      <c r="E265" s="214" t="s">
        <v>1473</v>
      </c>
      <c r="F265" s="215" t="s">
        <v>1474</v>
      </c>
      <c r="G265" s="216" t="s">
        <v>269</v>
      </c>
      <c r="H265" s="217">
        <v>1</v>
      </c>
      <c r="I265" s="123"/>
      <c r="J265" s="123"/>
      <c r="K265" s="218">
        <f>ROUND(P265*H265,2)</f>
        <v>0</v>
      </c>
      <c r="L265" s="89"/>
      <c r="M265" s="22"/>
      <c r="N265" s="90" t="s">
        <v>1</v>
      </c>
      <c r="O265" s="91" t="s">
        <v>35</v>
      </c>
      <c r="P265" s="92">
        <f>I265+J265</f>
        <v>0</v>
      </c>
      <c r="Q265" s="92">
        <f>ROUND(I265*H265,2)</f>
        <v>0</v>
      </c>
      <c r="R265" s="92">
        <f>ROUND(J265*H265,2)</f>
        <v>0</v>
      </c>
      <c r="S265" s="93">
        <v>0</v>
      </c>
      <c r="T265" s="93">
        <f>S265*H265</f>
        <v>0</v>
      </c>
      <c r="U265" s="93">
        <v>0</v>
      </c>
      <c r="V265" s="93">
        <f>U265*H265</f>
        <v>0</v>
      </c>
      <c r="W265" s="93">
        <v>0</v>
      </c>
      <c r="X265" s="94">
        <f>W265*H265</f>
        <v>0</v>
      </c>
      <c r="Y265" s="21"/>
      <c r="Z265" s="21"/>
      <c r="AA265" s="21"/>
      <c r="AB265" s="21"/>
      <c r="AC265" s="21"/>
      <c r="AD265" s="21"/>
      <c r="AE265" s="21"/>
      <c r="AR265" s="95" t="s">
        <v>239</v>
      </c>
      <c r="AT265" s="95" t="s">
        <v>164</v>
      </c>
      <c r="AU265" s="95" t="s">
        <v>82</v>
      </c>
      <c r="AY265" s="17" t="s">
        <v>161</v>
      </c>
      <c r="BE265" s="96">
        <f>IF(O265="základní",K265,0)</f>
        <v>0</v>
      </c>
      <c r="BF265" s="96">
        <f>IF(O265="snížená",K265,0)</f>
        <v>0</v>
      </c>
      <c r="BG265" s="96">
        <f>IF(O265="zákl. přenesená",K265,0)</f>
        <v>0</v>
      </c>
      <c r="BH265" s="96">
        <f>IF(O265="sníž. přenesená",K265,0)</f>
        <v>0</v>
      </c>
      <c r="BI265" s="96">
        <f>IF(O265="nulová",K265,0)</f>
        <v>0</v>
      </c>
      <c r="BJ265" s="17" t="s">
        <v>80</v>
      </c>
      <c r="BK265" s="96">
        <f>ROUND(P265*H265,2)</f>
        <v>0</v>
      </c>
      <c r="BL265" s="17" t="s">
        <v>239</v>
      </c>
      <c r="BM265" s="95" t="s">
        <v>484</v>
      </c>
    </row>
    <row r="266" spans="1:65" s="13" customFormat="1">
      <c r="B266" s="219"/>
      <c r="C266" s="220"/>
      <c r="D266" s="221" t="s">
        <v>169</v>
      </c>
      <c r="E266" s="222" t="s">
        <v>1</v>
      </c>
      <c r="F266" s="223" t="s">
        <v>80</v>
      </c>
      <c r="G266" s="220"/>
      <c r="H266" s="224">
        <v>1</v>
      </c>
      <c r="I266" s="220"/>
      <c r="J266" s="220"/>
      <c r="K266" s="220"/>
      <c r="M266" s="97"/>
      <c r="N266" s="99"/>
      <c r="O266" s="100"/>
      <c r="P266" s="100"/>
      <c r="Q266" s="100"/>
      <c r="R266" s="100"/>
      <c r="S266" s="100"/>
      <c r="T266" s="100"/>
      <c r="U266" s="100"/>
      <c r="V266" s="100"/>
      <c r="W266" s="100"/>
      <c r="X266" s="101"/>
      <c r="AT266" s="98" t="s">
        <v>169</v>
      </c>
      <c r="AU266" s="98" t="s">
        <v>82</v>
      </c>
      <c r="AV266" s="13" t="s">
        <v>82</v>
      </c>
      <c r="AW266" s="13" t="s">
        <v>4</v>
      </c>
      <c r="AX266" s="13" t="s">
        <v>72</v>
      </c>
      <c r="AY266" s="98" t="s">
        <v>161</v>
      </c>
    </row>
    <row r="267" spans="1:65" s="14" customFormat="1">
      <c r="B267" s="225"/>
      <c r="C267" s="226"/>
      <c r="D267" s="221" t="s">
        <v>169</v>
      </c>
      <c r="E267" s="227" t="s">
        <v>1</v>
      </c>
      <c r="F267" s="228" t="s">
        <v>171</v>
      </c>
      <c r="G267" s="226"/>
      <c r="H267" s="229">
        <v>1</v>
      </c>
      <c r="I267" s="226"/>
      <c r="J267" s="226"/>
      <c r="K267" s="226"/>
      <c r="M267" s="102"/>
      <c r="N267" s="104"/>
      <c r="O267" s="105"/>
      <c r="P267" s="105"/>
      <c r="Q267" s="105"/>
      <c r="R267" s="105"/>
      <c r="S267" s="105"/>
      <c r="T267" s="105"/>
      <c r="U267" s="105"/>
      <c r="V267" s="105"/>
      <c r="W267" s="105"/>
      <c r="X267" s="106"/>
      <c r="AT267" s="103" t="s">
        <v>169</v>
      </c>
      <c r="AU267" s="103" t="s">
        <v>82</v>
      </c>
      <c r="AV267" s="14" t="s">
        <v>168</v>
      </c>
      <c r="AW267" s="14" t="s">
        <v>4</v>
      </c>
      <c r="AX267" s="14" t="s">
        <v>80</v>
      </c>
      <c r="AY267" s="103" t="s">
        <v>161</v>
      </c>
    </row>
    <row r="268" spans="1:65" s="2" customFormat="1" ht="24.2" customHeight="1">
      <c r="A268" s="21"/>
      <c r="B268" s="137"/>
      <c r="C268" s="213" t="s">
        <v>442</v>
      </c>
      <c r="D268" s="213" t="s">
        <v>164</v>
      </c>
      <c r="E268" s="214" t="s">
        <v>1475</v>
      </c>
      <c r="F268" s="215" t="s">
        <v>1476</v>
      </c>
      <c r="G268" s="216" t="s">
        <v>269</v>
      </c>
      <c r="H268" s="217">
        <v>1</v>
      </c>
      <c r="I268" s="123"/>
      <c r="J268" s="123"/>
      <c r="K268" s="218">
        <f>ROUND(P268*H268,2)</f>
        <v>0</v>
      </c>
      <c r="L268" s="89"/>
      <c r="M268" s="22"/>
      <c r="N268" s="90" t="s">
        <v>1</v>
      </c>
      <c r="O268" s="91" t="s">
        <v>35</v>
      </c>
      <c r="P268" s="92">
        <f>I268+J268</f>
        <v>0</v>
      </c>
      <c r="Q268" s="92">
        <f>ROUND(I268*H268,2)</f>
        <v>0</v>
      </c>
      <c r="R268" s="92">
        <f>ROUND(J268*H268,2)</f>
        <v>0</v>
      </c>
      <c r="S268" s="93">
        <v>0</v>
      </c>
      <c r="T268" s="93">
        <f>S268*H268</f>
        <v>0</v>
      </c>
      <c r="U268" s="93">
        <v>0</v>
      </c>
      <c r="V268" s="93">
        <f>U268*H268</f>
        <v>0</v>
      </c>
      <c r="W268" s="93">
        <v>0</v>
      </c>
      <c r="X268" s="94">
        <f>W268*H268</f>
        <v>0</v>
      </c>
      <c r="Y268" s="21"/>
      <c r="Z268" s="21"/>
      <c r="AA268" s="21"/>
      <c r="AB268" s="21"/>
      <c r="AC268" s="21"/>
      <c r="AD268" s="21"/>
      <c r="AE268" s="21"/>
      <c r="AR268" s="95" t="s">
        <v>239</v>
      </c>
      <c r="AT268" s="95" t="s">
        <v>164</v>
      </c>
      <c r="AU268" s="95" t="s">
        <v>82</v>
      </c>
      <c r="AY268" s="17" t="s">
        <v>161</v>
      </c>
      <c r="BE268" s="96">
        <f>IF(O268="základní",K268,0)</f>
        <v>0</v>
      </c>
      <c r="BF268" s="96">
        <f>IF(O268="snížená",K268,0)</f>
        <v>0</v>
      </c>
      <c r="BG268" s="96">
        <f>IF(O268="zákl. přenesená",K268,0)</f>
        <v>0</v>
      </c>
      <c r="BH268" s="96">
        <f>IF(O268="sníž. přenesená",K268,0)</f>
        <v>0</v>
      </c>
      <c r="BI268" s="96">
        <f>IF(O268="nulová",K268,0)</f>
        <v>0</v>
      </c>
      <c r="BJ268" s="17" t="s">
        <v>80</v>
      </c>
      <c r="BK268" s="96">
        <f>ROUND(P268*H268,2)</f>
        <v>0</v>
      </c>
      <c r="BL268" s="17" t="s">
        <v>239</v>
      </c>
      <c r="BM268" s="95" t="s">
        <v>487</v>
      </c>
    </row>
    <row r="269" spans="1:65" s="13" customFormat="1">
      <c r="B269" s="219"/>
      <c r="C269" s="220"/>
      <c r="D269" s="221" t="s">
        <v>169</v>
      </c>
      <c r="E269" s="222" t="s">
        <v>1</v>
      </c>
      <c r="F269" s="223" t="s">
        <v>80</v>
      </c>
      <c r="G269" s="220"/>
      <c r="H269" s="224">
        <v>1</v>
      </c>
      <c r="I269" s="220"/>
      <c r="J269" s="220"/>
      <c r="K269" s="220"/>
      <c r="M269" s="97"/>
      <c r="N269" s="99"/>
      <c r="O269" s="100"/>
      <c r="P269" s="100"/>
      <c r="Q269" s="100"/>
      <c r="R269" s="100"/>
      <c r="S269" s="100"/>
      <c r="T269" s="100"/>
      <c r="U269" s="100"/>
      <c r="V269" s="100"/>
      <c r="W269" s="100"/>
      <c r="X269" s="101"/>
      <c r="AT269" s="98" t="s">
        <v>169</v>
      </c>
      <c r="AU269" s="98" t="s">
        <v>82</v>
      </c>
      <c r="AV269" s="13" t="s">
        <v>82</v>
      </c>
      <c r="AW269" s="13" t="s">
        <v>4</v>
      </c>
      <c r="AX269" s="13" t="s">
        <v>72</v>
      </c>
      <c r="AY269" s="98" t="s">
        <v>161</v>
      </c>
    </row>
    <row r="270" spans="1:65" s="14" customFormat="1">
      <c r="B270" s="225"/>
      <c r="C270" s="226"/>
      <c r="D270" s="221" t="s">
        <v>169</v>
      </c>
      <c r="E270" s="227" t="s">
        <v>1</v>
      </c>
      <c r="F270" s="228" t="s">
        <v>171</v>
      </c>
      <c r="G270" s="226"/>
      <c r="H270" s="229">
        <v>1</v>
      </c>
      <c r="I270" s="226"/>
      <c r="J270" s="226"/>
      <c r="K270" s="226"/>
      <c r="M270" s="102"/>
      <c r="N270" s="104"/>
      <c r="O270" s="105"/>
      <c r="P270" s="105"/>
      <c r="Q270" s="105"/>
      <c r="R270" s="105"/>
      <c r="S270" s="105"/>
      <c r="T270" s="105"/>
      <c r="U270" s="105"/>
      <c r="V270" s="105"/>
      <c r="W270" s="105"/>
      <c r="X270" s="106"/>
      <c r="AT270" s="103" t="s">
        <v>169</v>
      </c>
      <c r="AU270" s="103" t="s">
        <v>82</v>
      </c>
      <c r="AV270" s="14" t="s">
        <v>168</v>
      </c>
      <c r="AW270" s="14" t="s">
        <v>4</v>
      </c>
      <c r="AX270" s="14" t="s">
        <v>80</v>
      </c>
      <c r="AY270" s="103" t="s">
        <v>161</v>
      </c>
    </row>
    <row r="271" spans="1:65" s="2" customFormat="1" ht="49.15" customHeight="1">
      <c r="A271" s="21"/>
      <c r="B271" s="137"/>
      <c r="C271" s="213" t="s">
        <v>338</v>
      </c>
      <c r="D271" s="213" t="s">
        <v>164</v>
      </c>
      <c r="E271" s="214" t="s">
        <v>1477</v>
      </c>
      <c r="F271" s="215" t="s">
        <v>1478</v>
      </c>
      <c r="G271" s="216" t="s">
        <v>269</v>
      </c>
      <c r="H271" s="217">
        <v>19</v>
      </c>
      <c r="I271" s="218">
        <v>0</v>
      </c>
      <c r="J271" s="123"/>
      <c r="K271" s="218">
        <f>ROUND(P271*H271,2)</f>
        <v>0</v>
      </c>
      <c r="L271" s="89"/>
      <c r="M271" s="22"/>
      <c r="N271" s="90" t="s">
        <v>1</v>
      </c>
      <c r="O271" s="91" t="s">
        <v>35</v>
      </c>
      <c r="P271" s="92">
        <f>I271+J271</f>
        <v>0</v>
      </c>
      <c r="Q271" s="92">
        <f>ROUND(I271*H271,2)</f>
        <v>0</v>
      </c>
      <c r="R271" s="92">
        <f>ROUND(J271*H271,2)</f>
        <v>0</v>
      </c>
      <c r="S271" s="93">
        <v>0</v>
      </c>
      <c r="T271" s="93">
        <f>S271*H271</f>
        <v>0</v>
      </c>
      <c r="U271" s="93">
        <v>0</v>
      </c>
      <c r="V271" s="93">
        <f>U271*H271</f>
        <v>0</v>
      </c>
      <c r="W271" s="93">
        <v>0</v>
      </c>
      <c r="X271" s="94">
        <f>W271*H271</f>
        <v>0</v>
      </c>
      <c r="Y271" s="21"/>
      <c r="Z271" s="21"/>
      <c r="AA271" s="21"/>
      <c r="AB271" s="21"/>
      <c r="AC271" s="21"/>
      <c r="AD271" s="21"/>
      <c r="AE271" s="21"/>
      <c r="AR271" s="95" t="s">
        <v>239</v>
      </c>
      <c r="AT271" s="95" t="s">
        <v>164</v>
      </c>
      <c r="AU271" s="95" t="s">
        <v>82</v>
      </c>
      <c r="AY271" s="17" t="s">
        <v>161</v>
      </c>
      <c r="BE271" s="96">
        <f>IF(O271="základní",K271,0)</f>
        <v>0</v>
      </c>
      <c r="BF271" s="96">
        <f>IF(O271="snížená",K271,0)</f>
        <v>0</v>
      </c>
      <c r="BG271" s="96">
        <f>IF(O271="zákl. přenesená",K271,0)</f>
        <v>0</v>
      </c>
      <c r="BH271" s="96">
        <f>IF(O271="sníž. přenesená",K271,0)</f>
        <v>0</v>
      </c>
      <c r="BI271" s="96">
        <f>IF(O271="nulová",K271,0)</f>
        <v>0</v>
      </c>
      <c r="BJ271" s="17" t="s">
        <v>80</v>
      </c>
      <c r="BK271" s="96">
        <f>ROUND(P271*H271,2)</f>
        <v>0</v>
      </c>
      <c r="BL271" s="17" t="s">
        <v>239</v>
      </c>
      <c r="BM271" s="95" t="s">
        <v>679</v>
      </c>
    </row>
    <row r="272" spans="1:65" s="15" customFormat="1">
      <c r="B272" s="230"/>
      <c r="C272" s="231"/>
      <c r="D272" s="221" t="s">
        <v>169</v>
      </c>
      <c r="E272" s="232" t="s">
        <v>1</v>
      </c>
      <c r="F272" s="233" t="s">
        <v>1479</v>
      </c>
      <c r="G272" s="231"/>
      <c r="H272" s="232" t="s">
        <v>1</v>
      </c>
      <c r="I272" s="231"/>
      <c r="J272" s="231"/>
      <c r="K272" s="231"/>
      <c r="M272" s="107"/>
      <c r="N272" s="109"/>
      <c r="O272" s="110"/>
      <c r="P272" s="110"/>
      <c r="Q272" s="110"/>
      <c r="R272" s="110"/>
      <c r="S272" s="110"/>
      <c r="T272" s="110"/>
      <c r="U272" s="110"/>
      <c r="V272" s="110"/>
      <c r="W272" s="110"/>
      <c r="X272" s="111"/>
      <c r="AT272" s="108" t="s">
        <v>169</v>
      </c>
      <c r="AU272" s="108" t="s">
        <v>82</v>
      </c>
      <c r="AV272" s="15" t="s">
        <v>80</v>
      </c>
      <c r="AW272" s="15" t="s">
        <v>4</v>
      </c>
      <c r="AX272" s="15" t="s">
        <v>72</v>
      </c>
      <c r="AY272" s="108" t="s">
        <v>161</v>
      </c>
    </row>
    <row r="273" spans="1:65" s="13" customFormat="1">
      <c r="B273" s="219"/>
      <c r="C273" s="220"/>
      <c r="D273" s="221" t="s">
        <v>169</v>
      </c>
      <c r="E273" s="222" t="s">
        <v>1</v>
      </c>
      <c r="F273" s="223" t="s">
        <v>180</v>
      </c>
      <c r="G273" s="220"/>
      <c r="H273" s="224">
        <v>6</v>
      </c>
      <c r="I273" s="220"/>
      <c r="J273" s="220"/>
      <c r="K273" s="220"/>
      <c r="M273" s="97"/>
      <c r="N273" s="99"/>
      <c r="O273" s="100"/>
      <c r="P273" s="100"/>
      <c r="Q273" s="100"/>
      <c r="R273" s="100"/>
      <c r="S273" s="100"/>
      <c r="T273" s="100"/>
      <c r="U273" s="100"/>
      <c r="V273" s="100"/>
      <c r="W273" s="100"/>
      <c r="X273" s="101"/>
      <c r="AT273" s="98" t="s">
        <v>169</v>
      </c>
      <c r="AU273" s="98" t="s">
        <v>82</v>
      </c>
      <c r="AV273" s="13" t="s">
        <v>82</v>
      </c>
      <c r="AW273" s="13" t="s">
        <v>4</v>
      </c>
      <c r="AX273" s="13" t="s">
        <v>72</v>
      </c>
      <c r="AY273" s="98" t="s">
        <v>161</v>
      </c>
    </row>
    <row r="274" spans="1:65" s="15" customFormat="1">
      <c r="B274" s="230"/>
      <c r="C274" s="231"/>
      <c r="D274" s="221" t="s">
        <v>169</v>
      </c>
      <c r="E274" s="232" t="s">
        <v>1</v>
      </c>
      <c r="F274" s="233" t="s">
        <v>1480</v>
      </c>
      <c r="G274" s="231"/>
      <c r="H274" s="232" t="s">
        <v>1</v>
      </c>
      <c r="I274" s="231"/>
      <c r="J274" s="231"/>
      <c r="K274" s="231"/>
      <c r="M274" s="107"/>
      <c r="N274" s="109"/>
      <c r="O274" s="110"/>
      <c r="P274" s="110"/>
      <c r="Q274" s="110"/>
      <c r="R274" s="110"/>
      <c r="S274" s="110"/>
      <c r="T274" s="110"/>
      <c r="U274" s="110"/>
      <c r="V274" s="110"/>
      <c r="W274" s="110"/>
      <c r="X274" s="111"/>
      <c r="AT274" s="108" t="s">
        <v>169</v>
      </c>
      <c r="AU274" s="108" t="s">
        <v>82</v>
      </c>
      <c r="AV274" s="15" t="s">
        <v>80</v>
      </c>
      <c r="AW274" s="15" t="s">
        <v>4</v>
      </c>
      <c r="AX274" s="15" t="s">
        <v>72</v>
      </c>
      <c r="AY274" s="108" t="s">
        <v>161</v>
      </c>
    </row>
    <row r="275" spans="1:65" s="13" customFormat="1">
      <c r="B275" s="219"/>
      <c r="C275" s="220"/>
      <c r="D275" s="221" t="s">
        <v>169</v>
      </c>
      <c r="E275" s="222" t="s">
        <v>1</v>
      </c>
      <c r="F275" s="223" t="s">
        <v>266</v>
      </c>
      <c r="G275" s="220"/>
      <c r="H275" s="224">
        <v>13</v>
      </c>
      <c r="I275" s="220"/>
      <c r="J275" s="220"/>
      <c r="K275" s="220"/>
      <c r="M275" s="97"/>
      <c r="N275" s="99"/>
      <c r="O275" s="100"/>
      <c r="P275" s="100"/>
      <c r="Q275" s="100"/>
      <c r="R275" s="100"/>
      <c r="S275" s="100"/>
      <c r="T275" s="100"/>
      <c r="U275" s="100"/>
      <c r="V275" s="100"/>
      <c r="W275" s="100"/>
      <c r="X275" s="101"/>
      <c r="AT275" s="98" t="s">
        <v>169</v>
      </c>
      <c r="AU275" s="98" t="s">
        <v>82</v>
      </c>
      <c r="AV275" s="13" t="s">
        <v>82</v>
      </c>
      <c r="AW275" s="13" t="s">
        <v>4</v>
      </c>
      <c r="AX275" s="13" t="s">
        <v>72</v>
      </c>
      <c r="AY275" s="98" t="s">
        <v>161</v>
      </c>
    </row>
    <row r="276" spans="1:65" s="14" customFormat="1">
      <c r="B276" s="225"/>
      <c r="C276" s="226"/>
      <c r="D276" s="221" t="s">
        <v>169</v>
      </c>
      <c r="E276" s="227" t="s">
        <v>1</v>
      </c>
      <c r="F276" s="228" t="s">
        <v>171</v>
      </c>
      <c r="G276" s="226"/>
      <c r="H276" s="229">
        <v>19</v>
      </c>
      <c r="I276" s="226"/>
      <c r="J276" s="226"/>
      <c r="K276" s="226"/>
      <c r="M276" s="102"/>
      <c r="N276" s="104"/>
      <c r="O276" s="105"/>
      <c r="P276" s="105"/>
      <c r="Q276" s="105"/>
      <c r="R276" s="105"/>
      <c r="S276" s="105"/>
      <c r="T276" s="105"/>
      <c r="U276" s="105"/>
      <c r="V276" s="105"/>
      <c r="W276" s="105"/>
      <c r="X276" s="106"/>
      <c r="AT276" s="103" t="s">
        <v>169</v>
      </c>
      <c r="AU276" s="103" t="s">
        <v>82</v>
      </c>
      <c r="AV276" s="14" t="s">
        <v>168</v>
      </c>
      <c r="AW276" s="14" t="s">
        <v>4</v>
      </c>
      <c r="AX276" s="14" t="s">
        <v>80</v>
      </c>
      <c r="AY276" s="103" t="s">
        <v>161</v>
      </c>
    </row>
    <row r="277" spans="1:65" s="2" customFormat="1" ht="24.2" customHeight="1">
      <c r="A277" s="21"/>
      <c r="B277" s="137"/>
      <c r="C277" s="235" t="s">
        <v>682</v>
      </c>
      <c r="D277" s="235" t="s">
        <v>549</v>
      </c>
      <c r="E277" s="236" t="s">
        <v>1481</v>
      </c>
      <c r="F277" s="237" t="s">
        <v>1482</v>
      </c>
      <c r="G277" s="238" t="s">
        <v>269</v>
      </c>
      <c r="H277" s="239">
        <v>19</v>
      </c>
      <c r="I277" s="123"/>
      <c r="J277" s="240"/>
      <c r="K277" s="241">
        <f>ROUND(P277*H277,2)</f>
        <v>0</v>
      </c>
      <c r="L277" s="115"/>
      <c r="M277" s="116"/>
      <c r="N277" s="117" t="s">
        <v>1</v>
      </c>
      <c r="O277" s="91" t="s">
        <v>35</v>
      </c>
      <c r="P277" s="92">
        <f>I277+J277</f>
        <v>0</v>
      </c>
      <c r="Q277" s="92">
        <f>ROUND(I277*H277,2)</f>
        <v>0</v>
      </c>
      <c r="R277" s="92">
        <f>ROUND(J277*H277,2)</f>
        <v>0</v>
      </c>
      <c r="S277" s="93">
        <v>0</v>
      </c>
      <c r="T277" s="93">
        <f>S277*H277</f>
        <v>0</v>
      </c>
      <c r="U277" s="93">
        <v>0</v>
      </c>
      <c r="V277" s="93">
        <f>U277*H277</f>
        <v>0</v>
      </c>
      <c r="W277" s="93">
        <v>0</v>
      </c>
      <c r="X277" s="94">
        <f>W277*H277</f>
        <v>0</v>
      </c>
      <c r="Y277" s="21"/>
      <c r="Z277" s="21"/>
      <c r="AA277" s="21"/>
      <c r="AB277" s="21"/>
      <c r="AC277" s="21"/>
      <c r="AD277" s="21"/>
      <c r="AE277" s="21"/>
      <c r="AR277" s="95" t="s">
        <v>286</v>
      </c>
      <c r="AT277" s="95" t="s">
        <v>549</v>
      </c>
      <c r="AU277" s="95" t="s">
        <v>82</v>
      </c>
      <c r="AY277" s="17" t="s">
        <v>161</v>
      </c>
      <c r="BE277" s="96">
        <f>IF(O277="základní",K277,0)</f>
        <v>0</v>
      </c>
      <c r="BF277" s="96">
        <f>IF(O277="snížená",K277,0)</f>
        <v>0</v>
      </c>
      <c r="BG277" s="96">
        <f>IF(O277="zákl. přenesená",K277,0)</f>
        <v>0</v>
      </c>
      <c r="BH277" s="96">
        <f>IF(O277="sníž. přenesená",K277,0)</f>
        <v>0</v>
      </c>
      <c r="BI277" s="96">
        <f>IF(O277="nulová",K277,0)</f>
        <v>0</v>
      </c>
      <c r="BJ277" s="17" t="s">
        <v>80</v>
      </c>
      <c r="BK277" s="96">
        <f>ROUND(P277*H277,2)</f>
        <v>0</v>
      </c>
      <c r="BL277" s="17" t="s">
        <v>239</v>
      </c>
      <c r="BM277" s="95" t="s">
        <v>685</v>
      </c>
    </row>
    <row r="278" spans="1:65" s="13" customFormat="1">
      <c r="B278" s="219"/>
      <c r="C278" s="220"/>
      <c r="D278" s="221" t="s">
        <v>169</v>
      </c>
      <c r="E278" s="222" t="s">
        <v>1</v>
      </c>
      <c r="F278" s="223" t="s">
        <v>295</v>
      </c>
      <c r="G278" s="220"/>
      <c r="H278" s="224">
        <v>19</v>
      </c>
      <c r="I278" s="220"/>
      <c r="J278" s="220"/>
      <c r="K278" s="220"/>
      <c r="M278" s="97"/>
      <c r="N278" s="99"/>
      <c r="O278" s="100"/>
      <c r="P278" s="100"/>
      <c r="Q278" s="100"/>
      <c r="R278" s="100"/>
      <c r="S278" s="100"/>
      <c r="T278" s="100"/>
      <c r="U278" s="100"/>
      <c r="V278" s="100"/>
      <c r="W278" s="100"/>
      <c r="X278" s="101"/>
      <c r="AT278" s="98" t="s">
        <v>169</v>
      </c>
      <c r="AU278" s="98" t="s">
        <v>82</v>
      </c>
      <c r="AV278" s="13" t="s">
        <v>82</v>
      </c>
      <c r="AW278" s="13" t="s">
        <v>4</v>
      </c>
      <c r="AX278" s="13" t="s">
        <v>72</v>
      </c>
      <c r="AY278" s="98" t="s">
        <v>161</v>
      </c>
    </row>
    <row r="279" spans="1:65" s="14" customFormat="1">
      <c r="B279" s="225"/>
      <c r="C279" s="226"/>
      <c r="D279" s="221" t="s">
        <v>169</v>
      </c>
      <c r="E279" s="227" t="s">
        <v>1</v>
      </c>
      <c r="F279" s="228" t="s">
        <v>171</v>
      </c>
      <c r="G279" s="226"/>
      <c r="H279" s="229">
        <v>19</v>
      </c>
      <c r="I279" s="226"/>
      <c r="J279" s="226"/>
      <c r="K279" s="226"/>
      <c r="M279" s="102"/>
      <c r="N279" s="104"/>
      <c r="O279" s="105"/>
      <c r="P279" s="105"/>
      <c r="Q279" s="105"/>
      <c r="R279" s="105"/>
      <c r="S279" s="105"/>
      <c r="T279" s="105"/>
      <c r="U279" s="105"/>
      <c r="V279" s="105"/>
      <c r="W279" s="105"/>
      <c r="X279" s="106"/>
      <c r="AT279" s="103" t="s">
        <v>169</v>
      </c>
      <c r="AU279" s="103" t="s">
        <v>82</v>
      </c>
      <c r="AV279" s="14" t="s">
        <v>168</v>
      </c>
      <c r="AW279" s="14" t="s">
        <v>4</v>
      </c>
      <c r="AX279" s="14" t="s">
        <v>80</v>
      </c>
      <c r="AY279" s="103" t="s">
        <v>161</v>
      </c>
    </row>
    <row r="280" spans="1:65" s="2" customFormat="1" ht="16.5" customHeight="1">
      <c r="A280" s="21"/>
      <c r="B280" s="137"/>
      <c r="C280" s="235" t="s">
        <v>347</v>
      </c>
      <c r="D280" s="235" t="s">
        <v>549</v>
      </c>
      <c r="E280" s="236" t="s">
        <v>1483</v>
      </c>
      <c r="F280" s="237" t="s">
        <v>1484</v>
      </c>
      <c r="G280" s="238" t="s">
        <v>269</v>
      </c>
      <c r="H280" s="239">
        <v>19</v>
      </c>
      <c r="I280" s="123"/>
      <c r="J280" s="240"/>
      <c r="K280" s="241">
        <f>ROUND(P280*H280,2)</f>
        <v>0</v>
      </c>
      <c r="L280" s="115"/>
      <c r="M280" s="116"/>
      <c r="N280" s="117" t="s">
        <v>1</v>
      </c>
      <c r="O280" s="91" t="s">
        <v>35</v>
      </c>
      <c r="P280" s="92">
        <f>I280+J280</f>
        <v>0</v>
      </c>
      <c r="Q280" s="92">
        <f>ROUND(I280*H280,2)</f>
        <v>0</v>
      </c>
      <c r="R280" s="92">
        <f>ROUND(J280*H280,2)</f>
        <v>0</v>
      </c>
      <c r="S280" s="93">
        <v>0</v>
      </c>
      <c r="T280" s="93">
        <f>S280*H280</f>
        <v>0</v>
      </c>
      <c r="U280" s="93">
        <v>0</v>
      </c>
      <c r="V280" s="93">
        <f>U280*H280</f>
        <v>0</v>
      </c>
      <c r="W280" s="93">
        <v>0</v>
      </c>
      <c r="X280" s="94">
        <f>W280*H280</f>
        <v>0</v>
      </c>
      <c r="Y280" s="21"/>
      <c r="Z280" s="21"/>
      <c r="AA280" s="21"/>
      <c r="AB280" s="21"/>
      <c r="AC280" s="21"/>
      <c r="AD280" s="21"/>
      <c r="AE280" s="21"/>
      <c r="AR280" s="95" t="s">
        <v>286</v>
      </c>
      <c r="AT280" s="95" t="s">
        <v>549</v>
      </c>
      <c r="AU280" s="95" t="s">
        <v>82</v>
      </c>
      <c r="AY280" s="17" t="s">
        <v>161</v>
      </c>
      <c r="BE280" s="96">
        <f>IF(O280="základní",K280,0)</f>
        <v>0</v>
      </c>
      <c r="BF280" s="96">
        <f>IF(O280="snížená",K280,0)</f>
        <v>0</v>
      </c>
      <c r="BG280" s="96">
        <f>IF(O280="zákl. přenesená",K280,0)</f>
        <v>0</v>
      </c>
      <c r="BH280" s="96">
        <f>IF(O280="sníž. přenesená",K280,0)</f>
        <v>0</v>
      </c>
      <c r="BI280" s="96">
        <f>IF(O280="nulová",K280,0)</f>
        <v>0</v>
      </c>
      <c r="BJ280" s="17" t="s">
        <v>80</v>
      </c>
      <c r="BK280" s="96">
        <f>ROUND(P280*H280,2)</f>
        <v>0</v>
      </c>
      <c r="BL280" s="17" t="s">
        <v>239</v>
      </c>
      <c r="BM280" s="95" t="s">
        <v>690</v>
      </c>
    </row>
    <row r="281" spans="1:65" s="13" customFormat="1">
      <c r="B281" s="219"/>
      <c r="C281" s="220"/>
      <c r="D281" s="221" t="s">
        <v>169</v>
      </c>
      <c r="E281" s="222" t="s">
        <v>1</v>
      </c>
      <c r="F281" s="223" t="s">
        <v>295</v>
      </c>
      <c r="G281" s="220"/>
      <c r="H281" s="224">
        <v>19</v>
      </c>
      <c r="I281" s="220"/>
      <c r="J281" s="220"/>
      <c r="K281" s="220"/>
      <c r="M281" s="97"/>
      <c r="N281" s="99"/>
      <c r="O281" s="100"/>
      <c r="P281" s="100"/>
      <c r="Q281" s="100"/>
      <c r="R281" s="100"/>
      <c r="S281" s="100"/>
      <c r="T281" s="100"/>
      <c r="U281" s="100"/>
      <c r="V281" s="100"/>
      <c r="W281" s="100"/>
      <c r="X281" s="101"/>
      <c r="AT281" s="98" t="s">
        <v>169</v>
      </c>
      <c r="AU281" s="98" t="s">
        <v>82</v>
      </c>
      <c r="AV281" s="13" t="s">
        <v>82</v>
      </c>
      <c r="AW281" s="13" t="s">
        <v>4</v>
      </c>
      <c r="AX281" s="13" t="s">
        <v>72</v>
      </c>
      <c r="AY281" s="98" t="s">
        <v>161</v>
      </c>
    </row>
    <row r="282" spans="1:65" s="14" customFormat="1">
      <c r="B282" s="225"/>
      <c r="C282" s="226"/>
      <c r="D282" s="221" t="s">
        <v>169</v>
      </c>
      <c r="E282" s="227" t="s">
        <v>1</v>
      </c>
      <c r="F282" s="228" t="s">
        <v>171</v>
      </c>
      <c r="G282" s="226"/>
      <c r="H282" s="229">
        <v>19</v>
      </c>
      <c r="I282" s="226"/>
      <c r="J282" s="226"/>
      <c r="K282" s="226"/>
      <c r="M282" s="102"/>
      <c r="N282" s="104"/>
      <c r="O282" s="105"/>
      <c r="P282" s="105"/>
      <c r="Q282" s="105"/>
      <c r="R282" s="105"/>
      <c r="S282" s="105"/>
      <c r="T282" s="105"/>
      <c r="U282" s="105"/>
      <c r="V282" s="105"/>
      <c r="W282" s="105"/>
      <c r="X282" s="106"/>
      <c r="AT282" s="103" t="s">
        <v>169</v>
      </c>
      <c r="AU282" s="103" t="s">
        <v>82</v>
      </c>
      <c r="AV282" s="14" t="s">
        <v>168</v>
      </c>
      <c r="AW282" s="14" t="s">
        <v>4</v>
      </c>
      <c r="AX282" s="14" t="s">
        <v>80</v>
      </c>
      <c r="AY282" s="103" t="s">
        <v>161</v>
      </c>
    </row>
    <row r="283" spans="1:65" s="2" customFormat="1" ht="16.5" customHeight="1">
      <c r="A283" s="21"/>
      <c r="B283" s="137"/>
      <c r="C283" s="235" t="s">
        <v>692</v>
      </c>
      <c r="D283" s="235" t="s">
        <v>549</v>
      </c>
      <c r="E283" s="236" t="s">
        <v>1485</v>
      </c>
      <c r="F283" s="237" t="s">
        <v>1486</v>
      </c>
      <c r="G283" s="238" t="s">
        <v>269</v>
      </c>
      <c r="H283" s="239">
        <v>19</v>
      </c>
      <c r="I283" s="123"/>
      <c r="J283" s="240"/>
      <c r="K283" s="241">
        <f>ROUND(P283*H283,2)</f>
        <v>0</v>
      </c>
      <c r="L283" s="115"/>
      <c r="M283" s="116"/>
      <c r="N283" s="117" t="s">
        <v>1</v>
      </c>
      <c r="O283" s="91" t="s">
        <v>35</v>
      </c>
      <c r="P283" s="92">
        <f>I283+J283</f>
        <v>0</v>
      </c>
      <c r="Q283" s="92">
        <f>ROUND(I283*H283,2)</f>
        <v>0</v>
      </c>
      <c r="R283" s="92">
        <f>ROUND(J283*H283,2)</f>
        <v>0</v>
      </c>
      <c r="S283" s="93">
        <v>0</v>
      </c>
      <c r="T283" s="93">
        <f>S283*H283</f>
        <v>0</v>
      </c>
      <c r="U283" s="93">
        <v>0</v>
      </c>
      <c r="V283" s="93">
        <f>U283*H283</f>
        <v>0</v>
      </c>
      <c r="W283" s="93">
        <v>0</v>
      </c>
      <c r="X283" s="94">
        <f>W283*H283</f>
        <v>0</v>
      </c>
      <c r="Y283" s="21"/>
      <c r="Z283" s="21"/>
      <c r="AA283" s="21"/>
      <c r="AB283" s="21"/>
      <c r="AC283" s="21"/>
      <c r="AD283" s="21"/>
      <c r="AE283" s="21"/>
      <c r="AR283" s="95" t="s">
        <v>286</v>
      </c>
      <c r="AT283" s="95" t="s">
        <v>549</v>
      </c>
      <c r="AU283" s="95" t="s">
        <v>82</v>
      </c>
      <c r="AY283" s="17" t="s">
        <v>161</v>
      </c>
      <c r="BE283" s="96">
        <f>IF(O283="základní",K283,0)</f>
        <v>0</v>
      </c>
      <c r="BF283" s="96">
        <f>IF(O283="snížená",K283,0)</f>
        <v>0</v>
      </c>
      <c r="BG283" s="96">
        <f>IF(O283="zákl. přenesená",K283,0)</f>
        <v>0</v>
      </c>
      <c r="BH283" s="96">
        <f>IF(O283="sníž. přenesená",K283,0)</f>
        <v>0</v>
      </c>
      <c r="BI283" s="96">
        <f>IF(O283="nulová",K283,0)</f>
        <v>0</v>
      </c>
      <c r="BJ283" s="17" t="s">
        <v>80</v>
      </c>
      <c r="BK283" s="96">
        <f>ROUND(P283*H283,2)</f>
        <v>0</v>
      </c>
      <c r="BL283" s="17" t="s">
        <v>239</v>
      </c>
      <c r="BM283" s="95" t="s">
        <v>695</v>
      </c>
    </row>
    <row r="284" spans="1:65" s="13" customFormat="1">
      <c r="B284" s="219"/>
      <c r="C284" s="220"/>
      <c r="D284" s="221" t="s">
        <v>169</v>
      </c>
      <c r="E284" s="222" t="s">
        <v>1</v>
      </c>
      <c r="F284" s="223" t="s">
        <v>295</v>
      </c>
      <c r="G284" s="220"/>
      <c r="H284" s="224">
        <v>19</v>
      </c>
      <c r="I284" s="220"/>
      <c r="J284" s="220"/>
      <c r="K284" s="220"/>
      <c r="M284" s="97"/>
      <c r="N284" s="99"/>
      <c r="O284" s="100"/>
      <c r="P284" s="100"/>
      <c r="Q284" s="100"/>
      <c r="R284" s="100"/>
      <c r="S284" s="100"/>
      <c r="T284" s="100"/>
      <c r="U284" s="100"/>
      <c r="V284" s="100"/>
      <c r="W284" s="100"/>
      <c r="X284" s="101"/>
      <c r="AT284" s="98" t="s">
        <v>169</v>
      </c>
      <c r="AU284" s="98" t="s">
        <v>82</v>
      </c>
      <c r="AV284" s="13" t="s">
        <v>82</v>
      </c>
      <c r="AW284" s="13" t="s">
        <v>4</v>
      </c>
      <c r="AX284" s="13" t="s">
        <v>72</v>
      </c>
      <c r="AY284" s="98" t="s">
        <v>161</v>
      </c>
    </row>
    <row r="285" spans="1:65" s="14" customFormat="1">
      <c r="B285" s="225"/>
      <c r="C285" s="226"/>
      <c r="D285" s="221" t="s">
        <v>169</v>
      </c>
      <c r="E285" s="227" t="s">
        <v>1</v>
      </c>
      <c r="F285" s="228" t="s">
        <v>171</v>
      </c>
      <c r="G285" s="226"/>
      <c r="H285" s="229">
        <v>19</v>
      </c>
      <c r="I285" s="226"/>
      <c r="J285" s="226"/>
      <c r="K285" s="226"/>
      <c r="M285" s="102"/>
      <c r="N285" s="104"/>
      <c r="O285" s="105"/>
      <c r="P285" s="105"/>
      <c r="Q285" s="105"/>
      <c r="R285" s="105"/>
      <c r="S285" s="105"/>
      <c r="T285" s="105"/>
      <c r="U285" s="105"/>
      <c r="V285" s="105"/>
      <c r="W285" s="105"/>
      <c r="X285" s="106"/>
      <c r="AT285" s="103" t="s">
        <v>169</v>
      </c>
      <c r="AU285" s="103" t="s">
        <v>82</v>
      </c>
      <c r="AV285" s="14" t="s">
        <v>168</v>
      </c>
      <c r="AW285" s="14" t="s">
        <v>4</v>
      </c>
      <c r="AX285" s="14" t="s">
        <v>80</v>
      </c>
      <c r="AY285" s="103" t="s">
        <v>161</v>
      </c>
    </row>
    <row r="286" spans="1:65" s="2" customFormat="1" ht="49.15" customHeight="1">
      <c r="A286" s="21"/>
      <c r="B286" s="137"/>
      <c r="C286" s="213" t="s">
        <v>351</v>
      </c>
      <c r="D286" s="213" t="s">
        <v>164</v>
      </c>
      <c r="E286" s="214" t="s">
        <v>1487</v>
      </c>
      <c r="F286" s="215" t="s">
        <v>1488</v>
      </c>
      <c r="G286" s="216" t="s">
        <v>269</v>
      </c>
      <c r="H286" s="217">
        <v>26</v>
      </c>
      <c r="I286" s="218">
        <v>0</v>
      </c>
      <c r="J286" s="123"/>
      <c r="K286" s="218">
        <f>ROUND(P286*H286,2)</f>
        <v>0</v>
      </c>
      <c r="L286" s="89"/>
      <c r="M286" s="22"/>
      <c r="N286" s="90" t="s">
        <v>1</v>
      </c>
      <c r="O286" s="91" t="s">
        <v>35</v>
      </c>
      <c r="P286" s="92">
        <f>I286+J286</f>
        <v>0</v>
      </c>
      <c r="Q286" s="92">
        <f>ROUND(I286*H286,2)</f>
        <v>0</v>
      </c>
      <c r="R286" s="92">
        <f>ROUND(J286*H286,2)</f>
        <v>0</v>
      </c>
      <c r="S286" s="93">
        <v>0</v>
      </c>
      <c r="T286" s="93">
        <f>S286*H286</f>
        <v>0</v>
      </c>
      <c r="U286" s="93">
        <v>0</v>
      </c>
      <c r="V286" s="93">
        <f>U286*H286</f>
        <v>0</v>
      </c>
      <c r="W286" s="93">
        <v>0</v>
      </c>
      <c r="X286" s="94">
        <f>W286*H286</f>
        <v>0</v>
      </c>
      <c r="Y286" s="21"/>
      <c r="Z286" s="21"/>
      <c r="AA286" s="21"/>
      <c r="AB286" s="21"/>
      <c r="AC286" s="21"/>
      <c r="AD286" s="21"/>
      <c r="AE286" s="21"/>
      <c r="AR286" s="95" t="s">
        <v>239</v>
      </c>
      <c r="AT286" s="95" t="s">
        <v>164</v>
      </c>
      <c r="AU286" s="95" t="s">
        <v>82</v>
      </c>
      <c r="AY286" s="17" t="s">
        <v>161</v>
      </c>
      <c r="BE286" s="96">
        <f>IF(O286="základní",K286,0)</f>
        <v>0</v>
      </c>
      <c r="BF286" s="96">
        <f>IF(O286="snížená",K286,0)</f>
        <v>0</v>
      </c>
      <c r="BG286" s="96">
        <f>IF(O286="zákl. přenesená",K286,0)</f>
        <v>0</v>
      </c>
      <c r="BH286" s="96">
        <f>IF(O286="sníž. přenesená",K286,0)</f>
        <v>0</v>
      </c>
      <c r="BI286" s="96">
        <f>IF(O286="nulová",K286,0)</f>
        <v>0</v>
      </c>
      <c r="BJ286" s="17" t="s">
        <v>80</v>
      </c>
      <c r="BK286" s="96">
        <f>ROUND(P286*H286,2)</f>
        <v>0</v>
      </c>
      <c r="BL286" s="17" t="s">
        <v>239</v>
      </c>
      <c r="BM286" s="95" t="s">
        <v>699</v>
      </c>
    </row>
    <row r="287" spans="1:65" s="15" customFormat="1">
      <c r="B287" s="230"/>
      <c r="C287" s="231"/>
      <c r="D287" s="221" t="s">
        <v>169</v>
      </c>
      <c r="E287" s="232" t="s">
        <v>1</v>
      </c>
      <c r="F287" s="233" t="s">
        <v>1455</v>
      </c>
      <c r="G287" s="231"/>
      <c r="H287" s="232" t="s">
        <v>1</v>
      </c>
      <c r="I287" s="231"/>
      <c r="J287" s="231"/>
      <c r="K287" s="231"/>
      <c r="M287" s="107"/>
      <c r="N287" s="109"/>
      <c r="O287" s="110"/>
      <c r="P287" s="110"/>
      <c r="Q287" s="110"/>
      <c r="R287" s="110"/>
      <c r="S287" s="110"/>
      <c r="T287" s="110"/>
      <c r="U287" s="110"/>
      <c r="V287" s="110"/>
      <c r="W287" s="110"/>
      <c r="X287" s="111"/>
      <c r="AT287" s="108" t="s">
        <v>169</v>
      </c>
      <c r="AU287" s="108" t="s">
        <v>82</v>
      </c>
      <c r="AV287" s="15" t="s">
        <v>80</v>
      </c>
      <c r="AW287" s="15" t="s">
        <v>4</v>
      </c>
      <c r="AX287" s="15" t="s">
        <v>72</v>
      </c>
      <c r="AY287" s="108" t="s">
        <v>161</v>
      </c>
    </row>
    <row r="288" spans="1:65" s="13" customFormat="1">
      <c r="B288" s="219"/>
      <c r="C288" s="220"/>
      <c r="D288" s="221" t="s">
        <v>169</v>
      </c>
      <c r="E288" s="222" t="s">
        <v>1</v>
      </c>
      <c r="F288" s="223" t="s">
        <v>82</v>
      </c>
      <c r="G288" s="220"/>
      <c r="H288" s="224">
        <v>2</v>
      </c>
      <c r="I288" s="220"/>
      <c r="J288" s="220"/>
      <c r="K288" s="220"/>
      <c r="M288" s="97"/>
      <c r="N288" s="99"/>
      <c r="O288" s="100"/>
      <c r="P288" s="100"/>
      <c r="Q288" s="100"/>
      <c r="R288" s="100"/>
      <c r="S288" s="100"/>
      <c r="T288" s="100"/>
      <c r="U288" s="100"/>
      <c r="V288" s="100"/>
      <c r="W288" s="100"/>
      <c r="X288" s="101"/>
      <c r="AT288" s="98" t="s">
        <v>169</v>
      </c>
      <c r="AU288" s="98" t="s">
        <v>82</v>
      </c>
      <c r="AV288" s="13" t="s">
        <v>82</v>
      </c>
      <c r="AW288" s="13" t="s">
        <v>4</v>
      </c>
      <c r="AX288" s="13" t="s">
        <v>72</v>
      </c>
      <c r="AY288" s="98" t="s">
        <v>161</v>
      </c>
    </row>
    <row r="289" spans="1:65" s="15" customFormat="1">
      <c r="B289" s="230"/>
      <c r="C289" s="231"/>
      <c r="D289" s="221" t="s">
        <v>169</v>
      </c>
      <c r="E289" s="232" t="s">
        <v>1</v>
      </c>
      <c r="F289" s="233" t="s">
        <v>189</v>
      </c>
      <c r="G289" s="231"/>
      <c r="H289" s="232" t="s">
        <v>1</v>
      </c>
      <c r="I289" s="231"/>
      <c r="J289" s="231"/>
      <c r="K289" s="231"/>
      <c r="M289" s="107"/>
      <c r="N289" s="109"/>
      <c r="O289" s="110"/>
      <c r="P289" s="110"/>
      <c r="Q289" s="110"/>
      <c r="R289" s="110"/>
      <c r="S289" s="110"/>
      <c r="T289" s="110"/>
      <c r="U289" s="110"/>
      <c r="V289" s="110"/>
      <c r="W289" s="110"/>
      <c r="X289" s="111"/>
      <c r="AT289" s="108" t="s">
        <v>169</v>
      </c>
      <c r="AU289" s="108" t="s">
        <v>82</v>
      </c>
      <c r="AV289" s="15" t="s">
        <v>80</v>
      </c>
      <c r="AW289" s="15" t="s">
        <v>4</v>
      </c>
      <c r="AX289" s="15" t="s">
        <v>72</v>
      </c>
      <c r="AY289" s="108" t="s">
        <v>161</v>
      </c>
    </row>
    <row r="290" spans="1:65" s="13" customFormat="1">
      <c r="B290" s="219"/>
      <c r="C290" s="220"/>
      <c r="D290" s="221" t="s">
        <v>169</v>
      </c>
      <c r="E290" s="222" t="s">
        <v>1</v>
      </c>
      <c r="F290" s="223" t="s">
        <v>257</v>
      </c>
      <c r="G290" s="220"/>
      <c r="H290" s="224">
        <v>24</v>
      </c>
      <c r="I290" s="220"/>
      <c r="J290" s="220"/>
      <c r="K290" s="220"/>
      <c r="M290" s="97"/>
      <c r="N290" s="99"/>
      <c r="O290" s="100"/>
      <c r="P290" s="100"/>
      <c r="Q290" s="100"/>
      <c r="R290" s="100"/>
      <c r="S290" s="100"/>
      <c r="T290" s="100"/>
      <c r="U290" s="100"/>
      <c r="V290" s="100"/>
      <c r="W290" s="100"/>
      <c r="X290" s="101"/>
      <c r="AT290" s="98" t="s">
        <v>169</v>
      </c>
      <c r="AU290" s="98" t="s">
        <v>82</v>
      </c>
      <c r="AV290" s="13" t="s">
        <v>82</v>
      </c>
      <c r="AW290" s="13" t="s">
        <v>4</v>
      </c>
      <c r="AX290" s="13" t="s">
        <v>72</v>
      </c>
      <c r="AY290" s="98" t="s">
        <v>161</v>
      </c>
    </row>
    <row r="291" spans="1:65" s="14" customFormat="1">
      <c r="B291" s="225"/>
      <c r="C291" s="226"/>
      <c r="D291" s="221" t="s">
        <v>169</v>
      </c>
      <c r="E291" s="227" t="s">
        <v>1</v>
      </c>
      <c r="F291" s="228" t="s">
        <v>171</v>
      </c>
      <c r="G291" s="226"/>
      <c r="H291" s="229">
        <v>26</v>
      </c>
      <c r="I291" s="226"/>
      <c r="J291" s="226"/>
      <c r="K291" s="226"/>
      <c r="M291" s="102"/>
      <c r="N291" s="104"/>
      <c r="O291" s="105"/>
      <c r="P291" s="105"/>
      <c r="Q291" s="105"/>
      <c r="R291" s="105"/>
      <c r="S291" s="105"/>
      <c r="T291" s="105"/>
      <c r="U291" s="105"/>
      <c r="V291" s="105"/>
      <c r="W291" s="105"/>
      <c r="X291" s="106"/>
      <c r="AT291" s="103" t="s">
        <v>169</v>
      </c>
      <c r="AU291" s="103" t="s">
        <v>82</v>
      </c>
      <c r="AV291" s="14" t="s">
        <v>168</v>
      </c>
      <c r="AW291" s="14" t="s">
        <v>4</v>
      </c>
      <c r="AX291" s="14" t="s">
        <v>80</v>
      </c>
      <c r="AY291" s="103" t="s">
        <v>161</v>
      </c>
    </row>
    <row r="292" spans="1:65" s="2" customFormat="1" ht="24.2" customHeight="1">
      <c r="A292" s="21"/>
      <c r="B292" s="137"/>
      <c r="C292" s="235" t="s">
        <v>701</v>
      </c>
      <c r="D292" s="235" t="s">
        <v>549</v>
      </c>
      <c r="E292" s="236" t="s">
        <v>1489</v>
      </c>
      <c r="F292" s="237" t="s">
        <v>1490</v>
      </c>
      <c r="G292" s="238" t="s">
        <v>269</v>
      </c>
      <c r="H292" s="239">
        <v>26</v>
      </c>
      <c r="I292" s="123"/>
      <c r="J292" s="240"/>
      <c r="K292" s="241">
        <f>ROUND(P292*H292,2)</f>
        <v>0</v>
      </c>
      <c r="L292" s="115"/>
      <c r="M292" s="116"/>
      <c r="N292" s="117" t="s">
        <v>1</v>
      </c>
      <c r="O292" s="91" t="s">
        <v>35</v>
      </c>
      <c r="P292" s="92">
        <f>I292+J292</f>
        <v>0</v>
      </c>
      <c r="Q292" s="92">
        <f>ROUND(I292*H292,2)</f>
        <v>0</v>
      </c>
      <c r="R292" s="92">
        <f>ROUND(J292*H292,2)</f>
        <v>0</v>
      </c>
      <c r="S292" s="93">
        <v>0</v>
      </c>
      <c r="T292" s="93">
        <f>S292*H292</f>
        <v>0</v>
      </c>
      <c r="U292" s="93">
        <v>0</v>
      </c>
      <c r="V292" s="93">
        <f>U292*H292</f>
        <v>0</v>
      </c>
      <c r="W292" s="93">
        <v>0</v>
      </c>
      <c r="X292" s="94">
        <f>W292*H292</f>
        <v>0</v>
      </c>
      <c r="Y292" s="21"/>
      <c r="Z292" s="21"/>
      <c r="AA292" s="21"/>
      <c r="AB292" s="21"/>
      <c r="AC292" s="21"/>
      <c r="AD292" s="21"/>
      <c r="AE292" s="21"/>
      <c r="AR292" s="95" t="s">
        <v>286</v>
      </c>
      <c r="AT292" s="95" t="s">
        <v>549</v>
      </c>
      <c r="AU292" s="95" t="s">
        <v>82</v>
      </c>
      <c r="AY292" s="17" t="s">
        <v>161</v>
      </c>
      <c r="BE292" s="96">
        <f>IF(O292="základní",K292,0)</f>
        <v>0</v>
      </c>
      <c r="BF292" s="96">
        <f>IF(O292="snížená",K292,0)</f>
        <v>0</v>
      </c>
      <c r="BG292" s="96">
        <f>IF(O292="zákl. přenesená",K292,0)</f>
        <v>0</v>
      </c>
      <c r="BH292" s="96">
        <f>IF(O292="sníž. přenesená",K292,0)</f>
        <v>0</v>
      </c>
      <c r="BI292" s="96">
        <f>IF(O292="nulová",K292,0)</f>
        <v>0</v>
      </c>
      <c r="BJ292" s="17" t="s">
        <v>80</v>
      </c>
      <c r="BK292" s="96">
        <f>ROUND(P292*H292,2)</f>
        <v>0</v>
      </c>
      <c r="BL292" s="17" t="s">
        <v>239</v>
      </c>
      <c r="BM292" s="95" t="s">
        <v>704</v>
      </c>
    </row>
    <row r="293" spans="1:65" s="13" customFormat="1">
      <c r="B293" s="219"/>
      <c r="C293" s="220"/>
      <c r="D293" s="221" t="s">
        <v>169</v>
      </c>
      <c r="E293" s="222" t="s">
        <v>1</v>
      </c>
      <c r="F293" s="223" t="s">
        <v>270</v>
      </c>
      <c r="G293" s="220"/>
      <c r="H293" s="224">
        <v>26</v>
      </c>
      <c r="I293" s="220"/>
      <c r="J293" s="220"/>
      <c r="K293" s="220"/>
      <c r="M293" s="97"/>
      <c r="N293" s="99"/>
      <c r="O293" s="100"/>
      <c r="P293" s="100"/>
      <c r="Q293" s="100"/>
      <c r="R293" s="100"/>
      <c r="S293" s="100"/>
      <c r="T293" s="100"/>
      <c r="U293" s="100"/>
      <c r="V293" s="100"/>
      <c r="W293" s="100"/>
      <c r="X293" s="101"/>
      <c r="AT293" s="98" t="s">
        <v>169</v>
      </c>
      <c r="AU293" s="98" t="s">
        <v>82</v>
      </c>
      <c r="AV293" s="13" t="s">
        <v>82</v>
      </c>
      <c r="AW293" s="13" t="s">
        <v>4</v>
      </c>
      <c r="AX293" s="13" t="s">
        <v>72</v>
      </c>
      <c r="AY293" s="98" t="s">
        <v>161</v>
      </c>
    </row>
    <row r="294" spans="1:65" s="14" customFormat="1">
      <c r="B294" s="225"/>
      <c r="C294" s="226"/>
      <c r="D294" s="221" t="s">
        <v>169</v>
      </c>
      <c r="E294" s="227" t="s">
        <v>1</v>
      </c>
      <c r="F294" s="228" t="s">
        <v>171</v>
      </c>
      <c r="G294" s="226"/>
      <c r="H294" s="229">
        <v>26</v>
      </c>
      <c r="I294" s="226"/>
      <c r="J294" s="226"/>
      <c r="K294" s="226"/>
      <c r="M294" s="102"/>
      <c r="N294" s="104"/>
      <c r="O294" s="105"/>
      <c r="P294" s="105"/>
      <c r="Q294" s="105"/>
      <c r="R294" s="105"/>
      <c r="S294" s="105"/>
      <c r="T294" s="105"/>
      <c r="U294" s="105"/>
      <c r="V294" s="105"/>
      <c r="W294" s="105"/>
      <c r="X294" s="106"/>
      <c r="AT294" s="103" t="s">
        <v>169</v>
      </c>
      <c r="AU294" s="103" t="s">
        <v>82</v>
      </c>
      <c r="AV294" s="14" t="s">
        <v>168</v>
      </c>
      <c r="AW294" s="14" t="s">
        <v>4</v>
      </c>
      <c r="AX294" s="14" t="s">
        <v>80</v>
      </c>
      <c r="AY294" s="103" t="s">
        <v>161</v>
      </c>
    </row>
    <row r="295" spans="1:65" s="2" customFormat="1" ht="16.5" customHeight="1">
      <c r="A295" s="21"/>
      <c r="B295" s="137"/>
      <c r="C295" s="235" t="s">
        <v>356</v>
      </c>
      <c r="D295" s="235" t="s">
        <v>549</v>
      </c>
      <c r="E295" s="236" t="s">
        <v>1483</v>
      </c>
      <c r="F295" s="237" t="s">
        <v>1484</v>
      </c>
      <c r="G295" s="238" t="s">
        <v>269</v>
      </c>
      <c r="H295" s="239">
        <v>26</v>
      </c>
      <c r="I295" s="123"/>
      <c r="J295" s="240"/>
      <c r="K295" s="241">
        <f>ROUND(P295*H295,2)</f>
        <v>0</v>
      </c>
      <c r="L295" s="115"/>
      <c r="M295" s="116"/>
      <c r="N295" s="117" t="s">
        <v>1</v>
      </c>
      <c r="O295" s="91" t="s">
        <v>35</v>
      </c>
      <c r="P295" s="92">
        <f>I295+J295</f>
        <v>0</v>
      </c>
      <c r="Q295" s="92">
        <f>ROUND(I295*H295,2)</f>
        <v>0</v>
      </c>
      <c r="R295" s="92">
        <f>ROUND(J295*H295,2)</f>
        <v>0</v>
      </c>
      <c r="S295" s="93">
        <v>0</v>
      </c>
      <c r="T295" s="93">
        <f>S295*H295</f>
        <v>0</v>
      </c>
      <c r="U295" s="93">
        <v>0</v>
      </c>
      <c r="V295" s="93">
        <f>U295*H295</f>
        <v>0</v>
      </c>
      <c r="W295" s="93">
        <v>0</v>
      </c>
      <c r="X295" s="94">
        <f>W295*H295</f>
        <v>0</v>
      </c>
      <c r="Y295" s="21"/>
      <c r="Z295" s="21"/>
      <c r="AA295" s="21"/>
      <c r="AB295" s="21"/>
      <c r="AC295" s="21"/>
      <c r="AD295" s="21"/>
      <c r="AE295" s="21"/>
      <c r="AR295" s="95" t="s">
        <v>286</v>
      </c>
      <c r="AT295" s="95" t="s">
        <v>549</v>
      </c>
      <c r="AU295" s="95" t="s">
        <v>82</v>
      </c>
      <c r="AY295" s="17" t="s">
        <v>161</v>
      </c>
      <c r="BE295" s="96">
        <f>IF(O295="základní",K295,0)</f>
        <v>0</v>
      </c>
      <c r="BF295" s="96">
        <f>IF(O295="snížená",K295,0)</f>
        <v>0</v>
      </c>
      <c r="BG295" s="96">
        <f>IF(O295="zákl. přenesená",K295,0)</f>
        <v>0</v>
      </c>
      <c r="BH295" s="96">
        <f>IF(O295="sníž. přenesená",K295,0)</f>
        <v>0</v>
      </c>
      <c r="BI295" s="96">
        <f>IF(O295="nulová",K295,0)</f>
        <v>0</v>
      </c>
      <c r="BJ295" s="17" t="s">
        <v>80</v>
      </c>
      <c r="BK295" s="96">
        <f>ROUND(P295*H295,2)</f>
        <v>0</v>
      </c>
      <c r="BL295" s="17" t="s">
        <v>239</v>
      </c>
      <c r="BM295" s="95" t="s">
        <v>708</v>
      </c>
    </row>
    <row r="296" spans="1:65" s="13" customFormat="1">
      <c r="B296" s="219"/>
      <c r="C296" s="220"/>
      <c r="D296" s="221" t="s">
        <v>169</v>
      </c>
      <c r="E296" s="222" t="s">
        <v>1</v>
      </c>
      <c r="F296" s="223" t="s">
        <v>270</v>
      </c>
      <c r="G296" s="220"/>
      <c r="H296" s="224">
        <v>26</v>
      </c>
      <c r="I296" s="220"/>
      <c r="J296" s="220"/>
      <c r="K296" s="220"/>
      <c r="M296" s="97"/>
      <c r="N296" s="99"/>
      <c r="O296" s="100"/>
      <c r="P296" s="100"/>
      <c r="Q296" s="100"/>
      <c r="R296" s="100"/>
      <c r="S296" s="100"/>
      <c r="T296" s="100"/>
      <c r="U296" s="100"/>
      <c r="V296" s="100"/>
      <c r="W296" s="100"/>
      <c r="X296" s="101"/>
      <c r="AT296" s="98" t="s">
        <v>169</v>
      </c>
      <c r="AU296" s="98" t="s">
        <v>82</v>
      </c>
      <c r="AV296" s="13" t="s">
        <v>82</v>
      </c>
      <c r="AW296" s="13" t="s">
        <v>4</v>
      </c>
      <c r="AX296" s="13" t="s">
        <v>72</v>
      </c>
      <c r="AY296" s="98" t="s">
        <v>161</v>
      </c>
    </row>
    <row r="297" spans="1:65" s="14" customFormat="1">
      <c r="B297" s="225"/>
      <c r="C297" s="226"/>
      <c r="D297" s="221" t="s">
        <v>169</v>
      </c>
      <c r="E297" s="227" t="s">
        <v>1</v>
      </c>
      <c r="F297" s="228" t="s">
        <v>171</v>
      </c>
      <c r="G297" s="226"/>
      <c r="H297" s="229">
        <v>26</v>
      </c>
      <c r="I297" s="226"/>
      <c r="J297" s="226"/>
      <c r="K297" s="226"/>
      <c r="M297" s="102"/>
      <c r="N297" s="104"/>
      <c r="O297" s="105"/>
      <c r="P297" s="105"/>
      <c r="Q297" s="105"/>
      <c r="R297" s="105"/>
      <c r="S297" s="105"/>
      <c r="T297" s="105"/>
      <c r="U297" s="105"/>
      <c r="V297" s="105"/>
      <c r="W297" s="105"/>
      <c r="X297" s="106"/>
      <c r="AT297" s="103" t="s">
        <v>169</v>
      </c>
      <c r="AU297" s="103" t="s">
        <v>82</v>
      </c>
      <c r="AV297" s="14" t="s">
        <v>168</v>
      </c>
      <c r="AW297" s="14" t="s">
        <v>4</v>
      </c>
      <c r="AX297" s="14" t="s">
        <v>80</v>
      </c>
      <c r="AY297" s="103" t="s">
        <v>161</v>
      </c>
    </row>
    <row r="298" spans="1:65" s="2" customFormat="1" ht="16.5" customHeight="1">
      <c r="A298" s="21"/>
      <c r="B298" s="137"/>
      <c r="C298" s="235" t="s">
        <v>709</v>
      </c>
      <c r="D298" s="235" t="s">
        <v>549</v>
      </c>
      <c r="E298" s="236" t="s">
        <v>1485</v>
      </c>
      <c r="F298" s="237" t="s">
        <v>1486</v>
      </c>
      <c r="G298" s="238" t="s">
        <v>269</v>
      </c>
      <c r="H298" s="239">
        <v>26</v>
      </c>
      <c r="I298" s="123"/>
      <c r="J298" s="240"/>
      <c r="K298" s="241">
        <f>ROUND(P298*H298,2)</f>
        <v>0</v>
      </c>
      <c r="L298" s="115"/>
      <c r="M298" s="116"/>
      <c r="N298" s="117" t="s">
        <v>1</v>
      </c>
      <c r="O298" s="91" t="s">
        <v>35</v>
      </c>
      <c r="P298" s="92">
        <f>I298+J298</f>
        <v>0</v>
      </c>
      <c r="Q298" s="92">
        <f>ROUND(I298*H298,2)</f>
        <v>0</v>
      </c>
      <c r="R298" s="92">
        <f>ROUND(J298*H298,2)</f>
        <v>0</v>
      </c>
      <c r="S298" s="93">
        <v>0</v>
      </c>
      <c r="T298" s="93">
        <f>S298*H298</f>
        <v>0</v>
      </c>
      <c r="U298" s="93">
        <v>0</v>
      </c>
      <c r="V298" s="93">
        <f>U298*H298</f>
        <v>0</v>
      </c>
      <c r="W298" s="93">
        <v>0</v>
      </c>
      <c r="X298" s="94">
        <f>W298*H298</f>
        <v>0</v>
      </c>
      <c r="Y298" s="21"/>
      <c r="Z298" s="21"/>
      <c r="AA298" s="21"/>
      <c r="AB298" s="21"/>
      <c r="AC298" s="21"/>
      <c r="AD298" s="21"/>
      <c r="AE298" s="21"/>
      <c r="AR298" s="95" t="s">
        <v>286</v>
      </c>
      <c r="AT298" s="95" t="s">
        <v>549</v>
      </c>
      <c r="AU298" s="95" t="s">
        <v>82</v>
      </c>
      <c r="AY298" s="17" t="s">
        <v>161</v>
      </c>
      <c r="BE298" s="96">
        <f>IF(O298="základní",K298,0)</f>
        <v>0</v>
      </c>
      <c r="BF298" s="96">
        <f>IF(O298="snížená",K298,0)</f>
        <v>0</v>
      </c>
      <c r="BG298" s="96">
        <f>IF(O298="zákl. přenesená",K298,0)</f>
        <v>0</v>
      </c>
      <c r="BH298" s="96">
        <f>IF(O298="sníž. přenesená",K298,0)</f>
        <v>0</v>
      </c>
      <c r="BI298" s="96">
        <f>IF(O298="nulová",K298,0)</f>
        <v>0</v>
      </c>
      <c r="BJ298" s="17" t="s">
        <v>80</v>
      </c>
      <c r="BK298" s="96">
        <f>ROUND(P298*H298,2)</f>
        <v>0</v>
      </c>
      <c r="BL298" s="17" t="s">
        <v>239</v>
      </c>
      <c r="BM298" s="95" t="s">
        <v>712</v>
      </c>
    </row>
    <row r="299" spans="1:65" s="13" customFormat="1">
      <c r="B299" s="219"/>
      <c r="C299" s="220"/>
      <c r="D299" s="221" t="s">
        <v>169</v>
      </c>
      <c r="E299" s="222" t="s">
        <v>1</v>
      </c>
      <c r="F299" s="223" t="s">
        <v>270</v>
      </c>
      <c r="G299" s="220"/>
      <c r="H299" s="224">
        <v>26</v>
      </c>
      <c r="I299" s="220"/>
      <c r="J299" s="220"/>
      <c r="K299" s="220"/>
      <c r="M299" s="97"/>
      <c r="N299" s="99"/>
      <c r="O299" s="100"/>
      <c r="P299" s="100"/>
      <c r="Q299" s="100"/>
      <c r="R299" s="100"/>
      <c r="S299" s="100"/>
      <c r="T299" s="100"/>
      <c r="U299" s="100"/>
      <c r="V299" s="100"/>
      <c r="W299" s="100"/>
      <c r="X299" s="101"/>
      <c r="AT299" s="98" t="s">
        <v>169</v>
      </c>
      <c r="AU299" s="98" t="s">
        <v>82</v>
      </c>
      <c r="AV299" s="13" t="s">
        <v>82</v>
      </c>
      <c r="AW299" s="13" t="s">
        <v>4</v>
      </c>
      <c r="AX299" s="13" t="s">
        <v>72</v>
      </c>
      <c r="AY299" s="98" t="s">
        <v>161</v>
      </c>
    </row>
    <row r="300" spans="1:65" s="14" customFormat="1">
      <c r="B300" s="225"/>
      <c r="C300" s="226"/>
      <c r="D300" s="221" t="s">
        <v>169</v>
      </c>
      <c r="E300" s="227" t="s">
        <v>1</v>
      </c>
      <c r="F300" s="228" t="s">
        <v>171</v>
      </c>
      <c r="G300" s="226"/>
      <c r="H300" s="229">
        <v>26</v>
      </c>
      <c r="I300" s="226"/>
      <c r="J300" s="226"/>
      <c r="K300" s="226"/>
      <c r="M300" s="102"/>
      <c r="N300" s="104"/>
      <c r="O300" s="105"/>
      <c r="P300" s="105"/>
      <c r="Q300" s="105"/>
      <c r="R300" s="105"/>
      <c r="S300" s="105"/>
      <c r="T300" s="105"/>
      <c r="U300" s="105"/>
      <c r="V300" s="105"/>
      <c r="W300" s="105"/>
      <c r="X300" s="106"/>
      <c r="AT300" s="103" t="s">
        <v>169</v>
      </c>
      <c r="AU300" s="103" t="s">
        <v>82</v>
      </c>
      <c r="AV300" s="14" t="s">
        <v>168</v>
      </c>
      <c r="AW300" s="14" t="s">
        <v>4</v>
      </c>
      <c r="AX300" s="14" t="s">
        <v>80</v>
      </c>
      <c r="AY300" s="103" t="s">
        <v>161</v>
      </c>
    </row>
    <row r="301" spans="1:65" s="2" customFormat="1" ht="37.9" customHeight="1">
      <c r="A301" s="21"/>
      <c r="B301" s="137"/>
      <c r="C301" s="213" t="s">
        <v>360</v>
      </c>
      <c r="D301" s="213" t="s">
        <v>164</v>
      </c>
      <c r="E301" s="214" t="s">
        <v>1491</v>
      </c>
      <c r="F301" s="215" t="s">
        <v>1492</v>
      </c>
      <c r="G301" s="216" t="s">
        <v>269</v>
      </c>
      <c r="H301" s="217">
        <v>14</v>
      </c>
      <c r="I301" s="218">
        <v>0</v>
      </c>
      <c r="J301" s="123"/>
      <c r="K301" s="218">
        <f>ROUND(P301*H301,2)</f>
        <v>0</v>
      </c>
      <c r="L301" s="89"/>
      <c r="M301" s="22"/>
      <c r="N301" s="90" t="s">
        <v>1</v>
      </c>
      <c r="O301" s="91" t="s">
        <v>35</v>
      </c>
      <c r="P301" s="92">
        <f>I301+J301</f>
        <v>0</v>
      </c>
      <c r="Q301" s="92">
        <f>ROUND(I301*H301,2)</f>
        <v>0</v>
      </c>
      <c r="R301" s="92">
        <f>ROUND(J301*H301,2)</f>
        <v>0</v>
      </c>
      <c r="S301" s="93">
        <v>0</v>
      </c>
      <c r="T301" s="93">
        <f>S301*H301</f>
        <v>0</v>
      </c>
      <c r="U301" s="93">
        <v>0</v>
      </c>
      <c r="V301" s="93">
        <f>U301*H301</f>
        <v>0</v>
      </c>
      <c r="W301" s="93">
        <v>0</v>
      </c>
      <c r="X301" s="94">
        <f>W301*H301</f>
        <v>0</v>
      </c>
      <c r="Y301" s="21"/>
      <c r="Z301" s="21"/>
      <c r="AA301" s="21"/>
      <c r="AB301" s="21"/>
      <c r="AC301" s="21"/>
      <c r="AD301" s="21"/>
      <c r="AE301" s="21"/>
      <c r="AR301" s="95" t="s">
        <v>239</v>
      </c>
      <c r="AT301" s="95" t="s">
        <v>164</v>
      </c>
      <c r="AU301" s="95" t="s">
        <v>82</v>
      </c>
      <c r="AY301" s="17" t="s">
        <v>161</v>
      </c>
      <c r="BE301" s="96">
        <f>IF(O301="základní",K301,0)</f>
        <v>0</v>
      </c>
      <c r="BF301" s="96">
        <f>IF(O301="snížená",K301,0)</f>
        <v>0</v>
      </c>
      <c r="BG301" s="96">
        <f>IF(O301="zákl. přenesená",K301,0)</f>
        <v>0</v>
      </c>
      <c r="BH301" s="96">
        <f>IF(O301="sníž. přenesená",K301,0)</f>
        <v>0</v>
      </c>
      <c r="BI301" s="96">
        <f>IF(O301="nulová",K301,0)</f>
        <v>0</v>
      </c>
      <c r="BJ301" s="17" t="s">
        <v>80</v>
      </c>
      <c r="BK301" s="96">
        <f>ROUND(P301*H301,2)</f>
        <v>0</v>
      </c>
      <c r="BL301" s="17" t="s">
        <v>239</v>
      </c>
      <c r="BM301" s="95" t="s">
        <v>716</v>
      </c>
    </row>
    <row r="302" spans="1:65" s="15" customFormat="1">
      <c r="B302" s="230"/>
      <c r="C302" s="231"/>
      <c r="D302" s="221" t="s">
        <v>169</v>
      </c>
      <c r="E302" s="232" t="s">
        <v>1</v>
      </c>
      <c r="F302" s="233" t="s">
        <v>1479</v>
      </c>
      <c r="G302" s="231"/>
      <c r="H302" s="232" t="s">
        <v>1</v>
      </c>
      <c r="I302" s="231"/>
      <c r="J302" s="231"/>
      <c r="K302" s="231"/>
      <c r="M302" s="107"/>
      <c r="N302" s="109"/>
      <c r="O302" s="110"/>
      <c r="P302" s="110"/>
      <c r="Q302" s="110"/>
      <c r="R302" s="110"/>
      <c r="S302" s="110"/>
      <c r="T302" s="110"/>
      <c r="U302" s="110"/>
      <c r="V302" s="110"/>
      <c r="W302" s="110"/>
      <c r="X302" s="111"/>
      <c r="AT302" s="108" t="s">
        <v>169</v>
      </c>
      <c r="AU302" s="108" t="s">
        <v>82</v>
      </c>
      <c r="AV302" s="15" t="s">
        <v>80</v>
      </c>
      <c r="AW302" s="15" t="s">
        <v>4</v>
      </c>
      <c r="AX302" s="15" t="s">
        <v>72</v>
      </c>
      <c r="AY302" s="108" t="s">
        <v>161</v>
      </c>
    </row>
    <row r="303" spans="1:65" s="13" customFormat="1">
      <c r="B303" s="219"/>
      <c r="C303" s="220"/>
      <c r="D303" s="221" t="s">
        <v>169</v>
      </c>
      <c r="E303" s="222" t="s">
        <v>1</v>
      </c>
      <c r="F303" s="223" t="s">
        <v>204</v>
      </c>
      <c r="G303" s="220"/>
      <c r="H303" s="224">
        <v>14</v>
      </c>
      <c r="I303" s="220"/>
      <c r="J303" s="220"/>
      <c r="K303" s="220"/>
      <c r="M303" s="97"/>
      <c r="N303" s="99"/>
      <c r="O303" s="100"/>
      <c r="P303" s="100"/>
      <c r="Q303" s="100"/>
      <c r="R303" s="100"/>
      <c r="S303" s="100"/>
      <c r="T303" s="100"/>
      <c r="U303" s="100"/>
      <c r="V303" s="100"/>
      <c r="W303" s="100"/>
      <c r="X303" s="101"/>
      <c r="AT303" s="98" t="s">
        <v>169</v>
      </c>
      <c r="AU303" s="98" t="s">
        <v>82</v>
      </c>
      <c r="AV303" s="13" t="s">
        <v>82</v>
      </c>
      <c r="AW303" s="13" t="s">
        <v>4</v>
      </c>
      <c r="AX303" s="13" t="s">
        <v>72</v>
      </c>
      <c r="AY303" s="98" t="s">
        <v>161</v>
      </c>
    </row>
    <row r="304" spans="1:65" s="14" customFormat="1">
      <c r="B304" s="225"/>
      <c r="C304" s="226"/>
      <c r="D304" s="221" t="s">
        <v>169</v>
      </c>
      <c r="E304" s="227" t="s">
        <v>1</v>
      </c>
      <c r="F304" s="228" t="s">
        <v>171</v>
      </c>
      <c r="G304" s="226"/>
      <c r="H304" s="229">
        <v>14</v>
      </c>
      <c r="I304" s="226"/>
      <c r="J304" s="226"/>
      <c r="K304" s="226"/>
      <c r="M304" s="102"/>
      <c r="N304" s="104"/>
      <c r="O304" s="105"/>
      <c r="P304" s="105"/>
      <c r="Q304" s="105"/>
      <c r="R304" s="105"/>
      <c r="S304" s="105"/>
      <c r="T304" s="105"/>
      <c r="U304" s="105"/>
      <c r="V304" s="105"/>
      <c r="W304" s="105"/>
      <c r="X304" s="106"/>
      <c r="AT304" s="103" t="s">
        <v>169</v>
      </c>
      <c r="AU304" s="103" t="s">
        <v>82</v>
      </c>
      <c r="AV304" s="14" t="s">
        <v>168</v>
      </c>
      <c r="AW304" s="14" t="s">
        <v>4</v>
      </c>
      <c r="AX304" s="14" t="s">
        <v>80</v>
      </c>
      <c r="AY304" s="103" t="s">
        <v>161</v>
      </c>
    </row>
    <row r="305" spans="1:65" s="2" customFormat="1" ht="16.5" customHeight="1">
      <c r="A305" s="21"/>
      <c r="B305" s="137"/>
      <c r="C305" s="235" t="s">
        <v>717</v>
      </c>
      <c r="D305" s="235" t="s">
        <v>549</v>
      </c>
      <c r="E305" s="236" t="s">
        <v>1485</v>
      </c>
      <c r="F305" s="237" t="s">
        <v>1486</v>
      </c>
      <c r="G305" s="238" t="s">
        <v>269</v>
      </c>
      <c r="H305" s="239">
        <v>14</v>
      </c>
      <c r="I305" s="123"/>
      <c r="J305" s="240"/>
      <c r="K305" s="241">
        <f>ROUND(P305*H305,2)</f>
        <v>0</v>
      </c>
      <c r="L305" s="115"/>
      <c r="M305" s="116"/>
      <c r="N305" s="117" t="s">
        <v>1</v>
      </c>
      <c r="O305" s="91" t="s">
        <v>35</v>
      </c>
      <c r="P305" s="92">
        <f>I305+J305</f>
        <v>0</v>
      </c>
      <c r="Q305" s="92">
        <f>ROUND(I305*H305,2)</f>
        <v>0</v>
      </c>
      <c r="R305" s="92">
        <f>ROUND(J305*H305,2)</f>
        <v>0</v>
      </c>
      <c r="S305" s="93">
        <v>0</v>
      </c>
      <c r="T305" s="93">
        <f>S305*H305</f>
        <v>0</v>
      </c>
      <c r="U305" s="93">
        <v>0</v>
      </c>
      <c r="V305" s="93">
        <f>U305*H305</f>
        <v>0</v>
      </c>
      <c r="W305" s="93">
        <v>0</v>
      </c>
      <c r="X305" s="94">
        <f>W305*H305</f>
        <v>0</v>
      </c>
      <c r="Y305" s="21"/>
      <c r="Z305" s="21"/>
      <c r="AA305" s="21"/>
      <c r="AB305" s="21"/>
      <c r="AC305" s="21"/>
      <c r="AD305" s="21"/>
      <c r="AE305" s="21"/>
      <c r="AR305" s="95" t="s">
        <v>286</v>
      </c>
      <c r="AT305" s="95" t="s">
        <v>549</v>
      </c>
      <c r="AU305" s="95" t="s">
        <v>82</v>
      </c>
      <c r="AY305" s="17" t="s">
        <v>161</v>
      </c>
      <c r="BE305" s="96">
        <f>IF(O305="základní",K305,0)</f>
        <v>0</v>
      </c>
      <c r="BF305" s="96">
        <f>IF(O305="snížená",K305,0)</f>
        <v>0</v>
      </c>
      <c r="BG305" s="96">
        <f>IF(O305="zákl. přenesená",K305,0)</f>
        <v>0</v>
      </c>
      <c r="BH305" s="96">
        <f>IF(O305="sníž. přenesená",K305,0)</f>
        <v>0</v>
      </c>
      <c r="BI305" s="96">
        <f>IF(O305="nulová",K305,0)</f>
        <v>0</v>
      </c>
      <c r="BJ305" s="17" t="s">
        <v>80</v>
      </c>
      <c r="BK305" s="96">
        <f>ROUND(P305*H305,2)</f>
        <v>0</v>
      </c>
      <c r="BL305" s="17" t="s">
        <v>239</v>
      </c>
      <c r="BM305" s="95" t="s">
        <v>720</v>
      </c>
    </row>
    <row r="306" spans="1:65" s="13" customFormat="1">
      <c r="B306" s="219"/>
      <c r="C306" s="220"/>
      <c r="D306" s="221" t="s">
        <v>169</v>
      </c>
      <c r="E306" s="222" t="s">
        <v>1</v>
      </c>
      <c r="F306" s="223" t="s">
        <v>204</v>
      </c>
      <c r="G306" s="220"/>
      <c r="H306" s="224">
        <v>14</v>
      </c>
      <c r="I306" s="220"/>
      <c r="J306" s="220"/>
      <c r="K306" s="220"/>
      <c r="M306" s="97"/>
      <c r="N306" s="99"/>
      <c r="O306" s="100"/>
      <c r="P306" s="100"/>
      <c r="Q306" s="100"/>
      <c r="R306" s="100"/>
      <c r="S306" s="100"/>
      <c r="T306" s="100"/>
      <c r="U306" s="100"/>
      <c r="V306" s="100"/>
      <c r="W306" s="100"/>
      <c r="X306" s="101"/>
      <c r="AT306" s="98" t="s">
        <v>169</v>
      </c>
      <c r="AU306" s="98" t="s">
        <v>82</v>
      </c>
      <c r="AV306" s="13" t="s">
        <v>82</v>
      </c>
      <c r="AW306" s="13" t="s">
        <v>4</v>
      </c>
      <c r="AX306" s="13" t="s">
        <v>72</v>
      </c>
      <c r="AY306" s="98" t="s">
        <v>161</v>
      </c>
    </row>
    <row r="307" spans="1:65" s="14" customFormat="1">
      <c r="B307" s="225"/>
      <c r="C307" s="226"/>
      <c r="D307" s="221" t="s">
        <v>169</v>
      </c>
      <c r="E307" s="227" t="s">
        <v>1</v>
      </c>
      <c r="F307" s="228" t="s">
        <v>171</v>
      </c>
      <c r="G307" s="226"/>
      <c r="H307" s="229">
        <v>14</v>
      </c>
      <c r="I307" s="226"/>
      <c r="J307" s="226"/>
      <c r="K307" s="226"/>
      <c r="M307" s="102"/>
      <c r="N307" s="104"/>
      <c r="O307" s="105"/>
      <c r="P307" s="105"/>
      <c r="Q307" s="105"/>
      <c r="R307" s="105"/>
      <c r="S307" s="105"/>
      <c r="T307" s="105"/>
      <c r="U307" s="105"/>
      <c r="V307" s="105"/>
      <c r="W307" s="105"/>
      <c r="X307" s="106"/>
      <c r="AT307" s="103" t="s">
        <v>169</v>
      </c>
      <c r="AU307" s="103" t="s">
        <v>82</v>
      </c>
      <c r="AV307" s="14" t="s">
        <v>168</v>
      </c>
      <c r="AW307" s="14" t="s">
        <v>4</v>
      </c>
      <c r="AX307" s="14" t="s">
        <v>80</v>
      </c>
      <c r="AY307" s="103" t="s">
        <v>161</v>
      </c>
    </row>
    <row r="308" spans="1:65" s="2" customFormat="1" ht="24.2" customHeight="1">
      <c r="A308" s="21"/>
      <c r="B308" s="137"/>
      <c r="C308" s="235" t="s">
        <v>364</v>
      </c>
      <c r="D308" s="235" t="s">
        <v>549</v>
      </c>
      <c r="E308" s="236" t="s">
        <v>1493</v>
      </c>
      <c r="F308" s="237" t="s">
        <v>1494</v>
      </c>
      <c r="G308" s="238" t="s">
        <v>269</v>
      </c>
      <c r="H308" s="239">
        <v>14</v>
      </c>
      <c r="I308" s="123"/>
      <c r="J308" s="240"/>
      <c r="K308" s="241">
        <f>ROUND(P308*H308,2)</f>
        <v>0</v>
      </c>
      <c r="L308" s="115"/>
      <c r="M308" s="116"/>
      <c r="N308" s="117" t="s">
        <v>1</v>
      </c>
      <c r="O308" s="91" t="s">
        <v>35</v>
      </c>
      <c r="P308" s="92">
        <f>I308+J308</f>
        <v>0</v>
      </c>
      <c r="Q308" s="92">
        <f>ROUND(I308*H308,2)</f>
        <v>0</v>
      </c>
      <c r="R308" s="92">
        <f>ROUND(J308*H308,2)</f>
        <v>0</v>
      </c>
      <c r="S308" s="93">
        <v>0</v>
      </c>
      <c r="T308" s="93">
        <f>S308*H308</f>
        <v>0</v>
      </c>
      <c r="U308" s="93">
        <v>0</v>
      </c>
      <c r="V308" s="93">
        <f>U308*H308</f>
        <v>0</v>
      </c>
      <c r="W308" s="93">
        <v>0</v>
      </c>
      <c r="X308" s="94">
        <f>W308*H308</f>
        <v>0</v>
      </c>
      <c r="Y308" s="21"/>
      <c r="Z308" s="21"/>
      <c r="AA308" s="21"/>
      <c r="AB308" s="21"/>
      <c r="AC308" s="21"/>
      <c r="AD308" s="21"/>
      <c r="AE308" s="21"/>
      <c r="AR308" s="95" t="s">
        <v>286</v>
      </c>
      <c r="AT308" s="95" t="s">
        <v>549</v>
      </c>
      <c r="AU308" s="95" t="s">
        <v>82</v>
      </c>
      <c r="AY308" s="17" t="s">
        <v>161</v>
      </c>
      <c r="BE308" s="96">
        <f>IF(O308="základní",K308,0)</f>
        <v>0</v>
      </c>
      <c r="BF308" s="96">
        <f>IF(O308="snížená",K308,0)</f>
        <v>0</v>
      </c>
      <c r="BG308" s="96">
        <f>IF(O308="zákl. přenesená",K308,0)</f>
        <v>0</v>
      </c>
      <c r="BH308" s="96">
        <f>IF(O308="sníž. přenesená",K308,0)</f>
        <v>0</v>
      </c>
      <c r="BI308" s="96">
        <f>IF(O308="nulová",K308,0)</f>
        <v>0</v>
      </c>
      <c r="BJ308" s="17" t="s">
        <v>80</v>
      </c>
      <c r="BK308" s="96">
        <f>ROUND(P308*H308,2)</f>
        <v>0</v>
      </c>
      <c r="BL308" s="17" t="s">
        <v>239</v>
      </c>
      <c r="BM308" s="95" t="s">
        <v>726</v>
      </c>
    </row>
    <row r="309" spans="1:65" s="13" customFormat="1">
      <c r="B309" s="219"/>
      <c r="C309" s="220"/>
      <c r="D309" s="221" t="s">
        <v>169</v>
      </c>
      <c r="E309" s="222" t="s">
        <v>1</v>
      </c>
      <c r="F309" s="223" t="s">
        <v>204</v>
      </c>
      <c r="G309" s="220"/>
      <c r="H309" s="224">
        <v>14</v>
      </c>
      <c r="I309" s="220"/>
      <c r="J309" s="220"/>
      <c r="K309" s="220"/>
      <c r="M309" s="97"/>
      <c r="N309" s="99"/>
      <c r="O309" s="100"/>
      <c r="P309" s="100"/>
      <c r="Q309" s="100"/>
      <c r="R309" s="100"/>
      <c r="S309" s="100"/>
      <c r="T309" s="100"/>
      <c r="U309" s="100"/>
      <c r="V309" s="100"/>
      <c r="W309" s="100"/>
      <c r="X309" s="101"/>
      <c r="AT309" s="98" t="s">
        <v>169</v>
      </c>
      <c r="AU309" s="98" t="s">
        <v>82</v>
      </c>
      <c r="AV309" s="13" t="s">
        <v>82</v>
      </c>
      <c r="AW309" s="13" t="s">
        <v>4</v>
      </c>
      <c r="AX309" s="13" t="s">
        <v>72</v>
      </c>
      <c r="AY309" s="98" t="s">
        <v>161</v>
      </c>
    </row>
    <row r="310" spans="1:65" s="14" customFormat="1">
      <c r="B310" s="225"/>
      <c r="C310" s="226"/>
      <c r="D310" s="221" t="s">
        <v>169</v>
      </c>
      <c r="E310" s="227" t="s">
        <v>1</v>
      </c>
      <c r="F310" s="228" t="s">
        <v>171</v>
      </c>
      <c r="G310" s="226"/>
      <c r="H310" s="229">
        <v>14</v>
      </c>
      <c r="I310" s="226"/>
      <c r="J310" s="226"/>
      <c r="K310" s="226"/>
      <c r="M310" s="102"/>
      <c r="N310" s="104"/>
      <c r="O310" s="105"/>
      <c r="P310" s="105"/>
      <c r="Q310" s="105"/>
      <c r="R310" s="105"/>
      <c r="S310" s="105"/>
      <c r="T310" s="105"/>
      <c r="U310" s="105"/>
      <c r="V310" s="105"/>
      <c r="W310" s="105"/>
      <c r="X310" s="106"/>
      <c r="AT310" s="103" t="s">
        <v>169</v>
      </c>
      <c r="AU310" s="103" t="s">
        <v>82</v>
      </c>
      <c r="AV310" s="14" t="s">
        <v>168</v>
      </c>
      <c r="AW310" s="14" t="s">
        <v>4</v>
      </c>
      <c r="AX310" s="14" t="s">
        <v>80</v>
      </c>
      <c r="AY310" s="103" t="s">
        <v>161</v>
      </c>
    </row>
    <row r="311" spans="1:65" s="2" customFormat="1" ht="16.5" customHeight="1">
      <c r="A311" s="21"/>
      <c r="B311" s="137"/>
      <c r="C311" s="213" t="s">
        <v>728</v>
      </c>
      <c r="D311" s="213" t="s">
        <v>164</v>
      </c>
      <c r="E311" s="214" t="s">
        <v>1495</v>
      </c>
      <c r="F311" s="215" t="s">
        <v>1496</v>
      </c>
      <c r="G311" s="216" t="s">
        <v>269</v>
      </c>
      <c r="H311" s="217">
        <v>8</v>
      </c>
      <c r="I311" s="123"/>
      <c r="J311" s="123"/>
      <c r="K311" s="218">
        <f>ROUND(P311*H311,2)</f>
        <v>0</v>
      </c>
      <c r="L311" s="89"/>
      <c r="M311" s="22"/>
      <c r="N311" s="90" t="s">
        <v>1</v>
      </c>
      <c r="O311" s="91" t="s">
        <v>35</v>
      </c>
      <c r="P311" s="92">
        <f>I311+J311</f>
        <v>0</v>
      </c>
      <c r="Q311" s="92">
        <f>ROUND(I311*H311,2)</f>
        <v>0</v>
      </c>
      <c r="R311" s="92">
        <f>ROUND(J311*H311,2)</f>
        <v>0</v>
      </c>
      <c r="S311" s="93">
        <v>0</v>
      </c>
      <c r="T311" s="93">
        <f>S311*H311</f>
        <v>0</v>
      </c>
      <c r="U311" s="93">
        <v>0</v>
      </c>
      <c r="V311" s="93">
        <f>U311*H311</f>
        <v>0</v>
      </c>
      <c r="W311" s="93">
        <v>0</v>
      </c>
      <c r="X311" s="94">
        <f>W311*H311</f>
        <v>0</v>
      </c>
      <c r="Y311" s="21"/>
      <c r="Z311" s="21"/>
      <c r="AA311" s="21"/>
      <c r="AB311" s="21"/>
      <c r="AC311" s="21"/>
      <c r="AD311" s="21"/>
      <c r="AE311" s="21"/>
      <c r="AR311" s="95" t="s">
        <v>239</v>
      </c>
      <c r="AT311" s="95" t="s">
        <v>164</v>
      </c>
      <c r="AU311" s="95" t="s">
        <v>82</v>
      </c>
      <c r="AY311" s="17" t="s">
        <v>161</v>
      </c>
      <c r="BE311" s="96">
        <f>IF(O311="základní",K311,0)</f>
        <v>0</v>
      </c>
      <c r="BF311" s="96">
        <f>IF(O311="snížená",K311,0)</f>
        <v>0</v>
      </c>
      <c r="BG311" s="96">
        <f>IF(O311="zákl. přenesená",K311,0)</f>
        <v>0</v>
      </c>
      <c r="BH311" s="96">
        <f>IF(O311="sníž. přenesená",K311,0)</f>
        <v>0</v>
      </c>
      <c r="BI311" s="96">
        <f>IF(O311="nulová",K311,0)</f>
        <v>0</v>
      </c>
      <c r="BJ311" s="17" t="s">
        <v>80</v>
      </c>
      <c r="BK311" s="96">
        <f>ROUND(P311*H311,2)</f>
        <v>0</v>
      </c>
      <c r="BL311" s="17" t="s">
        <v>239</v>
      </c>
      <c r="BM311" s="95" t="s">
        <v>731</v>
      </c>
    </row>
    <row r="312" spans="1:65" s="13" customFormat="1">
      <c r="B312" s="219"/>
      <c r="C312" s="220"/>
      <c r="D312" s="221" t="s">
        <v>169</v>
      </c>
      <c r="E312" s="222" t="s">
        <v>1</v>
      </c>
      <c r="F312" s="223" t="s">
        <v>185</v>
      </c>
      <c r="G312" s="220"/>
      <c r="H312" s="224">
        <v>8</v>
      </c>
      <c r="I312" s="220"/>
      <c r="J312" s="220"/>
      <c r="K312" s="220"/>
      <c r="M312" s="97"/>
      <c r="N312" s="99"/>
      <c r="O312" s="100"/>
      <c r="P312" s="100"/>
      <c r="Q312" s="100"/>
      <c r="R312" s="100"/>
      <c r="S312" s="100"/>
      <c r="T312" s="100"/>
      <c r="U312" s="100"/>
      <c r="V312" s="100"/>
      <c r="W312" s="100"/>
      <c r="X312" s="101"/>
      <c r="AT312" s="98" t="s">
        <v>169</v>
      </c>
      <c r="AU312" s="98" t="s">
        <v>82</v>
      </c>
      <c r="AV312" s="13" t="s">
        <v>82</v>
      </c>
      <c r="AW312" s="13" t="s">
        <v>4</v>
      </c>
      <c r="AX312" s="13" t="s">
        <v>72</v>
      </c>
      <c r="AY312" s="98" t="s">
        <v>161</v>
      </c>
    </row>
    <row r="313" spans="1:65" s="14" customFormat="1">
      <c r="B313" s="225"/>
      <c r="C313" s="226"/>
      <c r="D313" s="221" t="s">
        <v>169</v>
      </c>
      <c r="E313" s="227" t="s">
        <v>1</v>
      </c>
      <c r="F313" s="228" t="s">
        <v>171</v>
      </c>
      <c r="G313" s="226"/>
      <c r="H313" s="229">
        <v>8</v>
      </c>
      <c r="I313" s="226"/>
      <c r="J313" s="226"/>
      <c r="K313" s="226"/>
      <c r="M313" s="102"/>
      <c r="N313" s="104"/>
      <c r="O313" s="105"/>
      <c r="P313" s="105"/>
      <c r="Q313" s="105"/>
      <c r="R313" s="105"/>
      <c r="S313" s="105"/>
      <c r="T313" s="105"/>
      <c r="U313" s="105"/>
      <c r="V313" s="105"/>
      <c r="W313" s="105"/>
      <c r="X313" s="106"/>
      <c r="AT313" s="103" t="s">
        <v>169</v>
      </c>
      <c r="AU313" s="103" t="s">
        <v>82</v>
      </c>
      <c r="AV313" s="14" t="s">
        <v>168</v>
      </c>
      <c r="AW313" s="14" t="s">
        <v>4</v>
      </c>
      <c r="AX313" s="14" t="s">
        <v>80</v>
      </c>
      <c r="AY313" s="103" t="s">
        <v>161</v>
      </c>
    </row>
    <row r="314" spans="1:65" s="2" customFormat="1" ht="44.25" customHeight="1">
      <c r="A314" s="21"/>
      <c r="B314" s="137"/>
      <c r="C314" s="213" t="s">
        <v>369</v>
      </c>
      <c r="D314" s="213" t="s">
        <v>164</v>
      </c>
      <c r="E314" s="214" t="s">
        <v>1497</v>
      </c>
      <c r="F314" s="215" t="s">
        <v>1498</v>
      </c>
      <c r="G314" s="216" t="s">
        <v>269</v>
      </c>
      <c r="H314" s="217">
        <v>13</v>
      </c>
      <c r="I314" s="218">
        <v>0</v>
      </c>
      <c r="J314" s="123"/>
      <c r="K314" s="218">
        <f>ROUND(P314*H314,2)</f>
        <v>0</v>
      </c>
      <c r="L314" s="89"/>
      <c r="M314" s="22"/>
      <c r="N314" s="90" t="s">
        <v>1</v>
      </c>
      <c r="O314" s="91" t="s">
        <v>35</v>
      </c>
      <c r="P314" s="92">
        <f>I314+J314</f>
        <v>0</v>
      </c>
      <c r="Q314" s="92">
        <f>ROUND(I314*H314,2)</f>
        <v>0</v>
      </c>
      <c r="R314" s="92">
        <f>ROUND(J314*H314,2)</f>
        <v>0</v>
      </c>
      <c r="S314" s="93">
        <v>0</v>
      </c>
      <c r="T314" s="93">
        <f>S314*H314</f>
        <v>0</v>
      </c>
      <c r="U314" s="93">
        <v>0</v>
      </c>
      <c r="V314" s="93">
        <f>U314*H314</f>
        <v>0</v>
      </c>
      <c r="W314" s="93">
        <v>0</v>
      </c>
      <c r="X314" s="94">
        <f>W314*H314</f>
        <v>0</v>
      </c>
      <c r="Y314" s="21"/>
      <c r="Z314" s="21"/>
      <c r="AA314" s="21"/>
      <c r="AB314" s="21"/>
      <c r="AC314" s="21"/>
      <c r="AD314" s="21"/>
      <c r="AE314" s="21"/>
      <c r="AR314" s="95" t="s">
        <v>239</v>
      </c>
      <c r="AT314" s="95" t="s">
        <v>164</v>
      </c>
      <c r="AU314" s="95" t="s">
        <v>82</v>
      </c>
      <c r="AY314" s="17" t="s">
        <v>161</v>
      </c>
      <c r="BE314" s="96">
        <f>IF(O314="základní",K314,0)</f>
        <v>0</v>
      </c>
      <c r="BF314" s="96">
        <f>IF(O314="snížená",K314,0)</f>
        <v>0</v>
      </c>
      <c r="BG314" s="96">
        <f>IF(O314="zákl. přenesená",K314,0)</f>
        <v>0</v>
      </c>
      <c r="BH314" s="96">
        <f>IF(O314="sníž. přenesená",K314,0)</f>
        <v>0</v>
      </c>
      <c r="BI314" s="96">
        <f>IF(O314="nulová",K314,0)</f>
        <v>0</v>
      </c>
      <c r="BJ314" s="17" t="s">
        <v>80</v>
      </c>
      <c r="BK314" s="96">
        <f>ROUND(P314*H314,2)</f>
        <v>0</v>
      </c>
      <c r="BL314" s="17" t="s">
        <v>239</v>
      </c>
      <c r="BM314" s="95" t="s">
        <v>734</v>
      </c>
    </row>
    <row r="315" spans="1:65" s="13" customFormat="1">
      <c r="B315" s="219"/>
      <c r="C315" s="220"/>
      <c r="D315" s="221" t="s">
        <v>169</v>
      </c>
      <c r="E315" s="222" t="s">
        <v>1</v>
      </c>
      <c r="F315" s="223" t="s">
        <v>266</v>
      </c>
      <c r="G315" s="220"/>
      <c r="H315" s="224">
        <v>13</v>
      </c>
      <c r="I315" s="220"/>
      <c r="J315" s="220"/>
      <c r="K315" s="220"/>
      <c r="M315" s="97"/>
      <c r="N315" s="99"/>
      <c r="O315" s="100"/>
      <c r="P315" s="100"/>
      <c r="Q315" s="100"/>
      <c r="R315" s="100"/>
      <c r="S315" s="100"/>
      <c r="T315" s="100"/>
      <c r="U315" s="100"/>
      <c r="V315" s="100"/>
      <c r="W315" s="100"/>
      <c r="X315" s="101"/>
      <c r="AT315" s="98" t="s">
        <v>169</v>
      </c>
      <c r="AU315" s="98" t="s">
        <v>82</v>
      </c>
      <c r="AV315" s="13" t="s">
        <v>82</v>
      </c>
      <c r="AW315" s="13" t="s">
        <v>4</v>
      </c>
      <c r="AX315" s="13" t="s">
        <v>72</v>
      </c>
      <c r="AY315" s="98" t="s">
        <v>161</v>
      </c>
    </row>
    <row r="316" spans="1:65" s="14" customFormat="1">
      <c r="B316" s="225"/>
      <c r="C316" s="226"/>
      <c r="D316" s="221" t="s">
        <v>169</v>
      </c>
      <c r="E316" s="227" t="s">
        <v>1</v>
      </c>
      <c r="F316" s="228" t="s">
        <v>171</v>
      </c>
      <c r="G316" s="226"/>
      <c r="H316" s="229">
        <v>13</v>
      </c>
      <c r="I316" s="226"/>
      <c r="J316" s="226"/>
      <c r="K316" s="226"/>
      <c r="M316" s="102"/>
      <c r="N316" s="104"/>
      <c r="O316" s="105"/>
      <c r="P316" s="105"/>
      <c r="Q316" s="105"/>
      <c r="R316" s="105"/>
      <c r="S316" s="105"/>
      <c r="T316" s="105"/>
      <c r="U316" s="105"/>
      <c r="V316" s="105"/>
      <c r="W316" s="105"/>
      <c r="X316" s="106"/>
      <c r="AT316" s="103" t="s">
        <v>169</v>
      </c>
      <c r="AU316" s="103" t="s">
        <v>82</v>
      </c>
      <c r="AV316" s="14" t="s">
        <v>168</v>
      </c>
      <c r="AW316" s="14" t="s">
        <v>4</v>
      </c>
      <c r="AX316" s="14" t="s">
        <v>80</v>
      </c>
      <c r="AY316" s="103" t="s">
        <v>161</v>
      </c>
    </row>
    <row r="317" spans="1:65" s="2" customFormat="1" ht="16.5" customHeight="1">
      <c r="A317" s="21"/>
      <c r="B317" s="137"/>
      <c r="C317" s="235" t="s">
        <v>736</v>
      </c>
      <c r="D317" s="235" t="s">
        <v>549</v>
      </c>
      <c r="E317" s="236" t="s">
        <v>1499</v>
      </c>
      <c r="F317" s="237" t="s">
        <v>2346</v>
      </c>
      <c r="G317" s="238" t="s">
        <v>269</v>
      </c>
      <c r="H317" s="239">
        <v>13</v>
      </c>
      <c r="I317" s="123"/>
      <c r="J317" s="240"/>
      <c r="K317" s="241">
        <f>ROUND(P317*H317,2)</f>
        <v>0</v>
      </c>
      <c r="L317" s="115"/>
      <c r="M317" s="116"/>
      <c r="N317" s="117" t="s">
        <v>1</v>
      </c>
      <c r="O317" s="91" t="s">
        <v>35</v>
      </c>
      <c r="P317" s="92">
        <f>I317+J317</f>
        <v>0</v>
      </c>
      <c r="Q317" s="92">
        <f>ROUND(I317*H317,2)</f>
        <v>0</v>
      </c>
      <c r="R317" s="92">
        <f>ROUND(J317*H317,2)</f>
        <v>0</v>
      </c>
      <c r="S317" s="93">
        <v>0</v>
      </c>
      <c r="T317" s="93">
        <f>S317*H317</f>
        <v>0</v>
      </c>
      <c r="U317" s="93">
        <v>0</v>
      </c>
      <c r="V317" s="93">
        <f>U317*H317</f>
        <v>0</v>
      </c>
      <c r="W317" s="93">
        <v>0</v>
      </c>
      <c r="X317" s="94">
        <f>W317*H317</f>
        <v>0</v>
      </c>
      <c r="Y317" s="21"/>
      <c r="Z317" s="21"/>
      <c r="AA317" s="21"/>
      <c r="AB317" s="21"/>
      <c r="AC317" s="21"/>
      <c r="AD317" s="21"/>
      <c r="AE317" s="21"/>
      <c r="AR317" s="95" t="s">
        <v>286</v>
      </c>
      <c r="AT317" s="95" t="s">
        <v>549</v>
      </c>
      <c r="AU317" s="95" t="s">
        <v>82</v>
      </c>
      <c r="AY317" s="17" t="s">
        <v>161</v>
      </c>
      <c r="BE317" s="96">
        <f>IF(O317="základní",K317,0)</f>
        <v>0</v>
      </c>
      <c r="BF317" s="96">
        <f>IF(O317="snížená",K317,0)</f>
        <v>0</v>
      </c>
      <c r="BG317" s="96">
        <f>IF(O317="zákl. přenesená",K317,0)</f>
        <v>0</v>
      </c>
      <c r="BH317" s="96">
        <f>IF(O317="sníž. přenesená",K317,0)</f>
        <v>0</v>
      </c>
      <c r="BI317" s="96">
        <f>IF(O317="nulová",K317,0)</f>
        <v>0</v>
      </c>
      <c r="BJ317" s="17" t="s">
        <v>80</v>
      </c>
      <c r="BK317" s="96">
        <f>ROUND(P317*H317,2)</f>
        <v>0</v>
      </c>
      <c r="BL317" s="17" t="s">
        <v>239</v>
      </c>
      <c r="BM317" s="95" t="s">
        <v>739</v>
      </c>
    </row>
    <row r="318" spans="1:65" s="13" customFormat="1">
      <c r="B318" s="219"/>
      <c r="C318" s="220"/>
      <c r="D318" s="221" t="s">
        <v>169</v>
      </c>
      <c r="E318" s="222" t="s">
        <v>1</v>
      </c>
      <c r="F318" s="223" t="s">
        <v>266</v>
      </c>
      <c r="G318" s="220"/>
      <c r="H318" s="224">
        <v>13</v>
      </c>
      <c r="I318" s="220"/>
      <c r="J318" s="220"/>
      <c r="K318" s="220"/>
      <c r="M318" s="97"/>
      <c r="N318" s="99"/>
      <c r="O318" s="100"/>
      <c r="P318" s="100"/>
      <c r="Q318" s="100"/>
      <c r="R318" s="100"/>
      <c r="S318" s="100"/>
      <c r="T318" s="100"/>
      <c r="U318" s="100"/>
      <c r="V318" s="100"/>
      <c r="W318" s="100"/>
      <c r="X318" s="101"/>
      <c r="AT318" s="98" t="s">
        <v>169</v>
      </c>
      <c r="AU318" s="98" t="s">
        <v>82</v>
      </c>
      <c r="AV318" s="13" t="s">
        <v>82</v>
      </c>
      <c r="AW318" s="13" t="s">
        <v>4</v>
      </c>
      <c r="AX318" s="13" t="s">
        <v>72</v>
      </c>
      <c r="AY318" s="98" t="s">
        <v>161</v>
      </c>
    </row>
    <row r="319" spans="1:65" s="14" customFormat="1">
      <c r="B319" s="225"/>
      <c r="C319" s="226"/>
      <c r="D319" s="221" t="s">
        <v>169</v>
      </c>
      <c r="E319" s="227" t="s">
        <v>1</v>
      </c>
      <c r="F319" s="228" t="s">
        <v>171</v>
      </c>
      <c r="G319" s="226"/>
      <c r="H319" s="229">
        <v>13</v>
      </c>
      <c r="I319" s="226"/>
      <c r="J319" s="226"/>
      <c r="K319" s="226"/>
      <c r="M319" s="102"/>
      <c r="N319" s="104"/>
      <c r="O319" s="105"/>
      <c r="P319" s="105"/>
      <c r="Q319" s="105"/>
      <c r="R319" s="105"/>
      <c r="S319" s="105"/>
      <c r="T319" s="105"/>
      <c r="U319" s="105"/>
      <c r="V319" s="105"/>
      <c r="W319" s="105"/>
      <c r="X319" s="106"/>
      <c r="AT319" s="103" t="s">
        <v>169</v>
      </c>
      <c r="AU319" s="103" t="s">
        <v>82</v>
      </c>
      <c r="AV319" s="14" t="s">
        <v>168</v>
      </c>
      <c r="AW319" s="14" t="s">
        <v>4</v>
      </c>
      <c r="AX319" s="14" t="s">
        <v>80</v>
      </c>
      <c r="AY319" s="103" t="s">
        <v>161</v>
      </c>
    </row>
    <row r="320" spans="1:65" s="2" customFormat="1" ht="44.25" customHeight="1">
      <c r="A320" s="21"/>
      <c r="B320" s="137"/>
      <c r="C320" s="213" t="s">
        <v>374</v>
      </c>
      <c r="D320" s="213" t="s">
        <v>164</v>
      </c>
      <c r="E320" s="214" t="s">
        <v>1500</v>
      </c>
      <c r="F320" s="215" t="s">
        <v>1501</v>
      </c>
      <c r="G320" s="216" t="s">
        <v>269</v>
      </c>
      <c r="H320" s="217">
        <v>1</v>
      </c>
      <c r="I320" s="218">
        <v>0</v>
      </c>
      <c r="J320" s="123"/>
      <c r="K320" s="218">
        <f>ROUND(P320*H320,2)</f>
        <v>0</v>
      </c>
      <c r="L320" s="89"/>
      <c r="M320" s="22"/>
      <c r="N320" s="90" t="s">
        <v>1</v>
      </c>
      <c r="O320" s="91" t="s">
        <v>35</v>
      </c>
      <c r="P320" s="92">
        <f>I320+J320</f>
        <v>0</v>
      </c>
      <c r="Q320" s="92">
        <f>ROUND(I320*H320,2)</f>
        <v>0</v>
      </c>
      <c r="R320" s="92">
        <f>ROUND(J320*H320,2)</f>
        <v>0</v>
      </c>
      <c r="S320" s="93">
        <v>0</v>
      </c>
      <c r="T320" s="93">
        <f>S320*H320</f>
        <v>0</v>
      </c>
      <c r="U320" s="93">
        <v>0</v>
      </c>
      <c r="V320" s="93">
        <f>U320*H320</f>
        <v>0</v>
      </c>
      <c r="W320" s="93">
        <v>0</v>
      </c>
      <c r="X320" s="94">
        <f>W320*H320</f>
        <v>0</v>
      </c>
      <c r="Y320" s="21"/>
      <c r="Z320" s="21"/>
      <c r="AA320" s="21"/>
      <c r="AB320" s="21"/>
      <c r="AC320" s="21"/>
      <c r="AD320" s="21"/>
      <c r="AE320" s="21"/>
      <c r="AR320" s="95" t="s">
        <v>239</v>
      </c>
      <c r="AT320" s="95" t="s">
        <v>164</v>
      </c>
      <c r="AU320" s="95" t="s">
        <v>82</v>
      </c>
      <c r="AY320" s="17" t="s">
        <v>161</v>
      </c>
      <c r="BE320" s="96">
        <f>IF(O320="základní",K320,0)</f>
        <v>0</v>
      </c>
      <c r="BF320" s="96">
        <f>IF(O320="snížená",K320,0)</f>
        <v>0</v>
      </c>
      <c r="BG320" s="96">
        <f>IF(O320="zákl. přenesená",K320,0)</f>
        <v>0</v>
      </c>
      <c r="BH320" s="96">
        <f>IF(O320="sníž. přenesená",K320,0)</f>
        <v>0</v>
      </c>
      <c r="BI320" s="96">
        <f>IF(O320="nulová",K320,0)</f>
        <v>0</v>
      </c>
      <c r="BJ320" s="17" t="s">
        <v>80</v>
      </c>
      <c r="BK320" s="96">
        <f>ROUND(P320*H320,2)</f>
        <v>0</v>
      </c>
      <c r="BL320" s="17" t="s">
        <v>239</v>
      </c>
      <c r="BM320" s="95" t="s">
        <v>745</v>
      </c>
    </row>
    <row r="321" spans="1:65" s="2" customFormat="1" ht="55.5" customHeight="1">
      <c r="A321" s="21"/>
      <c r="B321" s="137"/>
      <c r="C321" s="213" t="s">
        <v>747</v>
      </c>
      <c r="D321" s="213" t="s">
        <v>164</v>
      </c>
      <c r="E321" s="214" t="s">
        <v>1502</v>
      </c>
      <c r="F321" s="215" t="s">
        <v>1503</v>
      </c>
      <c r="G321" s="216" t="s">
        <v>269</v>
      </c>
      <c r="H321" s="217">
        <v>3</v>
      </c>
      <c r="I321" s="218">
        <v>0</v>
      </c>
      <c r="J321" s="123"/>
      <c r="K321" s="218">
        <f>ROUND(P321*H321,2)</f>
        <v>0</v>
      </c>
      <c r="L321" s="89"/>
      <c r="M321" s="22"/>
      <c r="N321" s="90" t="s">
        <v>1</v>
      </c>
      <c r="O321" s="91" t="s">
        <v>35</v>
      </c>
      <c r="P321" s="92">
        <f>I321+J321</f>
        <v>0</v>
      </c>
      <c r="Q321" s="92">
        <f>ROUND(I321*H321,2)</f>
        <v>0</v>
      </c>
      <c r="R321" s="92">
        <f>ROUND(J321*H321,2)</f>
        <v>0</v>
      </c>
      <c r="S321" s="93">
        <v>0</v>
      </c>
      <c r="T321" s="93">
        <f>S321*H321</f>
        <v>0</v>
      </c>
      <c r="U321" s="93">
        <v>0</v>
      </c>
      <c r="V321" s="93">
        <f>U321*H321</f>
        <v>0</v>
      </c>
      <c r="W321" s="93">
        <v>0</v>
      </c>
      <c r="X321" s="94">
        <f>W321*H321</f>
        <v>0</v>
      </c>
      <c r="Y321" s="21"/>
      <c r="Z321" s="21"/>
      <c r="AA321" s="21"/>
      <c r="AB321" s="21"/>
      <c r="AC321" s="21"/>
      <c r="AD321" s="21"/>
      <c r="AE321" s="21"/>
      <c r="AR321" s="95" t="s">
        <v>239</v>
      </c>
      <c r="AT321" s="95" t="s">
        <v>164</v>
      </c>
      <c r="AU321" s="95" t="s">
        <v>82</v>
      </c>
      <c r="AY321" s="17" t="s">
        <v>161</v>
      </c>
      <c r="BE321" s="96">
        <f>IF(O321="základní",K321,0)</f>
        <v>0</v>
      </c>
      <c r="BF321" s="96">
        <f>IF(O321="snížená",K321,0)</f>
        <v>0</v>
      </c>
      <c r="BG321" s="96">
        <f>IF(O321="zákl. přenesená",K321,0)</f>
        <v>0</v>
      </c>
      <c r="BH321" s="96">
        <f>IF(O321="sníž. přenesená",K321,0)</f>
        <v>0</v>
      </c>
      <c r="BI321" s="96">
        <f>IF(O321="nulová",K321,0)</f>
        <v>0</v>
      </c>
      <c r="BJ321" s="17" t="s">
        <v>80</v>
      </c>
      <c r="BK321" s="96">
        <f>ROUND(P321*H321,2)</f>
        <v>0</v>
      </c>
      <c r="BL321" s="17" t="s">
        <v>239</v>
      </c>
      <c r="BM321" s="95" t="s">
        <v>750</v>
      </c>
    </row>
    <row r="322" spans="1:65" s="2" customFormat="1" ht="49.15" customHeight="1">
      <c r="A322" s="21"/>
      <c r="B322" s="137"/>
      <c r="C322" s="213" t="s">
        <v>379</v>
      </c>
      <c r="D322" s="213" t="s">
        <v>164</v>
      </c>
      <c r="E322" s="214" t="s">
        <v>1504</v>
      </c>
      <c r="F322" s="215" t="s">
        <v>1505</v>
      </c>
      <c r="G322" s="216" t="s">
        <v>282</v>
      </c>
      <c r="H322" s="217">
        <v>0.56899999999999995</v>
      </c>
      <c r="I322" s="218">
        <v>0</v>
      </c>
      <c r="J322" s="123"/>
      <c r="K322" s="218">
        <f>ROUND(P322*H322,2)</f>
        <v>0</v>
      </c>
      <c r="L322" s="89"/>
      <c r="M322" s="22"/>
      <c r="N322" s="90" t="s">
        <v>1</v>
      </c>
      <c r="O322" s="91" t="s">
        <v>35</v>
      </c>
      <c r="P322" s="92">
        <f>I322+J322</f>
        <v>0</v>
      </c>
      <c r="Q322" s="92">
        <f>ROUND(I322*H322,2)</f>
        <v>0</v>
      </c>
      <c r="R322" s="92">
        <f>ROUND(J322*H322,2)</f>
        <v>0</v>
      </c>
      <c r="S322" s="93">
        <v>0</v>
      </c>
      <c r="T322" s="93">
        <f>S322*H322</f>
        <v>0</v>
      </c>
      <c r="U322" s="93">
        <v>0</v>
      </c>
      <c r="V322" s="93">
        <f>U322*H322</f>
        <v>0</v>
      </c>
      <c r="W322" s="93">
        <v>0</v>
      </c>
      <c r="X322" s="94">
        <f>W322*H322</f>
        <v>0</v>
      </c>
      <c r="Y322" s="21"/>
      <c r="Z322" s="21"/>
      <c r="AA322" s="21"/>
      <c r="AB322" s="21"/>
      <c r="AC322" s="21"/>
      <c r="AD322" s="21"/>
      <c r="AE322" s="21"/>
      <c r="AR322" s="95" t="s">
        <v>239</v>
      </c>
      <c r="AT322" s="95" t="s">
        <v>164</v>
      </c>
      <c r="AU322" s="95" t="s">
        <v>82</v>
      </c>
      <c r="AY322" s="17" t="s">
        <v>161</v>
      </c>
      <c r="BE322" s="96">
        <f>IF(O322="základní",K322,0)</f>
        <v>0</v>
      </c>
      <c r="BF322" s="96">
        <f>IF(O322="snížená",K322,0)</f>
        <v>0</v>
      </c>
      <c r="BG322" s="96">
        <f>IF(O322="zákl. přenesená",K322,0)</f>
        <v>0</v>
      </c>
      <c r="BH322" s="96">
        <f>IF(O322="sníž. přenesená",K322,0)</f>
        <v>0</v>
      </c>
      <c r="BI322" s="96">
        <f>IF(O322="nulová",K322,0)</f>
        <v>0</v>
      </c>
      <c r="BJ322" s="17" t="s">
        <v>80</v>
      </c>
      <c r="BK322" s="96">
        <f>ROUND(P322*H322,2)</f>
        <v>0</v>
      </c>
      <c r="BL322" s="17" t="s">
        <v>239</v>
      </c>
      <c r="BM322" s="95" t="s">
        <v>754</v>
      </c>
    </row>
    <row r="323" spans="1:65" s="12" customFormat="1" ht="25.9" customHeight="1">
      <c r="B323" s="206"/>
      <c r="C323" s="207"/>
      <c r="D323" s="208" t="s">
        <v>71</v>
      </c>
      <c r="E323" s="209" t="s">
        <v>549</v>
      </c>
      <c r="F323" s="209" t="s">
        <v>1506</v>
      </c>
      <c r="G323" s="207"/>
      <c r="H323" s="207"/>
      <c r="I323" s="207"/>
      <c r="J323" s="207"/>
      <c r="K323" s="210">
        <f>BK323</f>
        <v>0</v>
      </c>
      <c r="M323" s="80"/>
      <c r="N323" s="82"/>
      <c r="O323" s="83"/>
      <c r="P323" s="83"/>
      <c r="Q323" s="84">
        <f>Q324</f>
        <v>0</v>
      </c>
      <c r="R323" s="84">
        <f>R324</f>
        <v>0</v>
      </c>
      <c r="S323" s="83"/>
      <c r="T323" s="85">
        <f>T324</f>
        <v>0</v>
      </c>
      <c r="U323" s="83"/>
      <c r="V323" s="85">
        <f>V324</f>
        <v>0</v>
      </c>
      <c r="W323" s="83"/>
      <c r="X323" s="86">
        <f>X324</f>
        <v>0</v>
      </c>
      <c r="AR323" s="81" t="s">
        <v>177</v>
      </c>
      <c r="AT323" s="87" t="s">
        <v>71</v>
      </c>
      <c r="AU323" s="87" t="s">
        <v>72</v>
      </c>
      <c r="AY323" s="81" t="s">
        <v>161</v>
      </c>
      <c r="BK323" s="88">
        <f>BK324</f>
        <v>0</v>
      </c>
    </row>
    <row r="324" spans="1:65" s="12" customFormat="1" ht="22.9" customHeight="1">
      <c r="B324" s="206"/>
      <c r="C324" s="207"/>
      <c r="D324" s="208" t="s">
        <v>71</v>
      </c>
      <c r="E324" s="211" t="s">
        <v>1507</v>
      </c>
      <c r="F324" s="211" t="s">
        <v>1508</v>
      </c>
      <c r="G324" s="207"/>
      <c r="H324" s="207"/>
      <c r="I324" s="207"/>
      <c r="J324" s="207"/>
      <c r="K324" s="212">
        <f>BK324</f>
        <v>0</v>
      </c>
      <c r="M324" s="80"/>
      <c r="N324" s="82"/>
      <c r="O324" s="83"/>
      <c r="P324" s="83"/>
      <c r="Q324" s="84">
        <f>SUM(Q325:Q329)</f>
        <v>0</v>
      </c>
      <c r="R324" s="84">
        <f>SUM(R325:R329)</f>
        <v>0</v>
      </c>
      <c r="S324" s="83"/>
      <c r="T324" s="85">
        <f>SUM(T325:T329)</f>
        <v>0</v>
      </c>
      <c r="U324" s="83"/>
      <c r="V324" s="85">
        <f>SUM(V325:V329)</f>
        <v>0</v>
      </c>
      <c r="W324" s="83"/>
      <c r="X324" s="86">
        <f>SUM(X325:X329)</f>
        <v>0</v>
      </c>
      <c r="AR324" s="81" t="s">
        <v>177</v>
      </c>
      <c r="AT324" s="87" t="s">
        <v>71</v>
      </c>
      <c r="AU324" s="87" t="s">
        <v>80</v>
      </c>
      <c r="AY324" s="81" t="s">
        <v>161</v>
      </c>
      <c r="BK324" s="88">
        <f>SUM(BK325:BK329)</f>
        <v>0</v>
      </c>
    </row>
    <row r="325" spans="1:65" s="2" customFormat="1" ht="37.9" customHeight="1">
      <c r="A325" s="21"/>
      <c r="B325" s="137"/>
      <c r="C325" s="213" t="s">
        <v>755</v>
      </c>
      <c r="D325" s="213" t="s">
        <v>164</v>
      </c>
      <c r="E325" s="214" t="s">
        <v>1509</v>
      </c>
      <c r="F325" s="215" t="s">
        <v>1510</v>
      </c>
      <c r="G325" s="216" t="s">
        <v>346</v>
      </c>
      <c r="H325" s="217">
        <v>75</v>
      </c>
      <c r="I325" s="218">
        <v>0</v>
      </c>
      <c r="J325" s="123"/>
      <c r="K325" s="218">
        <f>ROUND(P325*H325,2)</f>
        <v>0</v>
      </c>
      <c r="L325" s="89"/>
      <c r="M325" s="22"/>
      <c r="N325" s="90" t="s">
        <v>1</v>
      </c>
      <c r="O325" s="91" t="s">
        <v>35</v>
      </c>
      <c r="P325" s="92">
        <f>I325+J325</f>
        <v>0</v>
      </c>
      <c r="Q325" s="92">
        <f>ROUND(I325*H325,2)</f>
        <v>0</v>
      </c>
      <c r="R325" s="92">
        <f>ROUND(J325*H325,2)</f>
        <v>0</v>
      </c>
      <c r="S325" s="93">
        <v>0</v>
      </c>
      <c r="T325" s="93">
        <f>S325*H325</f>
        <v>0</v>
      </c>
      <c r="U325" s="93">
        <v>0</v>
      </c>
      <c r="V325" s="93">
        <f>U325*H325</f>
        <v>0</v>
      </c>
      <c r="W325" s="93">
        <v>0</v>
      </c>
      <c r="X325" s="94">
        <f>W325*H325</f>
        <v>0</v>
      </c>
      <c r="Y325" s="21"/>
      <c r="Z325" s="21"/>
      <c r="AA325" s="21"/>
      <c r="AB325" s="21"/>
      <c r="AC325" s="21"/>
      <c r="AD325" s="21"/>
      <c r="AE325" s="21"/>
      <c r="AR325" s="95" t="s">
        <v>369</v>
      </c>
      <c r="AT325" s="95" t="s">
        <v>164</v>
      </c>
      <c r="AU325" s="95" t="s">
        <v>82</v>
      </c>
      <c r="AY325" s="17" t="s">
        <v>161</v>
      </c>
      <c r="BE325" s="96">
        <f>IF(O325="základní",K325,0)</f>
        <v>0</v>
      </c>
      <c r="BF325" s="96">
        <f>IF(O325="snížená",K325,0)</f>
        <v>0</v>
      </c>
      <c r="BG325" s="96">
        <f>IF(O325="zákl. přenesená",K325,0)</f>
        <v>0</v>
      </c>
      <c r="BH325" s="96">
        <f>IF(O325="sníž. přenesená",K325,0)</f>
        <v>0</v>
      </c>
      <c r="BI325" s="96">
        <f>IF(O325="nulová",K325,0)</f>
        <v>0</v>
      </c>
      <c r="BJ325" s="17" t="s">
        <v>80</v>
      </c>
      <c r="BK325" s="96">
        <f>ROUND(P325*H325,2)</f>
        <v>0</v>
      </c>
      <c r="BL325" s="17" t="s">
        <v>369</v>
      </c>
      <c r="BM325" s="95" t="s">
        <v>758</v>
      </c>
    </row>
    <row r="326" spans="1:65" s="2" customFormat="1" ht="37.9" customHeight="1">
      <c r="A326" s="21"/>
      <c r="B326" s="137"/>
      <c r="C326" s="213" t="s">
        <v>384</v>
      </c>
      <c r="D326" s="213" t="s">
        <v>164</v>
      </c>
      <c r="E326" s="214" t="s">
        <v>1511</v>
      </c>
      <c r="F326" s="215" t="s">
        <v>1512</v>
      </c>
      <c r="G326" s="216" t="s">
        <v>346</v>
      </c>
      <c r="H326" s="217">
        <v>75</v>
      </c>
      <c r="I326" s="218">
        <v>0</v>
      </c>
      <c r="J326" s="123"/>
      <c r="K326" s="218">
        <f>ROUND(P326*H326,2)</f>
        <v>0</v>
      </c>
      <c r="L326" s="89"/>
      <c r="M326" s="22"/>
      <c r="N326" s="90" t="s">
        <v>1</v>
      </c>
      <c r="O326" s="91" t="s">
        <v>35</v>
      </c>
      <c r="P326" s="92">
        <f>I326+J326</f>
        <v>0</v>
      </c>
      <c r="Q326" s="92">
        <f>ROUND(I326*H326,2)</f>
        <v>0</v>
      </c>
      <c r="R326" s="92">
        <f>ROUND(J326*H326,2)</f>
        <v>0</v>
      </c>
      <c r="S326" s="93">
        <v>0</v>
      </c>
      <c r="T326" s="93">
        <f>S326*H326</f>
        <v>0</v>
      </c>
      <c r="U326" s="93">
        <v>0</v>
      </c>
      <c r="V326" s="93">
        <f>U326*H326</f>
        <v>0</v>
      </c>
      <c r="W326" s="93">
        <v>0</v>
      </c>
      <c r="X326" s="94">
        <f>W326*H326</f>
        <v>0</v>
      </c>
      <c r="Y326" s="21"/>
      <c r="Z326" s="21"/>
      <c r="AA326" s="21"/>
      <c r="AB326" s="21"/>
      <c r="AC326" s="21"/>
      <c r="AD326" s="21"/>
      <c r="AE326" s="21"/>
      <c r="AR326" s="95" t="s">
        <v>369</v>
      </c>
      <c r="AT326" s="95" t="s">
        <v>164</v>
      </c>
      <c r="AU326" s="95" t="s">
        <v>82</v>
      </c>
      <c r="AY326" s="17" t="s">
        <v>161</v>
      </c>
      <c r="BE326" s="96">
        <f>IF(O326="základní",K326,0)</f>
        <v>0</v>
      </c>
      <c r="BF326" s="96">
        <f>IF(O326="snížená",K326,0)</f>
        <v>0</v>
      </c>
      <c r="BG326" s="96">
        <f>IF(O326="zákl. přenesená",K326,0)</f>
        <v>0</v>
      </c>
      <c r="BH326" s="96">
        <f>IF(O326="sníž. přenesená",K326,0)</f>
        <v>0</v>
      </c>
      <c r="BI326" s="96">
        <f>IF(O326="nulová",K326,0)</f>
        <v>0</v>
      </c>
      <c r="BJ326" s="17" t="s">
        <v>80</v>
      </c>
      <c r="BK326" s="96">
        <f>ROUND(P326*H326,2)</f>
        <v>0</v>
      </c>
      <c r="BL326" s="17" t="s">
        <v>369</v>
      </c>
      <c r="BM326" s="95" t="s">
        <v>762</v>
      </c>
    </row>
    <row r="327" spans="1:65" s="2" customFormat="1" ht="24.2" customHeight="1">
      <c r="A327" s="21"/>
      <c r="B327" s="137"/>
      <c r="C327" s="235" t="s">
        <v>765</v>
      </c>
      <c r="D327" s="235" t="s">
        <v>549</v>
      </c>
      <c r="E327" s="236" t="s">
        <v>1513</v>
      </c>
      <c r="F327" s="237" t="s">
        <v>1514</v>
      </c>
      <c r="G327" s="238" t="s">
        <v>346</v>
      </c>
      <c r="H327" s="239">
        <v>78.75</v>
      </c>
      <c r="I327" s="123"/>
      <c r="J327" s="240"/>
      <c r="K327" s="241">
        <f>ROUND(P327*H327,2)</f>
        <v>0</v>
      </c>
      <c r="L327" s="115"/>
      <c r="M327" s="116"/>
      <c r="N327" s="117" t="s">
        <v>1</v>
      </c>
      <c r="O327" s="91" t="s">
        <v>35</v>
      </c>
      <c r="P327" s="92">
        <f>I327+J327</f>
        <v>0</v>
      </c>
      <c r="Q327" s="92">
        <f>ROUND(I327*H327,2)</f>
        <v>0</v>
      </c>
      <c r="R327" s="92">
        <f>ROUND(J327*H327,2)</f>
        <v>0</v>
      </c>
      <c r="S327" s="93">
        <v>0</v>
      </c>
      <c r="T327" s="93">
        <f>S327*H327</f>
        <v>0</v>
      </c>
      <c r="U327" s="93">
        <v>0</v>
      </c>
      <c r="V327" s="93">
        <f>U327*H327</f>
        <v>0</v>
      </c>
      <c r="W327" s="93">
        <v>0</v>
      </c>
      <c r="X327" s="94">
        <f>W327*H327</f>
        <v>0</v>
      </c>
      <c r="Y327" s="21"/>
      <c r="Z327" s="21"/>
      <c r="AA327" s="21"/>
      <c r="AB327" s="21"/>
      <c r="AC327" s="21"/>
      <c r="AD327" s="21"/>
      <c r="AE327" s="21"/>
      <c r="AR327" s="95" t="s">
        <v>1012</v>
      </c>
      <c r="AT327" s="95" t="s">
        <v>549</v>
      </c>
      <c r="AU327" s="95" t="s">
        <v>82</v>
      </c>
      <c r="AY327" s="17" t="s">
        <v>161</v>
      </c>
      <c r="BE327" s="96">
        <f>IF(O327="základní",K327,0)</f>
        <v>0</v>
      </c>
      <c r="BF327" s="96">
        <f>IF(O327="snížená",K327,0)</f>
        <v>0</v>
      </c>
      <c r="BG327" s="96">
        <f>IF(O327="zákl. přenesená",K327,0)</f>
        <v>0</v>
      </c>
      <c r="BH327" s="96">
        <f>IF(O327="sníž. přenesená",K327,0)</f>
        <v>0</v>
      </c>
      <c r="BI327" s="96">
        <f>IF(O327="nulová",K327,0)</f>
        <v>0</v>
      </c>
      <c r="BJ327" s="17" t="s">
        <v>80</v>
      </c>
      <c r="BK327" s="96">
        <f>ROUND(P327*H327,2)</f>
        <v>0</v>
      </c>
      <c r="BL327" s="17" t="s">
        <v>369</v>
      </c>
      <c r="BM327" s="95" t="s">
        <v>545</v>
      </c>
    </row>
    <row r="328" spans="1:65" s="13" customFormat="1">
      <c r="B328" s="219"/>
      <c r="C328" s="220"/>
      <c r="D328" s="221" t="s">
        <v>169</v>
      </c>
      <c r="E328" s="222" t="s">
        <v>1</v>
      </c>
      <c r="F328" s="223" t="s">
        <v>1515</v>
      </c>
      <c r="G328" s="220"/>
      <c r="H328" s="224">
        <v>78.75</v>
      </c>
      <c r="I328" s="220"/>
      <c r="J328" s="220"/>
      <c r="K328" s="220"/>
      <c r="M328" s="97"/>
      <c r="N328" s="99"/>
      <c r="O328" s="100"/>
      <c r="P328" s="100"/>
      <c r="Q328" s="100"/>
      <c r="R328" s="100"/>
      <c r="S328" s="100"/>
      <c r="T328" s="100"/>
      <c r="U328" s="100"/>
      <c r="V328" s="100"/>
      <c r="W328" s="100"/>
      <c r="X328" s="101"/>
      <c r="AT328" s="98" t="s">
        <v>169</v>
      </c>
      <c r="AU328" s="98" t="s">
        <v>82</v>
      </c>
      <c r="AV328" s="13" t="s">
        <v>82</v>
      </c>
      <c r="AW328" s="13" t="s">
        <v>4</v>
      </c>
      <c r="AX328" s="13" t="s">
        <v>72</v>
      </c>
      <c r="AY328" s="98" t="s">
        <v>161</v>
      </c>
    </row>
    <row r="329" spans="1:65" s="14" customFormat="1">
      <c r="B329" s="225"/>
      <c r="C329" s="226"/>
      <c r="D329" s="221" t="s">
        <v>169</v>
      </c>
      <c r="E329" s="227" t="s">
        <v>1</v>
      </c>
      <c r="F329" s="228" t="s">
        <v>171</v>
      </c>
      <c r="G329" s="226"/>
      <c r="H329" s="229">
        <v>78.75</v>
      </c>
      <c r="I329" s="226"/>
      <c r="J329" s="226"/>
      <c r="K329" s="226"/>
      <c r="M329" s="102"/>
      <c r="N329" s="112"/>
      <c r="O329" s="113"/>
      <c r="P329" s="113"/>
      <c r="Q329" s="113"/>
      <c r="R329" s="113"/>
      <c r="S329" s="113"/>
      <c r="T329" s="113"/>
      <c r="U329" s="113"/>
      <c r="V329" s="113"/>
      <c r="W329" s="113"/>
      <c r="X329" s="114"/>
      <c r="AT329" s="103" t="s">
        <v>169</v>
      </c>
      <c r="AU329" s="103" t="s">
        <v>82</v>
      </c>
      <c r="AV329" s="14" t="s">
        <v>168</v>
      </c>
      <c r="AW329" s="14" t="s">
        <v>4</v>
      </c>
      <c r="AX329" s="14" t="s">
        <v>80</v>
      </c>
      <c r="AY329" s="103" t="s">
        <v>161</v>
      </c>
    </row>
    <row r="330" spans="1:65" s="2" customFormat="1" ht="6.95" customHeight="1">
      <c r="A330" s="21"/>
      <c r="B330" s="153"/>
      <c r="C330" s="154"/>
      <c r="D330" s="154"/>
      <c r="E330" s="154"/>
      <c r="F330" s="154"/>
      <c r="G330" s="154"/>
      <c r="H330" s="154"/>
      <c r="I330" s="154"/>
      <c r="J330" s="154"/>
      <c r="K330" s="154"/>
      <c r="L330" s="29"/>
      <c r="M330" s="22"/>
      <c r="N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</row>
  </sheetData>
  <sheetProtection password="C68A" sheet="1" objects="1" scenarios="1" selectLockedCells="1"/>
  <autoFilter ref="C122:L329"/>
  <mergeCells count="9">
    <mergeCell ref="E87:H87"/>
    <mergeCell ref="E113:H113"/>
    <mergeCell ref="E115:H115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25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95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1516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ROUND(K118,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ROUND((SUM(BE118:BE124)),  2)</f>
        <v>0</v>
      </c>
      <c r="G35" s="138"/>
      <c r="H35" s="138"/>
      <c r="I35" s="178">
        <v>0.21</v>
      </c>
      <c r="J35" s="138"/>
      <c r="K35" s="173">
        <f>ROUND(((SUM(BE118:BE124))*I35),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ROUND((SUM(BF118:BF124)),  2)</f>
        <v>0</v>
      </c>
      <c r="G36" s="138"/>
      <c r="H36" s="138"/>
      <c r="I36" s="178">
        <v>0.12</v>
      </c>
      <c r="J36" s="138"/>
      <c r="K36" s="173">
        <f>ROUND(((SUM(BF118:BF124))*I36),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ROUND((SUM(BG118:BG124)),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ROUND((SUM(BH118:BH124)),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ROUND((SUM(BI118:BI124)),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203.b - Slaboproud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Q118</f>
        <v>0</v>
      </c>
      <c r="J96" s="175">
        <f t="shared" si="0"/>
        <v>0</v>
      </c>
      <c r="K96" s="175">
        <f>K118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133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K119</f>
        <v>0</v>
      </c>
      <c r="M97" s="71"/>
    </row>
    <row r="98" spans="1:31" s="10" customFormat="1" ht="19.899999999999999" customHeight="1">
      <c r="B98" s="196"/>
      <c r="C98" s="197"/>
      <c r="D98" s="198" t="s">
        <v>1517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K120</f>
        <v>0</v>
      </c>
      <c r="M98" s="72"/>
    </row>
    <row r="99" spans="1:31" s="2" customFormat="1" ht="21.75" customHeight="1">
      <c r="A99" s="21"/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21"/>
      <c r="M99" s="26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1:31" s="2" customFormat="1" ht="6.95" customHeight="1">
      <c r="A100" s="21"/>
      <c r="B100" s="153"/>
      <c r="C100" s="154"/>
      <c r="D100" s="154"/>
      <c r="E100" s="154"/>
      <c r="F100" s="154"/>
      <c r="G100" s="154"/>
      <c r="H100" s="154"/>
      <c r="I100" s="154"/>
      <c r="J100" s="154"/>
      <c r="K100" s="154"/>
      <c r="L100" s="29"/>
      <c r="M100" s="26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1:31">
      <c r="B101" s="65"/>
      <c r="C101" s="65"/>
      <c r="D101" s="65"/>
      <c r="E101" s="65"/>
      <c r="F101" s="65"/>
      <c r="G101" s="65"/>
      <c r="H101" s="65"/>
      <c r="I101" s="65"/>
      <c r="J101" s="65"/>
      <c r="K101" s="65"/>
    </row>
    <row r="102" spans="1:31">
      <c r="B102" s="65"/>
      <c r="C102" s="65"/>
      <c r="D102" s="65"/>
      <c r="E102" s="65"/>
      <c r="F102" s="65"/>
      <c r="G102" s="65"/>
      <c r="H102" s="65"/>
      <c r="I102" s="65"/>
      <c r="J102" s="65"/>
      <c r="K102" s="65"/>
    </row>
    <row r="103" spans="1:31">
      <c r="B103" s="65"/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31" s="2" customFormat="1" ht="6.95" customHeight="1">
      <c r="A104" s="21"/>
      <c r="B104" s="155"/>
      <c r="C104" s="156"/>
      <c r="D104" s="156"/>
      <c r="E104" s="156"/>
      <c r="F104" s="156"/>
      <c r="G104" s="156"/>
      <c r="H104" s="156"/>
      <c r="I104" s="156"/>
      <c r="J104" s="156"/>
      <c r="K104" s="156"/>
      <c r="L104" s="30"/>
      <c r="M104" s="26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1:31" s="2" customFormat="1" ht="24.95" customHeight="1">
      <c r="A105" s="21"/>
      <c r="B105" s="137"/>
      <c r="C105" s="130" t="s">
        <v>142</v>
      </c>
      <c r="D105" s="138"/>
      <c r="E105" s="138"/>
      <c r="F105" s="138"/>
      <c r="G105" s="138"/>
      <c r="H105" s="138"/>
      <c r="I105" s="138"/>
      <c r="J105" s="138"/>
      <c r="K105" s="138"/>
      <c r="L105" s="21"/>
      <c r="M105" s="26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 s="2" customFormat="1" ht="6.95" customHeight="1">
      <c r="A106" s="21"/>
      <c r="B106" s="137"/>
      <c r="C106" s="138"/>
      <c r="D106" s="138"/>
      <c r="E106" s="138"/>
      <c r="F106" s="138"/>
      <c r="G106" s="138"/>
      <c r="H106" s="138"/>
      <c r="I106" s="138"/>
      <c r="J106" s="138"/>
      <c r="K106" s="138"/>
      <c r="L106" s="21"/>
      <c r="M106" s="26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1:31" s="2" customFormat="1" ht="12" customHeight="1">
      <c r="A107" s="21"/>
      <c r="B107" s="137"/>
      <c r="C107" s="133" t="s">
        <v>15</v>
      </c>
      <c r="D107" s="138"/>
      <c r="E107" s="138"/>
      <c r="F107" s="138"/>
      <c r="G107" s="138"/>
      <c r="H107" s="138"/>
      <c r="I107" s="138"/>
      <c r="J107" s="138"/>
      <c r="K107" s="138"/>
      <c r="L107" s="21"/>
      <c r="M107" s="26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:31" s="2" customFormat="1" ht="16.5" customHeight="1">
      <c r="A108" s="21"/>
      <c r="B108" s="137"/>
      <c r="C108" s="138"/>
      <c r="D108" s="138"/>
      <c r="E108" s="278" t="str">
        <f>E7</f>
        <v>Rekonstrukce historické budovy krematoria Nymburk 25.10.2024</v>
      </c>
      <c r="F108" s="279"/>
      <c r="G108" s="279"/>
      <c r="H108" s="279"/>
      <c r="I108" s="138"/>
      <c r="J108" s="138"/>
      <c r="K108" s="138"/>
      <c r="L108" s="21"/>
      <c r="M108" s="26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1:31" s="2" customFormat="1" ht="12" customHeight="1">
      <c r="A109" s="21"/>
      <c r="B109" s="137"/>
      <c r="C109" s="133" t="s">
        <v>119</v>
      </c>
      <c r="D109" s="138"/>
      <c r="E109" s="138"/>
      <c r="F109" s="138"/>
      <c r="G109" s="138"/>
      <c r="H109" s="138"/>
      <c r="I109" s="138"/>
      <c r="J109" s="138"/>
      <c r="K109" s="138"/>
      <c r="L109" s="21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s="2" customFormat="1" ht="16.5" customHeight="1">
      <c r="A110" s="21"/>
      <c r="B110" s="137"/>
      <c r="C110" s="138"/>
      <c r="D110" s="138"/>
      <c r="E110" s="259" t="str">
        <f>E9</f>
        <v>SO 203.b - Slaboproud</v>
      </c>
      <c r="F110" s="277"/>
      <c r="G110" s="277"/>
      <c r="H110" s="277"/>
      <c r="I110" s="138"/>
      <c r="J110" s="138"/>
      <c r="K110" s="138"/>
      <c r="L110" s="21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2" customFormat="1" ht="6.95" customHeight="1">
      <c r="A111" s="21"/>
      <c r="B111" s="137"/>
      <c r="C111" s="138"/>
      <c r="D111" s="138"/>
      <c r="E111" s="138"/>
      <c r="F111" s="138"/>
      <c r="G111" s="138"/>
      <c r="H111" s="138"/>
      <c r="I111" s="138"/>
      <c r="J111" s="138"/>
      <c r="K111" s="138"/>
      <c r="L111" s="21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12" customHeight="1">
      <c r="A112" s="21"/>
      <c r="B112" s="137"/>
      <c r="C112" s="133" t="s">
        <v>19</v>
      </c>
      <c r="D112" s="138"/>
      <c r="E112" s="138"/>
      <c r="F112" s="134" t="str">
        <f>F12</f>
        <v xml:space="preserve"> </v>
      </c>
      <c r="G112" s="138"/>
      <c r="H112" s="138"/>
      <c r="I112" s="133" t="s">
        <v>21</v>
      </c>
      <c r="J112" s="186" t="str">
        <f>IF(J12="","",J12)</f>
        <v>6. 12. 2024</v>
      </c>
      <c r="K112" s="138"/>
      <c r="L112" s="21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65" s="2" customFormat="1" ht="6.95" customHeight="1">
      <c r="A113" s="21"/>
      <c r="B113" s="137"/>
      <c r="C113" s="138"/>
      <c r="D113" s="138"/>
      <c r="E113" s="138"/>
      <c r="F113" s="138"/>
      <c r="G113" s="138"/>
      <c r="H113" s="138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5" s="2" customFormat="1" ht="15.2" customHeight="1">
      <c r="A114" s="21"/>
      <c r="B114" s="137"/>
      <c r="C114" s="133" t="s">
        <v>23</v>
      </c>
      <c r="D114" s="138"/>
      <c r="E114" s="138"/>
      <c r="F114" s="134" t="str">
        <f>E15</f>
        <v xml:space="preserve">  Město Nymburk</v>
      </c>
      <c r="G114" s="138"/>
      <c r="H114" s="138"/>
      <c r="I114" s="133" t="s">
        <v>27</v>
      </c>
      <c r="J114" s="187" t="str">
        <f>E21</f>
        <v xml:space="preserve">  Ing. Ivan Blažek</v>
      </c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5" s="2" customFormat="1" ht="15.2" customHeight="1">
      <c r="A115" s="21"/>
      <c r="B115" s="137"/>
      <c r="C115" s="133" t="s">
        <v>26</v>
      </c>
      <c r="D115" s="138"/>
      <c r="E115" s="138"/>
      <c r="F115" s="134" t="str">
        <f>IF(E18="","",E18)</f>
        <v>vyplň údaj</v>
      </c>
      <c r="G115" s="138"/>
      <c r="H115" s="138"/>
      <c r="I115" s="133" t="s">
        <v>28</v>
      </c>
      <c r="J115" s="187" t="str">
        <f>E24</f>
        <v xml:space="preserve">  Jaroslav Kudláček</v>
      </c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5" s="2" customFormat="1" ht="10.35" customHeight="1">
      <c r="A116" s="21"/>
      <c r="B116" s="137"/>
      <c r="C116" s="138"/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5" s="11" customFormat="1" ht="29.25" customHeight="1">
      <c r="A117" s="73"/>
      <c r="B117" s="201"/>
      <c r="C117" s="202" t="s">
        <v>143</v>
      </c>
      <c r="D117" s="203" t="s">
        <v>55</v>
      </c>
      <c r="E117" s="203" t="s">
        <v>51</v>
      </c>
      <c r="F117" s="203" t="s">
        <v>52</v>
      </c>
      <c r="G117" s="203" t="s">
        <v>144</v>
      </c>
      <c r="H117" s="203" t="s">
        <v>145</v>
      </c>
      <c r="I117" s="203" t="s">
        <v>146</v>
      </c>
      <c r="J117" s="203" t="s">
        <v>147</v>
      </c>
      <c r="K117" s="204" t="s">
        <v>127</v>
      </c>
      <c r="L117" s="74" t="s">
        <v>148</v>
      </c>
      <c r="M117" s="75"/>
      <c r="N117" s="38" t="s">
        <v>1</v>
      </c>
      <c r="O117" s="39" t="s">
        <v>34</v>
      </c>
      <c r="P117" s="39" t="s">
        <v>149</v>
      </c>
      <c r="Q117" s="39" t="s">
        <v>150</v>
      </c>
      <c r="R117" s="39" t="s">
        <v>151</v>
      </c>
      <c r="S117" s="39" t="s">
        <v>152</v>
      </c>
      <c r="T117" s="39" t="s">
        <v>153</v>
      </c>
      <c r="U117" s="39" t="s">
        <v>154</v>
      </c>
      <c r="V117" s="39" t="s">
        <v>155</v>
      </c>
      <c r="W117" s="39" t="s">
        <v>156</v>
      </c>
      <c r="X117" s="40" t="s">
        <v>157</v>
      </c>
      <c r="Y117" s="73"/>
      <c r="Z117" s="73"/>
      <c r="AA117" s="73"/>
      <c r="AB117" s="73"/>
      <c r="AC117" s="73"/>
      <c r="AD117" s="73"/>
      <c r="AE117" s="73"/>
    </row>
    <row r="118" spans="1:65" s="2" customFormat="1" ht="22.9" customHeight="1">
      <c r="A118" s="21"/>
      <c r="B118" s="137"/>
      <c r="C118" s="165" t="s">
        <v>158</v>
      </c>
      <c r="D118" s="138"/>
      <c r="E118" s="138"/>
      <c r="F118" s="138"/>
      <c r="G118" s="138"/>
      <c r="H118" s="138"/>
      <c r="I118" s="138"/>
      <c r="J118" s="138"/>
      <c r="K118" s="205">
        <f>BK118</f>
        <v>0</v>
      </c>
      <c r="L118" s="21"/>
      <c r="M118" s="22"/>
      <c r="N118" s="41"/>
      <c r="O118" s="33"/>
      <c r="P118" s="42"/>
      <c r="Q118" s="76">
        <f>Q119</f>
        <v>0</v>
      </c>
      <c r="R118" s="76">
        <f>R119</f>
        <v>0</v>
      </c>
      <c r="S118" s="42"/>
      <c r="T118" s="77">
        <f>T119</f>
        <v>0</v>
      </c>
      <c r="U118" s="42"/>
      <c r="V118" s="77">
        <f>V119</f>
        <v>0</v>
      </c>
      <c r="W118" s="42"/>
      <c r="X118" s="78">
        <f>X119</f>
        <v>0</v>
      </c>
      <c r="Y118" s="21"/>
      <c r="Z118" s="21"/>
      <c r="AA118" s="21"/>
      <c r="AB118" s="21"/>
      <c r="AC118" s="21"/>
      <c r="AD118" s="21"/>
      <c r="AE118" s="21"/>
      <c r="AT118" s="17" t="s">
        <v>71</v>
      </c>
      <c r="AU118" s="17" t="s">
        <v>129</v>
      </c>
      <c r="BK118" s="79">
        <f>BK119</f>
        <v>0</v>
      </c>
    </row>
    <row r="119" spans="1:65" s="12" customFormat="1" ht="25.9" customHeight="1">
      <c r="B119" s="206"/>
      <c r="C119" s="207"/>
      <c r="D119" s="208" t="s">
        <v>71</v>
      </c>
      <c r="E119" s="209" t="s">
        <v>332</v>
      </c>
      <c r="F119" s="209" t="s">
        <v>333</v>
      </c>
      <c r="G119" s="207"/>
      <c r="H119" s="207"/>
      <c r="I119" s="207"/>
      <c r="J119" s="207"/>
      <c r="K119" s="210">
        <f>BK119</f>
        <v>0</v>
      </c>
      <c r="M119" s="80"/>
      <c r="N119" s="82"/>
      <c r="O119" s="83"/>
      <c r="P119" s="83"/>
      <c r="Q119" s="84">
        <f>Q120</f>
        <v>0</v>
      </c>
      <c r="R119" s="84">
        <f>R120</f>
        <v>0</v>
      </c>
      <c r="S119" s="83"/>
      <c r="T119" s="85">
        <f>T120</f>
        <v>0</v>
      </c>
      <c r="U119" s="83"/>
      <c r="V119" s="85">
        <f>V120</f>
        <v>0</v>
      </c>
      <c r="W119" s="83"/>
      <c r="X119" s="86">
        <f>X120</f>
        <v>0</v>
      </c>
      <c r="AR119" s="81" t="s">
        <v>82</v>
      </c>
      <c r="AT119" s="87" t="s">
        <v>71</v>
      </c>
      <c r="AU119" s="87" t="s">
        <v>72</v>
      </c>
      <c r="AY119" s="81" t="s">
        <v>161</v>
      </c>
      <c r="BK119" s="88">
        <f>BK120</f>
        <v>0</v>
      </c>
    </row>
    <row r="120" spans="1:65" s="12" customFormat="1" ht="22.9" customHeight="1">
      <c r="B120" s="206"/>
      <c r="C120" s="207"/>
      <c r="D120" s="208" t="s">
        <v>71</v>
      </c>
      <c r="E120" s="211" t="s">
        <v>1518</v>
      </c>
      <c r="F120" s="211" t="s">
        <v>1519</v>
      </c>
      <c r="G120" s="207"/>
      <c r="H120" s="207"/>
      <c r="I120" s="207"/>
      <c r="J120" s="207"/>
      <c r="K120" s="212">
        <f>BK120</f>
        <v>0</v>
      </c>
      <c r="M120" s="80"/>
      <c r="N120" s="82"/>
      <c r="O120" s="83"/>
      <c r="P120" s="83"/>
      <c r="Q120" s="84">
        <f>SUM(Q121:Q124)</f>
        <v>0</v>
      </c>
      <c r="R120" s="84">
        <f>SUM(R121:R124)</f>
        <v>0</v>
      </c>
      <c r="S120" s="83"/>
      <c r="T120" s="85">
        <f>SUM(T121:T124)</f>
        <v>0</v>
      </c>
      <c r="U120" s="83"/>
      <c r="V120" s="85">
        <f>SUM(V121:V124)</f>
        <v>0</v>
      </c>
      <c r="W120" s="83"/>
      <c r="X120" s="86">
        <f>SUM(X121:X124)</f>
        <v>0</v>
      </c>
      <c r="AR120" s="81" t="s">
        <v>82</v>
      </c>
      <c r="AT120" s="87" t="s">
        <v>71</v>
      </c>
      <c r="AU120" s="87" t="s">
        <v>80</v>
      </c>
      <c r="AY120" s="81" t="s">
        <v>161</v>
      </c>
      <c r="BK120" s="88">
        <f>SUM(BK121:BK124)</f>
        <v>0</v>
      </c>
    </row>
    <row r="121" spans="1:65" s="2" customFormat="1" ht="16.5" customHeight="1">
      <c r="A121" s="21"/>
      <c r="B121" s="137"/>
      <c r="C121" s="213" t="s">
        <v>192</v>
      </c>
      <c r="D121" s="213" t="s">
        <v>164</v>
      </c>
      <c r="E121" s="214" t="s">
        <v>1520</v>
      </c>
      <c r="F121" s="215" t="s">
        <v>1521</v>
      </c>
      <c r="G121" s="216" t="s">
        <v>269</v>
      </c>
      <c r="H121" s="217">
        <v>1</v>
      </c>
      <c r="I121" s="123"/>
      <c r="J121" s="123"/>
      <c r="K121" s="218">
        <f>ROUND(P121*H121,2)</f>
        <v>0</v>
      </c>
      <c r="L121" s="89"/>
      <c r="M121" s="22"/>
      <c r="N121" s="90" t="s">
        <v>1</v>
      </c>
      <c r="O121" s="91" t="s">
        <v>35</v>
      </c>
      <c r="P121" s="92">
        <f>I121+J121</f>
        <v>0</v>
      </c>
      <c r="Q121" s="92">
        <f>ROUND(I121*H121,2)</f>
        <v>0</v>
      </c>
      <c r="R121" s="92">
        <f>ROUND(J121*H121,2)</f>
        <v>0</v>
      </c>
      <c r="S121" s="93">
        <v>0</v>
      </c>
      <c r="T121" s="93">
        <f>S121*H121</f>
        <v>0</v>
      </c>
      <c r="U121" s="93">
        <v>0</v>
      </c>
      <c r="V121" s="93">
        <f>U121*H121</f>
        <v>0</v>
      </c>
      <c r="W121" s="93">
        <v>0</v>
      </c>
      <c r="X121" s="94">
        <f>W121*H121</f>
        <v>0</v>
      </c>
      <c r="Y121" s="21"/>
      <c r="Z121" s="21"/>
      <c r="AA121" s="21"/>
      <c r="AB121" s="21"/>
      <c r="AC121" s="21"/>
      <c r="AD121" s="21"/>
      <c r="AE121" s="21"/>
      <c r="AR121" s="95" t="s">
        <v>239</v>
      </c>
      <c r="AT121" s="95" t="s">
        <v>164</v>
      </c>
      <c r="AU121" s="95" t="s">
        <v>82</v>
      </c>
      <c r="AY121" s="17" t="s">
        <v>161</v>
      </c>
      <c r="BE121" s="96">
        <f>IF(O121="základní",K121,0)</f>
        <v>0</v>
      </c>
      <c r="BF121" s="96">
        <f>IF(O121="snížená",K121,0)</f>
        <v>0</v>
      </c>
      <c r="BG121" s="96">
        <f>IF(O121="zákl. přenesená",K121,0)</f>
        <v>0</v>
      </c>
      <c r="BH121" s="96">
        <f>IF(O121="sníž. přenesená",K121,0)</f>
        <v>0</v>
      </c>
      <c r="BI121" s="96">
        <f>IF(O121="nulová",K121,0)</f>
        <v>0</v>
      </c>
      <c r="BJ121" s="17" t="s">
        <v>80</v>
      </c>
      <c r="BK121" s="96">
        <f>ROUND(P121*H121,2)</f>
        <v>0</v>
      </c>
      <c r="BL121" s="17" t="s">
        <v>239</v>
      </c>
      <c r="BM121" s="95" t="s">
        <v>195</v>
      </c>
    </row>
    <row r="122" spans="1:65" s="2" customFormat="1" ht="16.5" customHeight="1">
      <c r="A122" s="21"/>
      <c r="B122" s="137"/>
      <c r="C122" s="213" t="s">
        <v>180</v>
      </c>
      <c r="D122" s="213" t="s">
        <v>164</v>
      </c>
      <c r="E122" s="214" t="s">
        <v>1522</v>
      </c>
      <c r="F122" s="215" t="s">
        <v>1523</v>
      </c>
      <c r="G122" s="216" t="s">
        <v>269</v>
      </c>
      <c r="H122" s="217">
        <v>1</v>
      </c>
      <c r="I122" s="123"/>
      <c r="J122" s="123"/>
      <c r="K122" s="218">
        <f>ROUND(P122*H122,2)</f>
        <v>0</v>
      </c>
      <c r="L122" s="89"/>
      <c r="M122" s="22"/>
      <c r="N122" s="90" t="s">
        <v>1</v>
      </c>
      <c r="O122" s="91" t="s">
        <v>35</v>
      </c>
      <c r="P122" s="92">
        <f>I122+J122</f>
        <v>0</v>
      </c>
      <c r="Q122" s="92">
        <f>ROUND(I122*H122,2)</f>
        <v>0</v>
      </c>
      <c r="R122" s="92">
        <f>ROUND(J122*H122,2)</f>
        <v>0</v>
      </c>
      <c r="S122" s="93">
        <v>0</v>
      </c>
      <c r="T122" s="93">
        <f>S122*H122</f>
        <v>0</v>
      </c>
      <c r="U122" s="93">
        <v>0</v>
      </c>
      <c r="V122" s="93">
        <f>U122*H122</f>
        <v>0</v>
      </c>
      <c r="W122" s="93">
        <v>0</v>
      </c>
      <c r="X122" s="94">
        <f>W122*H122</f>
        <v>0</v>
      </c>
      <c r="Y122" s="21"/>
      <c r="Z122" s="21"/>
      <c r="AA122" s="21"/>
      <c r="AB122" s="21"/>
      <c r="AC122" s="21"/>
      <c r="AD122" s="21"/>
      <c r="AE122" s="21"/>
      <c r="AR122" s="95" t="s">
        <v>239</v>
      </c>
      <c r="AT122" s="95" t="s">
        <v>164</v>
      </c>
      <c r="AU122" s="95" t="s">
        <v>82</v>
      </c>
      <c r="AY122" s="17" t="s">
        <v>161</v>
      </c>
      <c r="BE122" s="96">
        <f>IF(O122="základní",K122,0)</f>
        <v>0</v>
      </c>
      <c r="BF122" s="96">
        <f>IF(O122="snížená",K122,0)</f>
        <v>0</v>
      </c>
      <c r="BG122" s="96">
        <f>IF(O122="zákl. přenesená",K122,0)</f>
        <v>0</v>
      </c>
      <c r="BH122" s="96">
        <f>IF(O122="sníž. přenesená",K122,0)</f>
        <v>0</v>
      </c>
      <c r="BI122" s="96">
        <f>IF(O122="nulová",K122,0)</f>
        <v>0</v>
      </c>
      <c r="BJ122" s="17" t="s">
        <v>80</v>
      </c>
      <c r="BK122" s="96">
        <f>ROUND(P122*H122,2)</f>
        <v>0</v>
      </c>
      <c r="BL122" s="17" t="s">
        <v>239</v>
      </c>
      <c r="BM122" s="95" t="s">
        <v>9</v>
      </c>
    </row>
    <row r="123" spans="1:65" s="2" customFormat="1" ht="24.2" customHeight="1">
      <c r="A123" s="21"/>
      <c r="B123" s="137"/>
      <c r="C123" s="213" t="s">
        <v>201</v>
      </c>
      <c r="D123" s="213" t="s">
        <v>164</v>
      </c>
      <c r="E123" s="214" t="s">
        <v>1524</v>
      </c>
      <c r="F123" s="215" t="s">
        <v>1525</v>
      </c>
      <c r="G123" s="216" t="s">
        <v>2340</v>
      </c>
      <c r="H123" s="217">
        <v>1</v>
      </c>
      <c r="I123" s="123"/>
      <c r="J123" s="123"/>
      <c r="K123" s="218">
        <f>ROUND(P123*H123,2)</f>
        <v>0</v>
      </c>
      <c r="L123" s="89"/>
      <c r="M123" s="22"/>
      <c r="N123" s="90" t="s">
        <v>1</v>
      </c>
      <c r="O123" s="91" t="s">
        <v>35</v>
      </c>
      <c r="P123" s="92">
        <f>I123+J123</f>
        <v>0</v>
      </c>
      <c r="Q123" s="92">
        <f>ROUND(I123*H123,2)</f>
        <v>0</v>
      </c>
      <c r="R123" s="92">
        <f>ROUND(J123*H123,2)</f>
        <v>0</v>
      </c>
      <c r="S123" s="93">
        <v>0</v>
      </c>
      <c r="T123" s="93">
        <f>S123*H123</f>
        <v>0</v>
      </c>
      <c r="U123" s="93">
        <v>0</v>
      </c>
      <c r="V123" s="93">
        <f>U123*H123</f>
        <v>0</v>
      </c>
      <c r="W123" s="93">
        <v>0</v>
      </c>
      <c r="X123" s="94">
        <f>W123*H123</f>
        <v>0</v>
      </c>
      <c r="Y123" s="21"/>
      <c r="Z123" s="21"/>
      <c r="AA123" s="21"/>
      <c r="AB123" s="21"/>
      <c r="AC123" s="21"/>
      <c r="AD123" s="21"/>
      <c r="AE123" s="21"/>
      <c r="AR123" s="95" t="s">
        <v>239</v>
      </c>
      <c r="AT123" s="95" t="s">
        <v>164</v>
      </c>
      <c r="AU123" s="95" t="s">
        <v>82</v>
      </c>
      <c r="AY123" s="17" t="s">
        <v>161</v>
      </c>
      <c r="BE123" s="96">
        <f>IF(O123="základní",K123,0)</f>
        <v>0</v>
      </c>
      <c r="BF123" s="96">
        <f>IF(O123="snížená",K123,0)</f>
        <v>0</v>
      </c>
      <c r="BG123" s="96">
        <f>IF(O123="zákl. přenesená",K123,0)</f>
        <v>0</v>
      </c>
      <c r="BH123" s="96">
        <f>IF(O123="sníž. přenesená",K123,0)</f>
        <v>0</v>
      </c>
      <c r="BI123" s="96">
        <f>IF(O123="nulová",K123,0)</f>
        <v>0</v>
      </c>
      <c r="BJ123" s="17" t="s">
        <v>80</v>
      </c>
      <c r="BK123" s="96">
        <f>ROUND(P123*H123,2)</f>
        <v>0</v>
      </c>
      <c r="BL123" s="17" t="s">
        <v>239</v>
      </c>
      <c r="BM123" s="95" t="s">
        <v>204</v>
      </c>
    </row>
    <row r="124" spans="1:65" s="2" customFormat="1" ht="24.2" customHeight="1">
      <c r="A124" s="21"/>
      <c r="B124" s="137"/>
      <c r="C124" s="213" t="s">
        <v>162</v>
      </c>
      <c r="D124" s="213" t="s">
        <v>164</v>
      </c>
      <c r="E124" s="214" t="s">
        <v>1526</v>
      </c>
      <c r="F124" s="215" t="s">
        <v>1527</v>
      </c>
      <c r="G124" s="216" t="s">
        <v>2340</v>
      </c>
      <c r="H124" s="217">
        <v>1</v>
      </c>
      <c r="I124" s="123"/>
      <c r="J124" s="123"/>
      <c r="K124" s="218">
        <f>ROUND(P124*H124,2)</f>
        <v>0</v>
      </c>
      <c r="L124" s="89"/>
      <c r="M124" s="22"/>
      <c r="N124" s="118" t="s">
        <v>1</v>
      </c>
      <c r="O124" s="119" t="s">
        <v>35</v>
      </c>
      <c r="P124" s="120">
        <f>I124+J124</f>
        <v>0</v>
      </c>
      <c r="Q124" s="120">
        <f>ROUND(I124*H124,2)</f>
        <v>0</v>
      </c>
      <c r="R124" s="120">
        <f>ROUND(J124*H124,2)</f>
        <v>0</v>
      </c>
      <c r="S124" s="121">
        <v>0</v>
      </c>
      <c r="T124" s="121">
        <f>S124*H124</f>
        <v>0</v>
      </c>
      <c r="U124" s="121">
        <v>0</v>
      </c>
      <c r="V124" s="121">
        <f>U124*H124</f>
        <v>0</v>
      </c>
      <c r="W124" s="121">
        <v>0</v>
      </c>
      <c r="X124" s="122">
        <f>W124*H124</f>
        <v>0</v>
      </c>
      <c r="Y124" s="21"/>
      <c r="Z124" s="21"/>
      <c r="AA124" s="21"/>
      <c r="AB124" s="21"/>
      <c r="AC124" s="21"/>
      <c r="AD124" s="21"/>
      <c r="AE124" s="21"/>
      <c r="AR124" s="95" t="s">
        <v>239</v>
      </c>
      <c r="AT124" s="95" t="s">
        <v>164</v>
      </c>
      <c r="AU124" s="95" t="s">
        <v>82</v>
      </c>
      <c r="AY124" s="17" t="s">
        <v>161</v>
      </c>
      <c r="BE124" s="96">
        <f>IF(O124="základní",K124,0)</f>
        <v>0</v>
      </c>
      <c r="BF124" s="96">
        <f>IF(O124="snížená",K124,0)</f>
        <v>0</v>
      </c>
      <c r="BG124" s="96">
        <f>IF(O124="zákl. přenesená",K124,0)</f>
        <v>0</v>
      </c>
      <c r="BH124" s="96">
        <f>IF(O124="sníž. přenesená",K124,0)</f>
        <v>0</v>
      </c>
      <c r="BI124" s="96">
        <f>IF(O124="nulová",K124,0)</f>
        <v>0</v>
      </c>
      <c r="BJ124" s="17" t="s">
        <v>80</v>
      </c>
      <c r="BK124" s="96">
        <f>ROUND(P124*H124,2)</f>
        <v>0</v>
      </c>
      <c r="BL124" s="17" t="s">
        <v>239</v>
      </c>
      <c r="BM124" s="95" t="s">
        <v>245</v>
      </c>
    </row>
    <row r="125" spans="1:65" s="2" customFormat="1" ht="6.95" customHeight="1">
      <c r="A125" s="21"/>
      <c r="B125" s="153"/>
      <c r="C125" s="154"/>
      <c r="D125" s="154"/>
      <c r="E125" s="154"/>
      <c r="F125" s="154"/>
      <c r="G125" s="154"/>
      <c r="H125" s="154"/>
      <c r="I125" s="154"/>
      <c r="J125" s="154"/>
      <c r="K125" s="154"/>
      <c r="L125" s="29"/>
      <c r="M125" s="22"/>
      <c r="N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</sheetData>
  <sheetProtection password="C68A" sheet="1" objects="1" scenarios="1" selectLockedCells="1"/>
  <autoFilter ref="C117:L124"/>
  <mergeCells count="9">
    <mergeCell ref="E87:H87"/>
    <mergeCell ref="E108:H108"/>
    <mergeCell ref="E110:H110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95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98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1528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ROUND(K118,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ROUND((SUM(BE118:BE194)),  2)</f>
        <v>0</v>
      </c>
      <c r="G35" s="138"/>
      <c r="H35" s="138"/>
      <c r="I35" s="178">
        <v>0.21</v>
      </c>
      <c r="J35" s="138"/>
      <c r="K35" s="173">
        <f>ROUND(((SUM(BE118:BE194))*I35),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ROUND((SUM(BF118:BF194)),  2)</f>
        <v>0</v>
      </c>
      <c r="G36" s="138"/>
      <c r="H36" s="138"/>
      <c r="I36" s="178">
        <v>0.12</v>
      </c>
      <c r="J36" s="138"/>
      <c r="K36" s="173">
        <f>ROUND(((SUM(BF118:BF194))*I36),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ROUND((SUM(BG118:BG194)),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ROUND((SUM(BH118:BH194)),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ROUND((SUM(BI118:BI194)),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203.c - Bleskosvod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Q118</f>
        <v>0</v>
      </c>
      <c r="J96" s="175">
        <f t="shared" si="0"/>
        <v>0</v>
      </c>
      <c r="K96" s="175">
        <f>K118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133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K119</f>
        <v>0</v>
      </c>
      <c r="M97" s="71"/>
    </row>
    <row r="98" spans="1:31" s="10" customFormat="1" ht="19.899999999999999" customHeight="1">
      <c r="B98" s="196"/>
      <c r="C98" s="197"/>
      <c r="D98" s="198" t="s">
        <v>135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K120</f>
        <v>0</v>
      </c>
      <c r="M98" s="72"/>
    </row>
    <row r="99" spans="1:31" s="2" customFormat="1" ht="21.75" customHeight="1">
      <c r="A99" s="21"/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21"/>
      <c r="M99" s="26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1:31" s="2" customFormat="1" ht="6.95" customHeight="1">
      <c r="A100" s="21"/>
      <c r="B100" s="153"/>
      <c r="C100" s="154"/>
      <c r="D100" s="154"/>
      <c r="E100" s="154"/>
      <c r="F100" s="154"/>
      <c r="G100" s="154"/>
      <c r="H100" s="154"/>
      <c r="I100" s="154"/>
      <c r="J100" s="154"/>
      <c r="K100" s="154"/>
      <c r="L100" s="29"/>
      <c r="M100" s="26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1:31">
      <c r="B101" s="65"/>
      <c r="C101" s="65"/>
      <c r="D101" s="65"/>
      <c r="E101" s="65"/>
      <c r="F101" s="65"/>
      <c r="G101" s="65"/>
      <c r="H101" s="65"/>
      <c r="I101" s="65"/>
      <c r="J101" s="65"/>
      <c r="K101" s="65"/>
    </row>
    <row r="102" spans="1:31">
      <c r="B102" s="65"/>
      <c r="C102" s="65"/>
      <c r="D102" s="65"/>
      <c r="E102" s="65"/>
      <c r="F102" s="65"/>
      <c r="G102" s="65"/>
      <c r="H102" s="65"/>
      <c r="I102" s="65"/>
      <c r="J102" s="65"/>
      <c r="K102" s="65"/>
    </row>
    <row r="103" spans="1:31">
      <c r="B103" s="65"/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31" s="2" customFormat="1" ht="6.95" customHeight="1">
      <c r="A104" s="21"/>
      <c r="B104" s="155"/>
      <c r="C104" s="156"/>
      <c r="D104" s="156"/>
      <c r="E104" s="156"/>
      <c r="F104" s="156"/>
      <c r="G104" s="156"/>
      <c r="H104" s="156"/>
      <c r="I104" s="156"/>
      <c r="J104" s="156"/>
      <c r="K104" s="156"/>
      <c r="L104" s="30"/>
      <c r="M104" s="26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1:31" s="2" customFormat="1" ht="24.95" customHeight="1">
      <c r="A105" s="21"/>
      <c r="B105" s="137"/>
      <c r="C105" s="130" t="s">
        <v>142</v>
      </c>
      <c r="D105" s="138"/>
      <c r="E105" s="138"/>
      <c r="F105" s="138"/>
      <c r="G105" s="138"/>
      <c r="H105" s="138"/>
      <c r="I105" s="138"/>
      <c r="J105" s="138"/>
      <c r="K105" s="138"/>
      <c r="L105" s="21"/>
      <c r="M105" s="26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 s="2" customFormat="1" ht="6.95" customHeight="1">
      <c r="A106" s="21"/>
      <c r="B106" s="137"/>
      <c r="C106" s="138"/>
      <c r="D106" s="138"/>
      <c r="E106" s="138"/>
      <c r="F106" s="138"/>
      <c r="G106" s="138"/>
      <c r="H106" s="138"/>
      <c r="I106" s="138"/>
      <c r="J106" s="138"/>
      <c r="K106" s="138"/>
      <c r="L106" s="21"/>
      <c r="M106" s="26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1:31" s="2" customFormat="1" ht="12" customHeight="1">
      <c r="A107" s="21"/>
      <c r="B107" s="137"/>
      <c r="C107" s="133" t="s">
        <v>15</v>
      </c>
      <c r="D107" s="138"/>
      <c r="E107" s="138"/>
      <c r="F107" s="138"/>
      <c r="G107" s="138"/>
      <c r="H107" s="138"/>
      <c r="I107" s="138"/>
      <c r="J107" s="138"/>
      <c r="K107" s="138"/>
      <c r="L107" s="21"/>
      <c r="M107" s="26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1:31" s="2" customFormat="1" ht="16.5" customHeight="1">
      <c r="A108" s="21"/>
      <c r="B108" s="137"/>
      <c r="C108" s="138"/>
      <c r="D108" s="138"/>
      <c r="E108" s="278" t="str">
        <f>E7</f>
        <v>Rekonstrukce historické budovy krematoria Nymburk 25.10.2024</v>
      </c>
      <c r="F108" s="279"/>
      <c r="G108" s="279"/>
      <c r="H108" s="279"/>
      <c r="I108" s="138"/>
      <c r="J108" s="138"/>
      <c r="K108" s="138"/>
      <c r="L108" s="21"/>
      <c r="M108" s="26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1:31" s="2" customFormat="1" ht="12" customHeight="1">
      <c r="A109" s="21"/>
      <c r="B109" s="137"/>
      <c r="C109" s="133" t="s">
        <v>119</v>
      </c>
      <c r="D109" s="138"/>
      <c r="E109" s="138"/>
      <c r="F109" s="138"/>
      <c r="G109" s="138"/>
      <c r="H109" s="138"/>
      <c r="I109" s="138"/>
      <c r="J109" s="138"/>
      <c r="K109" s="138"/>
      <c r="L109" s="21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 s="2" customFormat="1" ht="16.5" customHeight="1">
      <c r="A110" s="21"/>
      <c r="B110" s="137"/>
      <c r="C110" s="138"/>
      <c r="D110" s="138"/>
      <c r="E110" s="259" t="str">
        <f>E9</f>
        <v>SO 203.c - Bleskosvod</v>
      </c>
      <c r="F110" s="277"/>
      <c r="G110" s="277"/>
      <c r="H110" s="277"/>
      <c r="I110" s="138"/>
      <c r="J110" s="138"/>
      <c r="K110" s="138"/>
      <c r="L110" s="21"/>
      <c r="M110" s="26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1:31" s="2" customFormat="1" ht="6.95" customHeight="1">
      <c r="A111" s="21"/>
      <c r="B111" s="137"/>
      <c r="C111" s="138"/>
      <c r="D111" s="138"/>
      <c r="E111" s="138"/>
      <c r="F111" s="138"/>
      <c r="G111" s="138"/>
      <c r="H111" s="138"/>
      <c r="I111" s="138"/>
      <c r="J111" s="138"/>
      <c r="K111" s="138"/>
      <c r="L111" s="21"/>
      <c r="M111" s="26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1:31" s="2" customFormat="1" ht="12" customHeight="1">
      <c r="A112" s="21"/>
      <c r="B112" s="137"/>
      <c r="C112" s="133" t="s">
        <v>19</v>
      </c>
      <c r="D112" s="138"/>
      <c r="E112" s="138"/>
      <c r="F112" s="134" t="str">
        <f>F12</f>
        <v xml:space="preserve"> </v>
      </c>
      <c r="G112" s="138"/>
      <c r="H112" s="138"/>
      <c r="I112" s="133" t="s">
        <v>21</v>
      </c>
      <c r="J112" s="186" t="str">
        <f>IF(J12="","",J12)</f>
        <v>6. 12. 2024</v>
      </c>
      <c r="K112" s="138"/>
      <c r="L112" s="21"/>
      <c r="M112" s="26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1:65" s="2" customFormat="1" ht="6.95" customHeight="1">
      <c r="A113" s="21"/>
      <c r="B113" s="137"/>
      <c r="C113" s="138"/>
      <c r="D113" s="138"/>
      <c r="E113" s="138"/>
      <c r="F113" s="138"/>
      <c r="G113" s="138"/>
      <c r="H113" s="138"/>
      <c r="I113" s="138"/>
      <c r="J113" s="138"/>
      <c r="K113" s="138"/>
      <c r="L113" s="21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5" s="2" customFormat="1" ht="15.2" customHeight="1">
      <c r="A114" s="21"/>
      <c r="B114" s="137"/>
      <c r="C114" s="133" t="s">
        <v>23</v>
      </c>
      <c r="D114" s="138"/>
      <c r="E114" s="138"/>
      <c r="F114" s="134" t="str">
        <f>E15</f>
        <v xml:space="preserve">  Město Nymburk</v>
      </c>
      <c r="G114" s="138"/>
      <c r="H114" s="138"/>
      <c r="I114" s="133" t="s">
        <v>27</v>
      </c>
      <c r="J114" s="187" t="str">
        <f>E21</f>
        <v xml:space="preserve">  Ing. Ivan Blažek</v>
      </c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5" s="2" customFormat="1" ht="15.2" customHeight="1">
      <c r="A115" s="21"/>
      <c r="B115" s="137"/>
      <c r="C115" s="133" t="s">
        <v>26</v>
      </c>
      <c r="D115" s="138"/>
      <c r="E115" s="138"/>
      <c r="F115" s="134" t="str">
        <f>IF(E18="","",E18)</f>
        <v>vyplň údaj</v>
      </c>
      <c r="G115" s="138"/>
      <c r="H115" s="138"/>
      <c r="I115" s="133" t="s">
        <v>28</v>
      </c>
      <c r="J115" s="187" t="str">
        <f>E24</f>
        <v xml:space="preserve">  Jaroslav Kudláček</v>
      </c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5" s="2" customFormat="1" ht="10.35" customHeight="1">
      <c r="A116" s="21"/>
      <c r="B116" s="137"/>
      <c r="C116" s="138"/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5" s="11" customFormat="1" ht="29.25" customHeight="1">
      <c r="A117" s="73"/>
      <c r="B117" s="201"/>
      <c r="C117" s="202" t="s">
        <v>143</v>
      </c>
      <c r="D117" s="203" t="s">
        <v>55</v>
      </c>
      <c r="E117" s="203" t="s">
        <v>51</v>
      </c>
      <c r="F117" s="203" t="s">
        <v>52</v>
      </c>
      <c r="G117" s="203" t="s">
        <v>144</v>
      </c>
      <c r="H117" s="203" t="s">
        <v>145</v>
      </c>
      <c r="I117" s="203" t="s">
        <v>146</v>
      </c>
      <c r="J117" s="203" t="s">
        <v>147</v>
      </c>
      <c r="K117" s="204" t="s">
        <v>127</v>
      </c>
      <c r="L117" s="74" t="s">
        <v>148</v>
      </c>
      <c r="M117" s="75"/>
      <c r="N117" s="38" t="s">
        <v>1</v>
      </c>
      <c r="O117" s="39" t="s">
        <v>34</v>
      </c>
      <c r="P117" s="39" t="s">
        <v>149</v>
      </c>
      <c r="Q117" s="39" t="s">
        <v>150</v>
      </c>
      <c r="R117" s="39" t="s">
        <v>151</v>
      </c>
      <c r="S117" s="39" t="s">
        <v>152</v>
      </c>
      <c r="T117" s="39" t="s">
        <v>153</v>
      </c>
      <c r="U117" s="39" t="s">
        <v>154</v>
      </c>
      <c r="V117" s="39" t="s">
        <v>155</v>
      </c>
      <c r="W117" s="39" t="s">
        <v>156</v>
      </c>
      <c r="X117" s="40" t="s">
        <v>157</v>
      </c>
      <c r="Y117" s="73"/>
      <c r="Z117" s="73"/>
      <c r="AA117" s="73"/>
      <c r="AB117" s="73"/>
      <c r="AC117" s="73"/>
      <c r="AD117" s="73"/>
      <c r="AE117" s="73"/>
    </row>
    <row r="118" spans="1:65" s="2" customFormat="1" ht="22.9" customHeight="1">
      <c r="A118" s="21"/>
      <c r="B118" s="137"/>
      <c r="C118" s="165" t="s">
        <v>158</v>
      </c>
      <c r="D118" s="138"/>
      <c r="E118" s="138"/>
      <c r="F118" s="138"/>
      <c r="G118" s="138"/>
      <c r="H118" s="138"/>
      <c r="I118" s="138"/>
      <c r="J118" s="138"/>
      <c r="K118" s="205">
        <f>BK118</f>
        <v>0</v>
      </c>
      <c r="L118" s="21"/>
      <c r="M118" s="22"/>
      <c r="N118" s="41"/>
      <c r="O118" s="33"/>
      <c r="P118" s="42"/>
      <c r="Q118" s="76">
        <f>Q119</f>
        <v>0</v>
      </c>
      <c r="R118" s="76">
        <f>R119</f>
        <v>0</v>
      </c>
      <c r="S118" s="42"/>
      <c r="T118" s="77">
        <f>T119</f>
        <v>0</v>
      </c>
      <c r="U118" s="42"/>
      <c r="V118" s="77">
        <f>V119</f>
        <v>0</v>
      </c>
      <c r="W118" s="42"/>
      <c r="X118" s="78">
        <f>X119</f>
        <v>0</v>
      </c>
      <c r="Y118" s="21"/>
      <c r="Z118" s="21"/>
      <c r="AA118" s="21"/>
      <c r="AB118" s="21"/>
      <c r="AC118" s="21"/>
      <c r="AD118" s="21"/>
      <c r="AE118" s="21"/>
      <c r="AT118" s="17" t="s">
        <v>71</v>
      </c>
      <c r="AU118" s="17" t="s">
        <v>129</v>
      </c>
      <c r="BK118" s="79">
        <f>BK119</f>
        <v>0</v>
      </c>
    </row>
    <row r="119" spans="1:65" s="12" customFormat="1" ht="25.9" customHeight="1">
      <c r="B119" s="206"/>
      <c r="C119" s="207"/>
      <c r="D119" s="208" t="s">
        <v>71</v>
      </c>
      <c r="E119" s="209" t="s">
        <v>332</v>
      </c>
      <c r="F119" s="209" t="s">
        <v>333</v>
      </c>
      <c r="G119" s="207"/>
      <c r="H119" s="207"/>
      <c r="I119" s="207"/>
      <c r="J119" s="207"/>
      <c r="K119" s="210">
        <f>BK119</f>
        <v>0</v>
      </c>
      <c r="M119" s="80"/>
      <c r="N119" s="82"/>
      <c r="O119" s="83"/>
      <c r="P119" s="83"/>
      <c r="Q119" s="84">
        <f>Q120</f>
        <v>0</v>
      </c>
      <c r="R119" s="84">
        <f>R120</f>
        <v>0</v>
      </c>
      <c r="S119" s="83"/>
      <c r="T119" s="85">
        <f>T120</f>
        <v>0</v>
      </c>
      <c r="U119" s="83"/>
      <c r="V119" s="85">
        <f>V120</f>
        <v>0</v>
      </c>
      <c r="W119" s="83"/>
      <c r="X119" s="86">
        <f>X120</f>
        <v>0</v>
      </c>
      <c r="AR119" s="81" t="s">
        <v>82</v>
      </c>
      <c r="AT119" s="87" t="s">
        <v>71</v>
      </c>
      <c r="AU119" s="87" t="s">
        <v>72</v>
      </c>
      <c r="AY119" s="81" t="s">
        <v>161</v>
      </c>
      <c r="BK119" s="88">
        <f>BK120</f>
        <v>0</v>
      </c>
    </row>
    <row r="120" spans="1:65" s="12" customFormat="1" ht="22.9" customHeight="1">
      <c r="B120" s="206"/>
      <c r="C120" s="207"/>
      <c r="D120" s="208" t="s">
        <v>71</v>
      </c>
      <c r="E120" s="211" t="s">
        <v>341</v>
      </c>
      <c r="F120" s="211" t="s">
        <v>342</v>
      </c>
      <c r="G120" s="207"/>
      <c r="H120" s="207"/>
      <c r="I120" s="207"/>
      <c r="J120" s="207"/>
      <c r="K120" s="212">
        <f>BK120</f>
        <v>0</v>
      </c>
      <c r="M120" s="80"/>
      <c r="N120" s="82"/>
      <c r="O120" s="83"/>
      <c r="P120" s="83"/>
      <c r="Q120" s="84">
        <f>SUM(Q121:Q194)</f>
        <v>0</v>
      </c>
      <c r="R120" s="84">
        <f>SUM(R121:R194)</f>
        <v>0</v>
      </c>
      <c r="S120" s="83"/>
      <c r="T120" s="85">
        <f>SUM(T121:T194)</f>
        <v>0</v>
      </c>
      <c r="U120" s="83"/>
      <c r="V120" s="85">
        <f>SUM(V121:V194)</f>
        <v>0</v>
      </c>
      <c r="W120" s="83"/>
      <c r="X120" s="86">
        <f>SUM(X121:X194)</f>
        <v>0</v>
      </c>
      <c r="AR120" s="81" t="s">
        <v>82</v>
      </c>
      <c r="AT120" s="87" t="s">
        <v>71</v>
      </c>
      <c r="AU120" s="87" t="s">
        <v>80</v>
      </c>
      <c r="AY120" s="81" t="s">
        <v>161</v>
      </c>
      <c r="BK120" s="88">
        <f>SUM(BK121:BK194)</f>
        <v>0</v>
      </c>
    </row>
    <row r="121" spans="1:65" s="2" customFormat="1" ht="49.15" customHeight="1">
      <c r="A121" s="21"/>
      <c r="B121" s="137"/>
      <c r="C121" s="213" t="s">
        <v>80</v>
      </c>
      <c r="D121" s="213" t="s">
        <v>164</v>
      </c>
      <c r="E121" s="214" t="s">
        <v>1529</v>
      </c>
      <c r="F121" s="215" t="s">
        <v>1530</v>
      </c>
      <c r="G121" s="216" t="s">
        <v>346</v>
      </c>
      <c r="H121" s="217">
        <v>12</v>
      </c>
      <c r="I121" s="218">
        <v>0</v>
      </c>
      <c r="J121" s="123"/>
      <c r="K121" s="218">
        <f>ROUND(P121*H121,2)</f>
        <v>0</v>
      </c>
      <c r="L121" s="89"/>
      <c r="M121" s="22"/>
      <c r="N121" s="90" t="s">
        <v>1</v>
      </c>
      <c r="O121" s="91" t="s">
        <v>35</v>
      </c>
      <c r="P121" s="92">
        <f>I121+J121</f>
        <v>0</v>
      </c>
      <c r="Q121" s="92">
        <f>ROUND(I121*H121,2)</f>
        <v>0</v>
      </c>
      <c r="R121" s="92">
        <f>ROUND(J121*H121,2)</f>
        <v>0</v>
      </c>
      <c r="S121" s="93">
        <v>0</v>
      </c>
      <c r="T121" s="93">
        <f>S121*H121</f>
        <v>0</v>
      </c>
      <c r="U121" s="93">
        <v>0</v>
      </c>
      <c r="V121" s="93">
        <f>U121*H121</f>
        <v>0</v>
      </c>
      <c r="W121" s="93">
        <v>0</v>
      </c>
      <c r="X121" s="94">
        <f>W121*H121</f>
        <v>0</v>
      </c>
      <c r="Y121" s="21"/>
      <c r="Z121" s="21"/>
      <c r="AA121" s="21"/>
      <c r="AB121" s="21"/>
      <c r="AC121" s="21"/>
      <c r="AD121" s="21"/>
      <c r="AE121" s="21"/>
      <c r="AR121" s="95" t="s">
        <v>239</v>
      </c>
      <c r="AT121" s="95" t="s">
        <v>164</v>
      </c>
      <c r="AU121" s="95" t="s">
        <v>82</v>
      </c>
      <c r="AY121" s="17" t="s">
        <v>161</v>
      </c>
      <c r="BE121" s="96">
        <f>IF(O121="základní",K121,0)</f>
        <v>0</v>
      </c>
      <c r="BF121" s="96">
        <f>IF(O121="snížená",K121,0)</f>
        <v>0</v>
      </c>
      <c r="BG121" s="96">
        <f>IF(O121="zákl. přenesená",K121,0)</f>
        <v>0</v>
      </c>
      <c r="BH121" s="96">
        <f>IF(O121="sníž. přenesená",K121,0)</f>
        <v>0</v>
      </c>
      <c r="BI121" s="96">
        <f>IF(O121="nulová",K121,0)</f>
        <v>0</v>
      </c>
      <c r="BJ121" s="17" t="s">
        <v>80</v>
      </c>
      <c r="BK121" s="96">
        <f>ROUND(P121*H121,2)</f>
        <v>0</v>
      </c>
      <c r="BL121" s="17" t="s">
        <v>239</v>
      </c>
      <c r="BM121" s="95" t="s">
        <v>82</v>
      </c>
    </row>
    <row r="122" spans="1:65" s="13" customFormat="1">
      <c r="B122" s="219"/>
      <c r="C122" s="220"/>
      <c r="D122" s="221" t="s">
        <v>169</v>
      </c>
      <c r="E122" s="222" t="s">
        <v>1</v>
      </c>
      <c r="F122" s="223" t="s">
        <v>1531</v>
      </c>
      <c r="G122" s="220"/>
      <c r="H122" s="224">
        <v>12</v>
      </c>
      <c r="I122" s="220"/>
      <c r="J122" s="220"/>
      <c r="K122" s="220"/>
      <c r="M122" s="97"/>
      <c r="N122" s="99"/>
      <c r="O122" s="100"/>
      <c r="P122" s="100"/>
      <c r="Q122" s="100"/>
      <c r="R122" s="100"/>
      <c r="S122" s="100"/>
      <c r="T122" s="100"/>
      <c r="U122" s="100"/>
      <c r="V122" s="100"/>
      <c r="W122" s="100"/>
      <c r="X122" s="101"/>
      <c r="AT122" s="98" t="s">
        <v>169</v>
      </c>
      <c r="AU122" s="98" t="s">
        <v>82</v>
      </c>
      <c r="AV122" s="13" t="s">
        <v>82</v>
      </c>
      <c r="AW122" s="13" t="s">
        <v>4</v>
      </c>
      <c r="AX122" s="13" t="s">
        <v>72</v>
      </c>
      <c r="AY122" s="98" t="s">
        <v>161</v>
      </c>
    </row>
    <row r="123" spans="1:65" s="14" customFormat="1">
      <c r="B123" s="225"/>
      <c r="C123" s="226"/>
      <c r="D123" s="221" t="s">
        <v>169</v>
      </c>
      <c r="E123" s="227" t="s">
        <v>1</v>
      </c>
      <c r="F123" s="228" t="s">
        <v>171</v>
      </c>
      <c r="G123" s="226"/>
      <c r="H123" s="229">
        <v>12</v>
      </c>
      <c r="I123" s="226"/>
      <c r="J123" s="226"/>
      <c r="K123" s="226"/>
      <c r="M123" s="102"/>
      <c r="N123" s="104"/>
      <c r="O123" s="105"/>
      <c r="P123" s="105"/>
      <c r="Q123" s="105"/>
      <c r="R123" s="105"/>
      <c r="S123" s="105"/>
      <c r="T123" s="105"/>
      <c r="U123" s="105"/>
      <c r="V123" s="105"/>
      <c r="W123" s="105"/>
      <c r="X123" s="106"/>
      <c r="AT123" s="103" t="s">
        <v>169</v>
      </c>
      <c r="AU123" s="103" t="s">
        <v>82</v>
      </c>
      <c r="AV123" s="14" t="s">
        <v>168</v>
      </c>
      <c r="AW123" s="14" t="s">
        <v>4</v>
      </c>
      <c r="AX123" s="14" t="s">
        <v>80</v>
      </c>
      <c r="AY123" s="103" t="s">
        <v>161</v>
      </c>
    </row>
    <row r="124" spans="1:65" s="2" customFormat="1" ht="16.5" customHeight="1">
      <c r="A124" s="21"/>
      <c r="B124" s="137"/>
      <c r="C124" s="235" t="s">
        <v>82</v>
      </c>
      <c r="D124" s="235" t="s">
        <v>549</v>
      </c>
      <c r="E124" s="236" t="s">
        <v>1532</v>
      </c>
      <c r="F124" s="237" t="s">
        <v>1533</v>
      </c>
      <c r="G124" s="238" t="s">
        <v>698</v>
      </c>
      <c r="H124" s="239">
        <v>7.44</v>
      </c>
      <c r="I124" s="124"/>
      <c r="J124" s="240"/>
      <c r="K124" s="241">
        <f>ROUND(P124*H124,2)</f>
        <v>0</v>
      </c>
      <c r="L124" s="115"/>
      <c r="M124" s="116"/>
      <c r="N124" s="117" t="s">
        <v>1</v>
      </c>
      <c r="O124" s="91" t="s">
        <v>35</v>
      </c>
      <c r="P124" s="92">
        <f>I124+J124</f>
        <v>0</v>
      </c>
      <c r="Q124" s="92">
        <f>ROUND(I124*H124,2)</f>
        <v>0</v>
      </c>
      <c r="R124" s="92">
        <f>ROUND(J124*H124,2)</f>
        <v>0</v>
      </c>
      <c r="S124" s="93">
        <v>0</v>
      </c>
      <c r="T124" s="93">
        <f>S124*H124</f>
        <v>0</v>
      </c>
      <c r="U124" s="93">
        <v>0</v>
      </c>
      <c r="V124" s="93">
        <f>U124*H124</f>
        <v>0</v>
      </c>
      <c r="W124" s="93">
        <v>0</v>
      </c>
      <c r="X124" s="94">
        <f>W124*H124</f>
        <v>0</v>
      </c>
      <c r="Y124" s="21"/>
      <c r="Z124" s="21"/>
      <c r="AA124" s="21"/>
      <c r="AB124" s="21"/>
      <c r="AC124" s="21"/>
      <c r="AD124" s="21"/>
      <c r="AE124" s="21"/>
      <c r="AR124" s="95" t="s">
        <v>286</v>
      </c>
      <c r="AT124" s="95" t="s">
        <v>549</v>
      </c>
      <c r="AU124" s="95" t="s">
        <v>82</v>
      </c>
      <c r="AY124" s="17" t="s">
        <v>161</v>
      </c>
      <c r="BE124" s="96">
        <f>IF(O124="základní",K124,0)</f>
        <v>0</v>
      </c>
      <c r="BF124" s="96">
        <f>IF(O124="snížená",K124,0)</f>
        <v>0</v>
      </c>
      <c r="BG124" s="96">
        <f>IF(O124="zákl. přenesená",K124,0)</f>
        <v>0</v>
      </c>
      <c r="BH124" s="96">
        <f>IF(O124="sníž. přenesená",K124,0)</f>
        <v>0</v>
      </c>
      <c r="BI124" s="96">
        <f>IF(O124="nulová",K124,0)</f>
        <v>0</v>
      </c>
      <c r="BJ124" s="17" t="s">
        <v>80</v>
      </c>
      <c r="BK124" s="96">
        <f>ROUND(P124*H124,2)</f>
        <v>0</v>
      </c>
      <c r="BL124" s="17" t="s">
        <v>239</v>
      </c>
      <c r="BM124" s="95" t="s">
        <v>168</v>
      </c>
    </row>
    <row r="125" spans="1:65" s="15" customFormat="1">
      <c r="B125" s="230"/>
      <c r="C125" s="231"/>
      <c r="D125" s="221" t="s">
        <v>169</v>
      </c>
      <c r="E125" s="232" t="s">
        <v>1</v>
      </c>
      <c r="F125" s="233" t="s">
        <v>1534</v>
      </c>
      <c r="G125" s="231"/>
      <c r="H125" s="232" t="s">
        <v>1</v>
      </c>
      <c r="I125" s="231"/>
      <c r="J125" s="231"/>
      <c r="K125" s="231"/>
      <c r="M125" s="107"/>
      <c r="N125" s="109"/>
      <c r="O125" s="110"/>
      <c r="P125" s="110"/>
      <c r="Q125" s="110"/>
      <c r="R125" s="110"/>
      <c r="S125" s="110"/>
      <c r="T125" s="110"/>
      <c r="U125" s="110"/>
      <c r="V125" s="110"/>
      <c r="W125" s="110"/>
      <c r="X125" s="111"/>
      <c r="AT125" s="108" t="s">
        <v>169</v>
      </c>
      <c r="AU125" s="108" t="s">
        <v>82</v>
      </c>
      <c r="AV125" s="15" t="s">
        <v>80</v>
      </c>
      <c r="AW125" s="15" t="s">
        <v>4</v>
      </c>
      <c r="AX125" s="15" t="s">
        <v>72</v>
      </c>
      <c r="AY125" s="108" t="s">
        <v>161</v>
      </c>
    </row>
    <row r="126" spans="1:65" s="13" customFormat="1">
      <c r="B126" s="219"/>
      <c r="C126" s="220"/>
      <c r="D126" s="221" t="s">
        <v>169</v>
      </c>
      <c r="E126" s="222" t="s">
        <v>1</v>
      </c>
      <c r="F126" s="223" t="s">
        <v>1535</v>
      </c>
      <c r="G126" s="220"/>
      <c r="H126" s="224">
        <v>7.44</v>
      </c>
      <c r="I126" s="220"/>
      <c r="J126" s="220"/>
      <c r="K126" s="220"/>
      <c r="M126" s="97"/>
      <c r="N126" s="99"/>
      <c r="O126" s="100"/>
      <c r="P126" s="100"/>
      <c r="Q126" s="100"/>
      <c r="R126" s="100"/>
      <c r="S126" s="100"/>
      <c r="T126" s="100"/>
      <c r="U126" s="100"/>
      <c r="V126" s="100"/>
      <c r="W126" s="100"/>
      <c r="X126" s="101"/>
      <c r="AT126" s="98" t="s">
        <v>169</v>
      </c>
      <c r="AU126" s="98" t="s">
        <v>82</v>
      </c>
      <c r="AV126" s="13" t="s">
        <v>82</v>
      </c>
      <c r="AW126" s="13" t="s">
        <v>4</v>
      </c>
      <c r="AX126" s="13" t="s">
        <v>72</v>
      </c>
      <c r="AY126" s="98" t="s">
        <v>161</v>
      </c>
    </row>
    <row r="127" spans="1:65" s="14" customFormat="1">
      <c r="B127" s="225"/>
      <c r="C127" s="226"/>
      <c r="D127" s="221" t="s">
        <v>169</v>
      </c>
      <c r="E127" s="227" t="s">
        <v>1</v>
      </c>
      <c r="F127" s="228" t="s">
        <v>171</v>
      </c>
      <c r="G127" s="226"/>
      <c r="H127" s="229">
        <v>7.44</v>
      </c>
      <c r="I127" s="226"/>
      <c r="J127" s="226"/>
      <c r="K127" s="226"/>
      <c r="M127" s="102"/>
      <c r="N127" s="104"/>
      <c r="O127" s="105"/>
      <c r="P127" s="105"/>
      <c r="Q127" s="105"/>
      <c r="R127" s="105"/>
      <c r="S127" s="105"/>
      <c r="T127" s="105"/>
      <c r="U127" s="105"/>
      <c r="V127" s="105"/>
      <c r="W127" s="105"/>
      <c r="X127" s="106"/>
      <c r="AT127" s="103" t="s">
        <v>169</v>
      </c>
      <c r="AU127" s="103" t="s">
        <v>82</v>
      </c>
      <c r="AV127" s="14" t="s">
        <v>168</v>
      </c>
      <c r="AW127" s="14" t="s">
        <v>4</v>
      </c>
      <c r="AX127" s="14" t="s">
        <v>80</v>
      </c>
      <c r="AY127" s="103" t="s">
        <v>161</v>
      </c>
    </row>
    <row r="128" spans="1:65" s="2" customFormat="1" ht="16.5" customHeight="1">
      <c r="A128" s="21"/>
      <c r="B128" s="137"/>
      <c r="C128" s="235" t="s">
        <v>177</v>
      </c>
      <c r="D128" s="235" t="s">
        <v>549</v>
      </c>
      <c r="E128" s="236" t="s">
        <v>1536</v>
      </c>
      <c r="F128" s="237" t="s">
        <v>1537</v>
      </c>
      <c r="G128" s="238" t="s">
        <v>269</v>
      </c>
      <c r="H128" s="239">
        <v>1</v>
      </c>
      <c r="I128" s="123"/>
      <c r="J128" s="240"/>
      <c r="K128" s="241">
        <f>ROUND(P128*H128,2)</f>
        <v>0</v>
      </c>
      <c r="L128" s="115"/>
      <c r="M128" s="116"/>
      <c r="N128" s="117" t="s">
        <v>1</v>
      </c>
      <c r="O128" s="91" t="s">
        <v>35</v>
      </c>
      <c r="P128" s="92">
        <f>I128+J128</f>
        <v>0</v>
      </c>
      <c r="Q128" s="92">
        <f>ROUND(I128*H128,2)</f>
        <v>0</v>
      </c>
      <c r="R128" s="92">
        <f>ROUND(J128*H128,2)</f>
        <v>0</v>
      </c>
      <c r="S128" s="93">
        <v>0</v>
      </c>
      <c r="T128" s="93">
        <f>S128*H128</f>
        <v>0</v>
      </c>
      <c r="U128" s="93">
        <v>0</v>
      </c>
      <c r="V128" s="93">
        <f>U128*H128</f>
        <v>0</v>
      </c>
      <c r="W128" s="93">
        <v>0</v>
      </c>
      <c r="X128" s="94">
        <f>W128*H128</f>
        <v>0</v>
      </c>
      <c r="Y128" s="21"/>
      <c r="Z128" s="21"/>
      <c r="AA128" s="21"/>
      <c r="AB128" s="21"/>
      <c r="AC128" s="21"/>
      <c r="AD128" s="21"/>
      <c r="AE128" s="21"/>
      <c r="AR128" s="95" t="s">
        <v>286</v>
      </c>
      <c r="AT128" s="95" t="s">
        <v>549</v>
      </c>
      <c r="AU128" s="95" t="s">
        <v>82</v>
      </c>
      <c r="AY128" s="17" t="s">
        <v>161</v>
      </c>
      <c r="BE128" s="96">
        <f>IF(O128="základní",K128,0)</f>
        <v>0</v>
      </c>
      <c r="BF128" s="96">
        <f>IF(O128="snížená",K128,0)</f>
        <v>0</v>
      </c>
      <c r="BG128" s="96">
        <f>IF(O128="zákl. přenesená",K128,0)</f>
        <v>0</v>
      </c>
      <c r="BH128" s="96">
        <f>IF(O128="sníž. přenesená",K128,0)</f>
        <v>0</v>
      </c>
      <c r="BI128" s="96">
        <f>IF(O128="nulová",K128,0)</f>
        <v>0</v>
      </c>
      <c r="BJ128" s="17" t="s">
        <v>80</v>
      </c>
      <c r="BK128" s="96">
        <f>ROUND(P128*H128,2)</f>
        <v>0</v>
      </c>
      <c r="BL128" s="17" t="s">
        <v>239</v>
      </c>
      <c r="BM128" s="95" t="s">
        <v>180</v>
      </c>
    </row>
    <row r="129" spans="1:65" s="13" customFormat="1">
      <c r="B129" s="219"/>
      <c r="C129" s="220"/>
      <c r="D129" s="221" t="s">
        <v>169</v>
      </c>
      <c r="E129" s="222" t="s">
        <v>1</v>
      </c>
      <c r="F129" s="223" t="s">
        <v>80</v>
      </c>
      <c r="G129" s="220"/>
      <c r="H129" s="224">
        <v>1</v>
      </c>
      <c r="I129" s="220"/>
      <c r="J129" s="220"/>
      <c r="K129" s="220"/>
      <c r="M129" s="97"/>
      <c r="N129" s="99"/>
      <c r="O129" s="100"/>
      <c r="P129" s="100"/>
      <c r="Q129" s="100"/>
      <c r="R129" s="100"/>
      <c r="S129" s="100"/>
      <c r="T129" s="100"/>
      <c r="U129" s="100"/>
      <c r="V129" s="100"/>
      <c r="W129" s="100"/>
      <c r="X129" s="101"/>
      <c r="AT129" s="98" t="s">
        <v>169</v>
      </c>
      <c r="AU129" s="98" t="s">
        <v>82</v>
      </c>
      <c r="AV129" s="13" t="s">
        <v>82</v>
      </c>
      <c r="AW129" s="13" t="s">
        <v>4</v>
      </c>
      <c r="AX129" s="13" t="s">
        <v>72</v>
      </c>
      <c r="AY129" s="98" t="s">
        <v>161</v>
      </c>
    </row>
    <row r="130" spans="1:65" s="14" customFormat="1">
      <c r="B130" s="225"/>
      <c r="C130" s="226"/>
      <c r="D130" s="221" t="s">
        <v>169</v>
      </c>
      <c r="E130" s="227" t="s">
        <v>1</v>
      </c>
      <c r="F130" s="228" t="s">
        <v>171</v>
      </c>
      <c r="G130" s="226"/>
      <c r="H130" s="229">
        <v>1</v>
      </c>
      <c r="I130" s="226"/>
      <c r="J130" s="226"/>
      <c r="K130" s="226"/>
      <c r="M130" s="102"/>
      <c r="N130" s="104"/>
      <c r="O130" s="105"/>
      <c r="P130" s="105"/>
      <c r="Q130" s="105"/>
      <c r="R130" s="105"/>
      <c r="S130" s="105"/>
      <c r="T130" s="105"/>
      <c r="U130" s="105"/>
      <c r="V130" s="105"/>
      <c r="W130" s="105"/>
      <c r="X130" s="106"/>
      <c r="AT130" s="103" t="s">
        <v>169</v>
      </c>
      <c r="AU130" s="103" t="s">
        <v>82</v>
      </c>
      <c r="AV130" s="14" t="s">
        <v>168</v>
      </c>
      <c r="AW130" s="14" t="s">
        <v>4</v>
      </c>
      <c r="AX130" s="14" t="s">
        <v>80</v>
      </c>
      <c r="AY130" s="103" t="s">
        <v>161</v>
      </c>
    </row>
    <row r="131" spans="1:65" s="2" customFormat="1" ht="24.2" customHeight="1">
      <c r="A131" s="21"/>
      <c r="B131" s="137"/>
      <c r="C131" s="213" t="s">
        <v>168</v>
      </c>
      <c r="D131" s="213" t="s">
        <v>164</v>
      </c>
      <c r="E131" s="214" t="s">
        <v>1538</v>
      </c>
      <c r="F131" s="215" t="s">
        <v>1539</v>
      </c>
      <c r="G131" s="216" t="s">
        <v>346</v>
      </c>
      <c r="H131" s="217">
        <v>374.5</v>
      </c>
      <c r="I131" s="218">
        <v>0</v>
      </c>
      <c r="J131" s="123"/>
      <c r="K131" s="218">
        <f>ROUND(P131*H131,2)</f>
        <v>0</v>
      </c>
      <c r="L131" s="89"/>
      <c r="M131" s="22"/>
      <c r="N131" s="90" t="s">
        <v>1</v>
      </c>
      <c r="O131" s="91" t="s">
        <v>35</v>
      </c>
      <c r="P131" s="92">
        <f>I131+J131</f>
        <v>0</v>
      </c>
      <c r="Q131" s="92">
        <f>ROUND(I131*H131,2)</f>
        <v>0</v>
      </c>
      <c r="R131" s="92">
        <f>ROUND(J131*H131,2)</f>
        <v>0</v>
      </c>
      <c r="S131" s="93">
        <v>0</v>
      </c>
      <c r="T131" s="93">
        <f>S131*H131</f>
        <v>0</v>
      </c>
      <c r="U131" s="93">
        <v>0</v>
      </c>
      <c r="V131" s="93">
        <f>U131*H131</f>
        <v>0</v>
      </c>
      <c r="W131" s="93">
        <v>0</v>
      </c>
      <c r="X131" s="94">
        <f>W131*H131</f>
        <v>0</v>
      </c>
      <c r="Y131" s="21"/>
      <c r="Z131" s="21"/>
      <c r="AA131" s="21"/>
      <c r="AB131" s="21"/>
      <c r="AC131" s="21"/>
      <c r="AD131" s="21"/>
      <c r="AE131" s="21"/>
      <c r="AR131" s="95" t="s">
        <v>239</v>
      </c>
      <c r="AT131" s="95" t="s">
        <v>164</v>
      </c>
      <c r="AU131" s="95" t="s">
        <v>82</v>
      </c>
      <c r="AY131" s="17" t="s">
        <v>161</v>
      </c>
      <c r="BE131" s="96">
        <f>IF(O131="základní",K131,0)</f>
        <v>0</v>
      </c>
      <c r="BF131" s="96">
        <f>IF(O131="snížená",K131,0)</f>
        <v>0</v>
      </c>
      <c r="BG131" s="96">
        <f>IF(O131="zákl. přenesená",K131,0)</f>
        <v>0</v>
      </c>
      <c r="BH131" s="96">
        <f>IF(O131="sníž. přenesená",K131,0)</f>
        <v>0</v>
      </c>
      <c r="BI131" s="96">
        <f>IF(O131="nulová",K131,0)</f>
        <v>0</v>
      </c>
      <c r="BJ131" s="17" t="s">
        <v>80</v>
      </c>
      <c r="BK131" s="96">
        <f>ROUND(P131*H131,2)</f>
        <v>0</v>
      </c>
      <c r="BL131" s="17" t="s">
        <v>239</v>
      </c>
      <c r="BM131" s="95" t="s">
        <v>185</v>
      </c>
    </row>
    <row r="132" spans="1:65" s="15" customFormat="1">
      <c r="B132" s="230"/>
      <c r="C132" s="231"/>
      <c r="D132" s="221" t="s">
        <v>169</v>
      </c>
      <c r="E132" s="232" t="s">
        <v>1</v>
      </c>
      <c r="F132" s="233" t="s">
        <v>879</v>
      </c>
      <c r="G132" s="231"/>
      <c r="H132" s="232" t="s">
        <v>1</v>
      </c>
      <c r="I132" s="231"/>
      <c r="J132" s="231"/>
      <c r="K132" s="231"/>
      <c r="M132" s="107"/>
      <c r="N132" s="109"/>
      <c r="O132" s="110"/>
      <c r="P132" s="110"/>
      <c r="Q132" s="110"/>
      <c r="R132" s="110"/>
      <c r="S132" s="110"/>
      <c r="T132" s="110"/>
      <c r="U132" s="110"/>
      <c r="V132" s="110"/>
      <c r="W132" s="110"/>
      <c r="X132" s="111"/>
      <c r="AT132" s="108" t="s">
        <v>169</v>
      </c>
      <c r="AU132" s="108" t="s">
        <v>82</v>
      </c>
      <c r="AV132" s="15" t="s">
        <v>80</v>
      </c>
      <c r="AW132" s="15" t="s">
        <v>4</v>
      </c>
      <c r="AX132" s="15" t="s">
        <v>72</v>
      </c>
      <c r="AY132" s="108" t="s">
        <v>161</v>
      </c>
    </row>
    <row r="133" spans="1:65" s="13" customFormat="1">
      <c r="B133" s="219"/>
      <c r="C133" s="220"/>
      <c r="D133" s="221" t="s">
        <v>169</v>
      </c>
      <c r="E133" s="222" t="s">
        <v>1</v>
      </c>
      <c r="F133" s="223" t="s">
        <v>1540</v>
      </c>
      <c r="G133" s="220"/>
      <c r="H133" s="224">
        <v>145</v>
      </c>
      <c r="I133" s="220"/>
      <c r="J133" s="220"/>
      <c r="K133" s="220"/>
      <c r="M133" s="97"/>
      <c r="N133" s="99"/>
      <c r="O133" s="100"/>
      <c r="P133" s="100"/>
      <c r="Q133" s="100"/>
      <c r="R133" s="100"/>
      <c r="S133" s="100"/>
      <c r="T133" s="100"/>
      <c r="U133" s="100"/>
      <c r="V133" s="100"/>
      <c r="W133" s="100"/>
      <c r="X133" s="101"/>
      <c r="AT133" s="98" t="s">
        <v>169</v>
      </c>
      <c r="AU133" s="98" t="s">
        <v>82</v>
      </c>
      <c r="AV133" s="13" t="s">
        <v>82</v>
      </c>
      <c r="AW133" s="13" t="s">
        <v>4</v>
      </c>
      <c r="AX133" s="13" t="s">
        <v>72</v>
      </c>
      <c r="AY133" s="98" t="s">
        <v>161</v>
      </c>
    </row>
    <row r="134" spans="1:65" s="15" customFormat="1">
      <c r="B134" s="230"/>
      <c r="C134" s="231"/>
      <c r="D134" s="221" t="s">
        <v>169</v>
      </c>
      <c r="E134" s="232" t="s">
        <v>1</v>
      </c>
      <c r="F134" s="233" t="s">
        <v>1541</v>
      </c>
      <c r="G134" s="231"/>
      <c r="H134" s="232" t="s">
        <v>1</v>
      </c>
      <c r="I134" s="231"/>
      <c r="J134" s="231"/>
      <c r="K134" s="231"/>
      <c r="M134" s="107"/>
      <c r="N134" s="109"/>
      <c r="O134" s="110"/>
      <c r="P134" s="110"/>
      <c r="Q134" s="110"/>
      <c r="R134" s="110"/>
      <c r="S134" s="110"/>
      <c r="T134" s="110"/>
      <c r="U134" s="110"/>
      <c r="V134" s="110"/>
      <c r="W134" s="110"/>
      <c r="X134" s="111"/>
      <c r="AT134" s="108" t="s">
        <v>169</v>
      </c>
      <c r="AU134" s="108" t="s">
        <v>82</v>
      </c>
      <c r="AV134" s="15" t="s">
        <v>80</v>
      </c>
      <c r="AW134" s="15" t="s">
        <v>4</v>
      </c>
      <c r="AX134" s="15" t="s">
        <v>72</v>
      </c>
      <c r="AY134" s="108" t="s">
        <v>161</v>
      </c>
    </row>
    <row r="135" spans="1:65" s="13" customFormat="1">
      <c r="B135" s="219"/>
      <c r="C135" s="220"/>
      <c r="D135" s="221" t="s">
        <v>169</v>
      </c>
      <c r="E135" s="222" t="s">
        <v>1</v>
      </c>
      <c r="F135" s="223" t="s">
        <v>1542</v>
      </c>
      <c r="G135" s="220"/>
      <c r="H135" s="224">
        <v>173.5</v>
      </c>
      <c r="I135" s="220"/>
      <c r="J135" s="220"/>
      <c r="K135" s="220"/>
      <c r="M135" s="97"/>
      <c r="N135" s="99"/>
      <c r="O135" s="100"/>
      <c r="P135" s="100"/>
      <c r="Q135" s="100"/>
      <c r="R135" s="100"/>
      <c r="S135" s="100"/>
      <c r="T135" s="100"/>
      <c r="U135" s="100"/>
      <c r="V135" s="100"/>
      <c r="W135" s="100"/>
      <c r="X135" s="101"/>
      <c r="AT135" s="98" t="s">
        <v>169</v>
      </c>
      <c r="AU135" s="98" t="s">
        <v>82</v>
      </c>
      <c r="AV135" s="13" t="s">
        <v>82</v>
      </c>
      <c r="AW135" s="13" t="s">
        <v>4</v>
      </c>
      <c r="AX135" s="13" t="s">
        <v>72</v>
      </c>
      <c r="AY135" s="98" t="s">
        <v>161</v>
      </c>
    </row>
    <row r="136" spans="1:65" s="15" customFormat="1">
      <c r="B136" s="230"/>
      <c r="C136" s="231"/>
      <c r="D136" s="221" t="s">
        <v>169</v>
      </c>
      <c r="E136" s="232" t="s">
        <v>1</v>
      </c>
      <c r="F136" s="233" t="s">
        <v>1543</v>
      </c>
      <c r="G136" s="231"/>
      <c r="H136" s="232" t="s">
        <v>1</v>
      </c>
      <c r="I136" s="231"/>
      <c r="J136" s="231"/>
      <c r="K136" s="231"/>
      <c r="M136" s="107"/>
      <c r="N136" s="109"/>
      <c r="O136" s="110"/>
      <c r="P136" s="110"/>
      <c r="Q136" s="110"/>
      <c r="R136" s="110"/>
      <c r="S136" s="110"/>
      <c r="T136" s="110"/>
      <c r="U136" s="110"/>
      <c r="V136" s="110"/>
      <c r="W136" s="110"/>
      <c r="X136" s="111"/>
      <c r="AT136" s="108" t="s">
        <v>169</v>
      </c>
      <c r="AU136" s="108" t="s">
        <v>82</v>
      </c>
      <c r="AV136" s="15" t="s">
        <v>80</v>
      </c>
      <c r="AW136" s="15" t="s">
        <v>4</v>
      </c>
      <c r="AX136" s="15" t="s">
        <v>72</v>
      </c>
      <c r="AY136" s="108" t="s">
        <v>161</v>
      </c>
    </row>
    <row r="137" spans="1:65" s="13" customFormat="1">
      <c r="B137" s="219"/>
      <c r="C137" s="220"/>
      <c r="D137" s="221" t="s">
        <v>169</v>
      </c>
      <c r="E137" s="222" t="s">
        <v>1</v>
      </c>
      <c r="F137" s="223" t="s">
        <v>1544</v>
      </c>
      <c r="G137" s="220"/>
      <c r="H137" s="224">
        <v>24</v>
      </c>
      <c r="I137" s="220"/>
      <c r="J137" s="220"/>
      <c r="K137" s="220"/>
      <c r="M137" s="97"/>
      <c r="N137" s="99"/>
      <c r="O137" s="100"/>
      <c r="P137" s="100"/>
      <c r="Q137" s="100"/>
      <c r="R137" s="100"/>
      <c r="S137" s="100"/>
      <c r="T137" s="100"/>
      <c r="U137" s="100"/>
      <c r="V137" s="100"/>
      <c r="W137" s="100"/>
      <c r="X137" s="101"/>
      <c r="AT137" s="98" t="s">
        <v>169</v>
      </c>
      <c r="AU137" s="98" t="s">
        <v>82</v>
      </c>
      <c r="AV137" s="13" t="s">
        <v>82</v>
      </c>
      <c r="AW137" s="13" t="s">
        <v>4</v>
      </c>
      <c r="AX137" s="13" t="s">
        <v>72</v>
      </c>
      <c r="AY137" s="98" t="s">
        <v>161</v>
      </c>
    </row>
    <row r="138" spans="1:65" s="13" customFormat="1">
      <c r="B138" s="219"/>
      <c r="C138" s="220"/>
      <c r="D138" s="221" t="s">
        <v>169</v>
      </c>
      <c r="E138" s="222" t="s">
        <v>1</v>
      </c>
      <c r="F138" s="223" t="s">
        <v>1545</v>
      </c>
      <c r="G138" s="220"/>
      <c r="H138" s="224">
        <v>24</v>
      </c>
      <c r="I138" s="220"/>
      <c r="J138" s="220"/>
      <c r="K138" s="220"/>
      <c r="M138" s="97"/>
      <c r="N138" s="99"/>
      <c r="O138" s="100"/>
      <c r="P138" s="100"/>
      <c r="Q138" s="100"/>
      <c r="R138" s="100"/>
      <c r="S138" s="100"/>
      <c r="T138" s="100"/>
      <c r="U138" s="100"/>
      <c r="V138" s="100"/>
      <c r="W138" s="100"/>
      <c r="X138" s="101"/>
      <c r="AT138" s="98" t="s">
        <v>169</v>
      </c>
      <c r="AU138" s="98" t="s">
        <v>82</v>
      </c>
      <c r="AV138" s="13" t="s">
        <v>82</v>
      </c>
      <c r="AW138" s="13" t="s">
        <v>4</v>
      </c>
      <c r="AX138" s="13" t="s">
        <v>72</v>
      </c>
      <c r="AY138" s="98" t="s">
        <v>161</v>
      </c>
    </row>
    <row r="139" spans="1:65" s="13" customFormat="1">
      <c r="B139" s="219"/>
      <c r="C139" s="220"/>
      <c r="D139" s="221" t="s">
        <v>169</v>
      </c>
      <c r="E139" s="222" t="s">
        <v>1</v>
      </c>
      <c r="F139" s="223" t="s">
        <v>1546</v>
      </c>
      <c r="G139" s="220"/>
      <c r="H139" s="224">
        <v>8</v>
      </c>
      <c r="I139" s="220"/>
      <c r="J139" s="220"/>
      <c r="K139" s="220"/>
      <c r="M139" s="97"/>
      <c r="N139" s="99"/>
      <c r="O139" s="100"/>
      <c r="P139" s="100"/>
      <c r="Q139" s="100"/>
      <c r="R139" s="100"/>
      <c r="S139" s="100"/>
      <c r="T139" s="100"/>
      <c r="U139" s="100"/>
      <c r="V139" s="100"/>
      <c r="W139" s="100"/>
      <c r="X139" s="101"/>
      <c r="AT139" s="98" t="s">
        <v>169</v>
      </c>
      <c r="AU139" s="98" t="s">
        <v>82</v>
      </c>
      <c r="AV139" s="13" t="s">
        <v>82</v>
      </c>
      <c r="AW139" s="13" t="s">
        <v>4</v>
      </c>
      <c r="AX139" s="13" t="s">
        <v>72</v>
      </c>
      <c r="AY139" s="98" t="s">
        <v>161</v>
      </c>
    </row>
    <row r="140" spans="1:65" s="14" customFormat="1">
      <c r="B140" s="225"/>
      <c r="C140" s="226"/>
      <c r="D140" s="221" t="s">
        <v>169</v>
      </c>
      <c r="E140" s="227" t="s">
        <v>1</v>
      </c>
      <c r="F140" s="228" t="s">
        <v>171</v>
      </c>
      <c r="G140" s="226"/>
      <c r="H140" s="229">
        <v>374.5</v>
      </c>
      <c r="I140" s="226"/>
      <c r="J140" s="226"/>
      <c r="K140" s="226"/>
      <c r="M140" s="102"/>
      <c r="N140" s="104"/>
      <c r="O140" s="105"/>
      <c r="P140" s="105"/>
      <c r="Q140" s="105"/>
      <c r="R140" s="105"/>
      <c r="S140" s="105"/>
      <c r="T140" s="105"/>
      <c r="U140" s="105"/>
      <c r="V140" s="105"/>
      <c r="W140" s="105"/>
      <c r="X140" s="106"/>
      <c r="AT140" s="103" t="s">
        <v>169</v>
      </c>
      <c r="AU140" s="103" t="s">
        <v>82</v>
      </c>
      <c r="AV140" s="14" t="s">
        <v>168</v>
      </c>
      <c r="AW140" s="14" t="s">
        <v>4</v>
      </c>
      <c r="AX140" s="14" t="s">
        <v>80</v>
      </c>
      <c r="AY140" s="103" t="s">
        <v>161</v>
      </c>
    </row>
    <row r="141" spans="1:65" s="2" customFormat="1" ht="16.5" customHeight="1">
      <c r="A141" s="21"/>
      <c r="B141" s="137"/>
      <c r="C141" s="235" t="s">
        <v>192</v>
      </c>
      <c r="D141" s="235" t="s">
        <v>549</v>
      </c>
      <c r="E141" s="236" t="s">
        <v>1547</v>
      </c>
      <c r="F141" s="237" t="s">
        <v>1548</v>
      </c>
      <c r="G141" s="238" t="s">
        <v>698</v>
      </c>
      <c r="H141" s="239">
        <v>50.558</v>
      </c>
      <c r="I141" s="123"/>
      <c r="J141" s="240"/>
      <c r="K141" s="241">
        <f>ROUND(P141*H141,2)</f>
        <v>0</v>
      </c>
      <c r="L141" s="115"/>
      <c r="M141" s="116"/>
      <c r="N141" s="117" t="s">
        <v>1</v>
      </c>
      <c r="O141" s="91" t="s">
        <v>35</v>
      </c>
      <c r="P141" s="92">
        <f>I141+J141</f>
        <v>0</v>
      </c>
      <c r="Q141" s="92">
        <f>ROUND(I141*H141,2)</f>
        <v>0</v>
      </c>
      <c r="R141" s="92">
        <f>ROUND(J141*H141,2)</f>
        <v>0</v>
      </c>
      <c r="S141" s="93">
        <v>0</v>
      </c>
      <c r="T141" s="93">
        <f>S141*H141</f>
        <v>0</v>
      </c>
      <c r="U141" s="93">
        <v>0</v>
      </c>
      <c r="V141" s="93">
        <f>U141*H141</f>
        <v>0</v>
      </c>
      <c r="W141" s="93">
        <v>0</v>
      </c>
      <c r="X141" s="94">
        <f>W141*H141</f>
        <v>0</v>
      </c>
      <c r="Y141" s="21"/>
      <c r="Z141" s="21"/>
      <c r="AA141" s="21"/>
      <c r="AB141" s="21"/>
      <c r="AC141" s="21"/>
      <c r="AD141" s="21"/>
      <c r="AE141" s="21"/>
      <c r="AR141" s="95" t="s">
        <v>286</v>
      </c>
      <c r="AT141" s="95" t="s">
        <v>549</v>
      </c>
      <c r="AU141" s="95" t="s">
        <v>82</v>
      </c>
      <c r="AY141" s="17" t="s">
        <v>161</v>
      </c>
      <c r="BE141" s="96">
        <f>IF(O141="základní",K141,0)</f>
        <v>0</v>
      </c>
      <c r="BF141" s="96">
        <f>IF(O141="snížená",K141,0)</f>
        <v>0</v>
      </c>
      <c r="BG141" s="96">
        <f>IF(O141="zákl. přenesená",K141,0)</f>
        <v>0</v>
      </c>
      <c r="BH141" s="96">
        <f>IF(O141="sníž. přenesená",K141,0)</f>
        <v>0</v>
      </c>
      <c r="BI141" s="96">
        <f>IF(O141="nulová",K141,0)</f>
        <v>0</v>
      </c>
      <c r="BJ141" s="17" t="s">
        <v>80</v>
      </c>
      <c r="BK141" s="96">
        <f>ROUND(P141*H141,2)</f>
        <v>0</v>
      </c>
      <c r="BL141" s="17" t="s">
        <v>239</v>
      </c>
      <c r="BM141" s="95" t="s">
        <v>195</v>
      </c>
    </row>
    <row r="142" spans="1:65" s="15" customFormat="1">
      <c r="B142" s="230"/>
      <c r="C142" s="231"/>
      <c r="D142" s="221" t="s">
        <v>169</v>
      </c>
      <c r="E142" s="232" t="s">
        <v>1</v>
      </c>
      <c r="F142" s="233" t="s">
        <v>1549</v>
      </c>
      <c r="G142" s="231"/>
      <c r="H142" s="232" t="s">
        <v>1</v>
      </c>
      <c r="I142" s="231"/>
      <c r="J142" s="231"/>
      <c r="K142" s="231"/>
      <c r="M142" s="107"/>
      <c r="N142" s="109"/>
      <c r="O142" s="110"/>
      <c r="P142" s="110"/>
      <c r="Q142" s="110"/>
      <c r="R142" s="110"/>
      <c r="S142" s="110"/>
      <c r="T142" s="110"/>
      <c r="U142" s="110"/>
      <c r="V142" s="110"/>
      <c r="W142" s="110"/>
      <c r="X142" s="111"/>
      <c r="AT142" s="108" t="s">
        <v>169</v>
      </c>
      <c r="AU142" s="108" t="s">
        <v>82</v>
      </c>
      <c r="AV142" s="15" t="s">
        <v>80</v>
      </c>
      <c r="AW142" s="15" t="s">
        <v>4</v>
      </c>
      <c r="AX142" s="15" t="s">
        <v>72</v>
      </c>
      <c r="AY142" s="108" t="s">
        <v>161</v>
      </c>
    </row>
    <row r="143" spans="1:65" s="13" customFormat="1">
      <c r="B143" s="219"/>
      <c r="C143" s="220"/>
      <c r="D143" s="221" t="s">
        <v>169</v>
      </c>
      <c r="E143" s="222" t="s">
        <v>1</v>
      </c>
      <c r="F143" s="223" t="s">
        <v>1550</v>
      </c>
      <c r="G143" s="220"/>
      <c r="H143" s="224">
        <v>50.558</v>
      </c>
      <c r="I143" s="220"/>
      <c r="J143" s="220"/>
      <c r="K143" s="220"/>
      <c r="M143" s="97"/>
      <c r="N143" s="99"/>
      <c r="O143" s="100"/>
      <c r="P143" s="100"/>
      <c r="Q143" s="100"/>
      <c r="R143" s="100"/>
      <c r="S143" s="100"/>
      <c r="T143" s="100"/>
      <c r="U143" s="100"/>
      <c r="V143" s="100"/>
      <c r="W143" s="100"/>
      <c r="X143" s="101"/>
      <c r="AT143" s="98" t="s">
        <v>169</v>
      </c>
      <c r="AU143" s="98" t="s">
        <v>82</v>
      </c>
      <c r="AV143" s="13" t="s">
        <v>82</v>
      </c>
      <c r="AW143" s="13" t="s">
        <v>4</v>
      </c>
      <c r="AX143" s="13" t="s">
        <v>72</v>
      </c>
      <c r="AY143" s="98" t="s">
        <v>161</v>
      </c>
    </row>
    <row r="144" spans="1:65" s="14" customFormat="1">
      <c r="B144" s="225"/>
      <c r="C144" s="226"/>
      <c r="D144" s="221" t="s">
        <v>169</v>
      </c>
      <c r="E144" s="227" t="s">
        <v>1</v>
      </c>
      <c r="F144" s="228" t="s">
        <v>171</v>
      </c>
      <c r="G144" s="226"/>
      <c r="H144" s="229">
        <v>50.558</v>
      </c>
      <c r="I144" s="226"/>
      <c r="J144" s="226"/>
      <c r="K144" s="226"/>
      <c r="M144" s="102"/>
      <c r="N144" s="104"/>
      <c r="O144" s="105"/>
      <c r="P144" s="105"/>
      <c r="Q144" s="105"/>
      <c r="R144" s="105"/>
      <c r="S144" s="105"/>
      <c r="T144" s="105"/>
      <c r="U144" s="105"/>
      <c r="V144" s="105"/>
      <c r="W144" s="105"/>
      <c r="X144" s="106"/>
      <c r="AT144" s="103" t="s">
        <v>169</v>
      </c>
      <c r="AU144" s="103" t="s">
        <v>82</v>
      </c>
      <c r="AV144" s="14" t="s">
        <v>168</v>
      </c>
      <c r="AW144" s="14" t="s">
        <v>4</v>
      </c>
      <c r="AX144" s="14" t="s">
        <v>80</v>
      </c>
      <c r="AY144" s="103" t="s">
        <v>161</v>
      </c>
    </row>
    <row r="145" spans="1:65" s="2" customFormat="1" ht="33" customHeight="1">
      <c r="A145" s="21"/>
      <c r="B145" s="137"/>
      <c r="C145" s="235" t="s">
        <v>180</v>
      </c>
      <c r="D145" s="235" t="s">
        <v>549</v>
      </c>
      <c r="E145" s="236" t="s">
        <v>1551</v>
      </c>
      <c r="F145" s="237" t="s">
        <v>1552</v>
      </c>
      <c r="G145" s="238" t="s">
        <v>269</v>
      </c>
      <c r="H145" s="239">
        <v>400</v>
      </c>
      <c r="I145" s="123"/>
      <c r="J145" s="240"/>
      <c r="K145" s="241">
        <f>ROUND(P145*H145,2)</f>
        <v>0</v>
      </c>
      <c r="L145" s="115"/>
      <c r="M145" s="116"/>
      <c r="N145" s="117" t="s">
        <v>1</v>
      </c>
      <c r="O145" s="91" t="s">
        <v>35</v>
      </c>
      <c r="P145" s="92">
        <f>I145+J145</f>
        <v>0</v>
      </c>
      <c r="Q145" s="92">
        <f>ROUND(I145*H145,2)</f>
        <v>0</v>
      </c>
      <c r="R145" s="92">
        <f>ROUND(J145*H145,2)</f>
        <v>0</v>
      </c>
      <c r="S145" s="93">
        <v>0</v>
      </c>
      <c r="T145" s="93">
        <f>S145*H145</f>
        <v>0</v>
      </c>
      <c r="U145" s="93">
        <v>0</v>
      </c>
      <c r="V145" s="93">
        <f>U145*H145</f>
        <v>0</v>
      </c>
      <c r="W145" s="93">
        <v>0</v>
      </c>
      <c r="X145" s="94">
        <f>W145*H145</f>
        <v>0</v>
      </c>
      <c r="Y145" s="21"/>
      <c r="Z145" s="21"/>
      <c r="AA145" s="21"/>
      <c r="AB145" s="21"/>
      <c r="AC145" s="21"/>
      <c r="AD145" s="21"/>
      <c r="AE145" s="21"/>
      <c r="AR145" s="95" t="s">
        <v>286</v>
      </c>
      <c r="AT145" s="95" t="s">
        <v>549</v>
      </c>
      <c r="AU145" s="95" t="s">
        <v>82</v>
      </c>
      <c r="AY145" s="17" t="s">
        <v>161</v>
      </c>
      <c r="BE145" s="96">
        <f>IF(O145="základní",K145,0)</f>
        <v>0</v>
      </c>
      <c r="BF145" s="96">
        <f>IF(O145="snížená",K145,0)</f>
        <v>0</v>
      </c>
      <c r="BG145" s="96">
        <f>IF(O145="zákl. přenesená",K145,0)</f>
        <v>0</v>
      </c>
      <c r="BH145" s="96">
        <f>IF(O145="sníž. přenesená",K145,0)</f>
        <v>0</v>
      </c>
      <c r="BI145" s="96">
        <f>IF(O145="nulová",K145,0)</f>
        <v>0</v>
      </c>
      <c r="BJ145" s="17" t="s">
        <v>80</v>
      </c>
      <c r="BK145" s="96">
        <f>ROUND(P145*H145,2)</f>
        <v>0</v>
      </c>
      <c r="BL145" s="17" t="s">
        <v>239</v>
      </c>
      <c r="BM145" s="95" t="s">
        <v>9</v>
      </c>
    </row>
    <row r="146" spans="1:65" s="2" customFormat="1" ht="21.75" customHeight="1">
      <c r="A146" s="21"/>
      <c r="B146" s="137"/>
      <c r="C146" s="213" t="s">
        <v>201</v>
      </c>
      <c r="D146" s="213" t="s">
        <v>164</v>
      </c>
      <c r="E146" s="214" t="s">
        <v>1553</v>
      </c>
      <c r="F146" s="215" t="s">
        <v>1554</v>
      </c>
      <c r="G146" s="216" t="s">
        <v>269</v>
      </c>
      <c r="H146" s="217">
        <v>12</v>
      </c>
      <c r="I146" s="218">
        <v>0</v>
      </c>
      <c r="J146" s="123"/>
      <c r="K146" s="218">
        <f>ROUND(P146*H146,2)</f>
        <v>0</v>
      </c>
      <c r="L146" s="89"/>
      <c r="M146" s="22"/>
      <c r="N146" s="90" t="s">
        <v>1</v>
      </c>
      <c r="O146" s="91" t="s">
        <v>35</v>
      </c>
      <c r="P146" s="92">
        <f>I146+J146</f>
        <v>0</v>
      </c>
      <c r="Q146" s="92">
        <f>ROUND(I146*H146,2)</f>
        <v>0</v>
      </c>
      <c r="R146" s="92">
        <f>ROUND(J146*H146,2)</f>
        <v>0</v>
      </c>
      <c r="S146" s="93">
        <v>0</v>
      </c>
      <c r="T146" s="93">
        <f>S146*H146</f>
        <v>0</v>
      </c>
      <c r="U146" s="93">
        <v>0</v>
      </c>
      <c r="V146" s="93">
        <f>U146*H146</f>
        <v>0</v>
      </c>
      <c r="W146" s="93">
        <v>0</v>
      </c>
      <c r="X146" s="94">
        <f>W146*H146</f>
        <v>0</v>
      </c>
      <c r="Y146" s="21"/>
      <c r="Z146" s="21"/>
      <c r="AA146" s="21"/>
      <c r="AB146" s="21"/>
      <c r="AC146" s="21"/>
      <c r="AD146" s="21"/>
      <c r="AE146" s="21"/>
      <c r="AR146" s="95" t="s">
        <v>239</v>
      </c>
      <c r="AT146" s="95" t="s">
        <v>164</v>
      </c>
      <c r="AU146" s="95" t="s">
        <v>82</v>
      </c>
      <c r="AY146" s="17" t="s">
        <v>161</v>
      </c>
      <c r="BE146" s="96">
        <f>IF(O146="základní",K146,0)</f>
        <v>0</v>
      </c>
      <c r="BF146" s="96">
        <f>IF(O146="snížená",K146,0)</f>
        <v>0</v>
      </c>
      <c r="BG146" s="96">
        <f>IF(O146="zákl. přenesená",K146,0)</f>
        <v>0</v>
      </c>
      <c r="BH146" s="96">
        <f>IF(O146="sníž. přenesená",K146,0)</f>
        <v>0</v>
      </c>
      <c r="BI146" s="96">
        <f>IF(O146="nulová",K146,0)</f>
        <v>0</v>
      </c>
      <c r="BJ146" s="17" t="s">
        <v>80</v>
      </c>
      <c r="BK146" s="96">
        <f>ROUND(P146*H146,2)</f>
        <v>0</v>
      </c>
      <c r="BL146" s="17" t="s">
        <v>239</v>
      </c>
      <c r="BM146" s="95" t="s">
        <v>204</v>
      </c>
    </row>
    <row r="147" spans="1:65" s="13" customFormat="1">
      <c r="B147" s="219"/>
      <c r="C147" s="220"/>
      <c r="D147" s="221" t="s">
        <v>169</v>
      </c>
      <c r="E147" s="222" t="s">
        <v>1</v>
      </c>
      <c r="F147" s="223" t="s">
        <v>9</v>
      </c>
      <c r="G147" s="220"/>
      <c r="H147" s="224">
        <v>12</v>
      </c>
      <c r="I147" s="220"/>
      <c r="J147" s="220"/>
      <c r="K147" s="220"/>
      <c r="M147" s="97"/>
      <c r="N147" s="99"/>
      <c r="O147" s="100"/>
      <c r="P147" s="100"/>
      <c r="Q147" s="100"/>
      <c r="R147" s="100"/>
      <c r="S147" s="100"/>
      <c r="T147" s="100"/>
      <c r="U147" s="100"/>
      <c r="V147" s="100"/>
      <c r="W147" s="100"/>
      <c r="X147" s="101"/>
      <c r="AT147" s="98" t="s">
        <v>169</v>
      </c>
      <c r="AU147" s="98" t="s">
        <v>82</v>
      </c>
      <c r="AV147" s="13" t="s">
        <v>82</v>
      </c>
      <c r="AW147" s="13" t="s">
        <v>4</v>
      </c>
      <c r="AX147" s="13" t="s">
        <v>72</v>
      </c>
      <c r="AY147" s="98" t="s">
        <v>161</v>
      </c>
    </row>
    <row r="148" spans="1:65" s="14" customFormat="1">
      <c r="B148" s="225"/>
      <c r="C148" s="226"/>
      <c r="D148" s="221" t="s">
        <v>169</v>
      </c>
      <c r="E148" s="227" t="s">
        <v>1</v>
      </c>
      <c r="F148" s="228" t="s">
        <v>171</v>
      </c>
      <c r="G148" s="226"/>
      <c r="H148" s="229">
        <v>12</v>
      </c>
      <c r="I148" s="226"/>
      <c r="J148" s="226"/>
      <c r="K148" s="226"/>
      <c r="M148" s="102"/>
      <c r="N148" s="104"/>
      <c r="O148" s="105"/>
      <c r="P148" s="105"/>
      <c r="Q148" s="105"/>
      <c r="R148" s="105"/>
      <c r="S148" s="105"/>
      <c r="T148" s="105"/>
      <c r="U148" s="105"/>
      <c r="V148" s="105"/>
      <c r="W148" s="105"/>
      <c r="X148" s="106"/>
      <c r="AT148" s="103" t="s">
        <v>169</v>
      </c>
      <c r="AU148" s="103" t="s">
        <v>82</v>
      </c>
      <c r="AV148" s="14" t="s">
        <v>168</v>
      </c>
      <c r="AW148" s="14" t="s">
        <v>4</v>
      </c>
      <c r="AX148" s="14" t="s">
        <v>80</v>
      </c>
      <c r="AY148" s="103" t="s">
        <v>161</v>
      </c>
    </row>
    <row r="149" spans="1:65" s="2" customFormat="1" ht="16.5" customHeight="1">
      <c r="A149" s="21"/>
      <c r="B149" s="137"/>
      <c r="C149" s="235" t="s">
        <v>185</v>
      </c>
      <c r="D149" s="235" t="s">
        <v>549</v>
      </c>
      <c r="E149" s="236" t="s">
        <v>1555</v>
      </c>
      <c r="F149" s="237" t="s">
        <v>1556</v>
      </c>
      <c r="G149" s="238" t="s">
        <v>269</v>
      </c>
      <c r="H149" s="239">
        <v>12</v>
      </c>
      <c r="I149" s="123"/>
      <c r="J149" s="240"/>
      <c r="K149" s="241">
        <f>ROUND(P149*H149,2)</f>
        <v>0</v>
      </c>
      <c r="L149" s="115"/>
      <c r="M149" s="116"/>
      <c r="N149" s="117" t="s">
        <v>1</v>
      </c>
      <c r="O149" s="91" t="s">
        <v>35</v>
      </c>
      <c r="P149" s="92">
        <f>I149+J149</f>
        <v>0</v>
      </c>
      <c r="Q149" s="92">
        <f>ROUND(I149*H149,2)</f>
        <v>0</v>
      </c>
      <c r="R149" s="92">
        <f>ROUND(J149*H149,2)</f>
        <v>0</v>
      </c>
      <c r="S149" s="93">
        <v>0</v>
      </c>
      <c r="T149" s="93">
        <f>S149*H149</f>
        <v>0</v>
      </c>
      <c r="U149" s="93">
        <v>0</v>
      </c>
      <c r="V149" s="93">
        <f>U149*H149</f>
        <v>0</v>
      </c>
      <c r="W149" s="93">
        <v>0</v>
      </c>
      <c r="X149" s="94">
        <f>W149*H149</f>
        <v>0</v>
      </c>
      <c r="Y149" s="21"/>
      <c r="Z149" s="21"/>
      <c r="AA149" s="21"/>
      <c r="AB149" s="21"/>
      <c r="AC149" s="21"/>
      <c r="AD149" s="21"/>
      <c r="AE149" s="21"/>
      <c r="AR149" s="95" t="s">
        <v>286</v>
      </c>
      <c r="AT149" s="95" t="s">
        <v>549</v>
      </c>
      <c r="AU149" s="95" t="s">
        <v>82</v>
      </c>
      <c r="AY149" s="17" t="s">
        <v>161</v>
      </c>
      <c r="BE149" s="96">
        <f>IF(O149="základní",K149,0)</f>
        <v>0</v>
      </c>
      <c r="BF149" s="96">
        <f>IF(O149="snížená",K149,0)</f>
        <v>0</v>
      </c>
      <c r="BG149" s="96">
        <f>IF(O149="zákl. přenesená",K149,0)</f>
        <v>0</v>
      </c>
      <c r="BH149" s="96">
        <f>IF(O149="sníž. přenesená",K149,0)</f>
        <v>0</v>
      </c>
      <c r="BI149" s="96">
        <f>IF(O149="nulová",K149,0)</f>
        <v>0</v>
      </c>
      <c r="BJ149" s="17" t="s">
        <v>80</v>
      </c>
      <c r="BK149" s="96">
        <f>ROUND(P149*H149,2)</f>
        <v>0</v>
      </c>
      <c r="BL149" s="17" t="s">
        <v>239</v>
      </c>
      <c r="BM149" s="95" t="s">
        <v>239</v>
      </c>
    </row>
    <row r="150" spans="1:65" s="13" customFormat="1">
      <c r="B150" s="219"/>
      <c r="C150" s="220"/>
      <c r="D150" s="221" t="s">
        <v>169</v>
      </c>
      <c r="E150" s="222" t="s">
        <v>1</v>
      </c>
      <c r="F150" s="223" t="s">
        <v>9</v>
      </c>
      <c r="G150" s="220"/>
      <c r="H150" s="224">
        <v>12</v>
      </c>
      <c r="I150" s="220"/>
      <c r="J150" s="220"/>
      <c r="K150" s="220"/>
      <c r="M150" s="97"/>
      <c r="N150" s="99"/>
      <c r="O150" s="100"/>
      <c r="P150" s="100"/>
      <c r="Q150" s="100"/>
      <c r="R150" s="100"/>
      <c r="S150" s="100"/>
      <c r="T150" s="100"/>
      <c r="U150" s="100"/>
      <c r="V150" s="100"/>
      <c r="W150" s="100"/>
      <c r="X150" s="101"/>
      <c r="AT150" s="98" t="s">
        <v>169</v>
      </c>
      <c r="AU150" s="98" t="s">
        <v>82</v>
      </c>
      <c r="AV150" s="13" t="s">
        <v>82</v>
      </c>
      <c r="AW150" s="13" t="s">
        <v>4</v>
      </c>
      <c r="AX150" s="13" t="s">
        <v>72</v>
      </c>
      <c r="AY150" s="98" t="s">
        <v>161</v>
      </c>
    </row>
    <row r="151" spans="1:65" s="14" customFormat="1">
      <c r="B151" s="225"/>
      <c r="C151" s="226"/>
      <c r="D151" s="221" t="s">
        <v>169</v>
      </c>
      <c r="E151" s="227" t="s">
        <v>1</v>
      </c>
      <c r="F151" s="228" t="s">
        <v>171</v>
      </c>
      <c r="G151" s="226"/>
      <c r="H151" s="229">
        <v>12</v>
      </c>
      <c r="I151" s="226"/>
      <c r="J151" s="226"/>
      <c r="K151" s="226"/>
      <c r="M151" s="102"/>
      <c r="N151" s="104"/>
      <c r="O151" s="105"/>
      <c r="P151" s="105"/>
      <c r="Q151" s="105"/>
      <c r="R151" s="105"/>
      <c r="S151" s="105"/>
      <c r="T151" s="105"/>
      <c r="U151" s="105"/>
      <c r="V151" s="105"/>
      <c r="W151" s="105"/>
      <c r="X151" s="106"/>
      <c r="AT151" s="103" t="s">
        <v>169</v>
      </c>
      <c r="AU151" s="103" t="s">
        <v>82</v>
      </c>
      <c r="AV151" s="14" t="s">
        <v>168</v>
      </c>
      <c r="AW151" s="14" t="s">
        <v>4</v>
      </c>
      <c r="AX151" s="14" t="s">
        <v>80</v>
      </c>
      <c r="AY151" s="103" t="s">
        <v>161</v>
      </c>
    </row>
    <row r="152" spans="1:65" s="2" customFormat="1" ht="24.2" customHeight="1">
      <c r="A152" s="21"/>
      <c r="B152" s="137"/>
      <c r="C152" s="213" t="s">
        <v>162</v>
      </c>
      <c r="D152" s="213" t="s">
        <v>164</v>
      </c>
      <c r="E152" s="214" t="s">
        <v>1557</v>
      </c>
      <c r="F152" s="215" t="s">
        <v>1558</v>
      </c>
      <c r="G152" s="216" t="s">
        <v>269</v>
      </c>
      <c r="H152" s="217">
        <v>6</v>
      </c>
      <c r="I152" s="218">
        <v>0</v>
      </c>
      <c r="J152" s="123"/>
      <c r="K152" s="218">
        <f>ROUND(P152*H152,2)</f>
        <v>0</v>
      </c>
      <c r="L152" s="89"/>
      <c r="M152" s="22"/>
      <c r="N152" s="90" t="s">
        <v>1</v>
      </c>
      <c r="O152" s="91" t="s">
        <v>35</v>
      </c>
      <c r="P152" s="92">
        <f>I152+J152</f>
        <v>0</v>
      </c>
      <c r="Q152" s="92">
        <f>ROUND(I152*H152,2)</f>
        <v>0</v>
      </c>
      <c r="R152" s="92">
        <f>ROUND(J152*H152,2)</f>
        <v>0</v>
      </c>
      <c r="S152" s="93">
        <v>0</v>
      </c>
      <c r="T152" s="93">
        <f>S152*H152</f>
        <v>0</v>
      </c>
      <c r="U152" s="93">
        <v>0</v>
      </c>
      <c r="V152" s="93">
        <f>U152*H152</f>
        <v>0</v>
      </c>
      <c r="W152" s="93">
        <v>0</v>
      </c>
      <c r="X152" s="94">
        <f>W152*H152</f>
        <v>0</v>
      </c>
      <c r="Y152" s="21"/>
      <c r="Z152" s="21"/>
      <c r="AA152" s="21"/>
      <c r="AB152" s="21"/>
      <c r="AC152" s="21"/>
      <c r="AD152" s="21"/>
      <c r="AE152" s="21"/>
      <c r="AR152" s="95" t="s">
        <v>239</v>
      </c>
      <c r="AT152" s="95" t="s">
        <v>164</v>
      </c>
      <c r="AU152" s="95" t="s">
        <v>82</v>
      </c>
      <c r="AY152" s="17" t="s">
        <v>161</v>
      </c>
      <c r="BE152" s="96">
        <f>IF(O152="základní",K152,0)</f>
        <v>0</v>
      </c>
      <c r="BF152" s="96">
        <f>IF(O152="snížená",K152,0)</f>
        <v>0</v>
      </c>
      <c r="BG152" s="96">
        <f>IF(O152="zákl. přenesená",K152,0)</f>
        <v>0</v>
      </c>
      <c r="BH152" s="96">
        <f>IF(O152="sníž. přenesená",K152,0)</f>
        <v>0</v>
      </c>
      <c r="BI152" s="96">
        <f>IF(O152="nulová",K152,0)</f>
        <v>0</v>
      </c>
      <c r="BJ152" s="17" t="s">
        <v>80</v>
      </c>
      <c r="BK152" s="96">
        <f>ROUND(P152*H152,2)</f>
        <v>0</v>
      </c>
      <c r="BL152" s="17" t="s">
        <v>239</v>
      </c>
      <c r="BM152" s="95" t="s">
        <v>245</v>
      </c>
    </row>
    <row r="153" spans="1:65" s="13" customFormat="1">
      <c r="B153" s="219"/>
      <c r="C153" s="220"/>
      <c r="D153" s="221" t="s">
        <v>169</v>
      </c>
      <c r="E153" s="222" t="s">
        <v>1</v>
      </c>
      <c r="F153" s="223" t="s">
        <v>180</v>
      </c>
      <c r="G153" s="220"/>
      <c r="H153" s="224">
        <v>6</v>
      </c>
      <c r="I153" s="220"/>
      <c r="J153" s="220"/>
      <c r="K153" s="220"/>
      <c r="M153" s="97"/>
      <c r="N153" s="99"/>
      <c r="O153" s="100"/>
      <c r="P153" s="100"/>
      <c r="Q153" s="100"/>
      <c r="R153" s="100"/>
      <c r="S153" s="100"/>
      <c r="T153" s="100"/>
      <c r="U153" s="100"/>
      <c r="V153" s="100"/>
      <c r="W153" s="100"/>
      <c r="X153" s="101"/>
      <c r="AT153" s="98" t="s">
        <v>169</v>
      </c>
      <c r="AU153" s="98" t="s">
        <v>82</v>
      </c>
      <c r="AV153" s="13" t="s">
        <v>82</v>
      </c>
      <c r="AW153" s="13" t="s">
        <v>4</v>
      </c>
      <c r="AX153" s="13" t="s">
        <v>72</v>
      </c>
      <c r="AY153" s="98" t="s">
        <v>161</v>
      </c>
    </row>
    <row r="154" spans="1:65" s="14" customFormat="1">
      <c r="B154" s="225"/>
      <c r="C154" s="226"/>
      <c r="D154" s="221" t="s">
        <v>169</v>
      </c>
      <c r="E154" s="227" t="s">
        <v>1</v>
      </c>
      <c r="F154" s="228" t="s">
        <v>171</v>
      </c>
      <c r="G154" s="226"/>
      <c r="H154" s="229">
        <v>6</v>
      </c>
      <c r="I154" s="226"/>
      <c r="J154" s="226"/>
      <c r="K154" s="226"/>
      <c r="M154" s="102"/>
      <c r="N154" s="104"/>
      <c r="O154" s="105"/>
      <c r="P154" s="105"/>
      <c r="Q154" s="105"/>
      <c r="R154" s="105"/>
      <c r="S154" s="105"/>
      <c r="T154" s="105"/>
      <c r="U154" s="105"/>
      <c r="V154" s="105"/>
      <c r="W154" s="105"/>
      <c r="X154" s="106"/>
      <c r="AT154" s="103" t="s">
        <v>169</v>
      </c>
      <c r="AU154" s="103" t="s">
        <v>82</v>
      </c>
      <c r="AV154" s="14" t="s">
        <v>168</v>
      </c>
      <c r="AW154" s="14" t="s">
        <v>4</v>
      </c>
      <c r="AX154" s="14" t="s">
        <v>80</v>
      </c>
      <c r="AY154" s="103" t="s">
        <v>161</v>
      </c>
    </row>
    <row r="155" spans="1:65" s="2" customFormat="1" ht="24.2" customHeight="1">
      <c r="A155" s="21"/>
      <c r="B155" s="137"/>
      <c r="C155" s="235" t="s">
        <v>195</v>
      </c>
      <c r="D155" s="235" t="s">
        <v>549</v>
      </c>
      <c r="E155" s="236" t="s">
        <v>1559</v>
      </c>
      <c r="F155" s="237" t="s">
        <v>1560</v>
      </c>
      <c r="G155" s="238" t="s">
        <v>269</v>
      </c>
      <c r="H155" s="239">
        <v>6</v>
      </c>
      <c r="I155" s="123"/>
      <c r="J155" s="240"/>
      <c r="K155" s="241">
        <f>ROUND(P155*H155,2)</f>
        <v>0</v>
      </c>
      <c r="L155" s="115"/>
      <c r="M155" s="116"/>
      <c r="N155" s="117" t="s">
        <v>1</v>
      </c>
      <c r="O155" s="91" t="s">
        <v>35</v>
      </c>
      <c r="P155" s="92">
        <f>I155+J155</f>
        <v>0</v>
      </c>
      <c r="Q155" s="92">
        <f>ROUND(I155*H155,2)</f>
        <v>0</v>
      </c>
      <c r="R155" s="92">
        <f>ROUND(J155*H155,2)</f>
        <v>0</v>
      </c>
      <c r="S155" s="93">
        <v>0</v>
      </c>
      <c r="T155" s="93">
        <f>S155*H155</f>
        <v>0</v>
      </c>
      <c r="U155" s="93">
        <v>0</v>
      </c>
      <c r="V155" s="93">
        <f>U155*H155</f>
        <v>0</v>
      </c>
      <c r="W155" s="93">
        <v>0</v>
      </c>
      <c r="X155" s="94">
        <f>W155*H155</f>
        <v>0</v>
      </c>
      <c r="Y155" s="21"/>
      <c r="Z155" s="21"/>
      <c r="AA155" s="21"/>
      <c r="AB155" s="21"/>
      <c r="AC155" s="21"/>
      <c r="AD155" s="21"/>
      <c r="AE155" s="21"/>
      <c r="AR155" s="95" t="s">
        <v>286</v>
      </c>
      <c r="AT155" s="95" t="s">
        <v>549</v>
      </c>
      <c r="AU155" s="95" t="s">
        <v>82</v>
      </c>
      <c r="AY155" s="17" t="s">
        <v>161</v>
      </c>
      <c r="BE155" s="96">
        <f>IF(O155="základní",K155,0)</f>
        <v>0</v>
      </c>
      <c r="BF155" s="96">
        <f>IF(O155="snížená",K155,0)</f>
        <v>0</v>
      </c>
      <c r="BG155" s="96">
        <f>IF(O155="zákl. přenesená",K155,0)</f>
        <v>0</v>
      </c>
      <c r="BH155" s="96">
        <f>IF(O155="sníž. přenesená",K155,0)</f>
        <v>0</v>
      </c>
      <c r="BI155" s="96">
        <f>IF(O155="nulová",K155,0)</f>
        <v>0</v>
      </c>
      <c r="BJ155" s="17" t="s">
        <v>80</v>
      </c>
      <c r="BK155" s="96">
        <f>ROUND(P155*H155,2)</f>
        <v>0</v>
      </c>
      <c r="BL155" s="17" t="s">
        <v>239</v>
      </c>
      <c r="BM155" s="95" t="s">
        <v>248</v>
      </c>
    </row>
    <row r="156" spans="1:65" s="13" customFormat="1">
      <c r="B156" s="219"/>
      <c r="C156" s="220"/>
      <c r="D156" s="221" t="s">
        <v>169</v>
      </c>
      <c r="E156" s="222" t="s">
        <v>1</v>
      </c>
      <c r="F156" s="223" t="s">
        <v>180</v>
      </c>
      <c r="G156" s="220"/>
      <c r="H156" s="224">
        <v>6</v>
      </c>
      <c r="I156" s="220"/>
      <c r="J156" s="220"/>
      <c r="K156" s="220"/>
      <c r="M156" s="97"/>
      <c r="N156" s="99"/>
      <c r="O156" s="100"/>
      <c r="P156" s="100"/>
      <c r="Q156" s="100"/>
      <c r="R156" s="100"/>
      <c r="S156" s="100"/>
      <c r="T156" s="100"/>
      <c r="U156" s="100"/>
      <c r="V156" s="100"/>
      <c r="W156" s="100"/>
      <c r="X156" s="101"/>
      <c r="AT156" s="98" t="s">
        <v>169</v>
      </c>
      <c r="AU156" s="98" t="s">
        <v>82</v>
      </c>
      <c r="AV156" s="13" t="s">
        <v>82</v>
      </c>
      <c r="AW156" s="13" t="s">
        <v>4</v>
      </c>
      <c r="AX156" s="13" t="s">
        <v>72</v>
      </c>
      <c r="AY156" s="98" t="s">
        <v>161</v>
      </c>
    </row>
    <row r="157" spans="1:65" s="14" customFormat="1">
      <c r="B157" s="225"/>
      <c r="C157" s="226"/>
      <c r="D157" s="221" t="s">
        <v>169</v>
      </c>
      <c r="E157" s="227" t="s">
        <v>1</v>
      </c>
      <c r="F157" s="228" t="s">
        <v>171</v>
      </c>
      <c r="G157" s="226"/>
      <c r="H157" s="229">
        <v>6</v>
      </c>
      <c r="I157" s="226"/>
      <c r="J157" s="226"/>
      <c r="K157" s="226"/>
      <c r="M157" s="102"/>
      <c r="N157" s="104"/>
      <c r="O157" s="105"/>
      <c r="P157" s="105"/>
      <c r="Q157" s="105"/>
      <c r="R157" s="105"/>
      <c r="S157" s="105"/>
      <c r="T157" s="105"/>
      <c r="U157" s="105"/>
      <c r="V157" s="105"/>
      <c r="W157" s="105"/>
      <c r="X157" s="106"/>
      <c r="AT157" s="103" t="s">
        <v>169</v>
      </c>
      <c r="AU157" s="103" t="s">
        <v>82</v>
      </c>
      <c r="AV157" s="14" t="s">
        <v>168</v>
      </c>
      <c r="AW157" s="14" t="s">
        <v>4</v>
      </c>
      <c r="AX157" s="14" t="s">
        <v>80</v>
      </c>
      <c r="AY157" s="103" t="s">
        <v>161</v>
      </c>
    </row>
    <row r="158" spans="1:65" s="2" customFormat="1" ht="16.5" customHeight="1">
      <c r="A158" s="21"/>
      <c r="B158" s="137"/>
      <c r="C158" s="235" t="s">
        <v>249</v>
      </c>
      <c r="D158" s="235" t="s">
        <v>549</v>
      </c>
      <c r="E158" s="236" t="s">
        <v>1561</v>
      </c>
      <c r="F158" s="237" t="s">
        <v>1562</v>
      </c>
      <c r="G158" s="238" t="s">
        <v>269</v>
      </c>
      <c r="H158" s="239">
        <v>6</v>
      </c>
      <c r="I158" s="123"/>
      <c r="J158" s="240"/>
      <c r="K158" s="241">
        <f>ROUND(P158*H158,2)</f>
        <v>0</v>
      </c>
      <c r="L158" s="115"/>
      <c r="M158" s="116"/>
      <c r="N158" s="117" t="s">
        <v>1</v>
      </c>
      <c r="O158" s="91" t="s">
        <v>35</v>
      </c>
      <c r="P158" s="92">
        <f>I158+J158</f>
        <v>0</v>
      </c>
      <c r="Q158" s="92">
        <f>ROUND(I158*H158,2)</f>
        <v>0</v>
      </c>
      <c r="R158" s="92">
        <f>ROUND(J158*H158,2)</f>
        <v>0</v>
      </c>
      <c r="S158" s="93">
        <v>0</v>
      </c>
      <c r="T158" s="93">
        <f>S158*H158</f>
        <v>0</v>
      </c>
      <c r="U158" s="93">
        <v>0</v>
      </c>
      <c r="V158" s="93">
        <f>U158*H158</f>
        <v>0</v>
      </c>
      <c r="W158" s="93">
        <v>0</v>
      </c>
      <c r="X158" s="94">
        <f>W158*H158</f>
        <v>0</v>
      </c>
      <c r="Y158" s="21"/>
      <c r="Z158" s="21"/>
      <c r="AA158" s="21"/>
      <c r="AB158" s="21"/>
      <c r="AC158" s="21"/>
      <c r="AD158" s="21"/>
      <c r="AE158" s="21"/>
      <c r="AR158" s="95" t="s">
        <v>286</v>
      </c>
      <c r="AT158" s="95" t="s">
        <v>549</v>
      </c>
      <c r="AU158" s="95" t="s">
        <v>82</v>
      </c>
      <c r="AY158" s="17" t="s">
        <v>161</v>
      </c>
      <c r="BE158" s="96">
        <f>IF(O158="základní",K158,0)</f>
        <v>0</v>
      </c>
      <c r="BF158" s="96">
        <f>IF(O158="snížená",K158,0)</f>
        <v>0</v>
      </c>
      <c r="BG158" s="96">
        <f>IF(O158="zákl. přenesená",K158,0)</f>
        <v>0</v>
      </c>
      <c r="BH158" s="96">
        <f>IF(O158="sníž. přenesená",K158,0)</f>
        <v>0</v>
      </c>
      <c r="BI158" s="96">
        <f>IF(O158="nulová",K158,0)</f>
        <v>0</v>
      </c>
      <c r="BJ158" s="17" t="s">
        <v>80</v>
      </c>
      <c r="BK158" s="96">
        <f>ROUND(P158*H158,2)</f>
        <v>0</v>
      </c>
      <c r="BL158" s="17" t="s">
        <v>239</v>
      </c>
      <c r="BM158" s="95" t="s">
        <v>252</v>
      </c>
    </row>
    <row r="159" spans="1:65" s="13" customFormat="1">
      <c r="B159" s="219"/>
      <c r="C159" s="220"/>
      <c r="D159" s="221" t="s">
        <v>169</v>
      </c>
      <c r="E159" s="222" t="s">
        <v>1</v>
      </c>
      <c r="F159" s="223" t="s">
        <v>180</v>
      </c>
      <c r="G159" s="220"/>
      <c r="H159" s="224">
        <v>6</v>
      </c>
      <c r="I159" s="220"/>
      <c r="J159" s="220"/>
      <c r="K159" s="220"/>
      <c r="M159" s="97"/>
      <c r="N159" s="99"/>
      <c r="O159" s="100"/>
      <c r="P159" s="100"/>
      <c r="Q159" s="100"/>
      <c r="R159" s="100"/>
      <c r="S159" s="100"/>
      <c r="T159" s="100"/>
      <c r="U159" s="100"/>
      <c r="V159" s="100"/>
      <c r="W159" s="100"/>
      <c r="X159" s="101"/>
      <c r="AT159" s="98" t="s">
        <v>169</v>
      </c>
      <c r="AU159" s="98" t="s">
        <v>82</v>
      </c>
      <c r="AV159" s="13" t="s">
        <v>82</v>
      </c>
      <c r="AW159" s="13" t="s">
        <v>4</v>
      </c>
      <c r="AX159" s="13" t="s">
        <v>72</v>
      </c>
      <c r="AY159" s="98" t="s">
        <v>161</v>
      </c>
    </row>
    <row r="160" spans="1:65" s="14" customFormat="1">
      <c r="B160" s="225"/>
      <c r="C160" s="226"/>
      <c r="D160" s="221" t="s">
        <v>169</v>
      </c>
      <c r="E160" s="227" t="s">
        <v>1</v>
      </c>
      <c r="F160" s="228" t="s">
        <v>171</v>
      </c>
      <c r="G160" s="226"/>
      <c r="H160" s="229">
        <v>6</v>
      </c>
      <c r="I160" s="226"/>
      <c r="J160" s="226"/>
      <c r="K160" s="226"/>
      <c r="M160" s="102"/>
      <c r="N160" s="104"/>
      <c r="O160" s="105"/>
      <c r="P160" s="105"/>
      <c r="Q160" s="105"/>
      <c r="R160" s="105"/>
      <c r="S160" s="105"/>
      <c r="T160" s="105"/>
      <c r="U160" s="105"/>
      <c r="V160" s="105"/>
      <c r="W160" s="105"/>
      <c r="X160" s="106"/>
      <c r="AT160" s="103" t="s">
        <v>169</v>
      </c>
      <c r="AU160" s="103" t="s">
        <v>82</v>
      </c>
      <c r="AV160" s="14" t="s">
        <v>168</v>
      </c>
      <c r="AW160" s="14" t="s">
        <v>4</v>
      </c>
      <c r="AX160" s="14" t="s">
        <v>80</v>
      </c>
      <c r="AY160" s="103" t="s">
        <v>161</v>
      </c>
    </row>
    <row r="161" spans="1:65" s="2" customFormat="1" ht="24.2" customHeight="1">
      <c r="A161" s="21"/>
      <c r="B161" s="137"/>
      <c r="C161" s="213" t="s">
        <v>9</v>
      </c>
      <c r="D161" s="213" t="s">
        <v>164</v>
      </c>
      <c r="E161" s="214" t="s">
        <v>1563</v>
      </c>
      <c r="F161" s="215" t="s">
        <v>1564</v>
      </c>
      <c r="G161" s="216" t="s">
        <v>269</v>
      </c>
      <c r="H161" s="217">
        <v>6</v>
      </c>
      <c r="I161" s="218">
        <v>0</v>
      </c>
      <c r="J161" s="123"/>
      <c r="K161" s="218">
        <f>ROUND(P161*H161,2)</f>
        <v>0</v>
      </c>
      <c r="L161" s="89"/>
      <c r="M161" s="22"/>
      <c r="N161" s="90" t="s">
        <v>1</v>
      </c>
      <c r="O161" s="91" t="s">
        <v>35</v>
      </c>
      <c r="P161" s="92">
        <f>I161+J161</f>
        <v>0</v>
      </c>
      <c r="Q161" s="92">
        <f>ROUND(I161*H161,2)</f>
        <v>0</v>
      </c>
      <c r="R161" s="92">
        <f>ROUND(J161*H161,2)</f>
        <v>0</v>
      </c>
      <c r="S161" s="93">
        <v>0</v>
      </c>
      <c r="T161" s="93">
        <f>S161*H161</f>
        <v>0</v>
      </c>
      <c r="U161" s="93">
        <v>0</v>
      </c>
      <c r="V161" s="93">
        <f>U161*H161</f>
        <v>0</v>
      </c>
      <c r="W161" s="93">
        <v>0</v>
      </c>
      <c r="X161" s="94">
        <f>W161*H161</f>
        <v>0</v>
      </c>
      <c r="Y161" s="21"/>
      <c r="Z161" s="21"/>
      <c r="AA161" s="21"/>
      <c r="AB161" s="21"/>
      <c r="AC161" s="21"/>
      <c r="AD161" s="21"/>
      <c r="AE161" s="21"/>
      <c r="AR161" s="95" t="s">
        <v>239</v>
      </c>
      <c r="AT161" s="95" t="s">
        <v>164</v>
      </c>
      <c r="AU161" s="95" t="s">
        <v>82</v>
      </c>
      <c r="AY161" s="17" t="s">
        <v>161</v>
      </c>
      <c r="BE161" s="96">
        <f>IF(O161="základní",K161,0)</f>
        <v>0</v>
      </c>
      <c r="BF161" s="96">
        <f>IF(O161="snížená",K161,0)</f>
        <v>0</v>
      </c>
      <c r="BG161" s="96">
        <f>IF(O161="zákl. přenesená",K161,0)</f>
        <v>0</v>
      </c>
      <c r="BH161" s="96">
        <f>IF(O161="sníž. přenesená",K161,0)</f>
        <v>0</v>
      </c>
      <c r="BI161" s="96">
        <f>IF(O161="nulová",K161,0)</f>
        <v>0</v>
      </c>
      <c r="BJ161" s="17" t="s">
        <v>80</v>
      </c>
      <c r="BK161" s="96">
        <f>ROUND(P161*H161,2)</f>
        <v>0</v>
      </c>
      <c r="BL161" s="17" t="s">
        <v>239</v>
      </c>
      <c r="BM161" s="95" t="s">
        <v>257</v>
      </c>
    </row>
    <row r="162" spans="1:65" s="13" customFormat="1">
      <c r="B162" s="219"/>
      <c r="C162" s="220"/>
      <c r="D162" s="221" t="s">
        <v>169</v>
      </c>
      <c r="E162" s="222" t="s">
        <v>1</v>
      </c>
      <c r="F162" s="223" t="s">
        <v>180</v>
      </c>
      <c r="G162" s="220"/>
      <c r="H162" s="224">
        <v>6</v>
      </c>
      <c r="I162" s="220"/>
      <c r="J162" s="220"/>
      <c r="K162" s="220"/>
      <c r="M162" s="97"/>
      <c r="N162" s="99"/>
      <c r="O162" s="100"/>
      <c r="P162" s="100"/>
      <c r="Q162" s="100"/>
      <c r="R162" s="100"/>
      <c r="S162" s="100"/>
      <c r="T162" s="100"/>
      <c r="U162" s="100"/>
      <c r="V162" s="100"/>
      <c r="W162" s="100"/>
      <c r="X162" s="101"/>
      <c r="AT162" s="98" t="s">
        <v>169</v>
      </c>
      <c r="AU162" s="98" t="s">
        <v>82</v>
      </c>
      <c r="AV162" s="13" t="s">
        <v>82</v>
      </c>
      <c r="AW162" s="13" t="s">
        <v>4</v>
      </c>
      <c r="AX162" s="13" t="s">
        <v>72</v>
      </c>
      <c r="AY162" s="98" t="s">
        <v>161</v>
      </c>
    </row>
    <row r="163" spans="1:65" s="14" customFormat="1">
      <c r="B163" s="225"/>
      <c r="C163" s="226"/>
      <c r="D163" s="221" t="s">
        <v>169</v>
      </c>
      <c r="E163" s="227" t="s">
        <v>1</v>
      </c>
      <c r="F163" s="228" t="s">
        <v>171</v>
      </c>
      <c r="G163" s="226"/>
      <c r="H163" s="229">
        <v>6</v>
      </c>
      <c r="I163" s="226"/>
      <c r="J163" s="226"/>
      <c r="K163" s="226"/>
      <c r="M163" s="102"/>
      <c r="N163" s="104"/>
      <c r="O163" s="105"/>
      <c r="P163" s="105"/>
      <c r="Q163" s="105"/>
      <c r="R163" s="105"/>
      <c r="S163" s="105"/>
      <c r="T163" s="105"/>
      <c r="U163" s="105"/>
      <c r="V163" s="105"/>
      <c r="W163" s="105"/>
      <c r="X163" s="106"/>
      <c r="AT163" s="103" t="s">
        <v>169</v>
      </c>
      <c r="AU163" s="103" t="s">
        <v>82</v>
      </c>
      <c r="AV163" s="14" t="s">
        <v>168</v>
      </c>
      <c r="AW163" s="14" t="s">
        <v>4</v>
      </c>
      <c r="AX163" s="14" t="s">
        <v>80</v>
      </c>
      <c r="AY163" s="103" t="s">
        <v>161</v>
      </c>
    </row>
    <row r="164" spans="1:65" s="2" customFormat="1" ht="21.75" customHeight="1">
      <c r="A164" s="21"/>
      <c r="B164" s="137"/>
      <c r="C164" s="235" t="s">
        <v>266</v>
      </c>
      <c r="D164" s="235" t="s">
        <v>549</v>
      </c>
      <c r="E164" s="236" t="s">
        <v>1565</v>
      </c>
      <c r="F164" s="237" t="s">
        <v>1566</v>
      </c>
      <c r="G164" s="238" t="s">
        <v>269</v>
      </c>
      <c r="H164" s="239">
        <v>6</v>
      </c>
      <c r="I164" s="123"/>
      <c r="J164" s="240"/>
      <c r="K164" s="241">
        <f>ROUND(P164*H164,2)</f>
        <v>0</v>
      </c>
      <c r="L164" s="115"/>
      <c r="M164" s="116"/>
      <c r="N164" s="117" t="s">
        <v>1</v>
      </c>
      <c r="O164" s="91" t="s">
        <v>35</v>
      </c>
      <c r="P164" s="92">
        <f>I164+J164</f>
        <v>0</v>
      </c>
      <c r="Q164" s="92">
        <f>ROUND(I164*H164,2)</f>
        <v>0</v>
      </c>
      <c r="R164" s="92">
        <f>ROUND(J164*H164,2)</f>
        <v>0</v>
      </c>
      <c r="S164" s="93">
        <v>0</v>
      </c>
      <c r="T164" s="93">
        <f>S164*H164</f>
        <v>0</v>
      </c>
      <c r="U164" s="93">
        <v>0</v>
      </c>
      <c r="V164" s="93">
        <f>U164*H164</f>
        <v>0</v>
      </c>
      <c r="W164" s="93">
        <v>0</v>
      </c>
      <c r="X164" s="94">
        <f>W164*H164</f>
        <v>0</v>
      </c>
      <c r="Y164" s="21"/>
      <c r="Z164" s="21"/>
      <c r="AA164" s="21"/>
      <c r="AB164" s="21"/>
      <c r="AC164" s="21"/>
      <c r="AD164" s="21"/>
      <c r="AE164" s="21"/>
      <c r="AR164" s="95" t="s">
        <v>286</v>
      </c>
      <c r="AT164" s="95" t="s">
        <v>549</v>
      </c>
      <c r="AU164" s="95" t="s">
        <v>82</v>
      </c>
      <c r="AY164" s="17" t="s">
        <v>161</v>
      </c>
      <c r="BE164" s="96">
        <f>IF(O164="základní",K164,0)</f>
        <v>0</v>
      </c>
      <c r="BF164" s="96">
        <f>IF(O164="snížená",K164,0)</f>
        <v>0</v>
      </c>
      <c r="BG164" s="96">
        <f>IF(O164="zákl. přenesená",K164,0)</f>
        <v>0</v>
      </c>
      <c r="BH164" s="96">
        <f>IF(O164="sníž. přenesená",K164,0)</f>
        <v>0</v>
      </c>
      <c r="BI164" s="96">
        <f>IF(O164="nulová",K164,0)</f>
        <v>0</v>
      </c>
      <c r="BJ164" s="17" t="s">
        <v>80</v>
      </c>
      <c r="BK164" s="96">
        <f>ROUND(P164*H164,2)</f>
        <v>0</v>
      </c>
      <c r="BL164" s="17" t="s">
        <v>239</v>
      </c>
      <c r="BM164" s="95" t="s">
        <v>270</v>
      </c>
    </row>
    <row r="165" spans="1:65" s="13" customFormat="1">
      <c r="B165" s="219"/>
      <c r="C165" s="220"/>
      <c r="D165" s="221" t="s">
        <v>169</v>
      </c>
      <c r="E165" s="222" t="s">
        <v>1</v>
      </c>
      <c r="F165" s="223" t="s">
        <v>180</v>
      </c>
      <c r="G165" s="220"/>
      <c r="H165" s="224">
        <v>6</v>
      </c>
      <c r="I165" s="220"/>
      <c r="J165" s="220"/>
      <c r="K165" s="220"/>
      <c r="M165" s="97"/>
      <c r="N165" s="99"/>
      <c r="O165" s="100"/>
      <c r="P165" s="100"/>
      <c r="Q165" s="100"/>
      <c r="R165" s="100"/>
      <c r="S165" s="100"/>
      <c r="T165" s="100"/>
      <c r="U165" s="100"/>
      <c r="V165" s="100"/>
      <c r="W165" s="100"/>
      <c r="X165" s="101"/>
      <c r="AT165" s="98" t="s">
        <v>169</v>
      </c>
      <c r="AU165" s="98" t="s">
        <v>82</v>
      </c>
      <c r="AV165" s="13" t="s">
        <v>82</v>
      </c>
      <c r="AW165" s="13" t="s">
        <v>4</v>
      </c>
      <c r="AX165" s="13" t="s">
        <v>72</v>
      </c>
      <c r="AY165" s="98" t="s">
        <v>161</v>
      </c>
    </row>
    <row r="166" spans="1:65" s="14" customFormat="1">
      <c r="B166" s="225"/>
      <c r="C166" s="226"/>
      <c r="D166" s="221" t="s">
        <v>169</v>
      </c>
      <c r="E166" s="227" t="s">
        <v>1</v>
      </c>
      <c r="F166" s="228" t="s">
        <v>171</v>
      </c>
      <c r="G166" s="226"/>
      <c r="H166" s="229">
        <v>6</v>
      </c>
      <c r="I166" s="226"/>
      <c r="J166" s="226"/>
      <c r="K166" s="226"/>
      <c r="M166" s="102"/>
      <c r="N166" s="104"/>
      <c r="O166" s="105"/>
      <c r="P166" s="105"/>
      <c r="Q166" s="105"/>
      <c r="R166" s="105"/>
      <c r="S166" s="105"/>
      <c r="T166" s="105"/>
      <c r="U166" s="105"/>
      <c r="V166" s="105"/>
      <c r="W166" s="105"/>
      <c r="X166" s="106"/>
      <c r="AT166" s="103" t="s">
        <v>169</v>
      </c>
      <c r="AU166" s="103" t="s">
        <v>82</v>
      </c>
      <c r="AV166" s="14" t="s">
        <v>168</v>
      </c>
      <c r="AW166" s="14" t="s">
        <v>4</v>
      </c>
      <c r="AX166" s="14" t="s">
        <v>80</v>
      </c>
      <c r="AY166" s="103" t="s">
        <v>161</v>
      </c>
    </row>
    <row r="167" spans="1:65" s="2" customFormat="1" ht="16.5" customHeight="1">
      <c r="A167" s="21"/>
      <c r="B167" s="137"/>
      <c r="C167" s="235" t="s">
        <v>204</v>
      </c>
      <c r="D167" s="235" t="s">
        <v>549</v>
      </c>
      <c r="E167" s="236" t="s">
        <v>1567</v>
      </c>
      <c r="F167" s="237" t="s">
        <v>1568</v>
      </c>
      <c r="G167" s="238" t="s">
        <v>269</v>
      </c>
      <c r="H167" s="239">
        <v>12</v>
      </c>
      <c r="I167" s="123"/>
      <c r="J167" s="240"/>
      <c r="K167" s="241">
        <f>ROUND(P167*H167,2)</f>
        <v>0</v>
      </c>
      <c r="L167" s="115"/>
      <c r="M167" s="116"/>
      <c r="N167" s="117" t="s">
        <v>1</v>
      </c>
      <c r="O167" s="91" t="s">
        <v>35</v>
      </c>
      <c r="P167" s="92">
        <f>I167+J167</f>
        <v>0</v>
      </c>
      <c r="Q167" s="92">
        <f>ROUND(I167*H167,2)</f>
        <v>0</v>
      </c>
      <c r="R167" s="92">
        <f>ROUND(J167*H167,2)</f>
        <v>0</v>
      </c>
      <c r="S167" s="93">
        <v>0</v>
      </c>
      <c r="T167" s="93">
        <f>S167*H167</f>
        <v>0</v>
      </c>
      <c r="U167" s="93">
        <v>0</v>
      </c>
      <c r="V167" s="93">
        <f>U167*H167</f>
        <v>0</v>
      </c>
      <c r="W167" s="93">
        <v>0</v>
      </c>
      <c r="X167" s="94">
        <f>W167*H167</f>
        <v>0</v>
      </c>
      <c r="Y167" s="21"/>
      <c r="Z167" s="21"/>
      <c r="AA167" s="21"/>
      <c r="AB167" s="21"/>
      <c r="AC167" s="21"/>
      <c r="AD167" s="21"/>
      <c r="AE167" s="21"/>
      <c r="AR167" s="95" t="s">
        <v>286</v>
      </c>
      <c r="AT167" s="95" t="s">
        <v>549</v>
      </c>
      <c r="AU167" s="95" t="s">
        <v>82</v>
      </c>
      <c r="AY167" s="17" t="s">
        <v>161</v>
      </c>
      <c r="BE167" s="96">
        <f>IF(O167="základní",K167,0)</f>
        <v>0</v>
      </c>
      <c r="BF167" s="96">
        <f>IF(O167="snížená",K167,0)</f>
        <v>0</v>
      </c>
      <c r="BG167" s="96">
        <f>IF(O167="zákl. přenesená",K167,0)</f>
        <v>0</v>
      </c>
      <c r="BH167" s="96">
        <f>IF(O167="sníž. přenesená",K167,0)</f>
        <v>0</v>
      </c>
      <c r="BI167" s="96">
        <f>IF(O167="nulová",K167,0)</f>
        <v>0</v>
      </c>
      <c r="BJ167" s="17" t="s">
        <v>80</v>
      </c>
      <c r="BK167" s="96">
        <f>ROUND(P167*H167,2)</f>
        <v>0</v>
      </c>
      <c r="BL167" s="17" t="s">
        <v>239</v>
      </c>
      <c r="BM167" s="95" t="s">
        <v>276</v>
      </c>
    </row>
    <row r="168" spans="1:65" s="13" customFormat="1">
      <c r="B168" s="219"/>
      <c r="C168" s="220"/>
      <c r="D168" s="221" t="s">
        <v>169</v>
      </c>
      <c r="E168" s="222" t="s">
        <v>1</v>
      </c>
      <c r="F168" s="223" t="s">
        <v>9</v>
      </c>
      <c r="G168" s="220"/>
      <c r="H168" s="224">
        <v>12</v>
      </c>
      <c r="I168" s="220"/>
      <c r="J168" s="220"/>
      <c r="K168" s="220"/>
      <c r="M168" s="97"/>
      <c r="N168" s="99"/>
      <c r="O168" s="100"/>
      <c r="P168" s="100"/>
      <c r="Q168" s="100"/>
      <c r="R168" s="100"/>
      <c r="S168" s="100"/>
      <c r="T168" s="100"/>
      <c r="U168" s="100"/>
      <c r="V168" s="100"/>
      <c r="W168" s="100"/>
      <c r="X168" s="101"/>
      <c r="AT168" s="98" t="s">
        <v>169</v>
      </c>
      <c r="AU168" s="98" t="s">
        <v>82</v>
      </c>
      <c r="AV168" s="13" t="s">
        <v>82</v>
      </c>
      <c r="AW168" s="13" t="s">
        <v>4</v>
      </c>
      <c r="AX168" s="13" t="s">
        <v>72</v>
      </c>
      <c r="AY168" s="98" t="s">
        <v>161</v>
      </c>
    </row>
    <row r="169" spans="1:65" s="14" customFormat="1">
      <c r="B169" s="225"/>
      <c r="C169" s="226"/>
      <c r="D169" s="221" t="s">
        <v>169</v>
      </c>
      <c r="E169" s="227" t="s">
        <v>1</v>
      </c>
      <c r="F169" s="228" t="s">
        <v>171</v>
      </c>
      <c r="G169" s="226"/>
      <c r="H169" s="229">
        <v>12</v>
      </c>
      <c r="I169" s="226"/>
      <c r="J169" s="226"/>
      <c r="K169" s="226"/>
      <c r="M169" s="102"/>
      <c r="N169" s="104"/>
      <c r="O169" s="105"/>
      <c r="P169" s="105"/>
      <c r="Q169" s="105"/>
      <c r="R169" s="105"/>
      <c r="S169" s="105"/>
      <c r="T169" s="105"/>
      <c r="U169" s="105"/>
      <c r="V169" s="105"/>
      <c r="W169" s="105"/>
      <c r="X169" s="106"/>
      <c r="AT169" s="103" t="s">
        <v>169</v>
      </c>
      <c r="AU169" s="103" t="s">
        <v>82</v>
      </c>
      <c r="AV169" s="14" t="s">
        <v>168</v>
      </c>
      <c r="AW169" s="14" t="s">
        <v>4</v>
      </c>
      <c r="AX169" s="14" t="s">
        <v>80</v>
      </c>
      <c r="AY169" s="103" t="s">
        <v>161</v>
      </c>
    </row>
    <row r="170" spans="1:65" s="2" customFormat="1" ht="24.2" customHeight="1">
      <c r="A170" s="21"/>
      <c r="B170" s="137"/>
      <c r="C170" s="213" t="s">
        <v>279</v>
      </c>
      <c r="D170" s="213" t="s">
        <v>164</v>
      </c>
      <c r="E170" s="214" t="s">
        <v>1569</v>
      </c>
      <c r="F170" s="215" t="s">
        <v>1570</v>
      </c>
      <c r="G170" s="216" t="s">
        <v>269</v>
      </c>
      <c r="H170" s="217">
        <v>6</v>
      </c>
      <c r="I170" s="218">
        <v>0</v>
      </c>
      <c r="J170" s="123"/>
      <c r="K170" s="218">
        <f>ROUND(P170*H170,2)</f>
        <v>0</v>
      </c>
      <c r="L170" s="89"/>
      <c r="M170" s="22"/>
      <c r="N170" s="90" t="s">
        <v>1</v>
      </c>
      <c r="O170" s="91" t="s">
        <v>35</v>
      </c>
      <c r="P170" s="92">
        <f>I170+J170</f>
        <v>0</v>
      </c>
      <c r="Q170" s="92">
        <f>ROUND(I170*H170,2)</f>
        <v>0</v>
      </c>
      <c r="R170" s="92">
        <f>ROUND(J170*H170,2)</f>
        <v>0</v>
      </c>
      <c r="S170" s="93">
        <v>0</v>
      </c>
      <c r="T170" s="93">
        <f>S170*H170</f>
        <v>0</v>
      </c>
      <c r="U170" s="93">
        <v>0</v>
      </c>
      <c r="V170" s="93">
        <f>U170*H170</f>
        <v>0</v>
      </c>
      <c r="W170" s="93">
        <v>0</v>
      </c>
      <c r="X170" s="94">
        <f>W170*H170</f>
        <v>0</v>
      </c>
      <c r="Y170" s="21"/>
      <c r="Z170" s="21"/>
      <c r="AA170" s="21"/>
      <c r="AB170" s="21"/>
      <c r="AC170" s="21"/>
      <c r="AD170" s="21"/>
      <c r="AE170" s="21"/>
      <c r="AR170" s="95" t="s">
        <v>239</v>
      </c>
      <c r="AT170" s="95" t="s">
        <v>164</v>
      </c>
      <c r="AU170" s="95" t="s">
        <v>82</v>
      </c>
      <c r="AY170" s="17" t="s">
        <v>161</v>
      </c>
      <c r="BE170" s="96">
        <f>IF(O170="základní",K170,0)</f>
        <v>0</v>
      </c>
      <c r="BF170" s="96">
        <f>IF(O170="snížená",K170,0)</f>
        <v>0</v>
      </c>
      <c r="BG170" s="96">
        <f>IF(O170="zákl. přenesená",K170,0)</f>
        <v>0</v>
      </c>
      <c r="BH170" s="96">
        <f>IF(O170="sníž. přenesená",K170,0)</f>
        <v>0</v>
      </c>
      <c r="BI170" s="96">
        <f>IF(O170="nulová",K170,0)</f>
        <v>0</v>
      </c>
      <c r="BJ170" s="17" t="s">
        <v>80</v>
      </c>
      <c r="BK170" s="96">
        <f>ROUND(P170*H170,2)</f>
        <v>0</v>
      </c>
      <c r="BL170" s="17" t="s">
        <v>239</v>
      </c>
      <c r="BM170" s="95" t="s">
        <v>283</v>
      </c>
    </row>
    <row r="171" spans="1:65" s="13" customFormat="1">
      <c r="B171" s="219"/>
      <c r="C171" s="220"/>
      <c r="D171" s="221" t="s">
        <v>169</v>
      </c>
      <c r="E171" s="222" t="s">
        <v>1</v>
      </c>
      <c r="F171" s="223" t="s">
        <v>180</v>
      </c>
      <c r="G171" s="220"/>
      <c r="H171" s="224">
        <v>6</v>
      </c>
      <c r="I171" s="220"/>
      <c r="J171" s="220"/>
      <c r="K171" s="220"/>
      <c r="M171" s="97"/>
      <c r="N171" s="99"/>
      <c r="O171" s="100"/>
      <c r="P171" s="100"/>
      <c r="Q171" s="100"/>
      <c r="R171" s="100"/>
      <c r="S171" s="100"/>
      <c r="T171" s="100"/>
      <c r="U171" s="100"/>
      <c r="V171" s="100"/>
      <c r="W171" s="100"/>
      <c r="X171" s="101"/>
      <c r="AT171" s="98" t="s">
        <v>169</v>
      </c>
      <c r="AU171" s="98" t="s">
        <v>82</v>
      </c>
      <c r="AV171" s="13" t="s">
        <v>82</v>
      </c>
      <c r="AW171" s="13" t="s">
        <v>4</v>
      </c>
      <c r="AX171" s="13" t="s">
        <v>72</v>
      </c>
      <c r="AY171" s="98" t="s">
        <v>161</v>
      </c>
    </row>
    <row r="172" spans="1:65" s="14" customFormat="1">
      <c r="B172" s="225"/>
      <c r="C172" s="226"/>
      <c r="D172" s="221" t="s">
        <v>169</v>
      </c>
      <c r="E172" s="227" t="s">
        <v>1</v>
      </c>
      <c r="F172" s="228" t="s">
        <v>171</v>
      </c>
      <c r="G172" s="226"/>
      <c r="H172" s="229">
        <v>6</v>
      </c>
      <c r="I172" s="226"/>
      <c r="J172" s="226"/>
      <c r="K172" s="226"/>
      <c r="M172" s="102"/>
      <c r="N172" s="104"/>
      <c r="O172" s="105"/>
      <c r="P172" s="105"/>
      <c r="Q172" s="105"/>
      <c r="R172" s="105"/>
      <c r="S172" s="105"/>
      <c r="T172" s="105"/>
      <c r="U172" s="105"/>
      <c r="V172" s="105"/>
      <c r="W172" s="105"/>
      <c r="X172" s="106"/>
      <c r="AT172" s="103" t="s">
        <v>169</v>
      </c>
      <c r="AU172" s="103" t="s">
        <v>82</v>
      </c>
      <c r="AV172" s="14" t="s">
        <v>168</v>
      </c>
      <c r="AW172" s="14" t="s">
        <v>4</v>
      </c>
      <c r="AX172" s="14" t="s">
        <v>80</v>
      </c>
      <c r="AY172" s="103" t="s">
        <v>161</v>
      </c>
    </row>
    <row r="173" spans="1:65" s="2" customFormat="1" ht="16.5" customHeight="1">
      <c r="A173" s="21"/>
      <c r="B173" s="137"/>
      <c r="C173" s="235" t="s">
        <v>239</v>
      </c>
      <c r="D173" s="235" t="s">
        <v>549</v>
      </c>
      <c r="E173" s="236" t="s">
        <v>1571</v>
      </c>
      <c r="F173" s="237" t="s">
        <v>1572</v>
      </c>
      <c r="G173" s="238" t="s">
        <v>269</v>
      </c>
      <c r="H173" s="239">
        <v>6</v>
      </c>
      <c r="I173" s="123"/>
      <c r="J173" s="240"/>
      <c r="K173" s="241">
        <f>ROUND(P173*H173,2)</f>
        <v>0</v>
      </c>
      <c r="L173" s="115"/>
      <c r="M173" s="116"/>
      <c r="N173" s="117" t="s">
        <v>1</v>
      </c>
      <c r="O173" s="91" t="s">
        <v>35</v>
      </c>
      <c r="P173" s="92">
        <f>I173+J173</f>
        <v>0</v>
      </c>
      <c r="Q173" s="92">
        <f>ROUND(I173*H173,2)</f>
        <v>0</v>
      </c>
      <c r="R173" s="92">
        <f>ROUND(J173*H173,2)</f>
        <v>0</v>
      </c>
      <c r="S173" s="93">
        <v>0</v>
      </c>
      <c r="T173" s="93">
        <f>S173*H173</f>
        <v>0</v>
      </c>
      <c r="U173" s="93">
        <v>0</v>
      </c>
      <c r="V173" s="93">
        <f>U173*H173</f>
        <v>0</v>
      </c>
      <c r="W173" s="93">
        <v>0</v>
      </c>
      <c r="X173" s="94">
        <f>W173*H173</f>
        <v>0</v>
      </c>
      <c r="Y173" s="21"/>
      <c r="Z173" s="21"/>
      <c r="AA173" s="21"/>
      <c r="AB173" s="21"/>
      <c r="AC173" s="21"/>
      <c r="AD173" s="21"/>
      <c r="AE173" s="21"/>
      <c r="AR173" s="95" t="s">
        <v>286</v>
      </c>
      <c r="AT173" s="95" t="s">
        <v>549</v>
      </c>
      <c r="AU173" s="95" t="s">
        <v>82</v>
      </c>
      <c r="AY173" s="17" t="s">
        <v>161</v>
      </c>
      <c r="BE173" s="96">
        <f>IF(O173="základní",K173,0)</f>
        <v>0</v>
      </c>
      <c r="BF173" s="96">
        <f>IF(O173="snížená",K173,0)</f>
        <v>0</v>
      </c>
      <c r="BG173" s="96">
        <f>IF(O173="zákl. přenesená",K173,0)</f>
        <v>0</v>
      </c>
      <c r="BH173" s="96">
        <f>IF(O173="sníž. přenesená",K173,0)</f>
        <v>0</v>
      </c>
      <c r="BI173" s="96">
        <f>IF(O173="nulová",K173,0)</f>
        <v>0</v>
      </c>
      <c r="BJ173" s="17" t="s">
        <v>80</v>
      </c>
      <c r="BK173" s="96">
        <f>ROUND(P173*H173,2)</f>
        <v>0</v>
      </c>
      <c r="BL173" s="17" t="s">
        <v>239</v>
      </c>
      <c r="BM173" s="95" t="s">
        <v>286</v>
      </c>
    </row>
    <row r="174" spans="1:65" s="13" customFormat="1">
      <c r="B174" s="219"/>
      <c r="C174" s="220"/>
      <c r="D174" s="221" t="s">
        <v>169</v>
      </c>
      <c r="E174" s="222" t="s">
        <v>1</v>
      </c>
      <c r="F174" s="223" t="s">
        <v>180</v>
      </c>
      <c r="G174" s="220"/>
      <c r="H174" s="224">
        <v>6</v>
      </c>
      <c r="I174" s="220"/>
      <c r="J174" s="220"/>
      <c r="K174" s="220"/>
      <c r="M174" s="97"/>
      <c r="N174" s="99"/>
      <c r="O174" s="100"/>
      <c r="P174" s="100"/>
      <c r="Q174" s="100"/>
      <c r="R174" s="100"/>
      <c r="S174" s="100"/>
      <c r="T174" s="100"/>
      <c r="U174" s="100"/>
      <c r="V174" s="100"/>
      <c r="W174" s="100"/>
      <c r="X174" s="101"/>
      <c r="AT174" s="98" t="s">
        <v>169</v>
      </c>
      <c r="AU174" s="98" t="s">
        <v>82</v>
      </c>
      <c r="AV174" s="13" t="s">
        <v>82</v>
      </c>
      <c r="AW174" s="13" t="s">
        <v>4</v>
      </c>
      <c r="AX174" s="13" t="s">
        <v>72</v>
      </c>
      <c r="AY174" s="98" t="s">
        <v>161</v>
      </c>
    </row>
    <row r="175" spans="1:65" s="14" customFormat="1">
      <c r="B175" s="225"/>
      <c r="C175" s="226"/>
      <c r="D175" s="221" t="s">
        <v>169</v>
      </c>
      <c r="E175" s="227" t="s">
        <v>1</v>
      </c>
      <c r="F175" s="228" t="s">
        <v>171</v>
      </c>
      <c r="G175" s="226"/>
      <c r="H175" s="229">
        <v>6</v>
      </c>
      <c r="I175" s="226"/>
      <c r="J175" s="226"/>
      <c r="K175" s="226"/>
      <c r="M175" s="102"/>
      <c r="N175" s="104"/>
      <c r="O175" s="105"/>
      <c r="P175" s="105"/>
      <c r="Q175" s="105"/>
      <c r="R175" s="105"/>
      <c r="S175" s="105"/>
      <c r="T175" s="105"/>
      <c r="U175" s="105"/>
      <c r="V175" s="105"/>
      <c r="W175" s="105"/>
      <c r="X175" s="106"/>
      <c r="AT175" s="103" t="s">
        <v>169</v>
      </c>
      <c r="AU175" s="103" t="s">
        <v>82</v>
      </c>
      <c r="AV175" s="14" t="s">
        <v>168</v>
      </c>
      <c r="AW175" s="14" t="s">
        <v>4</v>
      </c>
      <c r="AX175" s="14" t="s">
        <v>80</v>
      </c>
      <c r="AY175" s="103" t="s">
        <v>161</v>
      </c>
    </row>
    <row r="176" spans="1:65" s="2" customFormat="1" ht="16.5" customHeight="1">
      <c r="A176" s="21"/>
      <c r="B176" s="137"/>
      <c r="C176" s="213" t="s">
        <v>287</v>
      </c>
      <c r="D176" s="213" t="s">
        <v>164</v>
      </c>
      <c r="E176" s="214" t="s">
        <v>1573</v>
      </c>
      <c r="F176" s="215" t="s">
        <v>1574</v>
      </c>
      <c r="G176" s="216" t="s">
        <v>269</v>
      </c>
      <c r="H176" s="217">
        <v>56</v>
      </c>
      <c r="I176" s="218">
        <v>0</v>
      </c>
      <c r="J176" s="123"/>
      <c r="K176" s="218">
        <f>ROUND(P176*H176,2)</f>
        <v>0</v>
      </c>
      <c r="L176" s="89"/>
      <c r="M176" s="22"/>
      <c r="N176" s="90" t="s">
        <v>1</v>
      </c>
      <c r="O176" s="91" t="s">
        <v>35</v>
      </c>
      <c r="P176" s="92">
        <f>I176+J176</f>
        <v>0</v>
      </c>
      <c r="Q176" s="92">
        <f>ROUND(I176*H176,2)</f>
        <v>0</v>
      </c>
      <c r="R176" s="92">
        <f>ROUND(J176*H176,2)</f>
        <v>0</v>
      </c>
      <c r="S176" s="93">
        <v>0</v>
      </c>
      <c r="T176" s="93">
        <f>S176*H176</f>
        <v>0</v>
      </c>
      <c r="U176" s="93">
        <v>0</v>
      </c>
      <c r="V176" s="93">
        <f>U176*H176</f>
        <v>0</v>
      </c>
      <c r="W176" s="93">
        <v>0</v>
      </c>
      <c r="X176" s="94">
        <f>W176*H176</f>
        <v>0</v>
      </c>
      <c r="Y176" s="21"/>
      <c r="Z176" s="21"/>
      <c r="AA176" s="21"/>
      <c r="AB176" s="21"/>
      <c r="AC176" s="21"/>
      <c r="AD176" s="21"/>
      <c r="AE176" s="21"/>
      <c r="AR176" s="95" t="s">
        <v>239</v>
      </c>
      <c r="AT176" s="95" t="s">
        <v>164</v>
      </c>
      <c r="AU176" s="95" t="s">
        <v>82</v>
      </c>
      <c r="AY176" s="17" t="s">
        <v>161</v>
      </c>
      <c r="BE176" s="96">
        <f>IF(O176="základní",K176,0)</f>
        <v>0</v>
      </c>
      <c r="BF176" s="96">
        <f>IF(O176="snížená",K176,0)</f>
        <v>0</v>
      </c>
      <c r="BG176" s="96">
        <f>IF(O176="zákl. přenesená",K176,0)</f>
        <v>0</v>
      </c>
      <c r="BH176" s="96">
        <f>IF(O176="sníž. přenesená",K176,0)</f>
        <v>0</v>
      </c>
      <c r="BI176" s="96">
        <f>IF(O176="nulová",K176,0)</f>
        <v>0</v>
      </c>
      <c r="BJ176" s="17" t="s">
        <v>80</v>
      </c>
      <c r="BK176" s="96">
        <f>ROUND(P176*H176,2)</f>
        <v>0</v>
      </c>
      <c r="BL176" s="17" t="s">
        <v>239</v>
      </c>
      <c r="BM176" s="95" t="s">
        <v>290</v>
      </c>
    </row>
    <row r="177" spans="1:65" s="13" customFormat="1">
      <c r="B177" s="219"/>
      <c r="C177" s="220"/>
      <c r="D177" s="221" t="s">
        <v>169</v>
      </c>
      <c r="E177" s="222" t="s">
        <v>1</v>
      </c>
      <c r="F177" s="223" t="s">
        <v>1544</v>
      </c>
      <c r="G177" s="220"/>
      <c r="H177" s="224">
        <v>24</v>
      </c>
      <c r="I177" s="220"/>
      <c r="J177" s="220"/>
      <c r="K177" s="220"/>
      <c r="M177" s="97"/>
      <c r="N177" s="99"/>
      <c r="O177" s="100"/>
      <c r="P177" s="100"/>
      <c r="Q177" s="100"/>
      <c r="R177" s="100"/>
      <c r="S177" s="100"/>
      <c r="T177" s="100"/>
      <c r="U177" s="100"/>
      <c r="V177" s="100"/>
      <c r="W177" s="100"/>
      <c r="X177" s="101"/>
      <c r="AT177" s="98" t="s">
        <v>169</v>
      </c>
      <c r="AU177" s="98" t="s">
        <v>82</v>
      </c>
      <c r="AV177" s="13" t="s">
        <v>82</v>
      </c>
      <c r="AW177" s="13" t="s">
        <v>4</v>
      </c>
      <c r="AX177" s="13" t="s">
        <v>72</v>
      </c>
      <c r="AY177" s="98" t="s">
        <v>161</v>
      </c>
    </row>
    <row r="178" spans="1:65" s="13" customFormat="1">
      <c r="B178" s="219"/>
      <c r="C178" s="220"/>
      <c r="D178" s="221" t="s">
        <v>169</v>
      </c>
      <c r="E178" s="222" t="s">
        <v>1</v>
      </c>
      <c r="F178" s="223" t="s">
        <v>1545</v>
      </c>
      <c r="G178" s="220"/>
      <c r="H178" s="224">
        <v>24</v>
      </c>
      <c r="I178" s="220"/>
      <c r="J178" s="220"/>
      <c r="K178" s="220"/>
      <c r="M178" s="97"/>
      <c r="N178" s="99"/>
      <c r="O178" s="100"/>
      <c r="P178" s="100"/>
      <c r="Q178" s="100"/>
      <c r="R178" s="100"/>
      <c r="S178" s="100"/>
      <c r="T178" s="100"/>
      <c r="U178" s="100"/>
      <c r="V178" s="100"/>
      <c r="W178" s="100"/>
      <c r="X178" s="101"/>
      <c r="AT178" s="98" t="s">
        <v>169</v>
      </c>
      <c r="AU178" s="98" t="s">
        <v>82</v>
      </c>
      <c r="AV178" s="13" t="s">
        <v>82</v>
      </c>
      <c r="AW178" s="13" t="s">
        <v>4</v>
      </c>
      <c r="AX178" s="13" t="s">
        <v>72</v>
      </c>
      <c r="AY178" s="98" t="s">
        <v>161</v>
      </c>
    </row>
    <row r="179" spans="1:65" s="13" customFormat="1">
      <c r="B179" s="219"/>
      <c r="C179" s="220"/>
      <c r="D179" s="221" t="s">
        <v>169</v>
      </c>
      <c r="E179" s="222" t="s">
        <v>1</v>
      </c>
      <c r="F179" s="223" t="s">
        <v>1546</v>
      </c>
      <c r="G179" s="220"/>
      <c r="H179" s="224">
        <v>8</v>
      </c>
      <c r="I179" s="220"/>
      <c r="J179" s="220"/>
      <c r="K179" s="220"/>
      <c r="M179" s="97"/>
      <c r="N179" s="99"/>
      <c r="O179" s="100"/>
      <c r="P179" s="100"/>
      <c r="Q179" s="100"/>
      <c r="R179" s="100"/>
      <c r="S179" s="100"/>
      <c r="T179" s="100"/>
      <c r="U179" s="100"/>
      <c r="V179" s="100"/>
      <c r="W179" s="100"/>
      <c r="X179" s="101"/>
      <c r="AT179" s="98" t="s">
        <v>169</v>
      </c>
      <c r="AU179" s="98" t="s">
        <v>82</v>
      </c>
      <c r="AV179" s="13" t="s">
        <v>82</v>
      </c>
      <c r="AW179" s="13" t="s">
        <v>4</v>
      </c>
      <c r="AX179" s="13" t="s">
        <v>72</v>
      </c>
      <c r="AY179" s="98" t="s">
        <v>161</v>
      </c>
    </row>
    <row r="180" spans="1:65" s="14" customFormat="1">
      <c r="B180" s="225"/>
      <c r="C180" s="226"/>
      <c r="D180" s="221" t="s">
        <v>169</v>
      </c>
      <c r="E180" s="227" t="s">
        <v>1</v>
      </c>
      <c r="F180" s="228" t="s">
        <v>171</v>
      </c>
      <c r="G180" s="226"/>
      <c r="H180" s="229">
        <v>56</v>
      </c>
      <c r="I180" s="226"/>
      <c r="J180" s="226"/>
      <c r="K180" s="226"/>
      <c r="M180" s="102"/>
      <c r="N180" s="104"/>
      <c r="O180" s="105"/>
      <c r="P180" s="105"/>
      <c r="Q180" s="105"/>
      <c r="R180" s="105"/>
      <c r="S180" s="105"/>
      <c r="T180" s="105"/>
      <c r="U180" s="105"/>
      <c r="V180" s="105"/>
      <c r="W180" s="105"/>
      <c r="X180" s="106"/>
      <c r="AT180" s="103" t="s">
        <v>169</v>
      </c>
      <c r="AU180" s="103" t="s">
        <v>82</v>
      </c>
      <c r="AV180" s="14" t="s">
        <v>168</v>
      </c>
      <c r="AW180" s="14" t="s">
        <v>4</v>
      </c>
      <c r="AX180" s="14" t="s">
        <v>80</v>
      </c>
      <c r="AY180" s="103" t="s">
        <v>161</v>
      </c>
    </row>
    <row r="181" spans="1:65" s="2" customFormat="1" ht="16.5" customHeight="1">
      <c r="A181" s="21"/>
      <c r="B181" s="137"/>
      <c r="C181" s="235" t="s">
        <v>245</v>
      </c>
      <c r="D181" s="235" t="s">
        <v>549</v>
      </c>
      <c r="E181" s="236" t="s">
        <v>1575</v>
      </c>
      <c r="F181" s="237" t="s">
        <v>1576</v>
      </c>
      <c r="G181" s="238" t="s">
        <v>269</v>
      </c>
      <c r="H181" s="239">
        <v>56</v>
      </c>
      <c r="I181" s="123"/>
      <c r="J181" s="240"/>
      <c r="K181" s="241">
        <f>ROUND(P181*H181,2)</f>
        <v>0</v>
      </c>
      <c r="L181" s="115"/>
      <c r="M181" s="116"/>
      <c r="N181" s="117" t="s">
        <v>1</v>
      </c>
      <c r="O181" s="91" t="s">
        <v>35</v>
      </c>
      <c r="P181" s="92">
        <f>I181+J181</f>
        <v>0</v>
      </c>
      <c r="Q181" s="92">
        <f>ROUND(I181*H181,2)</f>
        <v>0</v>
      </c>
      <c r="R181" s="92">
        <f>ROUND(J181*H181,2)</f>
        <v>0</v>
      </c>
      <c r="S181" s="93">
        <v>0</v>
      </c>
      <c r="T181" s="93">
        <f>S181*H181</f>
        <v>0</v>
      </c>
      <c r="U181" s="93">
        <v>0</v>
      </c>
      <c r="V181" s="93">
        <f>U181*H181</f>
        <v>0</v>
      </c>
      <c r="W181" s="93">
        <v>0</v>
      </c>
      <c r="X181" s="94">
        <f>W181*H181</f>
        <v>0</v>
      </c>
      <c r="Y181" s="21"/>
      <c r="Z181" s="21"/>
      <c r="AA181" s="21"/>
      <c r="AB181" s="21"/>
      <c r="AC181" s="21"/>
      <c r="AD181" s="21"/>
      <c r="AE181" s="21"/>
      <c r="AR181" s="95" t="s">
        <v>286</v>
      </c>
      <c r="AT181" s="95" t="s">
        <v>549</v>
      </c>
      <c r="AU181" s="95" t="s">
        <v>82</v>
      </c>
      <c r="AY181" s="17" t="s">
        <v>161</v>
      </c>
      <c r="BE181" s="96">
        <f>IF(O181="základní",K181,0)</f>
        <v>0</v>
      </c>
      <c r="BF181" s="96">
        <f>IF(O181="snížená",K181,0)</f>
        <v>0</v>
      </c>
      <c r="BG181" s="96">
        <f>IF(O181="zákl. přenesená",K181,0)</f>
        <v>0</v>
      </c>
      <c r="BH181" s="96">
        <f>IF(O181="sníž. přenesená",K181,0)</f>
        <v>0</v>
      </c>
      <c r="BI181" s="96">
        <f>IF(O181="nulová",K181,0)</f>
        <v>0</v>
      </c>
      <c r="BJ181" s="17" t="s">
        <v>80</v>
      </c>
      <c r="BK181" s="96">
        <f>ROUND(P181*H181,2)</f>
        <v>0</v>
      </c>
      <c r="BL181" s="17" t="s">
        <v>239</v>
      </c>
      <c r="BM181" s="95" t="s">
        <v>293</v>
      </c>
    </row>
    <row r="182" spans="1:65" s="13" customFormat="1">
      <c r="B182" s="219"/>
      <c r="C182" s="220"/>
      <c r="D182" s="221" t="s">
        <v>169</v>
      </c>
      <c r="E182" s="222" t="s">
        <v>1</v>
      </c>
      <c r="F182" s="223" t="s">
        <v>351</v>
      </c>
      <c r="G182" s="220"/>
      <c r="H182" s="224">
        <v>56</v>
      </c>
      <c r="I182" s="220"/>
      <c r="J182" s="220"/>
      <c r="K182" s="220"/>
      <c r="M182" s="97"/>
      <c r="N182" s="99"/>
      <c r="O182" s="100"/>
      <c r="P182" s="100"/>
      <c r="Q182" s="100"/>
      <c r="R182" s="100"/>
      <c r="S182" s="100"/>
      <c r="T182" s="100"/>
      <c r="U182" s="100"/>
      <c r="V182" s="100"/>
      <c r="W182" s="100"/>
      <c r="X182" s="101"/>
      <c r="AT182" s="98" t="s">
        <v>169</v>
      </c>
      <c r="AU182" s="98" t="s">
        <v>82</v>
      </c>
      <c r="AV182" s="13" t="s">
        <v>82</v>
      </c>
      <c r="AW182" s="13" t="s">
        <v>4</v>
      </c>
      <c r="AX182" s="13" t="s">
        <v>72</v>
      </c>
      <c r="AY182" s="98" t="s">
        <v>161</v>
      </c>
    </row>
    <row r="183" spans="1:65" s="14" customFormat="1">
      <c r="B183" s="225"/>
      <c r="C183" s="226"/>
      <c r="D183" s="221" t="s">
        <v>169</v>
      </c>
      <c r="E183" s="227" t="s">
        <v>1</v>
      </c>
      <c r="F183" s="228" t="s">
        <v>171</v>
      </c>
      <c r="G183" s="226"/>
      <c r="H183" s="229">
        <v>56</v>
      </c>
      <c r="I183" s="226"/>
      <c r="J183" s="226"/>
      <c r="K183" s="226"/>
      <c r="M183" s="102"/>
      <c r="N183" s="104"/>
      <c r="O183" s="105"/>
      <c r="P183" s="105"/>
      <c r="Q183" s="105"/>
      <c r="R183" s="105"/>
      <c r="S183" s="105"/>
      <c r="T183" s="105"/>
      <c r="U183" s="105"/>
      <c r="V183" s="105"/>
      <c r="W183" s="105"/>
      <c r="X183" s="106"/>
      <c r="AT183" s="103" t="s">
        <v>169</v>
      </c>
      <c r="AU183" s="103" t="s">
        <v>82</v>
      </c>
      <c r="AV183" s="14" t="s">
        <v>168</v>
      </c>
      <c r="AW183" s="14" t="s">
        <v>4</v>
      </c>
      <c r="AX183" s="14" t="s">
        <v>80</v>
      </c>
      <c r="AY183" s="103" t="s">
        <v>161</v>
      </c>
    </row>
    <row r="184" spans="1:65" s="2" customFormat="1" ht="16.5" customHeight="1">
      <c r="A184" s="21"/>
      <c r="B184" s="137"/>
      <c r="C184" s="213" t="s">
        <v>295</v>
      </c>
      <c r="D184" s="213" t="s">
        <v>164</v>
      </c>
      <c r="E184" s="214" t="s">
        <v>1577</v>
      </c>
      <c r="F184" s="215" t="s">
        <v>1578</v>
      </c>
      <c r="G184" s="216" t="s">
        <v>269</v>
      </c>
      <c r="H184" s="217">
        <v>28</v>
      </c>
      <c r="I184" s="218">
        <v>0</v>
      </c>
      <c r="J184" s="123"/>
      <c r="K184" s="218">
        <f>ROUND(P184*H184,2)</f>
        <v>0</v>
      </c>
      <c r="L184" s="89"/>
      <c r="M184" s="22"/>
      <c r="N184" s="90" t="s">
        <v>1</v>
      </c>
      <c r="O184" s="91" t="s">
        <v>35</v>
      </c>
      <c r="P184" s="92">
        <f>I184+J184</f>
        <v>0</v>
      </c>
      <c r="Q184" s="92">
        <f>ROUND(I184*H184,2)</f>
        <v>0</v>
      </c>
      <c r="R184" s="92">
        <f>ROUND(J184*H184,2)</f>
        <v>0</v>
      </c>
      <c r="S184" s="93">
        <v>0</v>
      </c>
      <c r="T184" s="93">
        <f>S184*H184</f>
        <v>0</v>
      </c>
      <c r="U184" s="93">
        <v>0</v>
      </c>
      <c r="V184" s="93">
        <f>U184*H184</f>
        <v>0</v>
      </c>
      <c r="W184" s="93">
        <v>0</v>
      </c>
      <c r="X184" s="94">
        <f>W184*H184</f>
        <v>0</v>
      </c>
      <c r="Y184" s="21"/>
      <c r="Z184" s="21"/>
      <c r="AA184" s="21"/>
      <c r="AB184" s="21"/>
      <c r="AC184" s="21"/>
      <c r="AD184" s="21"/>
      <c r="AE184" s="21"/>
      <c r="AR184" s="95" t="s">
        <v>239</v>
      </c>
      <c r="AT184" s="95" t="s">
        <v>164</v>
      </c>
      <c r="AU184" s="95" t="s">
        <v>82</v>
      </c>
      <c r="AY184" s="17" t="s">
        <v>161</v>
      </c>
      <c r="BE184" s="96">
        <f>IF(O184="základní",K184,0)</f>
        <v>0</v>
      </c>
      <c r="BF184" s="96">
        <f>IF(O184="snížená",K184,0)</f>
        <v>0</v>
      </c>
      <c r="BG184" s="96">
        <f>IF(O184="zákl. přenesená",K184,0)</f>
        <v>0</v>
      </c>
      <c r="BH184" s="96">
        <f>IF(O184="sníž. přenesená",K184,0)</f>
        <v>0</v>
      </c>
      <c r="BI184" s="96">
        <f>IF(O184="nulová",K184,0)</f>
        <v>0</v>
      </c>
      <c r="BJ184" s="17" t="s">
        <v>80</v>
      </c>
      <c r="BK184" s="96">
        <f>ROUND(P184*H184,2)</f>
        <v>0</v>
      </c>
      <c r="BL184" s="17" t="s">
        <v>239</v>
      </c>
      <c r="BM184" s="95" t="s">
        <v>298</v>
      </c>
    </row>
    <row r="185" spans="1:65" s="13" customFormat="1">
      <c r="B185" s="219"/>
      <c r="C185" s="220"/>
      <c r="D185" s="221" t="s">
        <v>169</v>
      </c>
      <c r="E185" s="222" t="s">
        <v>1</v>
      </c>
      <c r="F185" s="223" t="s">
        <v>276</v>
      </c>
      <c r="G185" s="220"/>
      <c r="H185" s="224">
        <v>28</v>
      </c>
      <c r="I185" s="220"/>
      <c r="J185" s="220"/>
      <c r="K185" s="220"/>
      <c r="M185" s="97"/>
      <c r="N185" s="99"/>
      <c r="O185" s="100"/>
      <c r="P185" s="100"/>
      <c r="Q185" s="100"/>
      <c r="R185" s="100"/>
      <c r="S185" s="100"/>
      <c r="T185" s="100"/>
      <c r="U185" s="100"/>
      <c r="V185" s="100"/>
      <c r="W185" s="100"/>
      <c r="X185" s="101"/>
      <c r="AT185" s="98" t="s">
        <v>169</v>
      </c>
      <c r="AU185" s="98" t="s">
        <v>82</v>
      </c>
      <c r="AV185" s="13" t="s">
        <v>82</v>
      </c>
      <c r="AW185" s="13" t="s">
        <v>4</v>
      </c>
      <c r="AX185" s="13" t="s">
        <v>72</v>
      </c>
      <c r="AY185" s="98" t="s">
        <v>161</v>
      </c>
    </row>
    <row r="186" spans="1:65" s="14" customFormat="1">
      <c r="B186" s="225"/>
      <c r="C186" s="226"/>
      <c r="D186" s="221" t="s">
        <v>169</v>
      </c>
      <c r="E186" s="227" t="s">
        <v>1</v>
      </c>
      <c r="F186" s="228" t="s">
        <v>171</v>
      </c>
      <c r="G186" s="226"/>
      <c r="H186" s="229">
        <v>28</v>
      </c>
      <c r="I186" s="226"/>
      <c r="J186" s="226"/>
      <c r="K186" s="226"/>
      <c r="M186" s="102"/>
      <c r="N186" s="104"/>
      <c r="O186" s="105"/>
      <c r="P186" s="105"/>
      <c r="Q186" s="105"/>
      <c r="R186" s="105"/>
      <c r="S186" s="105"/>
      <c r="T186" s="105"/>
      <c r="U186" s="105"/>
      <c r="V186" s="105"/>
      <c r="W186" s="105"/>
      <c r="X186" s="106"/>
      <c r="AT186" s="103" t="s">
        <v>169</v>
      </c>
      <c r="AU186" s="103" t="s">
        <v>82</v>
      </c>
      <c r="AV186" s="14" t="s">
        <v>168</v>
      </c>
      <c r="AW186" s="14" t="s">
        <v>4</v>
      </c>
      <c r="AX186" s="14" t="s">
        <v>80</v>
      </c>
      <c r="AY186" s="103" t="s">
        <v>161</v>
      </c>
    </row>
    <row r="187" spans="1:65" s="2" customFormat="1" ht="24.2" customHeight="1">
      <c r="A187" s="21"/>
      <c r="B187" s="137"/>
      <c r="C187" s="235" t="s">
        <v>248</v>
      </c>
      <c r="D187" s="235" t="s">
        <v>549</v>
      </c>
      <c r="E187" s="236" t="s">
        <v>1579</v>
      </c>
      <c r="F187" s="237" t="s">
        <v>1580</v>
      </c>
      <c r="G187" s="238" t="s">
        <v>269</v>
      </c>
      <c r="H187" s="239">
        <v>28</v>
      </c>
      <c r="I187" s="123"/>
      <c r="J187" s="240"/>
      <c r="K187" s="241">
        <f>ROUND(P187*H187,2)</f>
        <v>0</v>
      </c>
      <c r="L187" s="115"/>
      <c r="M187" s="116"/>
      <c r="N187" s="117" t="s">
        <v>1</v>
      </c>
      <c r="O187" s="91" t="s">
        <v>35</v>
      </c>
      <c r="P187" s="92">
        <f>I187+J187</f>
        <v>0</v>
      </c>
      <c r="Q187" s="92">
        <f>ROUND(I187*H187,2)</f>
        <v>0</v>
      </c>
      <c r="R187" s="92">
        <f>ROUND(J187*H187,2)</f>
        <v>0</v>
      </c>
      <c r="S187" s="93">
        <v>0</v>
      </c>
      <c r="T187" s="93">
        <f>S187*H187</f>
        <v>0</v>
      </c>
      <c r="U187" s="93">
        <v>0</v>
      </c>
      <c r="V187" s="93">
        <f>U187*H187</f>
        <v>0</v>
      </c>
      <c r="W187" s="93">
        <v>0</v>
      </c>
      <c r="X187" s="94">
        <f>W187*H187</f>
        <v>0</v>
      </c>
      <c r="Y187" s="21"/>
      <c r="Z187" s="21"/>
      <c r="AA187" s="21"/>
      <c r="AB187" s="21"/>
      <c r="AC187" s="21"/>
      <c r="AD187" s="21"/>
      <c r="AE187" s="21"/>
      <c r="AR187" s="95" t="s">
        <v>286</v>
      </c>
      <c r="AT187" s="95" t="s">
        <v>549</v>
      </c>
      <c r="AU187" s="95" t="s">
        <v>82</v>
      </c>
      <c r="AY187" s="17" t="s">
        <v>161</v>
      </c>
      <c r="BE187" s="96">
        <f>IF(O187="základní",K187,0)</f>
        <v>0</v>
      </c>
      <c r="BF187" s="96">
        <f>IF(O187="snížená",K187,0)</f>
        <v>0</v>
      </c>
      <c r="BG187" s="96">
        <f>IF(O187="zákl. přenesená",K187,0)</f>
        <v>0</v>
      </c>
      <c r="BH187" s="96">
        <f>IF(O187="sníž. přenesená",K187,0)</f>
        <v>0</v>
      </c>
      <c r="BI187" s="96">
        <f>IF(O187="nulová",K187,0)</f>
        <v>0</v>
      </c>
      <c r="BJ187" s="17" t="s">
        <v>80</v>
      </c>
      <c r="BK187" s="96">
        <f>ROUND(P187*H187,2)</f>
        <v>0</v>
      </c>
      <c r="BL187" s="17" t="s">
        <v>239</v>
      </c>
      <c r="BM187" s="95" t="s">
        <v>301</v>
      </c>
    </row>
    <row r="188" spans="1:65" s="13" customFormat="1">
      <c r="B188" s="219"/>
      <c r="C188" s="220"/>
      <c r="D188" s="221" t="s">
        <v>169</v>
      </c>
      <c r="E188" s="222" t="s">
        <v>1</v>
      </c>
      <c r="F188" s="223" t="s">
        <v>276</v>
      </c>
      <c r="G188" s="220"/>
      <c r="H188" s="224">
        <v>28</v>
      </c>
      <c r="I188" s="220"/>
      <c r="J188" s="220"/>
      <c r="K188" s="220"/>
      <c r="M188" s="97"/>
      <c r="N188" s="99"/>
      <c r="O188" s="100"/>
      <c r="P188" s="100"/>
      <c r="Q188" s="100"/>
      <c r="R188" s="100"/>
      <c r="S188" s="100"/>
      <c r="T188" s="100"/>
      <c r="U188" s="100"/>
      <c r="V188" s="100"/>
      <c r="W188" s="100"/>
      <c r="X188" s="101"/>
      <c r="AT188" s="98" t="s">
        <v>169</v>
      </c>
      <c r="AU188" s="98" t="s">
        <v>82</v>
      </c>
      <c r="AV188" s="13" t="s">
        <v>82</v>
      </c>
      <c r="AW188" s="13" t="s">
        <v>4</v>
      </c>
      <c r="AX188" s="13" t="s">
        <v>72</v>
      </c>
      <c r="AY188" s="98" t="s">
        <v>161</v>
      </c>
    </row>
    <row r="189" spans="1:65" s="14" customFormat="1">
      <c r="B189" s="225"/>
      <c r="C189" s="226"/>
      <c r="D189" s="221" t="s">
        <v>169</v>
      </c>
      <c r="E189" s="227" t="s">
        <v>1</v>
      </c>
      <c r="F189" s="228" t="s">
        <v>171</v>
      </c>
      <c r="G189" s="226"/>
      <c r="H189" s="229">
        <v>28</v>
      </c>
      <c r="I189" s="226"/>
      <c r="J189" s="226"/>
      <c r="K189" s="226"/>
      <c r="M189" s="102"/>
      <c r="N189" s="104"/>
      <c r="O189" s="105"/>
      <c r="P189" s="105"/>
      <c r="Q189" s="105"/>
      <c r="R189" s="105"/>
      <c r="S189" s="105"/>
      <c r="T189" s="105"/>
      <c r="U189" s="105"/>
      <c r="V189" s="105"/>
      <c r="W189" s="105"/>
      <c r="X189" s="106"/>
      <c r="AT189" s="103" t="s">
        <v>169</v>
      </c>
      <c r="AU189" s="103" t="s">
        <v>82</v>
      </c>
      <c r="AV189" s="14" t="s">
        <v>168</v>
      </c>
      <c r="AW189" s="14" t="s">
        <v>4</v>
      </c>
      <c r="AX189" s="14" t="s">
        <v>80</v>
      </c>
      <c r="AY189" s="103" t="s">
        <v>161</v>
      </c>
    </row>
    <row r="190" spans="1:65" s="2" customFormat="1" ht="37.9" customHeight="1">
      <c r="A190" s="21"/>
      <c r="B190" s="137"/>
      <c r="C190" s="235" t="s">
        <v>8</v>
      </c>
      <c r="D190" s="235" t="s">
        <v>549</v>
      </c>
      <c r="E190" s="236" t="s">
        <v>1581</v>
      </c>
      <c r="F190" s="237" t="s">
        <v>1582</v>
      </c>
      <c r="G190" s="238" t="s">
        <v>269</v>
      </c>
      <c r="H190" s="239">
        <v>28</v>
      </c>
      <c r="I190" s="123"/>
      <c r="J190" s="240"/>
      <c r="K190" s="241">
        <f>ROUND(P190*H190,2)</f>
        <v>0</v>
      </c>
      <c r="L190" s="115"/>
      <c r="M190" s="116"/>
      <c r="N190" s="117" t="s">
        <v>1</v>
      </c>
      <c r="O190" s="91" t="s">
        <v>35</v>
      </c>
      <c r="P190" s="92">
        <f>I190+J190</f>
        <v>0</v>
      </c>
      <c r="Q190" s="92">
        <f>ROUND(I190*H190,2)</f>
        <v>0</v>
      </c>
      <c r="R190" s="92">
        <f>ROUND(J190*H190,2)</f>
        <v>0</v>
      </c>
      <c r="S190" s="93">
        <v>0</v>
      </c>
      <c r="T190" s="93">
        <f>S190*H190</f>
        <v>0</v>
      </c>
      <c r="U190" s="93">
        <v>0</v>
      </c>
      <c r="V190" s="93">
        <f>U190*H190</f>
        <v>0</v>
      </c>
      <c r="W190" s="93">
        <v>0</v>
      </c>
      <c r="X190" s="94">
        <f>W190*H190</f>
        <v>0</v>
      </c>
      <c r="Y190" s="21"/>
      <c r="Z190" s="21"/>
      <c r="AA190" s="21"/>
      <c r="AB190" s="21"/>
      <c r="AC190" s="21"/>
      <c r="AD190" s="21"/>
      <c r="AE190" s="21"/>
      <c r="AR190" s="95" t="s">
        <v>286</v>
      </c>
      <c r="AT190" s="95" t="s">
        <v>549</v>
      </c>
      <c r="AU190" s="95" t="s">
        <v>82</v>
      </c>
      <c r="AY190" s="17" t="s">
        <v>161</v>
      </c>
      <c r="BE190" s="96">
        <f>IF(O190="základní",K190,0)</f>
        <v>0</v>
      </c>
      <c r="BF190" s="96">
        <f>IF(O190="snížená",K190,0)</f>
        <v>0</v>
      </c>
      <c r="BG190" s="96">
        <f>IF(O190="zákl. přenesená",K190,0)</f>
        <v>0</v>
      </c>
      <c r="BH190" s="96">
        <f>IF(O190="sníž. přenesená",K190,0)</f>
        <v>0</v>
      </c>
      <c r="BI190" s="96">
        <f>IF(O190="nulová",K190,0)</f>
        <v>0</v>
      </c>
      <c r="BJ190" s="17" t="s">
        <v>80</v>
      </c>
      <c r="BK190" s="96">
        <f>ROUND(P190*H190,2)</f>
        <v>0</v>
      </c>
      <c r="BL190" s="17" t="s">
        <v>239</v>
      </c>
      <c r="BM190" s="95" t="s">
        <v>305</v>
      </c>
    </row>
    <row r="191" spans="1:65" s="13" customFormat="1">
      <c r="B191" s="219"/>
      <c r="C191" s="220"/>
      <c r="D191" s="221" t="s">
        <v>169</v>
      </c>
      <c r="E191" s="222" t="s">
        <v>1</v>
      </c>
      <c r="F191" s="223" t="s">
        <v>276</v>
      </c>
      <c r="G191" s="220"/>
      <c r="H191" s="224">
        <v>28</v>
      </c>
      <c r="I191" s="220"/>
      <c r="J191" s="220"/>
      <c r="K191" s="220"/>
      <c r="M191" s="97"/>
      <c r="N191" s="99"/>
      <c r="O191" s="100"/>
      <c r="P191" s="100"/>
      <c r="Q191" s="100"/>
      <c r="R191" s="100"/>
      <c r="S191" s="100"/>
      <c r="T191" s="100"/>
      <c r="U191" s="100"/>
      <c r="V191" s="100"/>
      <c r="W191" s="100"/>
      <c r="X191" s="101"/>
      <c r="AT191" s="98" t="s">
        <v>169</v>
      </c>
      <c r="AU191" s="98" t="s">
        <v>82</v>
      </c>
      <c r="AV191" s="13" t="s">
        <v>82</v>
      </c>
      <c r="AW191" s="13" t="s">
        <v>4</v>
      </c>
      <c r="AX191" s="13" t="s">
        <v>72</v>
      </c>
      <c r="AY191" s="98" t="s">
        <v>161</v>
      </c>
    </row>
    <row r="192" spans="1:65" s="14" customFormat="1">
      <c r="B192" s="225"/>
      <c r="C192" s="226"/>
      <c r="D192" s="221" t="s">
        <v>169</v>
      </c>
      <c r="E192" s="227" t="s">
        <v>1</v>
      </c>
      <c r="F192" s="228" t="s">
        <v>171</v>
      </c>
      <c r="G192" s="226"/>
      <c r="H192" s="229">
        <v>28</v>
      </c>
      <c r="I192" s="226"/>
      <c r="J192" s="226"/>
      <c r="K192" s="226"/>
      <c r="M192" s="102"/>
      <c r="N192" s="104"/>
      <c r="O192" s="105"/>
      <c r="P192" s="105"/>
      <c r="Q192" s="105"/>
      <c r="R192" s="105"/>
      <c r="S192" s="105"/>
      <c r="T192" s="105"/>
      <c r="U192" s="105"/>
      <c r="V192" s="105"/>
      <c r="W192" s="105"/>
      <c r="X192" s="106"/>
      <c r="AT192" s="103" t="s">
        <v>169</v>
      </c>
      <c r="AU192" s="103" t="s">
        <v>82</v>
      </c>
      <c r="AV192" s="14" t="s">
        <v>168</v>
      </c>
      <c r="AW192" s="14" t="s">
        <v>4</v>
      </c>
      <c r="AX192" s="14" t="s">
        <v>80</v>
      </c>
      <c r="AY192" s="103" t="s">
        <v>161</v>
      </c>
    </row>
    <row r="193" spans="1:65" s="2" customFormat="1" ht="44.25" customHeight="1">
      <c r="A193" s="21"/>
      <c r="B193" s="137"/>
      <c r="C193" s="213" t="s">
        <v>252</v>
      </c>
      <c r="D193" s="213" t="s">
        <v>164</v>
      </c>
      <c r="E193" s="214" t="s">
        <v>1583</v>
      </c>
      <c r="F193" s="215" t="s">
        <v>1584</v>
      </c>
      <c r="G193" s="216" t="s">
        <v>269</v>
      </c>
      <c r="H193" s="217">
        <v>1</v>
      </c>
      <c r="I193" s="218">
        <v>0</v>
      </c>
      <c r="J193" s="123"/>
      <c r="K193" s="218">
        <f>ROUND(P193*H193,2)</f>
        <v>0</v>
      </c>
      <c r="L193" s="89"/>
      <c r="M193" s="22"/>
      <c r="N193" s="90" t="s">
        <v>1</v>
      </c>
      <c r="O193" s="91" t="s">
        <v>35</v>
      </c>
      <c r="P193" s="92">
        <f>I193+J193</f>
        <v>0</v>
      </c>
      <c r="Q193" s="92">
        <f>ROUND(I193*H193,2)</f>
        <v>0</v>
      </c>
      <c r="R193" s="92">
        <f>ROUND(J193*H193,2)</f>
        <v>0</v>
      </c>
      <c r="S193" s="93">
        <v>0</v>
      </c>
      <c r="T193" s="93">
        <f>S193*H193</f>
        <v>0</v>
      </c>
      <c r="U193" s="93">
        <v>0</v>
      </c>
      <c r="V193" s="93">
        <f>U193*H193</f>
        <v>0</v>
      </c>
      <c r="W193" s="93">
        <v>0</v>
      </c>
      <c r="X193" s="94">
        <f>W193*H193</f>
        <v>0</v>
      </c>
      <c r="Y193" s="21"/>
      <c r="Z193" s="21"/>
      <c r="AA193" s="21"/>
      <c r="AB193" s="21"/>
      <c r="AC193" s="21"/>
      <c r="AD193" s="21"/>
      <c r="AE193" s="21"/>
      <c r="AR193" s="95" t="s">
        <v>239</v>
      </c>
      <c r="AT193" s="95" t="s">
        <v>164</v>
      </c>
      <c r="AU193" s="95" t="s">
        <v>82</v>
      </c>
      <c r="AY193" s="17" t="s">
        <v>161</v>
      </c>
      <c r="BE193" s="96">
        <f>IF(O193="základní",K193,0)</f>
        <v>0</v>
      </c>
      <c r="BF193" s="96">
        <f>IF(O193="snížená",K193,0)</f>
        <v>0</v>
      </c>
      <c r="BG193" s="96">
        <f>IF(O193="zákl. přenesená",K193,0)</f>
        <v>0</v>
      </c>
      <c r="BH193" s="96">
        <f>IF(O193="sníž. přenesená",K193,0)</f>
        <v>0</v>
      </c>
      <c r="BI193" s="96">
        <f>IF(O193="nulová",K193,0)</f>
        <v>0</v>
      </c>
      <c r="BJ193" s="17" t="s">
        <v>80</v>
      </c>
      <c r="BK193" s="96">
        <f>ROUND(P193*H193,2)</f>
        <v>0</v>
      </c>
      <c r="BL193" s="17" t="s">
        <v>239</v>
      </c>
      <c r="BM193" s="95" t="s">
        <v>310</v>
      </c>
    </row>
    <row r="194" spans="1:65" s="2" customFormat="1" ht="24.2" customHeight="1">
      <c r="A194" s="21"/>
      <c r="B194" s="137"/>
      <c r="C194" s="213" t="s">
        <v>311</v>
      </c>
      <c r="D194" s="213" t="s">
        <v>164</v>
      </c>
      <c r="E194" s="214" t="s">
        <v>1585</v>
      </c>
      <c r="F194" s="215" t="s">
        <v>1586</v>
      </c>
      <c r="G194" s="216" t="s">
        <v>269</v>
      </c>
      <c r="H194" s="217">
        <v>1</v>
      </c>
      <c r="I194" s="218">
        <v>0</v>
      </c>
      <c r="J194" s="123"/>
      <c r="K194" s="218">
        <f>ROUND(P194*H194,2)</f>
        <v>0</v>
      </c>
      <c r="L194" s="89"/>
      <c r="M194" s="22"/>
      <c r="N194" s="118" t="s">
        <v>1</v>
      </c>
      <c r="O194" s="119" t="s">
        <v>35</v>
      </c>
      <c r="P194" s="120">
        <f>I194+J194</f>
        <v>0</v>
      </c>
      <c r="Q194" s="120">
        <f>ROUND(I194*H194,2)</f>
        <v>0</v>
      </c>
      <c r="R194" s="120">
        <f>ROUND(J194*H194,2)</f>
        <v>0</v>
      </c>
      <c r="S194" s="121">
        <v>0</v>
      </c>
      <c r="T194" s="121">
        <f>S194*H194</f>
        <v>0</v>
      </c>
      <c r="U194" s="121">
        <v>0</v>
      </c>
      <c r="V194" s="121">
        <f>U194*H194</f>
        <v>0</v>
      </c>
      <c r="W194" s="121">
        <v>0</v>
      </c>
      <c r="X194" s="122">
        <f>W194*H194</f>
        <v>0</v>
      </c>
      <c r="Y194" s="21"/>
      <c r="Z194" s="21"/>
      <c r="AA194" s="21"/>
      <c r="AB194" s="21"/>
      <c r="AC194" s="21"/>
      <c r="AD194" s="21"/>
      <c r="AE194" s="21"/>
      <c r="AR194" s="95" t="s">
        <v>239</v>
      </c>
      <c r="AT194" s="95" t="s">
        <v>164</v>
      </c>
      <c r="AU194" s="95" t="s">
        <v>82</v>
      </c>
      <c r="AY194" s="17" t="s">
        <v>161</v>
      </c>
      <c r="BE194" s="96">
        <f>IF(O194="základní",K194,0)</f>
        <v>0</v>
      </c>
      <c r="BF194" s="96">
        <f>IF(O194="snížená",K194,0)</f>
        <v>0</v>
      </c>
      <c r="BG194" s="96">
        <f>IF(O194="zákl. přenesená",K194,0)</f>
        <v>0</v>
      </c>
      <c r="BH194" s="96">
        <f>IF(O194="sníž. přenesená",K194,0)</f>
        <v>0</v>
      </c>
      <c r="BI194" s="96">
        <f>IF(O194="nulová",K194,0)</f>
        <v>0</v>
      </c>
      <c r="BJ194" s="17" t="s">
        <v>80</v>
      </c>
      <c r="BK194" s="96">
        <f>ROUND(P194*H194,2)</f>
        <v>0</v>
      </c>
      <c r="BL194" s="17" t="s">
        <v>239</v>
      </c>
      <c r="BM194" s="95" t="s">
        <v>314</v>
      </c>
    </row>
    <row r="195" spans="1:65" s="2" customFormat="1" ht="6.95" customHeight="1">
      <c r="A195" s="21"/>
      <c r="B195" s="153"/>
      <c r="C195" s="154"/>
      <c r="D195" s="154"/>
      <c r="E195" s="154"/>
      <c r="F195" s="154"/>
      <c r="G195" s="154"/>
      <c r="H195" s="154"/>
      <c r="I195" s="154"/>
      <c r="J195" s="154"/>
      <c r="K195" s="154"/>
      <c r="L195" s="29"/>
      <c r="M195" s="22"/>
      <c r="N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</row>
  </sheetData>
  <sheetProtection password="C68A" sheet="1" objects="1" scenarios="1" selectLockedCells="1"/>
  <autoFilter ref="C117:L194"/>
  <mergeCells count="9">
    <mergeCell ref="E87:H87"/>
    <mergeCell ref="E108:H108"/>
    <mergeCell ref="E110:H110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22"/>
  <sheetViews>
    <sheetView showGridLines="0" workbookViewId="0">
      <selection activeCell="E18" sqref="E18:H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65"/>
    </row>
    <row r="2" spans="1:46" s="1" customFormat="1" ht="36.950000000000003" customHeight="1">
      <c r="M2" s="249" t="s">
        <v>6</v>
      </c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T2" s="17" t="s">
        <v>101</v>
      </c>
    </row>
    <row r="3" spans="1:46" s="1" customFormat="1" ht="6.95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8"/>
      <c r="M3" s="19"/>
      <c r="AT3" s="17" t="s">
        <v>82</v>
      </c>
    </row>
    <row r="4" spans="1:46" s="1" customFormat="1" ht="24.95" customHeight="1">
      <c r="B4" s="129"/>
      <c r="C4" s="65"/>
      <c r="D4" s="130" t="s">
        <v>118</v>
      </c>
      <c r="E4" s="65"/>
      <c r="F4" s="65"/>
      <c r="G4" s="65"/>
      <c r="H4" s="65"/>
      <c r="I4" s="65"/>
      <c r="J4" s="65"/>
      <c r="K4" s="65"/>
      <c r="M4" s="19"/>
      <c r="N4" s="66" t="s">
        <v>11</v>
      </c>
      <c r="AT4" s="17" t="s">
        <v>3</v>
      </c>
    </row>
    <row r="5" spans="1:46" s="1" customFormat="1" ht="6.95" customHeight="1">
      <c r="B5" s="129"/>
      <c r="C5" s="65"/>
      <c r="D5" s="65"/>
      <c r="E5" s="65"/>
      <c r="F5" s="65"/>
      <c r="G5" s="65"/>
      <c r="H5" s="65"/>
      <c r="I5" s="65"/>
      <c r="J5" s="65"/>
      <c r="K5" s="65"/>
      <c r="M5" s="19"/>
    </row>
    <row r="6" spans="1:46" s="1" customFormat="1" ht="12" customHeight="1">
      <c r="B6" s="129"/>
      <c r="C6" s="65"/>
      <c r="D6" s="133" t="s">
        <v>15</v>
      </c>
      <c r="E6" s="65"/>
      <c r="F6" s="65"/>
      <c r="G6" s="65"/>
      <c r="H6" s="65"/>
      <c r="I6" s="65"/>
      <c r="J6" s="65"/>
      <c r="K6" s="65"/>
      <c r="M6" s="19"/>
    </row>
    <row r="7" spans="1:46" s="1" customFormat="1" ht="16.5" customHeight="1">
      <c r="B7" s="129"/>
      <c r="C7" s="65"/>
      <c r="D7" s="65"/>
      <c r="E7" s="278" t="str">
        <f>'Rekapitulace stavby'!K6</f>
        <v>Rekonstrukce historické budovy krematoria Nymburk 25.10.2024</v>
      </c>
      <c r="F7" s="279"/>
      <c r="G7" s="279"/>
      <c r="H7" s="279"/>
      <c r="I7" s="65"/>
      <c r="J7" s="65"/>
      <c r="K7" s="65"/>
      <c r="M7" s="19"/>
    </row>
    <row r="8" spans="1:46" s="2" customFormat="1" ht="12" customHeight="1">
      <c r="A8" s="21"/>
      <c r="B8" s="137"/>
      <c r="C8" s="138"/>
      <c r="D8" s="133" t="s">
        <v>119</v>
      </c>
      <c r="E8" s="138"/>
      <c r="F8" s="138"/>
      <c r="G8" s="138"/>
      <c r="H8" s="138"/>
      <c r="I8" s="138"/>
      <c r="J8" s="138"/>
      <c r="K8" s="138"/>
      <c r="L8" s="21"/>
      <c r="M8" s="26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46" s="2" customFormat="1" ht="16.5" customHeight="1">
      <c r="A9" s="21"/>
      <c r="B9" s="137"/>
      <c r="C9" s="138"/>
      <c r="D9" s="138"/>
      <c r="E9" s="259" t="s">
        <v>1587</v>
      </c>
      <c r="F9" s="277"/>
      <c r="G9" s="277"/>
      <c r="H9" s="277"/>
      <c r="I9" s="138"/>
      <c r="J9" s="138"/>
      <c r="K9" s="138"/>
      <c r="L9" s="21"/>
      <c r="M9" s="26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46" s="2" customFormat="1">
      <c r="A10" s="21"/>
      <c r="B10" s="137"/>
      <c r="C10" s="138"/>
      <c r="D10" s="138"/>
      <c r="E10" s="138"/>
      <c r="F10" s="138"/>
      <c r="G10" s="138"/>
      <c r="H10" s="138"/>
      <c r="I10" s="138"/>
      <c r="J10" s="138"/>
      <c r="K10" s="138"/>
      <c r="L10" s="21"/>
      <c r="M10" s="26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46" s="2" customFormat="1" ht="12" customHeight="1">
      <c r="A11" s="21"/>
      <c r="B11" s="137"/>
      <c r="C11" s="138"/>
      <c r="D11" s="133" t="s">
        <v>17</v>
      </c>
      <c r="E11" s="138"/>
      <c r="F11" s="134" t="s">
        <v>1</v>
      </c>
      <c r="G11" s="138"/>
      <c r="H11" s="138"/>
      <c r="I11" s="133" t="s">
        <v>18</v>
      </c>
      <c r="J11" s="134" t="s">
        <v>1</v>
      </c>
      <c r="K11" s="138"/>
      <c r="L11" s="21"/>
      <c r="M11" s="26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46" s="2" customFormat="1" ht="12" customHeight="1">
      <c r="A12" s="21"/>
      <c r="B12" s="137"/>
      <c r="C12" s="138"/>
      <c r="D12" s="133" t="s">
        <v>19</v>
      </c>
      <c r="E12" s="138"/>
      <c r="F12" s="134" t="s">
        <v>20</v>
      </c>
      <c r="G12" s="138"/>
      <c r="H12" s="138"/>
      <c r="I12" s="133" t="s">
        <v>21</v>
      </c>
      <c r="J12" s="234" t="str">
        <f>'Rekapitulace stavby'!AN8</f>
        <v>6. 12. 2024</v>
      </c>
      <c r="K12" s="138"/>
      <c r="L12" s="21"/>
      <c r="M12" s="26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46" s="2" customFormat="1" ht="10.9" customHeight="1">
      <c r="A13" s="21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21"/>
      <c r="M13" s="26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46" s="2" customFormat="1" ht="12" customHeight="1">
      <c r="A14" s="21"/>
      <c r="B14" s="137"/>
      <c r="C14" s="138"/>
      <c r="D14" s="133" t="s">
        <v>23</v>
      </c>
      <c r="E14" s="138"/>
      <c r="F14" s="138"/>
      <c r="G14" s="138"/>
      <c r="H14" s="138"/>
      <c r="I14" s="133" t="s">
        <v>24</v>
      </c>
      <c r="J14" s="134">
        <f>IF('Rekapitulace stavby'!AN10="","",'Rekapitulace stavby'!AN10)</f>
        <v>239500</v>
      </c>
      <c r="K14" s="138"/>
      <c r="L14" s="21"/>
      <c r="M14" s="26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46" s="2" customFormat="1" ht="18" customHeight="1">
      <c r="A15" s="21"/>
      <c r="B15" s="137"/>
      <c r="C15" s="138"/>
      <c r="D15" s="138"/>
      <c r="E15" s="134" t="str">
        <f>IF('Rekapitulace stavby'!E11="","",'Rekapitulace stavby'!E11)</f>
        <v xml:space="preserve">  Město Nymburk</v>
      </c>
      <c r="F15" s="138"/>
      <c r="G15" s="138"/>
      <c r="H15" s="138"/>
      <c r="I15" s="133" t="s">
        <v>25</v>
      </c>
      <c r="J15" s="134" t="str">
        <f>IF('Rekapitulace stavby'!AN11="","",'Rekapitulace stavby'!AN11)</f>
        <v/>
      </c>
      <c r="K15" s="138"/>
      <c r="L15" s="21"/>
      <c r="M15" s="26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46" s="2" customFormat="1" ht="6.95" customHeight="1">
      <c r="A16" s="21"/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21"/>
      <c r="M16" s="26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s="2" customFormat="1" ht="12" customHeight="1">
      <c r="A17" s="21"/>
      <c r="B17" s="137"/>
      <c r="C17" s="138"/>
      <c r="D17" s="133" t="s">
        <v>26</v>
      </c>
      <c r="E17" s="138"/>
      <c r="F17" s="138"/>
      <c r="G17" s="138"/>
      <c r="H17" s="138"/>
      <c r="I17" s="133" t="s">
        <v>24</v>
      </c>
      <c r="J17" s="125" t="str">
        <f>'Rekapitulace stavby'!AN13</f>
        <v/>
      </c>
      <c r="K17" s="138"/>
      <c r="L17" s="21"/>
      <c r="M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s="2" customFormat="1" ht="18" customHeight="1">
      <c r="A18" s="21"/>
      <c r="B18" s="137"/>
      <c r="C18" s="138"/>
      <c r="D18" s="138"/>
      <c r="E18" s="280" t="str">
        <f>'Rekapitulace stavby'!E14</f>
        <v>vyplň údaj</v>
      </c>
      <c r="F18" s="280"/>
      <c r="G18" s="280"/>
      <c r="H18" s="280"/>
      <c r="I18" s="133" t="s">
        <v>25</v>
      </c>
      <c r="J18" s="125" t="str">
        <f>'Rekapitulace stavby'!AN14</f>
        <v/>
      </c>
      <c r="K18" s="138"/>
      <c r="L18" s="21"/>
      <c r="M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s="2" customFormat="1" ht="6.95" customHeight="1">
      <c r="A19" s="21"/>
      <c r="B19" s="137"/>
      <c r="C19" s="138"/>
      <c r="D19" s="138"/>
      <c r="E19" s="138"/>
      <c r="F19" s="138"/>
      <c r="G19" s="138"/>
      <c r="H19" s="138"/>
      <c r="I19" s="138"/>
      <c r="J19" s="138"/>
      <c r="K19" s="138"/>
      <c r="L19" s="21"/>
      <c r="M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s="2" customFormat="1" ht="12" customHeight="1">
      <c r="A20" s="21"/>
      <c r="B20" s="137"/>
      <c r="C20" s="138"/>
      <c r="D20" s="133" t="s">
        <v>27</v>
      </c>
      <c r="E20" s="138"/>
      <c r="F20" s="138"/>
      <c r="G20" s="138"/>
      <c r="H20" s="138"/>
      <c r="I20" s="133" t="s">
        <v>24</v>
      </c>
      <c r="J20" s="134" t="str">
        <f>IF('Rekapitulace stavby'!AN16="","",'Rekapitulace stavby'!AN16)</f>
        <v/>
      </c>
      <c r="K20" s="138"/>
      <c r="L20" s="21"/>
      <c r="M20" s="26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s="2" customFormat="1" ht="18" customHeight="1">
      <c r="A21" s="21"/>
      <c r="B21" s="137"/>
      <c r="C21" s="138"/>
      <c r="D21" s="138"/>
      <c r="E21" s="134" t="str">
        <f>IF('Rekapitulace stavby'!E17="","",'Rekapitulace stavby'!E17)</f>
        <v xml:space="preserve">  Ing. Ivan Blažek</v>
      </c>
      <c r="F21" s="138"/>
      <c r="G21" s="138"/>
      <c r="H21" s="138"/>
      <c r="I21" s="133" t="s">
        <v>25</v>
      </c>
      <c r="J21" s="134" t="str">
        <f>IF('Rekapitulace stavby'!AN17="","",'Rekapitulace stavby'!AN17)</f>
        <v/>
      </c>
      <c r="K21" s="138"/>
      <c r="L21" s="21"/>
      <c r="M21" s="26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2" customFormat="1" ht="6.95" customHeight="1">
      <c r="A22" s="21"/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21"/>
      <c r="M22" s="26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s="2" customFormat="1" ht="12" customHeight="1">
      <c r="A23" s="21"/>
      <c r="B23" s="137"/>
      <c r="C23" s="138"/>
      <c r="D23" s="133" t="s">
        <v>28</v>
      </c>
      <c r="E23" s="138"/>
      <c r="F23" s="138"/>
      <c r="G23" s="138"/>
      <c r="H23" s="138"/>
      <c r="I23" s="133" t="s">
        <v>24</v>
      </c>
      <c r="J23" s="134" t="str">
        <f>IF('Rekapitulace stavby'!AN19="","",'Rekapitulace stavby'!AN19)</f>
        <v/>
      </c>
      <c r="K23" s="138"/>
      <c r="L23" s="21"/>
      <c r="M23" s="26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s="2" customFormat="1" ht="18" customHeight="1">
      <c r="A24" s="21"/>
      <c r="B24" s="137"/>
      <c r="C24" s="138"/>
      <c r="D24" s="138"/>
      <c r="E24" s="134" t="str">
        <f>IF('Rekapitulace stavby'!E20="","",'Rekapitulace stavby'!E20)</f>
        <v xml:space="preserve">  Jaroslav Kudláček</v>
      </c>
      <c r="F24" s="138"/>
      <c r="G24" s="138"/>
      <c r="H24" s="138"/>
      <c r="I24" s="133" t="s">
        <v>25</v>
      </c>
      <c r="J24" s="134" t="str">
        <f>IF('Rekapitulace stavby'!AN20="","",'Rekapitulace stavby'!AN20)</f>
        <v/>
      </c>
      <c r="K24" s="138"/>
      <c r="L24" s="21"/>
      <c r="M24" s="26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s="2" customFormat="1" ht="6.95" customHeight="1">
      <c r="A25" s="21"/>
      <c r="B25" s="137"/>
      <c r="C25" s="138"/>
      <c r="D25" s="138"/>
      <c r="E25" s="138"/>
      <c r="F25" s="138"/>
      <c r="G25" s="138"/>
      <c r="H25" s="138"/>
      <c r="I25" s="138"/>
      <c r="J25" s="138"/>
      <c r="K25" s="138"/>
      <c r="L25" s="21"/>
      <c r="M25" s="26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2" customFormat="1" ht="12" customHeight="1">
      <c r="A26" s="21"/>
      <c r="B26" s="137"/>
      <c r="C26" s="138"/>
      <c r="D26" s="133" t="s">
        <v>29</v>
      </c>
      <c r="E26" s="138"/>
      <c r="F26" s="138"/>
      <c r="G26" s="138"/>
      <c r="H26" s="138"/>
      <c r="I26" s="138"/>
      <c r="J26" s="138"/>
      <c r="K26" s="138"/>
      <c r="L26" s="21"/>
      <c r="M26" s="26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8" customFormat="1" ht="16.5" customHeight="1">
      <c r="A27" s="67"/>
      <c r="B27" s="170"/>
      <c r="C27" s="171"/>
      <c r="D27" s="171"/>
      <c r="E27" s="272" t="s">
        <v>1</v>
      </c>
      <c r="F27" s="272"/>
      <c r="G27" s="272"/>
      <c r="H27" s="272"/>
      <c r="I27" s="171"/>
      <c r="J27" s="171"/>
      <c r="K27" s="171"/>
      <c r="L27" s="67"/>
      <c r="M27" s="68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</row>
    <row r="28" spans="1:31" s="2" customFormat="1" ht="6.95" customHeight="1">
      <c r="A28" s="21"/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21"/>
      <c r="M28" s="26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2" customFormat="1" ht="6.95" customHeight="1">
      <c r="A29" s="21"/>
      <c r="B29" s="137"/>
      <c r="C29" s="138"/>
      <c r="D29" s="172"/>
      <c r="E29" s="172"/>
      <c r="F29" s="172"/>
      <c r="G29" s="172"/>
      <c r="H29" s="172"/>
      <c r="I29" s="172"/>
      <c r="J29" s="172"/>
      <c r="K29" s="172"/>
      <c r="L29" s="42"/>
      <c r="M29" s="26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</row>
    <row r="30" spans="1:31" s="2" customFormat="1" ht="12.75">
      <c r="A30" s="21"/>
      <c r="B30" s="137"/>
      <c r="C30" s="138"/>
      <c r="D30" s="138"/>
      <c r="E30" s="133" t="s">
        <v>121</v>
      </c>
      <c r="F30" s="138"/>
      <c r="G30" s="138"/>
      <c r="H30" s="138"/>
      <c r="I30" s="138"/>
      <c r="J30" s="138"/>
      <c r="K30" s="173">
        <f>I96</f>
        <v>0</v>
      </c>
      <c r="L30" s="21"/>
      <c r="M30" s="26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</row>
    <row r="31" spans="1:31" s="2" customFormat="1" ht="12.75">
      <c r="A31" s="21"/>
      <c r="B31" s="137"/>
      <c r="C31" s="138"/>
      <c r="D31" s="138"/>
      <c r="E31" s="133" t="s">
        <v>122</v>
      </c>
      <c r="F31" s="138"/>
      <c r="G31" s="138"/>
      <c r="H31" s="138"/>
      <c r="I31" s="138"/>
      <c r="J31" s="138"/>
      <c r="K31" s="173">
        <f>J96</f>
        <v>0</v>
      </c>
      <c r="L31" s="21"/>
      <c r="M31" s="2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</row>
    <row r="32" spans="1:31" s="2" customFormat="1" ht="25.35" customHeight="1">
      <c r="A32" s="21"/>
      <c r="B32" s="137"/>
      <c r="C32" s="138"/>
      <c r="D32" s="174" t="s">
        <v>30</v>
      </c>
      <c r="E32" s="138"/>
      <c r="F32" s="138"/>
      <c r="G32" s="138"/>
      <c r="H32" s="138"/>
      <c r="I32" s="138"/>
      <c r="J32" s="138"/>
      <c r="K32" s="175">
        <f>ROUND(K127, 2)</f>
        <v>0</v>
      </c>
      <c r="L32" s="21"/>
      <c r="M32" s="26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</row>
    <row r="33" spans="1:31" s="2" customFormat="1" ht="6.95" customHeight="1">
      <c r="A33" s="21"/>
      <c r="B33" s="137"/>
      <c r="C33" s="138"/>
      <c r="D33" s="172"/>
      <c r="E33" s="172"/>
      <c r="F33" s="172"/>
      <c r="G33" s="172"/>
      <c r="H33" s="172"/>
      <c r="I33" s="172"/>
      <c r="J33" s="172"/>
      <c r="K33" s="172"/>
      <c r="L33" s="42"/>
      <c r="M33" s="2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s="2" customFormat="1" ht="14.45" customHeight="1">
      <c r="A34" s="21"/>
      <c r="B34" s="137"/>
      <c r="C34" s="138"/>
      <c r="D34" s="138"/>
      <c r="E34" s="138"/>
      <c r="F34" s="176" t="s">
        <v>32</v>
      </c>
      <c r="G34" s="138"/>
      <c r="H34" s="138"/>
      <c r="I34" s="176" t="s">
        <v>31</v>
      </c>
      <c r="J34" s="138"/>
      <c r="K34" s="176" t="s">
        <v>33</v>
      </c>
      <c r="L34" s="21"/>
      <c r="M34" s="26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</row>
    <row r="35" spans="1:31" s="2" customFormat="1" ht="14.45" customHeight="1">
      <c r="A35" s="21"/>
      <c r="B35" s="137"/>
      <c r="C35" s="138"/>
      <c r="D35" s="177" t="s">
        <v>34</v>
      </c>
      <c r="E35" s="133" t="s">
        <v>35</v>
      </c>
      <c r="F35" s="173">
        <f>ROUND((SUM(BE127:BE321)),  2)</f>
        <v>0</v>
      </c>
      <c r="G35" s="138"/>
      <c r="H35" s="138"/>
      <c r="I35" s="178">
        <v>0.21</v>
      </c>
      <c r="J35" s="138"/>
      <c r="K35" s="173">
        <f>ROUND(((SUM(BE127:BE321))*I35),  2)</f>
        <v>0</v>
      </c>
      <c r="L35" s="21"/>
      <c r="M35" s="26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s="2" customFormat="1" ht="14.45" customHeight="1">
      <c r="A36" s="21"/>
      <c r="B36" s="137"/>
      <c r="C36" s="138"/>
      <c r="D36" s="138"/>
      <c r="E36" s="133" t="s">
        <v>36</v>
      </c>
      <c r="F36" s="173">
        <f>ROUND((SUM(BF127:BF321)),  2)</f>
        <v>0</v>
      </c>
      <c r="G36" s="138"/>
      <c r="H36" s="138"/>
      <c r="I36" s="178">
        <v>0.12</v>
      </c>
      <c r="J36" s="138"/>
      <c r="K36" s="173">
        <f>ROUND(((SUM(BF127:BF321))*I36),  2)</f>
        <v>0</v>
      </c>
      <c r="L36" s="21"/>
      <c r="M36" s="26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s="2" customFormat="1" ht="14.45" hidden="1" customHeight="1">
      <c r="A37" s="21"/>
      <c r="B37" s="137"/>
      <c r="C37" s="138"/>
      <c r="D37" s="138"/>
      <c r="E37" s="133" t="s">
        <v>37</v>
      </c>
      <c r="F37" s="173">
        <f>ROUND((SUM(BG127:BG321)),  2)</f>
        <v>0</v>
      </c>
      <c r="G37" s="138"/>
      <c r="H37" s="138"/>
      <c r="I37" s="178">
        <v>0.21</v>
      </c>
      <c r="J37" s="138"/>
      <c r="K37" s="173">
        <f>0</f>
        <v>0</v>
      </c>
      <c r="L37" s="21"/>
      <c r="M37" s="26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s="2" customFormat="1" ht="14.45" hidden="1" customHeight="1">
      <c r="A38" s="21"/>
      <c r="B38" s="137"/>
      <c r="C38" s="138"/>
      <c r="D38" s="138"/>
      <c r="E38" s="133" t="s">
        <v>38</v>
      </c>
      <c r="F38" s="173">
        <f>ROUND((SUM(BH127:BH321)),  2)</f>
        <v>0</v>
      </c>
      <c r="G38" s="138"/>
      <c r="H38" s="138"/>
      <c r="I38" s="178">
        <v>0.12</v>
      </c>
      <c r="J38" s="138"/>
      <c r="K38" s="173">
        <f>0</f>
        <v>0</v>
      </c>
      <c r="L38" s="21"/>
      <c r="M38" s="26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s="2" customFormat="1" ht="14.45" hidden="1" customHeight="1">
      <c r="A39" s="21"/>
      <c r="B39" s="137"/>
      <c r="C39" s="138"/>
      <c r="D39" s="138"/>
      <c r="E39" s="133" t="s">
        <v>39</v>
      </c>
      <c r="F39" s="173">
        <f>ROUND((SUM(BI127:BI321)),  2)</f>
        <v>0</v>
      </c>
      <c r="G39" s="138"/>
      <c r="H39" s="138"/>
      <c r="I39" s="178">
        <v>0</v>
      </c>
      <c r="J39" s="138"/>
      <c r="K39" s="173">
        <f>0</f>
        <v>0</v>
      </c>
      <c r="L39" s="21"/>
      <c r="M39" s="26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s="2" customFormat="1" ht="6.95" customHeight="1">
      <c r="A40" s="21"/>
      <c r="B40" s="137"/>
      <c r="C40" s="138"/>
      <c r="D40" s="138"/>
      <c r="E40" s="138"/>
      <c r="F40" s="138"/>
      <c r="G40" s="138"/>
      <c r="H40" s="138"/>
      <c r="I40" s="138"/>
      <c r="J40" s="138"/>
      <c r="K40" s="138"/>
      <c r="L40" s="21"/>
      <c r="M40" s="26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s="2" customFormat="1" ht="25.35" customHeight="1">
      <c r="A41" s="21"/>
      <c r="B41" s="137"/>
      <c r="C41" s="179"/>
      <c r="D41" s="180" t="s">
        <v>40</v>
      </c>
      <c r="E41" s="163"/>
      <c r="F41" s="163"/>
      <c r="G41" s="181" t="s">
        <v>41</v>
      </c>
      <c r="H41" s="182" t="s">
        <v>42</v>
      </c>
      <c r="I41" s="163"/>
      <c r="J41" s="163"/>
      <c r="K41" s="183">
        <f>SUM(K32:K39)</f>
        <v>0</v>
      </c>
      <c r="L41" s="70"/>
      <c r="M41" s="2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s="2" customFormat="1" ht="14.45" customHeight="1">
      <c r="A42" s="21"/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21"/>
      <c r="M42" s="26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s="1" customFormat="1" ht="14.45" customHeight="1">
      <c r="B43" s="129"/>
      <c r="C43" s="65"/>
      <c r="D43" s="65"/>
      <c r="E43" s="65"/>
      <c r="F43" s="65"/>
      <c r="G43" s="65"/>
      <c r="H43" s="65"/>
      <c r="I43" s="65"/>
      <c r="J43" s="65"/>
      <c r="K43" s="65"/>
      <c r="M43" s="19"/>
    </row>
    <row r="44" spans="1:31" s="1" customFormat="1" ht="14.45" customHeight="1">
      <c r="B44" s="129"/>
      <c r="C44" s="65"/>
      <c r="D44" s="65"/>
      <c r="E44" s="65"/>
      <c r="F44" s="65"/>
      <c r="G44" s="65"/>
      <c r="H44" s="65"/>
      <c r="I44" s="65"/>
      <c r="J44" s="65"/>
      <c r="K44" s="65"/>
      <c r="M44" s="19"/>
    </row>
    <row r="45" spans="1:31" s="1" customFormat="1" ht="14.45" customHeight="1">
      <c r="B45" s="129"/>
      <c r="C45" s="65"/>
      <c r="D45" s="65"/>
      <c r="E45" s="65"/>
      <c r="F45" s="65"/>
      <c r="G45" s="65"/>
      <c r="H45" s="65"/>
      <c r="I45" s="65"/>
      <c r="J45" s="65"/>
      <c r="K45" s="65"/>
      <c r="M45" s="19"/>
    </row>
    <row r="46" spans="1:31" s="1" customFormat="1" ht="14.45" customHeight="1">
      <c r="B46" s="129"/>
      <c r="C46" s="65"/>
      <c r="D46" s="65"/>
      <c r="E46" s="65"/>
      <c r="F46" s="65"/>
      <c r="G46" s="65"/>
      <c r="H46" s="65"/>
      <c r="I46" s="65"/>
      <c r="J46" s="65"/>
      <c r="K46" s="65"/>
      <c r="M46" s="19"/>
    </row>
    <row r="47" spans="1:31" s="1" customFormat="1" ht="14.45" customHeight="1">
      <c r="B47" s="129"/>
      <c r="C47" s="65"/>
      <c r="D47" s="65"/>
      <c r="E47" s="65"/>
      <c r="F47" s="65"/>
      <c r="G47" s="65"/>
      <c r="H47" s="65"/>
      <c r="I47" s="65"/>
      <c r="J47" s="65"/>
      <c r="K47" s="65"/>
      <c r="M47" s="19"/>
    </row>
    <row r="48" spans="1:31" s="1" customFormat="1" ht="14.45" customHeight="1">
      <c r="B48" s="129"/>
      <c r="C48" s="65"/>
      <c r="D48" s="65"/>
      <c r="E48" s="65"/>
      <c r="F48" s="65"/>
      <c r="G48" s="65"/>
      <c r="H48" s="65"/>
      <c r="I48" s="65"/>
      <c r="J48" s="65"/>
      <c r="K48" s="65"/>
      <c r="M48" s="19"/>
    </row>
    <row r="49" spans="1:31" s="1" customFormat="1" ht="14.45" customHeight="1">
      <c r="B49" s="129"/>
      <c r="C49" s="65"/>
      <c r="D49" s="65"/>
      <c r="E49" s="65"/>
      <c r="F49" s="65"/>
      <c r="G49" s="65"/>
      <c r="H49" s="65"/>
      <c r="I49" s="65"/>
      <c r="J49" s="65"/>
      <c r="K49" s="65"/>
      <c r="M49" s="19"/>
    </row>
    <row r="50" spans="1:31" s="2" customFormat="1" ht="14.45" customHeight="1">
      <c r="B50" s="147"/>
      <c r="C50" s="148"/>
      <c r="D50" s="149" t="s">
        <v>43</v>
      </c>
      <c r="E50" s="150"/>
      <c r="F50" s="150"/>
      <c r="G50" s="149" t="s">
        <v>44</v>
      </c>
      <c r="H50" s="150"/>
      <c r="I50" s="150"/>
      <c r="J50" s="150"/>
      <c r="K50" s="150"/>
      <c r="L50" s="27"/>
      <c r="M50" s="26"/>
    </row>
    <row r="51" spans="1:31">
      <c r="B51" s="129"/>
      <c r="C51" s="65"/>
      <c r="D51" s="65"/>
      <c r="E51" s="65"/>
      <c r="F51" s="65"/>
      <c r="G51" s="65"/>
      <c r="H51" s="65"/>
      <c r="I51" s="65"/>
      <c r="J51" s="65"/>
      <c r="K51" s="65"/>
      <c r="M51" s="19"/>
    </row>
    <row r="52" spans="1:31">
      <c r="B52" s="129"/>
      <c r="C52" s="65"/>
      <c r="D52" s="65"/>
      <c r="E52" s="65"/>
      <c r="F52" s="65"/>
      <c r="G52" s="65"/>
      <c r="H52" s="65"/>
      <c r="I52" s="65"/>
      <c r="J52" s="65"/>
      <c r="K52" s="65"/>
      <c r="M52" s="19"/>
    </row>
    <row r="53" spans="1:31">
      <c r="B53" s="129"/>
      <c r="C53" s="65"/>
      <c r="D53" s="65"/>
      <c r="E53" s="65"/>
      <c r="F53" s="65"/>
      <c r="G53" s="65"/>
      <c r="H53" s="65"/>
      <c r="I53" s="65"/>
      <c r="J53" s="65"/>
      <c r="K53" s="65"/>
      <c r="M53" s="19"/>
    </row>
    <row r="54" spans="1:31">
      <c r="B54" s="129"/>
      <c r="C54" s="65"/>
      <c r="D54" s="65"/>
      <c r="E54" s="65"/>
      <c r="F54" s="65"/>
      <c r="G54" s="65"/>
      <c r="H54" s="65"/>
      <c r="I54" s="65"/>
      <c r="J54" s="65"/>
      <c r="K54" s="65"/>
      <c r="M54" s="19"/>
    </row>
    <row r="55" spans="1:31">
      <c r="B55" s="129"/>
      <c r="C55" s="65"/>
      <c r="D55" s="65"/>
      <c r="E55" s="65"/>
      <c r="F55" s="65"/>
      <c r="G55" s="65"/>
      <c r="H55" s="65"/>
      <c r="I55" s="65"/>
      <c r="J55" s="65"/>
      <c r="K55" s="65"/>
      <c r="M55" s="19"/>
    </row>
    <row r="56" spans="1:31">
      <c r="B56" s="129"/>
      <c r="C56" s="65"/>
      <c r="D56" s="65"/>
      <c r="E56" s="65"/>
      <c r="F56" s="65"/>
      <c r="G56" s="65"/>
      <c r="H56" s="65"/>
      <c r="I56" s="65"/>
      <c r="J56" s="65"/>
      <c r="K56" s="65"/>
      <c r="M56" s="19"/>
    </row>
    <row r="57" spans="1:31">
      <c r="B57" s="129"/>
      <c r="C57" s="65"/>
      <c r="D57" s="65"/>
      <c r="E57" s="65"/>
      <c r="F57" s="65"/>
      <c r="G57" s="65"/>
      <c r="H57" s="65"/>
      <c r="I57" s="65"/>
      <c r="J57" s="65"/>
      <c r="K57" s="65"/>
      <c r="M57" s="19"/>
    </row>
    <row r="58" spans="1:31">
      <c r="B58" s="129"/>
      <c r="C58" s="65"/>
      <c r="D58" s="65"/>
      <c r="E58" s="65"/>
      <c r="F58" s="65"/>
      <c r="G58" s="65"/>
      <c r="H58" s="65"/>
      <c r="I58" s="65"/>
      <c r="J58" s="65"/>
      <c r="K58" s="65"/>
      <c r="M58" s="19"/>
    </row>
    <row r="59" spans="1:31">
      <c r="B59" s="129"/>
      <c r="C59" s="65"/>
      <c r="D59" s="65"/>
      <c r="E59" s="65"/>
      <c r="F59" s="65"/>
      <c r="G59" s="65"/>
      <c r="H59" s="65"/>
      <c r="I59" s="65"/>
      <c r="J59" s="65"/>
      <c r="K59" s="65"/>
      <c r="M59" s="19"/>
    </row>
    <row r="60" spans="1:31">
      <c r="B60" s="129"/>
      <c r="C60" s="65"/>
      <c r="D60" s="65"/>
      <c r="E60" s="65"/>
      <c r="F60" s="65"/>
      <c r="G60" s="65"/>
      <c r="H60" s="65"/>
      <c r="I60" s="65"/>
      <c r="J60" s="65"/>
      <c r="K60" s="65"/>
      <c r="M60" s="19"/>
    </row>
    <row r="61" spans="1:31" s="2" customFormat="1" ht="12.75">
      <c r="A61" s="21"/>
      <c r="B61" s="137"/>
      <c r="C61" s="138"/>
      <c r="D61" s="151" t="s">
        <v>45</v>
      </c>
      <c r="E61" s="140"/>
      <c r="F61" s="184" t="s">
        <v>46</v>
      </c>
      <c r="G61" s="151" t="s">
        <v>45</v>
      </c>
      <c r="H61" s="140"/>
      <c r="I61" s="140"/>
      <c r="J61" s="185" t="s">
        <v>46</v>
      </c>
      <c r="K61" s="140"/>
      <c r="L61" s="23"/>
      <c r="M61" s="26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>
      <c r="B62" s="129"/>
      <c r="C62" s="65"/>
      <c r="D62" s="65"/>
      <c r="E62" s="65"/>
      <c r="F62" s="65"/>
      <c r="G62" s="65"/>
      <c r="H62" s="65"/>
      <c r="I62" s="65"/>
      <c r="J62" s="65"/>
      <c r="K62" s="65"/>
      <c r="M62" s="19"/>
    </row>
    <row r="63" spans="1:31">
      <c r="B63" s="129"/>
      <c r="C63" s="65"/>
      <c r="D63" s="65"/>
      <c r="E63" s="65"/>
      <c r="F63" s="65"/>
      <c r="G63" s="65"/>
      <c r="H63" s="65"/>
      <c r="I63" s="65"/>
      <c r="J63" s="65"/>
      <c r="K63" s="65"/>
      <c r="M63" s="19"/>
    </row>
    <row r="64" spans="1:31">
      <c r="B64" s="129"/>
      <c r="C64" s="65"/>
      <c r="D64" s="65"/>
      <c r="E64" s="65"/>
      <c r="F64" s="65"/>
      <c r="G64" s="65"/>
      <c r="H64" s="65"/>
      <c r="I64" s="65"/>
      <c r="J64" s="65"/>
      <c r="K64" s="65"/>
      <c r="M64" s="19"/>
    </row>
    <row r="65" spans="1:31" s="2" customFormat="1" ht="12.75">
      <c r="A65" s="21"/>
      <c r="B65" s="137"/>
      <c r="C65" s="138"/>
      <c r="D65" s="149" t="s">
        <v>47</v>
      </c>
      <c r="E65" s="152"/>
      <c r="F65" s="152"/>
      <c r="G65" s="149" t="s">
        <v>48</v>
      </c>
      <c r="H65" s="152"/>
      <c r="I65" s="152"/>
      <c r="J65" s="152"/>
      <c r="K65" s="152"/>
      <c r="L65" s="28"/>
      <c r="M65" s="26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1:31">
      <c r="B66" s="129"/>
      <c r="C66" s="65"/>
      <c r="D66" s="65"/>
      <c r="E66" s="65"/>
      <c r="F66" s="65"/>
      <c r="G66" s="65"/>
      <c r="H66" s="65"/>
      <c r="I66" s="65"/>
      <c r="J66" s="65"/>
      <c r="K66" s="65"/>
      <c r="M66" s="19"/>
    </row>
    <row r="67" spans="1:31">
      <c r="B67" s="129"/>
      <c r="C67" s="65"/>
      <c r="D67" s="65"/>
      <c r="E67" s="65"/>
      <c r="F67" s="65"/>
      <c r="G67" s="65"/>
      <c r="H67" s="65"/>
      <c r="I67" s="65"/>
      <c r="J67" s="65"/>
      <c r="K67" s="65"/>
      <c r="M67" s="19"/>
    </row>
    <row r="68" spans="1:31">
      <c r="B68" s="129"/>
      <c r="C68" s="65"/>
      <c r="D68" s="65"/>
      <c r="E68" s="65"/>
      <c r="F68" s="65"/>
      <c r="G68" s="65"/>
      <c r="H68" s="65"/>
      <c r="I68" s="65"/>
      <c r="J68" s="65"/>
      <c r="K68" s="65"/>
      <c r="M68" s="19"/>
    </row>
    <row r="69" spans="1:31">
      <c r="B69" s="129"/>
      <c r="C69" s="65"/>
      <c r="D69" s="65"/>
      <c r="E69" s="65"/>
      <c r="F69" s="65"/>
      <c r="G69" s="65"/>
      <c r="H69" s="65"/>
      <c r="I69" s="65"/>
      <c r="J69" s="65"/>
      <c r="K69" s="65"/>
      <c r="M69" s="19"/>
    </row>
    <row r="70" spans="1:31">
      <c r="B70" s="129"/>
      <c r="C70" s="65"/>
      <c r="D70" s="65"/>
      <c r="E70" s="65"/>
      <c r="F70" s="65"/>
      <c r="G70" s="65"/>
      <c r="H70" s="65"/>
      <c r="I70" s="65"/>
      <c r="J70" s="65"/>
      <c r="K70" s="65"/>
      <c r="M70" s="19"/>
    </row>
    <row r="71" spans="1:31">
      <c r="B71" s="129"/>
      <c r="C71" s="65"/>
      <c r="D71" s="65"/>
      <c r="E71" s="65"/>
      <c r="F71" s="65"/>
      <c r="G71" s="65"/>
      <c r="H71" s="65"/>
      <c r="I71" s="65"/>
      <c r="J71" s="65"/>
      <c r="K71" s="65"/>
      <c r="M71" s="19"/>
    </row>
    <row r="72" spans="1:31">
      <c r="B72" s="129"/>
      <c r="C72" s="65"/>
      <c r="D72" s="65"/>
      <c r="E72" s="65"/>
      <c r="F72" s="65"/>
      <c r="G72" s="65"/>
      <c r="H72" s="65"/>
      <c r="I72" s="65"/>
      <c r="J72" s="65"/>
      <c r="K72" s="65"/>
      <c r="M72" s="19"/>
    </row>
    <row r="73" spans="1:31">
      <c r="B73" s="129"/>
      <c r="C73" s="65"/>
      <c r="D73" s="65"/>
      <c r="E73" s="65"/>
      <c r="F73" s="65"/>
      <c r="G73" s="65"/>
      <c r="H73" s="65"/>
      <c r="I73" s="65"/>
      <c r="J73" s="65"/>
      <c r="K73" s="65"/>
      <c r="M73" s="19"/>
    </row>
    <row r="74" spans="1:31">
      <c r="B74" s="129"/>
      <c r="C74" s="65"/>
      <c r="D74" s="65"/>
      <c r="E74" s="65"/>
      <c r="F74" s="65"/>
      <c r="G74" s="65"/>
      <c r="H74" s="65"/>
      <c r="I74" s="65"/>
      <c r="J74" s="65"/>
      <c r="K74" s="65"/>
      <c r="M74" s="19"/>
    </row>
    <row r="75" spans="1:31">
      <c r="B75" s="129"/>
      <c r="C75" s="65"/>
      <c r="D75" s="65"/>
      <c r="E75" s="65"/>
      <c r="F75" s="65"/>
      <c r="G75" s="65"/>
      <c r="H75" s="65"/>
      <c r="I75" s="65"/>
      <c r="J75" s="65"/>
      <c r="K75" s="65"/>
      <c r="M75" s="19"/>
    </row>
    <row r="76" spans="1:31" s="2" customFormat="1" ht="12.75">
      <c r="A76" s="21"/>
      <c r="B76" s="137"/>
      <c r="C76" s="138"/>
      <c r="D76" s="151" t="s">
        <v>45</v>
      </c>
      <c r="E76" s="140"/>
      <c r="F76" s="184" t="s">
        <v>46</v>
      </c>
      <c r="G76" s="151" t="s">
        <v>45</v>
      </c>
      <c r="H76" s="140"/>
      <c r="I76" s="140"/>
      <c r="J76" s="185" t="s">
        <v>46</v>
      </c>
      <c r="K76" s="140"/>
      <c r="L76" s="23"/>
      <c r="M76" s="26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1:31" s="2" customFormat="1" ht="14.45" customHeight="1">
      <c r="A77" s="21"/>
      <c r="B77" s="153"/>
      <c r="C77" s="154"/>
      <c r="D77" s="154"/>
      <c r="E77" s="154"/>
      <c r="F77" s="154"/>
      <c r="G77" s="154"/>
      <c r="H77" s="154"/>
      <c r="I77" s="154"/>
      <c r="J77" s="154"/>
      <c r="K77" s="154"/>
      <c r="L77" s="29"/>
      <c r="M77" s="26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1:31">
      <c r="B78" s="65"/>
      <c r="C78" s="65"/>
      <c r="D78" s="65"/>
      <c r="E78" s="65"/>
      <c r="F78" s="65"/>
      <c r="G78" s="65"/>
      <c r="H78" s="65"/>
      <c r="I78" s="65"/>
      <c r="J78" s="65"/>
      <c r="K78" s="65"/>
    </row>
    <row r="79" spans="1:31">
      <c r="B79" s="65"/>
      <c r="C79" s="65"/>
      <c r="D79" s="65"/>
      <c r="E79" s="65"/>
      <c r="F79" s="65"/>
      <c r="G79" s="65"/>
      <c r="H79" s="65"/>
      <c r="I79" s="65"/>
      <c r="J79" s="65"/>
      <c r="K79" s="65"/>
    </row>
    <row r="80" spans="1:31">
      <c r="B80" s="65"/>
      <c r="C80" s="65"/>
      <c r="D80" s="65"/>
      <c r="E80" s="65"/>
      <c r="F80" s="65"/>
      <c r="G80" s="65"/>
      <c r="H80" s="65"/>
      <c r="I80" s="65"/>
      <c r="J80" s="65"/>
      <c r="K80" s="65"/>
    </row>
    <row r="81" spans="1:47" s="2" customFormat="1" ht="6.95" customHeight="1">
      <c r="A81" s="21"/>
      <c r="B81" s="155"/>
      <c r="C81" s="156"/>
      <c r="D81" s="156"/>
      <c r="E81" s="156"/>
      <c r="F81" s="156"/>
      <c r="G81" s="156"/>
      <c r="H81" s="156"/>
      <c r="I81" s="156"/>
      <c r="J81" s="156"/>
      <c r="K81" s="156"/>
      <c r="L81" s="30"/>
      <c r="M81" s="26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1:47" s="2" customFormat="1" ht="24.95" customHeight="1">
      <c r="A82" s="21"/>
      <c r="B82" s="137"/>
      <c r="C82" s="130" t="s">
        <v>123</v>
      </c>
      <c r="D82" s="138"/>
      <c r="E82" s="138"/>
      <c r="F82" s="138"/>
      <c r="G82" s="138"/>
      <c r="H82" s="138"/>
      <c r="I82" s="138"/>
      <c r="J82" s="138"/>
      <c r="K82" s="138"/>
      <c r="L82" s="21"/>
      <c r="M82" s="26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1:47" s="2" customFormat="1" ht="6.95" customHeight="1">
      <c r="A83" s="21"/>
      <c r="B83" s="137"/>
      <c r="C83" s="138"/>
      <c r="D83" s="138"/>
      <c r="E83" s="138"/>
      <c r="F83" s="138"/>
      <c r="G83" s="138"/>
      <c r="H83" s="138"/>
      <c r="I83" s="138"/>
      <c r="J83" s="138"/>
      <c r="K83" s="138"/>
      <c r="L83" s="21"/>
      <c r="M83" s="26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1:47" s="2" customFormat="1" ht="12" customHeight="1">
      <c r="A84" s="21"/>
      <c r="B84" s="137"/>
      <c r="C84" s="133" t="s">
        <v>15</v>
      </c>
      <c r="D84" s="138"/>
      <c r="E84" s="138"/>
      <c r="F84" s="138"/>
      <c r="G84" s="138"/>
      <c r="H84" s="138"/>
      <c r="I84" s="138"/>
      <c r="J84" s="138"/>
      <c r="K84" s="138"/>
      <c r="L84" s="21"/>
      <c r="M84" s="26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1:47" s="2" customFormat="1" ht="16.5" customHeight="1">
      <c r="A85" s="21"/>
      <c r="B85" s="137"/>
      <c r="C85" s="138"/>
      <c r="D85" s="138"/>
      <c r="E85" s="278" t="str">
        <f>E7</f>
        <v>Rekonstrukce historické budovy krematoria Nymburk 25.10.2024</v>
      </c>
      <c r="F85" s="279"/>
      <c r="G85" s="279"/>
      <c r="H85" s="279"/>
      <c r="I85" s="138"/>
      <c r="J85" s="138"/>
      <c r="K85" s="138"/>
      <c r="L85" s="21"/>
      <c r="M85" s="26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1:47" s="2" customFormat="1" ht="12" customHeight="1">
      <c r="A86" s="21"/>
      <c r="B86" s="137"/>
      <c r="C86" s="133" t="s">
        <v>119</v>
      </c>
      <c r="D86" s="138"/>
      <c r="E86" s="138"/>
      <c r="F86" s="138"/>
      <c r="G86" s="138"/>
      <c r="H86" s="138"/>
      <c r="I86" s="138"/>
      <c r="J86" s="138"/>
      <c r="K86" s="138"/>
      <c r="L86" s="21"/>
      <c r="M86" s="26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1:47" s="2" customFormat="1" ht="16.5" customHeight="1">
      <c r="A87" s="21"/>
      <c r="B87" s="137"/>
      <c r="C87" s="138"/>
      <c r="D87" s="138"/>
      <c r="E87" s="259" t="str">
        <f>E9</f>
        <v>SO 204 - ZTI</v>
      </c>
      <c r="F87" s="277"/>
      <c r="G87" s="277"/>
      <c r="H87" s="277"/>
      <c r="I87" s="138"/>
      <c r="J87" s="138"/>
      <c r="K87" s="138"/>
      <c r="L87" s="21"/>
      <c r="M87" s="26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1:47" s="2" customFormat="1" ht="6.95" customHeight="1">
      <c r="A88" s="21"/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21"/>
      <c r="M88" s="26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1:47" s="2" customFormat="1" ht="12" customHeight="1">
      <c r="A89" s="21"/>
      <c r="B89" s="137"/>
      <c r="C89" s="133" t="s">
        <v>19</v>
      </c>
      <c r="D89" s="138"/>
      <c r="E89" s="138"/>
      <c r="F89" s="134" t="str">
        <f>F12</f>
        <v xml:space="preserve"> </v>
      </c>
      <c r="G89" s="138"/>
      <c r="H89" s="138"/>
      <c r="I89" s="133" t="s">
        <v>21</v>
      </c>
      <c r="J89" s="186" t="str">
        <f>IF(J12="","",J12)</f>
        <v>6. 12. 2024</v>
      </c>
      <c r="K89" s="138"/>
      <c r="L89" s="21"/>
      <c r="M89" s="26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1:47" s="2" customFormat="1" ht="6.95" customHeight="1">
      <c r="A90" s="21"/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21"/>
      <c r="M90" s="26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1:47" s="2" customFormat="1" ht="15.2" customHeight="1">
      <c r="A91" s="21"/>
      <c r="B91" s="137"/>
      <c r="C91" s="133" t="s">
        <v>23</v>
      </c>
      <c r="D91" s="138"/>
      <c r="E91" s="138"/>
      <c r="F91" s="134" t="str">
        <f>E15</f>
        <v xml:space="preserve">  Město Nymburk</v>
      </c>
      <c r="G91" s="138"/>
      <c r="H91" s="138"/>
      <c r="I91" s="133" t="s">
        <v>27</v>
      </c>
      <c r="J91" s="187" t="str">
        <f>E21</f>
        <v xml:space="preserve">  Ing. Ivan Blažek</v>
      </c>
      <c r="K91" s="138"/>
      <c r="L91" s="21"/>
      <c r="M91" s="26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1:47" s="2" customFormat="1" ht="15.2" customHeight="1">
      <c r="A92" s="21"/>
      <c r="B92" s="137"/>
      <c r="C92" s="133" t="s">
        <v>26</v>
      </c>
      <c r="D92" s="138"/>
      <c r="E92" s="138"/>
      <c r="F92" s="134" t="str">
        <f>IF(E18="","",E18)</f>
        <v>vyplň údaj</v>
      </c>
      <c r="G92" s="138"/>
      <c r="H92" s="138"/>
      <c r="I92" s="133" t="s">
        <v>28</v>
      </c>
      <c r="J92" s="187" t="str">
        <f>E24</f>
        <v xml:space="preserve">  Jaroslav Kudláček</v>
      </c>
      <c r="K92" s="138"/>
      <c r="L92" s="21"/>
      <c r="M92" s="26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1:47" s="2" customFormat="1" ht="10.35" customHeight="1">
      <c r="A93" s="21"/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21"/>
      <c r="M93" s="26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1:47" s="2" customFormat="1" ht="29.25" customHeight="1">
      <c r="A94" s="21"/>
      <c r="B94" s="137"/>
      <c r="C94" s="188" t="s">
        <v>124</v>
      </c>
      <c r="D94" s="179"/>
      <c r="E94" s="179"/>
      <c r="F94" s="179"/>
      <c r="G94" s="179"/>
      <c r="H94" s="179"/>
      <c r="I94" s="189" t="s">
        <v>125</v>
      </c>
      <c r="J94" s="189" t="s">
        <v>126</v>
      </c>
      <c r="K94" s="189" t="s">
        <v>127</v>
      </c>
      <c r="L94" s="69"/>
      <c r="M94" s="26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1:47" s="2" customFormat="1" ht="10.35" customHeight="1">
      <c r="A95" s="21"/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21"/>
      <c r="M95" s="26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1:47" s="2" customFormat="1" ht="22.9" customHeight="1">
      <c r="A96" s="21"/>
      <c r="B96" s="137"/>
      <c r="C96" s="190" t="s">
        <v>128</v>
      </c>
      <c r="D96" s="138"/>
      <c r="E96" s="138"/>
      <c r="F96" s="138"/>
      <c r="G96" s="138"/>
      <c r="H96" s="138"/>
      <c r="I96" s="175">
        <f t="shared" ref="I96:J98" si="0">Q127</f>
        <v>0</v>
      </c>
      <c r="J96" s="175">
        <f t="shared" si="0"/>
        <v>0</v>
      </c>
      <c r="K96" s="175">
        <f>K127</f>
        <v>0</v>
      </c>
      <c r="L96" s="21"/>
      <c r="M96" s="26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U96" s="17" t="s">
        <v>129</v>
      </c>
    </row>
    <row r="97" spans="1:31" s="9" customFormat="1" ht="24.95" customHeight="1">
      <c r="B97" s="191"/>
      <c r="C97" s="192"/>
      <c r="D97" s="193" t="s">
        <v>130</v>
      </c>
      <c r="E97" s="194"/>
      <c r="F97" s="194"/>
      <c r="G97" s="194"/>
      <c r="H97" s="194"/>
      <c r="I97" s="195">
        <f t="shared" si="0"/>
        <v>0</v>
      </c>
      <c r="J97" s="195">
        <f t="shared" si="0"/>
        <v>0</v>
      </c>
      <c r="K97" s="195">
        <f>K128</f>
        <v>0</v>
      </c>
      <c r="M97" s="71"/>
    </row>
    <row r="98" spans="1:31" s="10" customFormat="1" ht="19.899999999999999" customHeight="1">
      <c r="B98" s="196"/>
      <c r="C98" s="197"/>
      <c r="D98" s="198" t="s">
        <v>490</v>
      </c>
      <c r="E98" s="199"/>
      <c r="F98" s="199"/>
      <c r="G98" s="199"/>
      <c r="H98" s="199"/>
      <c r="I98" s="200">
        <f t="shared" si="0"/>
        <v>0</v>
      </c>
      <c r="J98" s="200">
        <f t="shared" si="0"/>
        <v>0</v>
      </c>
      <c r="K98" s="200">
        <f>K129</f>
        <v>0</v>
      </c>
      <c r="M98" s="72"/>
    </row>
    <row r="99" spans="1:31" s="10" customFormat="1" ht="19.899999999999999" customHeight="1">
      <c r="B99" s="196"/>
      <c r="C99" s="197"/>
      <c r="D99" s="198" t="s">
        <v>491</v>
      </c>
      <c r="E99" s="199"/>
      <c r="F99" s="199"/>
      <c r="G99" s="199"/>
      <c r="H99" s="199"/>
      <c r="I99" s="200">
        <f>Q179</f>
        <v>0</v>
      </c>
      <c r="J99" s="200">
        <f>R179</f>
        <v>0</v>
      </c>
      <c r="K99" s="200">
        <f>K179</f>
        <v>0</v>
      </c>
      <c r="M99" s="72"/>
    </row>
    <row r="100" spans="1:31" s="10" customFormat="1" ht="19.899999999999999" customHeight="1">
      <c r="B100" s="196"/>
      <c r="C100" s="197"/>
      <c r="D100" s="198" t="s">
        <v>492</v>
      </c>
      <c r="E100" s="199"/>
      <c r="F100" s="199"/>
      <c r="G100" s="199"/>
      <c r="H100" s="199"/>
      <c r="I100" s="200">
        <f>Q181</f>
        <v>0</v>
      </c>
      <c r="J100" s="200">
        <f>R181</f>
        <v>0</v>
      </c>
      <c r="K100" s="200">
        <f>K181</f>
        <v>0</v>
      </c>
      <c r="M100" s="72"/>
    </row>
    <row r="101" spans="1:31" s="10" customFormat="1" ht="19.899999999999999" customHeight="1">
      <c r="B101" s="196"/>
      <c r="C101" s="197"/>
      <c r="D101" s="198" t="s">
        <v>1588</v>
      </c>
      <c r="E101" s="199"/>
      <c r="F101" s="199"/>
      <c r="G101" s="199"/>
      <c r="H101" s="199"/>
      <c r="I101" s="200">
        <f>Q188</f>
        <v>0</v>
      </c>
      <c r="J101" s="200">
        <f>R188</f>
        <v>0</v>
      </c>
      <c r="K101" s="200">
        <f>K188</f>
        <v>0</v>
      </c>
      <c r="M101" s="72"/>
    </row>
    <row r="102" spans="1:31" s="10" customFormat="1" ht="19.899999999999999" customHeight="1">
      <c r="B102" s="196"/>
      <c r="C102" s="197"/>
      <c r="D102" s="198" t="s">
        <v>494</v>
      </c>
      <c r="E102" s="199"/>
      <c r="F102" s="199"/>
      <c r="G102" s="199"/>
      <c r="H102" s="199"/>
      <c r="I102" s="200">
        <f>Q246</f>
        <v>0</v>
      </c>
      <c r="J102" s="200">
        <f>R246</f>
        <v>0</v>
      </c>
      <c r="K102" s="200">
        <f>K246</f>
        <v>0</v>
      </c>
      <c r="M102" s="72"/>
    </row>
    <row r="103" spans="1:31" s="9" customFormat="1" ht="24.95" customHeight="1">
      <c r="B103" s="191"/>
      <c r="C103" s="192"/>
      <c r="D103" s="193" t="s">
        <v>133</v>
      </c>
      <c r="E103" s="194"/>
      <c r="F103" s="194"/>
      <c r="G103" s="194"/>
      <c r="H103" s="194"/>
      <c r="I103" s="195">
        <f>Q248</f>
        <v>0</v>
      </c>
      <c r="J103" s="195">
        <f>R248</f>
        <v>0</v>
      </c>
      <c r="K103" s="195">
        <f>K248</f>
        <v>0</v>
      </c>
      <c r="M103" s="71"/>
    </row>
    <row r="104" spans="1:31" s="10" customFormat="1" ht="19.899999999999999" customHeight="1">
      <c r="B104" s="196"/>
      <c r="C104" s="197"/>
      <c r="D104" s="198" t="s">
        <v>1589</v>
      </c>
      <c r="E104" s="199"/>
      <c r="F104" s="199"/>
      <c r="G104" s="199"/>
      <c r="H104" s="199"/>
      <c r="I104" s="200">
        <f>Q249</f>
        <v>0</v>
      </c>
      <c r="J104" s="200">
        <f>R249</f>
        <v>0</v>
      </c>
      <c r="K104" s="200">
        <f>K249</f>
        <v>0</v>
      </c>
      <c r="M104" s="72"/>
    </row>
    <row r="105" spans="1:31" s="10" customFormat="1" ht="19.899999999999999" customHeight="1">
      <c r="B105" s="196"/>
      <c r="C105" s="197"/>
      <c r="D105" s="198" t="s">
        <v>1590</v>
      </c>
      <c r="E105" s="199"/>
      <c r="F105" s="199"/>
      <c r="G105" s="199"/>
      <c r="H105" s="199"/>
      <c r="I105" s="200">
        <f>Q275</f>
        <v>0</v>
      </c>
      <c r="J105" s="200">
        <f>R275</f>
        <v>0</v>
      </c>
      <c r="K105" s="200">
        <f>K275</f>
        <v>0</v>
      </c>
      <c r="M105" s="72"/>
    </row>
    <row r="106" spans="1:31" s="10" customFormat="1" ht="19.899999999999999" customHeight="1">
      <c r="B106" s="196"/>
      <c r="C106" s="197"/>
      <c r="D106" s="198" t="s">
        <v>1591</v>
      </c>
      <c r="E106" s="199"/>
      <c r="F106" s="199"/>
      <c r="G106" s="199"/>
      <c r="H106" s="199"/>
      <c r="I106" s="200">
        <f>Q293</f>
        <v>0</v>
      </c>
      <c r="J106" s="200">
        <f>R293</f>
        <v>0</v>
      </c>
      <c r="K106" s="200">
        <f>K293</f>
        <v>0</v>
      </c>
      <c r="M106" s="72"/>
    </row>
    <row r="107" spans="1:31" s="10" customFormat="1" ht="19.899999999999999" customHeight="1">
      <c r="B107" s="196"/>
      <c r="C107" s="197"/>
      <c r="D107" s="198" t="s">
        <v>1592</v>
      </c>
      <c r="E107" s="199"/>
      <c r="F107" s="199"/>
      <c r="G107" s="199"/>
      <c r="H107" s="199"/>
      <c r="I107" s="200">
        <f>Q314</f>
        <v>0</v>
      </c>
      <c r="J107" s="200">
        <f>R314</f>
        <v>0</v>
      </c>
      <c r="K107" s="200">
        <f>K314</f>
        <v>0</v>
      </c>
      <c r="M107" s="72"/>
    </row>
    <row r="108" spans="1:31" s="2" customFormat="1" ht="21.75" customHeight="1">
      <c r="A108" s="21"/>
      <c r="B108" s="137"/>
      <c r="C108" s="138"/>
      <c r="D108" s="138"/>
      <c r="E108" s="138"/>
      <c r="F108" s="138"/>
      <c r="G108" s="138"/>
      <c r="H108" s="138"/>
      <c r="I108" s="138"/>
      <c r="J108" s="138"/>
      <c r="K108" s="138"/>
      <c r="L108" s="21"/>
      <c r="M108" s="26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1:31" s="2" customFormat="1" ht="6.95" customHeight="1">
      <c r="A109" s="21"/>
      <c r="B109" s="153"/>
      <c r="C109" s="154"/>
      <c r="D109" s="154"/>
      <c r="E109" s="154"/>
      <c r="F109" s="154"/>
      <c r="G109" s="154"/>
      <c r="H109" s="154"/>
      <c r="I109" s="154"/>
      <c r="J109" s="154"/>
      <c r="K109" s="154"/>
      <c r="L109" s="29"/>
      <c r="M109" s="26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1:31">
      <c r="B110" s="65"/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31">
      <c r="B111" s="65"/>
      <c r="C111" s="65"/>
      <c r="D111" s="65"/>
      <c r="E111" s="65"/>
      <c r="F111" s="65"/>
      <c r="G111" s="65"/>
      <c r="H111" s="65"/>
      <c r="I111" s="65"/>
      <c r="J111" s="65"/>
      <c r="K111" s="65"/>
    </row>
    <row r="112" spans="1:31">
      <c r="B112" s="65"/>
      <c r="C112" s="65"/>
      <c r="D112" s="65"/>
      <c r="E112" s="65"/>
      <c r="F112" s="65"/>
      <c r="G112" s="65"/>
      <c r="H112" s="65"/>
      <c r="I112" s="65"/>
      <c r="J112" s="65"/>
      <c r="K112" s="65"/>
    </row>
    <row r="113" spans="1:63" s="2" customFormat="1" ht="6.95" customHeight="1">
      <c r="A113" s="21"/>
      <c r="B113" s="155"/>
      <c r="C113" s="156"/>
      <c r="D113" s="156"/>
      <c r="E113" s="156"/>
      <c r="F113" s="156"/>
      <c r="G113" s="156"/>
      <c r="H113" s="156"/>
      <c r="I113" s="156"/>
      <c r="J113" s="156"/>
      <c r="K113" s="156"/>
      <c r="L113" s="30"/>
      <c r="M113" s="26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1:63" s="2" customFormat="1" ht="24.95" customHeight="1">
      <c r="A114" s="21"/>
      <c r="B114" s="137"/>
      <c r="C114" s="130" t="s">
        <v>142</v>
      </c>
      <c r="D114" s="138"/>
      <c r="E114" s="138"/>
      <c r="F114" s="138"/>
      <c r="G114" s="138"/>
      <c r="H114" s="138"/>
      <c r="I114" s="138"/>
      <c r="J114" s="138"/>
      <c r="K114" s="138"/>
      <c r="L114" s="21"/>
      <c r="M114" s="26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1:63" s="2" customFormat="1" ht="6.95" customHeight="1">
      <c r="A115" s="21"/>
      <c r="B115" s="137"/>
      <c r="C115" s="138"/>
      <c r="D115" s="138"/>
      <c r="E115" s="138"/>
      <c r="F115" s="138"/>
      <c r="G115" s="138"/>
      <c r="H115" s="138"/>
      <c r="I115" s="138"/>
      <c r="J115" s="138"/>
      <c r="K115" s="138"/>
      <c r="L115" s="21"/>
      <c r="M115" s="26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1:63" s="2" customFormat="1" ht="12" customHeight="1">
      <c r="A116" s="21"/>
      <c r="B116" s="137"/>
      <c r="C116" s="133" t="s">
        <v>15</v>
      </c>
      <c r="D116" s="138"/>
      <c r="E116" s="138"/>
      <c r="F116" s="138"/>
      <c r="G116" s="138"/>
      <c r="H116" s="138"/>
      <c r="I116" s="138"/>
      <c r="J116" s="138"/>
      <c r="K116" s="138"/>
      <c r="L116" s="21"/>
      <c r="M116" s="26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1:63" s="2" customFormat="1" ht="16.5" customHeight="1">
      <c r="A117" s="21"/>
      <c r="B117" s="137"/>
      <c r="C117" s="138"/>
      <c r="D117" s="138"/>
      <c r="E117" s="278" t="str">
        <f>E7</f>
        <v>Rekonstrukce historické budovy krematoria Nymburk 25.10.2024</v>
      </c>
      <c r="F117" s="279"/>
      <c r="G117" s="279"/>
      <c r="H117" s="279"/>
      <c r="I117" s="138"/>
      <c r="J117" s="138"/>
      <c r="K117" s="138"/>
      <c r="L117" s="21"/>
      <c r="M117" s="26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63" s="2" customFormat="1" ht="12" customHeight="1">
      <c r="A118" s="21"/>
      <c r="B118" s="137"/>
      <c r="C118" s="133" t="s">
        <v>119</v>
      </c>
      <c r="D118" s="138"/>
      <c r="E118" s="138"/>
      <c r="F118" s="138"/>
      <c r="G118" s="138"/>
      <c r="H118" s="138"/>
      <c r="I118" s="138"/>
      <c r="J118" s="138"/>
      <c r="K118" s="138"/>
      <c r="L118" s="21"/>
      <c r="M118" s="26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1:63" s="2" customFormat="1" ht="16.5" customHeight="1">
      <c r="A119" s="21"/>
      <c r="B119" s="137"/>
      <c r="C119" s="138"/>
      <c r="D119" s="138"/>
      <c r="E119" s="259" t="str">
        <f>E9</f>
        <v>SO 204 - ZTI</v>
      </c>
      <c r="F119" s="277"/>
      <c r="G119" s="277"/>
      <c r="H119" s="277"/>
      <c r="I119" s="138"/>
      <c r="J119" s="138"/>
      <c r="K119" s="138"/>
      <c r="L119" s="21"/>
      <c r="M119" s="26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1:63" s="2" customFormat="1" ht="6.95" customHeight="1">
      <c r="A120" s="21"/>
      <c r="B120" s="137"/>
      <c r="C120" s="138"/>
      <c r="D120" s="138"/>
      <c r="E120" s="138"/>
      <c r="F120" s="138"/>
      <c r="G120" s="138"/>
      <c r="H120" s="138"/>
      <c r="I120" s="138"/>
      <c r="J120" s="138"/>
      <c r="K120" s="138"/>
      <c r="L120" s="21"/>
      <c r="M120" s="26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1:63" s="2" customFormat="1" ht="12" customHeight="1">
      <c r="A121" s="21"/>
      <c r="B121" s="137"/>
      <c r="C121" s="133" t="s">
        <v>19</v>
      </c>
      <c r="D121" s="138"/>
      <c r="E121" s="138"/>
      <c r="F121" s="134" t="str">
        <f>F12</f>
        <v xml:space="preserve"> </v>
      </c>
      <c r="G121" s="138"/>
      <c r="H121" s="138"/>
      <c r="I121" s="133" t="s">
        <v>21</v>
      </c>
      <c r="J121" s="186" t="str">
        <f>IF(J12="","",J12)</f>
        <v>6. 12. 2024</v>
      </c>
      <c r="K121" s="138"/>
      <c r="L121" s="21"/>
      <c r="M121" s="26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63" s="2" customFormat="1" ht="6.95" customHeight="1">
      <c r="A122" s="21"/>
      <c r="B122" s="137"/>
      <c r="C122" s="138"/>
      <c r="D122" s="138"/>
      <c r="E122" s="138"/>
      <c r="F122" s="138"/>
      <c r="G122" s="138"/>
      <c r="H122" s="138"/>
      <c r="I122" s="138"/>
      <c r="J122" s="138"/>
      <c r="K122" s="138"/>
      <c r="L122" s="21"/>
      <c r="M122" s="26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1:63" s="2" customFormat="1" ht="15.2" customHeight="1">
      <c r="A123" s="21"/>
      <c r="B123" s="137"/>
      <c r="C123" s="133" t="s">
        <v>23</v>
      </c>
      <c r="D123" s="138"/>
      <c r="E123" s="138"/>
      <c r="F123" s="134" t="str">
        <f>E15</f>
        <v xml:space="preserve">  Město Nymburk</v>
      </c>
      <c r="G123" s="138"/>
      <c r="H123" s="138"/>
      <c r="I123" s="133" t="s">
        <v>27</v>
      </c>
      <c r="J123" s="187" t="str">
        <f>E21</f>
        <v xml:space="preserve">  Ing. Ivan Blažek</v>
      </c>
      <c r="K123" s="138"/>
      <c r="L123" s="21"/>
      <c r="M123" s="26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1:63" s="2" customFormat="1" ht="15.2" customHeight="1">
      <c r="A124" s="21"/>
      <c r="B124" s="137"/>
      <c r="C124" s="133" t="s">
        <v>26</v>
      </c>
      <c r="D124" s="138"/>
      <c r="E124" s="138"/>
      <c r="F124" s="134" t="str">
        <f>IF(E18="","",E18)</f>
        <v>vyplň údaj</v>
      </c>
      <c r="G124" s="138"/>
      <c r="H124" s="138"/>
      <c r="I124" s="133" t="s">
        <v>28</v>
      </c>
      <c r="J124" s="187" t="str">
        <f>E24</f>
        <v xml:space="preserve">  Jaroslav Kudláček</v>
      </c>
      <c r="K124" s="138"/>
      <c r="L124" s="21"/>
      <c r="M124" s="26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63" s="2" customFormat="1" ht="10.35" customHeight="1">
      <c r="A125" s="21"/>
      <c r="B125" s="137"/>
      <c r="C125" s="138"/>
      <c r="D125" s="138"/>
      <c r="E125" s="138"/>
      <c r="F125" s="138"/>
      <c r="G125" s="138"/>
      <c r="H125" s="138"/>
      <c r="I125" s="138"/>
      <c r="J125" s="138"/>
      <c r="K125" s="138"/>
      <c r="L125" s="21"/>
      <c r="M125" s="26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63" s="11" customFormat="1" ht="29.25" customHeight="1">
      <c r="A126" s="73"/>
      <c r="B126" s="201"/>
      <c r="C126" s="202" t="s">
        <v>143</v>
      </c>
      <c r="D126" s="203" t="s">
        <v>55</v>
      </c>
      <c r="E126" s="203" t="s">
        <v>51</v>
      </c>
      <c r="F126" s="203" t="s">
        <v>52</v>
      </c>
      <c r="G126" s="203" t="s">
        <v>144</v>
      </c>
      <c r="H126" s="203" t="s">
        <v>145</v>
      </c>
      <c r="I126" s="203" t="s">
        <v>146</v>
      </c>
      <c r="J126" s="203" t="s">
        <v>147</v>
      </c>
      <c r="K126" s="204" t="s">
        <v>127</v>
      </c>
      <c r="L126" s="74" t="s">
        <v>148</v>
      </c>
      <c r="M126" s="75"/>
      <c r="N126" s="38" t="s">
        <v>1</v>
      </c>
      <c r="O126" s="39" t="s">
        <v>34</v>
      </c>
      <c r="P126" s="39" t="s">
        <v>149</v>
      </c>
      <c r="Q126" s="39" t="s">
        <v>150</v>
      </c>
      <c r="R126" s="39" t="s">
        <v>151</v>
      </c>
      <c r="S126" s="39" t="s">
        <v>152</v>
      </c>
      <c r="T126" s="39" t="s">
        <v>153</v>
      </c>
      <c r="U126" s="39" t="s">
        <v>154</v>
      </c>
      <c r="V126" s="39" t="s">
        <v>155</v>
      </c>
      <c r="W126" s="39" t="s">
        <v>156</v>
      </c>
      <c r="X126" s="40" t="s">
        <v>157</v>
      </c>
      <c r="Y126" s="73"/>
      <c r="Z126" s="73"/>
      <c r="AA126" s="73"/>
      <c r="AB126" s="73"/>
      <c r="AC126" s="73"/>
      <c r="AD126" s="73"/>
      <c r="AE126" s="73"/>
    </row>
    <row r="127" spans="1:63" s="2" customFormat="1" ht="22.9" customHeight="1">
      <c r="A127" s="21"/>
      <c r="B127" s="137"/>
      <c r="C127" s="165" t="s">
        <v>158</v>
      </c>
      <c r="D127" s="138"/>
      <c r="E127" s="138"/>
      <c r="F127" s="138"/>
      <c r="G127" s="138"/>
      <c r="H127" s="138"/>
      <c r="I127" s="138"/>
      <c r="J127" s="138"/>
      <c r="K127" s="205">
        <f>BK127</f>
        <v>0</v>
      </c>
      <c r="L127" s="21"/>
      <c r="M127" s="22"/>
      <c r="N127" s="41"/>
      <c r="O127" s="33"/>
      <c r="P127" s="42"/>
      <c r="Q127" s="76">
        <f>Q128+Q248</f>
        <v>0</v>
      </c>
      <c r="R127" s="76">
        <f>R128+R248</f>
        <v>0</v>
      </c>
      <c r="S127" s="42"/>
      <c r="T127" s="77">
        <f>T128+T248</f>
        <v>0</v>
      </c>
      <c r="U127" s="42"/>
      <c r="V127" s="77">
        <f>V128+V248</f>
        <v>0</v>
      </c>
      <c r="W127" s="42"/>
      <c r="X127" s="78">
        <f>X128+X248</f>
        <v>0</v>
      </c>
      <c r="Y127" s="21"/>
      <c r="Z127" s="21"/>
      <c r="AA127" s="21"/>
      <c r="AB127" s="21"/>
      <c r="AC127" s="21"/>
      <c r="AD127" s="21"/>
      <c r="AE127" s="21"/>
      <c r="AT127" s="17" t="s">
        <v>71</v>
      </c>
      <c r="AU127" s="17" t="s">
        <v>129</v>
      </c>
      <c r="BK127" s="79">
        <f>BK128+BK248</f>
        <v>0</v>
      </c>
    </row>
    <row r="128" spans="1:63" s="12" customFormat="1" ht="25.9" customHeight="1">
      <c r="B128" s="206"/>
      <c r="C128" s="207"/>
      <c r="D128" s="208" t="s">
        <v>71</v>
      </c>
      <c r="E128" s="209" t="s">
        <v>159</v>
      </c>
      <c r="F128" s="209" t="s">
        <v>160</v>
      </c>
      <c r="G128" s="207"/>
      <c r="H128" s="207"/>
      <c r="I128" s="207"/>
      <c r="J128" s="207"/>
      <c r="K128" s="210">
        <f>BK128</f>
        <v>0</v>
      </c>
      <c r="M128" s="80"/>
      <c r="N128" s="82"/>
      <c r="O128" s="83"/>
      <c r="P128" s="83"/>
      <c r="Q128" s="84">
        <f>Q129+Q179+Q181+Q188+Q246</f>
        <v>0</v>
      </c>
      <c r="R128" s="84">
        <f>R129+R179+R181+R188+R246</f>
        <v>0</v>
      </c>
      <c r="S128" s="83"/>
      <c r="T128" s="85">
        <f>T129+T179+T181+T188+T246</f>
        <v>0</v>
      </c>
      <c r="U128" s="83"/>
      <c r="V128" s="85">
        <f>V129+V179+V181+V188+V246</f>
        <v>0</v>
      </c>
      <c r="W128" s="83"/>
      <c r="X128" s="86">
        <f>X129+X179+X181+X188+X246</f>
        <v>0</v>
      </c>
      <c r="AR128" s="81" t="s">
        <v>80</v>
      </c>
      <c r="AT128" s="87" t="s">
        <v>71</v>
      </c>
      <c r="AU128" s="87" t="s">
        <v>72</v>
      </c>
      <c r="AY128" s="81" t="s">
        <v>161</v>
      </c>
      <c r="BK128" s="88">
        <f>BK129+BK179+BK181+BK188+BK246</f>
        <v>0</v>
      </c>
    </row>
    <row r="129" spans="1:65" s="12" customFormat="1" ht="22.9" customHeight="1">
      <c r="B129" s="206"/>
      <c r="C129" s="207"/>
      <c r="D129" s="208" t="s">
        <v>71</v>
      </c>
      <c r="E129" s="211" t="s">
        <v>80</v>
      </c>
      <c r="F129" s="211" t="s">
        <v>499</v>
      </c>
      <c r="G129" s="207"/>
      <c r="H129" s="207"/>
      <c r="I129" s="207"/>
      <c r="J129" s="207"/>
      <c r="K129" s="212">
        <f>BK129</f>
        <v>0</v>
      </c>
      <c r="M129" s="80"/>
      <c r="N129" s="82"/>
      <c r="O129" s="83"/>
      <c r="P129" s="83"/>
      <c r="Q129" s="84">
        <f>SUM(Q130:Q178)</f>
        <v>0</v>
      </c>
      <c r="R129" s="84">
        <f>SUM(R130:R178)</f>
        <v>0</v>
      </c>
      <c r="S129" s="83"/>
      <c r="T129" s="85">
        <f>SUM(T130:T178)</f>
        <v>0</v>
      </c>
      <c r="U129" s="83"/>
      <c r="V129" s="85">
        <f>SUM(V130:V178)</f>
        <v>0</v>
      </c>
      <c r="W129" s="83"/>
      <c r="X129" s="86">
        <f>SUM(X130:X178)</f>
        <v>0</v>
      </c>
      <c r="AR129" s="81" t="s">
        <v>80</v>
      </c>
      <c r="AT129" s="87" t="s">
        <v>71</v>
      </c>
      <c r="AU129" s="87" t="s">
        <v>80</v>
      </c>
      <c r="AY129" s="81" t="s">
        <v>161</v>
      </c>
      <c r="BK129" s="88">
        <f>SUM(BK130:BK178)</f>
        <v>0</v>
      </c>
    </row>
    <row r="130" spans="1:65" s="2" customFormat="1" ht="44.25" customHeight="1">
      <c r="A130" s="21"/>
      <c r="B130" s="137"/>
      <c r="C130" s="213" t="s">
        <v>80</v>
      </c>
      <c r="D130" s="213" t="s">
        <v>164</v>
      </c>
      <c r="E130" s="214" t="s">
        <v>1593</v>
      </c>
      <c r="F130" s="215" t="s">
        <v>1594</v>
      </c>
      <c r="G130" s="216" t="s">
        <v>174</v>
      </c>
      <c r="H130" s="217">
        <v>8</v>
      </c>
      <c r="I130" s="218">
        <v>0</v>
      </c>
      <c r="J130" s="123"/>
      <c r="K130" s="218">
        <f>ROUND(P130*H130,2)</f>
        <v>0</v>
      </c>
      <c r="L130" s="89"/>
      <c r="M130" s="22"/>
      <c r="N130" s="90" t="s">
        <v>1</v>
      </c>
      <c r="O130" s="91" t="s">
        <v>35</v>
      </c>
      <c r="P130" s="92">
        <f>I130+J130</f>
        <v>0</v>
      </c>
      <c r="Q130" s="92">
        <f>ROUND(I130*H130,2)</f>
        <v>0</v>
      </c>
      <c r="R130" s="92">
        <f>ROUND(J130*H130,2)</f>
        <v>0</v>
      </c>
      <c r="S130" s="93">
        <v>0</v>
      </c>
      <c r="T130" s="93">
        <f>S130*H130</f>
        <v>0</v>
      </c>
      <c r="U130" s="93">
        <v>0</v>
      </c>
      <c r="V130" s="93">
        <f>U130*H130</f>
        <v>0</v>
      </c>
      <c r="W130" s="93">
        <v>0</v>
      </c>
      <c r="X130" s="94">
        <f>W130*H130</f>
        <v>0</v>
      </c>
      <c r="Y130" s="21"/>
      <c r="Z130" s="21"/>
      <c r="AA130" s="21"/>
      <c r="AB130" s="21"/>
      <c r="AC130" s="21"/>
      <c r="AD130" s="21"/>
      <c r="AE130" s="21"/>
      <c r="AR130" s="95" t="s">
        <v>168</v>
      </c>
      <c r="AT130" s="95" t="s">
        <v>164</v>
      </c>
      <c r="AU130" s="95" t="s">
        <v>82</v>
      </c>
      <c r="AY130" s="17" t="s">
        <v>161</v>
      </c>
      <c r="BE130" s="96">
        <f>IF(O130="základní",K130,0)</f>
        <v>0</v>
      </c>
      <c r="BF130" s="96">
        <f>IF(O130="snížená",K130,0)</f>
        <v>0</v>
      </c>
      <c r="BG130" s="96">
        <f>IF(O130="zákl. přenesená",K130,0)</f>
        <v>0</v>
      </c>
      <c r="BH130" s="96">
        <f>IF(O130="sníž. přenesená",K130,0)</f>
        <v>0</v>
      </c>
      <c r="BI130" s="96">
        <f>IF(O130="nulová",K130,0)</f>
        <v>0</v>
      </c>
      <c r="BJ130" s="17" t="s">
        <v>80</v>
      </c>
      <c r="BK130" s="96">
        <f>ROUND(P130*H130,2)</f>
        <v>0</v>
      </c>
      <c r="BL130" s="17" t="s">
        <v>168</v>
      </c>
      <c r="BM130" s="95" t="s">
        <v>82</v>
      </c>
    </row>
    <row r="131" spans="1:65" s="15" customFormat="1">
      <c r="B131" s="230"/>
      <c r="C131" s="231"/>
      <c r="D131" s="221" t="s">
        <v>169</v>
      </c>
      <c r="E131" s="232" t="s">
        <v>1</v>
      </c>
      <c r="F131" s="233" t="s">
        <v>1595</v>
      </c>
      <c r="G131" s="231"/>
      <c r="H131" s="232" t="s">
        <v>1</v>
      </c>
      <c r="I131" s="231"/>
      <c r="J131" s="231"/>
      <c r="K131" s="231"/>
      <c r="M131" s="107"/>
      <c r="N131" s="109"/>
      <c r="O131" s="110"/>
      <c r="P131" s="110"/>
      <c r="Q131" s="110"/>
      <c r="R131" s="110"/>
      <c r="S131" s="110"/>
      <c r="T131" s="110"/>
      <c r="U131" s="110"/>
      <c r="V131" s="110"/>
      <c r="W131" s="110"/>
      <c r="X131" s="111"/>
      <c r="AT131" s="108" t="s">
        <v>169</v>
      </c>
      <c r="AU131" s="108" t="s">
        <v>82</v>
      </c>
      <c r="AV131" s="15" t="s">
        <v>80</v>
      </c>
      <c r="AW131" s="15" t="s">
        <v>4</v>
      </c>
      <c r="AX131" s="15" t="s">
        <v>72</v>
      </c>
      <c r="AY131" s="108" t="s">
        <v>161</v>
      </c>
    </row>
    <row r="132" spans="1:65" s="13" customFormat="1">
      <c r="B132" s="219"/>
      <c r="C132" s="220"/>
      <c r="D132" s="221" t="s">
        <v>169</v>
      </c>
      <c r="E132" s="222" t="s">
        <v>1</v>
      </c>
      <c r="F132" s="223" t="s">
        <v>1596</v>
      </c>
      <c r="G132" s="220"/>
      <c r="H132" s="224">
        <v>8</v>
      </c>
      <c r="I132" s="220"/>
      <c r="J132" s="220"/>
      <c r="K132" s="220"/>
      <c r="M132" s="97"/>
      <c r="N132" s="99"/>
      <c r="O132" s="100"/>
      <c r="P132" s="100"/>
      <c r="Q132" s="100"/>
      <c r="R132" s="100"/>
      <c r="S132" s="100"/>
      <c r="T132" s="100"/>
      <c r="U132" s="100"/>
      <c r="V132" s="100"/>
      <c r="W132" s="100"/>
      <c r="X132" s="101"/>
      <c r="AT132" s="98" t="s">
        <v>169</v>
      </c>
      <c r="AU132" s="98" t="s">
        <v>82</v>
      </c>
      <c r="AV132" s="13" t="s">
        <v>82</v>
      </c>
      <c r="AW132" s="13" t="s">
        <v>4</v>
      </c>
      <c r="AX132" s="13" t="s">
        <v>72</v>
      </c>
      <c r="AY132" s="98" t="s">
        <v>161</v>
      </c>
    </row>
    <row r="133" spans="1:65" s="14" customFormat="1">
      <c r="B133" s="225"/>
      <c r="C133" s="226"/>
      <c r="D133" s="221" t="s">
        <v>169</v>
      </c>
      <c r="E133" s="227" t="s">
        <v>1</v>
      </c>
      <c r="F133" s="228" t="s">
        <v>171</v>
      </c>
      <c r="G133" s="226"/>
      <c r="H133" s="229">
        <v>8</v>
      </c>
      <c r="I133" s="226"/>
      <c r="J133" s="226"/>
      <c r="K133" s="226"/>
      <c r="M133" s="102"/>
      <c r="N133" s="104"/>
      <c r="O133" s="105"/>
      <c r="P133" s="105"/>
      <c r="Q133" s="105"/>
      <c r="R133" s="105"/>
      <c r="S133" s="105"/>
      <c r="T133" s="105"/>
      <c r="U133" s="105"/>
      <c r="V133" s="105"/>
      <c r="W133" s="105"/>
      <c r="X133" s="106"/>
      <c r="AT133" s="103" t="s">
        <v>169</v>
      </c>
      <c r="AU133" s="103" t="s">
        <v>82</v>
      </c>
      <c r="AV133" s="14" t="s">
        <v>168</v>
      </c>
      <c r="AW133" s="14" t="s">
        <v>4</v>
      </c>
      <c r="AX133" s="14" t="s">
        <v>80</v>
      </c>
      <c r="AY133" s="103" t="s">
        <v>161</v>
      </c>
    </row>
    <row r="134" spans="1:65" s="2" customFormat="1" ht="44.25" customHeight="1">
      <c r="A134" s="21"/>
      <c r="B134" s="137"/>
      <c r="C134" s="213" t="s">
        <v>82</v>
      </c>
      <c r="D134" s="213" t="s">
        <v>164</v>
      </c>
      <c r="E134" s="214" t="s">
        <v>1597</v>
      </c>
      <c r="F134" s="215" t="s">
        <v>1598</v>
      </c>
      <c r="G134" s="216" t="s">
        <v>174</v>
      </c>
      <c r="H134" s="217">
        <v>304.464</v>
      </c>
      <c r="I134" s="218">
        <v>0</v>
      </c>
      <c r="J134" s="123"/>
      <c r="K134" s="218">
        <f>ROUND(P134*H134,2)</f>
        <v>0</v>
      </c>
      <c r="L134" s="89"/>
      <c r="M134" s="22"/>
      <c r="N134" s="90" t="s">
        <v>1</v>
      </c>
      <c r="O134" s="91" t="s">
        <v>35</v>
      </c>
      <c r="P134" s="92">
        <f>I134+J134</f>
        <v>0</v>
      </c>
      <c r="Q134" s="92">
        <f>ROUND(I134*H134,2)</f>
        <v>0</v>
      </c>
      <c r="R134" s="92">
        <f>ROUND(J134*H134,2)</f>
        <v>0</v>
      </c>
      <c r="S134" s="93">
        <v>0</v>
      </c>
      <c r="T134" s="93">
        <f>S134*H134</f>
        <v>0</v>
      </c>
      <c r="U134" s="93">
        <v>0</v>
      </c>
      <c r="V134" s="93">
        <f>U134*H134</f>
        <v>0</v>
      </c>
      <c r="W134" s="93">
        <v>0</v>
      </c>
      <c r="X134" s="94">
        <f>W134*H134</f>
        <v>0</v>
      </c>
      <c r="Y134" s="21"/>
      <c r="Z134" s="21"/>
      <c r="AA134" s="21"/>
      <c r="AB134" s="21"/>
      <c r="AC134" s="21"/>
      <c r="AD134" s="21"/>
      <c r="AE134" s="21"/>
      <c r="AR134" s="95" t="s">
        <v>168</v>
      </c>
      <c r="AT134" s="95" t="s">
        <v>164</v>
      </c>
      <c r="AU134" s="95" t="s">
        <v>82</v>
      </c>
      <c r="AY134" s="17" t="s">
        <v>161</v>
      </c>
      <c r="BE134" s="96">
        <f>IF(O134="základní",K134,0)</f>
        <v>0</v>
      </c>
      <c r="BF134" s="96">
        <f>IF(O134="snížená",K134,0)</f>
        <v>0</v>
      </c>
      <c r="BG134" s="96">
        <f>IF(O134="zákl. přenesená",K134,0)</f>
        <v>0</v>
      </c>
      <c r="BH134" s="96">
        <f>IF(O134="sníž. přenesená",K134,0)</f>
        <v>0</v>
      </c>
      <c r="BI134" s="96">
        <f>IF(O134="nulová",K134,0)</f>
        <v>0</v>
      </c>
      <c r="BJ134" s="17" t="s">
        <v>80</v>
      </c>
      <c r="BK134" s="96">
        <f>ROUND(P134*H134,2)</f>
        <v>0</v>
      </c>
      <c r="BL134" s="17" t="s">
        <v>168</v>
      </c>
      <c r="BM134" s="95" t="s">
        <v>168</v>
      </c>
    </row>
    <row r="135" spans="1:65" s="15" customFormat="1">
      <c r="B135" s="230"/>
      <c r="C135" s="231"/>
      <c r="D135" s="221" t="s">
        <v>169</v>
      </c>
      <c r="E135" s="232" t="s">
        <v>1</v>
      </c>
      <c r="F135" s="233" t="s">
        <v>1599</v>
      </c>
      <c r="G135" s="231"/>
      <c r="H135" s="232" t="s">
        <v>1</v>
      </c>
      <c r="I135" s="231"/>
      <c r="J135" s="231"/>
      <c r="K135" s="231"/>
      <c r="M135" s="107"/>
      <c r="N135" s="109"/>
      <c r="O135" s="110"/>
      <c r="P135" s="110"/>
      <c r="Q135" s="110"/>
      <c r="R135" s="110"/>
      <c r="S135" s="110"/>
      <c r="T135" s="110"/>
      <c r="U135" s="110"/>
      <c r="V135" s="110"/>
      <c r="W135" s="110"/>
      <c r="X135" s="111"/>
      <c r="AT135" s="108" t="s">
        <v>169</v>
      </c>
      <c r="AU135" s="108" t="s">
        <v>82</v>
      </c>
      <c r="AV135" s="15" t="s">
        <v>80</v>
      </c>
      <c r="AW135" s="15" t="s">
        <v>4</v>
      </c>
      <c r="AX135" s="15" t="s">
        <v>72</v>
      </c>
      <c r="AY135" s="108" t="s">
        <v>161</v>
      </c>
    </row>
    <row r="136" spans="1:65" s="13" customFormat="1">
      <c r="B136" s="219"/>
      <c r="C136" s="220"/>
      <c r="D136" s="221" t="s">
        <v>169</v>
      </c>
      <c r="E136" s="222" t="s">
        <v>1</v>
      </c>
      <c r="F136" s="223" t="s">
        <v>1600</v>
      </c>
      <c r="G136" s="220"/>
      <c r="H136" s="224">
        <v>133.68</v>
      </c>
      <c r="I136" s="220"/>
      <c r="J136" s="220"/>
      <c r="K136" s="220"/>
      <c r="M136" s="97"/>
      <c r="N136" s="99"/>
      <c r="O136" s="100"/>
      <c r="P136" s="100"/>
      <c r="Q136" s="100"/>
      <c r="R136" s="100"/>
      <c r="S136" s="100"/>
      <c r="T136" s="100"/>
      <c r="U136" s="100"/>
      <c r="V136" s="100"/>
      <c r="W136" s="100"/>
      <c r="X136" s="101"/>
      <c r="AT136" s="98" t="s">
        <v>169</v>
      </c>
      <c r="AU136" s="98" t="s">
        <v>82</v>
      </c>
      <c r="AV136" s="13" t="s">
        <v>82</v>
      </c>
      <c r="AW136" s="13" t="s">
        <v>4</v>
      </c>
      <c r="AX136" s="13" t="s">
        <v>72</v>
      </c>
      <c r="AY136" s="98" t="s">
        <v>161</v>
      </c>
    </row>
    <row r="137" spans="1:65" s="15" customFormat="1">
      <c r="B137" s="230"/>
      <c r="C137" s="231"/>
      <c r="D137" s="221" t="s">
        <v>169</v>
      </c>
      <c r="E137" s="232" t="s">
        <v>1</v>
      </c>
      <c r="F137" s="233" t="s">
        <v>1601</v>
      </c>
      <c r="G137" s="231"/>
      <c r="H137" s="232" t="s">
        <v>1</v>
      </c>
      <c r="I137" s="231"/>
      <c r="J137" s="231"/>
      <c r="K137" s="231"/>
      <c r="M137" s="107"/>
      <c r="N137" s="109"/>
      <c r="O137" s="110"/>
      <c r="P137" s="110"/>
      <c r="Q137" s="110"/>
      <c r="R137" s="110"/>
      <c r="S137" s="110"/>
      <c r="T137" s="110"/>
      <c r="U137" s="110"/>
      <c r="V137" s="110"/>
      <c r="W137" s="110"/>
      <c r="X137" s="111"/>
      <c r="AT137" s="108" t="s">
        <v>169</v>
      </c>
      <c r="AU137" s="108" t="s">
        <v>82</v>
      </c>
      <c r="AV137" s="15" t="s">
        <v>80</v>
      </c>
      <c r="AW137" s="15" t="s">
        <v>4</v>
      </c>
      <c r="AX137" s="15" t="s">
        <v>72</v>
      </c>
      <c r="AY137" s="108" t="s">
        <v>161</v>
      </c>
    </row>
    <row r="138" spans="1:65" s="13" customFormat="1">
      <c r="B138" s="219"/>
      <c r="C138" s="220"/>
      <c r="D138" s="221" t="s">
        <v>169</v>
      </c>
      <c r="E138" s="222" t="s">
        <v>1</v>
      </c>
      <c r="F138" s="223" t="s">
        <v>1602</v>
      </c>
      <c r="G138" s="220"/>
      <c r="H138" s="224">
        <v>170.78399999999999</v>
      </c>
      <c r="I138" s="220"/>
      <c r="J138" s="220"/>
      <c r="K138" s="220"/>
      <c r="M138" s="97"/>
      <c r="N138" s="99"/>
      <c r="O138" s="100"/>
      <c r="P138" s="100"/>
      <c r="Q138" s="100"/>
      <c r="R138" s="100"/>
      <c r="S138" s="100"/>
      <c r="T138" s="100"/>
      <c r="U138" s="100"/>
      <c r="V138" s="100"/>
      <c r="W138" s="100"/>
      <c r="X138" s="101"/>
      <c r="AT138" s="98" t="s">
        <v>169</v>
      </c>
      <c r="AU138" s="98" t="s">
        <v>82</v>
      </c>
      <c r="AV138" s="13" t="s">
        <v>82</v>
      </c>
      <c r="AW138" s="13" t="s">
        <v>4</v>
      </c>
      <c r="AX138" s="13" t="s">
        <v>72</v>
      </c>
      <c r="AY138" s="98" t="s">
        <v>161</v>
      </c>
    </row>
    <row r="139" spans="1:65" s="14" customFormat="1">
      <c r="B139" s="225"/>
      <c r="C139" s="226"/>
      <c r="D139" s="221" t="s">
        <v>169</v>
      </c>
      <c r="E139" s="227" t="s">
        <v>1</v>
      </c>
      <c r="F139" s="228" t="s">
        <v>171</v>
      </c>
      <c r="G139" s="226"/>
      <c r="H139" s="229">
        <v>304.464</v>
      </c>
      <c r="I139" s="226"/>
      <c r="J139" s="226"/>
      <c r="K139" s="226"/>
      <c r="M139" s="102"/>
      <c r="N139" s="104"/>
      <c r="O139" s="105"/>
      <c r="P139" s="105"/>
      <c r="Q139" s="105"/>
      <c r="R139" s="105"/>
      <c r="S139" s="105"/>
      <c r="T139" s="105"/>
      <c r="U139" s="105"/>
      <c r="V139" s="105"/>
      <c r="W139" s="105"/>
      <c r="X139" s="106"/>
      <c r="AT139" s="103" t="s">
        <v>169</v>
      </c>
      <c r="AU139" s="103" t="s">
        <v>82</v>
      </c>
      <c r="AV139" s="14" t="s">
        <v>168</v>
      </c>
      <c r="AW139" s="14" t="s">
        <v>4</v>
      </c>
      <c r="AX139" s="14" t="s">
        <v>80</v>
      </c>
      <c r="AY139" s="103" t="s">
        <v>161</v>
      </c>
    </row>
    <row r="140" spans="1:65" s="2" customFormat="1" ht="37.9" customHeight="1">
      <c r="A140" s="21"/>
      <c r="B140" s="137"/>
      <c r="C140" s="213" t="s">
        <v>177</v>
      </c>
      <c r="D140" s="213" t="s">
        <v>164</v>
      </c>
      <c r="E140" s="214" t="s">
        <v>1372</v>
      </c>
      <c r="F140" s="215" t="s">
        <v>1373</v>
      </c>
      <c r="G140" s="216" t="s">
        <v>167</v>
      </c>
      <c r="H140" s="217">
        <v>761.16</v>
      </c>
      <c r="I140" s="123"/>
      <c r="J140" s="123"/>
      <c r="K140" s="218">
        <f>ROUND(P140*H140,2)</f>
        <v>0</v>
      </c>
      <c r="L140" s="89"/>
      <c r="M140" s="22"/>
      <c r="N140" s="90" t="s">
        <v>1</v>
      </c>
      <c r="O140" s="91" t="s">
        <v>35</v>
      </c>
      <c r="P140" s="92">
        <f>I140+J140</f>
        <v>0</v>
      </c>
      <c r="Q140" s="92">
        <f>ROUND(I140*H140,2)</f>
        <v>0</v>
      </c>
      <c r="R140" s="92">
        <f>ROUND(J140*H140,2)</f>
        <v>0</v>
      </c>
      <c r="S140" s="93">
        <v>0</v>
      </c>
      <c r="T140" s="93">
        <f>S140*H140</f>
        <v>0</v>
      </c>
      <c r="U140" s="93">
        <v>0</v>
      </c>
      <c r="V140" s="93">
        <f>U140*H140</f>
        <v>0</v>
      </c>
      <c r="W140" s="93">
        <v>0</v>
      </c>
      <c r="X140" s="94">
        <f>W140*H140</f>
        <v>0</v>
      </c>
      <c r="Y140" s="21"/>
      <c r="Z140" s="21"/>
      <c r="AA140" s="21"/>
      <c r="AB140" s="21"/>
      <c r="AC140" s="21"/>
      <c r="AD140" s="21"/>
      <c r="AE140" s="21"/>
      <c r="AR140" s="95" t="s">
        <v>168</v>
      </c>
      <c r="AT140" s="95" t="s">
        <v>164</v>
      </c>
      <c r="AU140" s="95" t="s">
        <v>82</v>
      </c>
      <c r="AY140" s="17" t="s">
        <v>161</v>
      </c>
      <c r="BE140" s="96">
        <f>IF(O140="základní",K140,0)</f>
        <v>0</v>
      </c>
      <c r="BF140" s="96">
        <f>IF(O140="snížená",K140,0)</f>
        <v>0</v>
      </c>
      <c r="BG140" s="96">
        <f>IF(O140="zákl. přenesená",K140,0)</f>
        <v>0</v>
      </c>
      <c r="BH140" s="96">
        <f>IF(O140="sníž. přenesená",K140,0)</f>
        <v>0</v>
      </c>
      <c r="BI140" s="96">
        <f>IF(O140="nulová",K140,0)</f>
        <v>0</v>
      </c>
      <c r="BJ140" s="17" t="s">
        <v>80</v>
      </c>
      <c r="BK140" s="96">
        <f>ROUND(P140*H140,2)</f>
        <v>0</v>
      </c>
      <c r="BL140" s="17" t="s">
        <v>168</v>
      </c>
      <c r="BM140" s="95" t="s">
        <v>180</v>
      </c>
    </row>
    <row r="141" spans="1:65" s="15" customFormat="1">
      <c r="B141" s="230"/>
      <c r="C141" s="231"/>
      <c r="D141" s="221" t="s">
        <v>169</v>
      </c>
      <c r="E141" s="232" t="s">
        <v>1</v>
      </c>
      <c r="F141" s="233" t="s">
        <v>1599</v>
      </c>
      <c r="G141" s="231"/>
      <c r="H141" s="232" t="s">
        <v>1</v>
      </c>
      <c r="I141" s="231"/>
      <c r="J141" s="231"/>
      <c r="K141" s="231"/>
      <c r="M141" s="107"/>
      <c r="N141" s="109"/>
      <c r="O141" s="110"/>
      <c r="P141" s="110"/>
      <c r="Q141" s="110"/>
      <c r="R141" s="110"/>
      <c r="S141" s="110"/>
      <c r="T141" s="110"/>
      <c r="U141" s="110"/>
      <c r="V141" s="110"/>
      <c r="W141" s="110"/>
      <c r="X141" s="111"/>
      <c r="AT141" s="108" t="s">
        <v>169</v>
      </c>
      <c r="AU141" s="108" t="s">
        <v>82</v>
      </c>
      <c r="AV141" s="15" t="s">
        <v>80</v>
      </c>
      <c r="AW141" s="15" t="s">
        <v>4</v>
      </c>
      <c r="AX141" s="15" t="s">
        <v>72</v>
      </c>
      <c r="AY141" s="108" t="s">
        <v>161</v>
      </c>
    </row>
    <row r="142" spans="1:65" s="13" customFormat="1">
      <c r="B142" s="219"/>
      <c r="C142" s="220"/>
      <c r="D142" s="221" t="s">
        <v>169</v>
      </c>
      <c r="E142" s="222" t="s">
        <v>1</v>
      </c>
      <c r="F142" s="223" t="s">
        <v>1603</v>
      </c>
      <c r="G142" s="220"/>
      <c r="H142" s="224">
        <v>334.2</v>
      </c>
      <c r="I142" s="220"/>
      <c r="J142" s="220"/>
      <c r="K142" s="220"/>
      <c r="M142" s="97"/>
      <c r="N142" s="99"/>
      <c r="O142" s="100"/>
      <c r="P142" s="100"/>
      <c r="Q142" s="100"/>
      <c r="R142" s="100"/>
      <c r="S142" s="100"/>
      <c r="T142" s="100"/>
      <c r="U142" s="100"/>
      <c r="V142" s="100"/>
      <c r="W142" s="100"/>
      <c r="X142" s="101"/>
      <c r="AT142" s="98" t="s">
        <v>169</v>
      </c>
      <c r="AU142" s="98" t="s">
        <v>82</v>
      </c>
      <c r="AV142" s="13" t="s">
        <v>82</v>
      </c>
      <c r="AW142" s="13" t="s">
        <v>4</v>
      </c>
      <c r="AX142" s="13" t="s">
        <v>72</v>
      </c>
      <c r="AY142" s="98" t="s">
        <v>161</v>
      </c>
    </row>
    <row r="143" spans="1:65" s="15" customFormat="1">
      <c r="B143" s="230"/>
      <c r="C143" s="231"/>
      <c r="D143" s="221" t="s">
        <v>169</v>
      </c>
      <c r="E143" s="232" t="s">
        <v>1</v>
      </c>
      <c r="F143" s="233" t="s">
        <v>1601</v>
      </c>
      <c r="G143" s="231"/>
      <c r="H143" s="232" t="s">
        <v>1</v>
      </c>
      <c r="I143" s="231"/>
      <c r="J143" s="231"/>
      <c r="K143" s="231"/>
      <c r="M143" s="107"/>
      <c r="N143" s="109"/>
      <c r="O143" s="110"/>
      <c r="P143" s="110"/>
      <c r="Q143" s="110"/>
      <c r="R143" s="110"/>
      <c r="S143" s="110"/>
      <c r="T143" s="110"/>
      <c r="U143" s="110"/>
      <c r="V143" s="110"/>
      <c r="W143" s="110"/>
      <c r="X143" s="111"/>
      <c r="AT143" s="108" t="s">
        <v>169</v>
      </c>
      <c r="AU143" s="108" t="s">
        <v>82</v>
      </c>
      <c r="AV143" s="15" t="s">
        <v>80</v>
      </c>
      <c r="AW143" s="15" t="s">
        <v>4</v>
      </c>
      <c r="AX143" s="15" t="s">
        <v>72</v>
      </c>
      <c r="AY143" s="108" t="s">
        <v>161</v>
      </c>
    </row>
    <row r="144" spans="1:65" s="13" customFormat="1">
      <c r="B144" s="219"/>
      <c r="C144" s="220"/>
      <c r="D144" s="221" t="s">
        <v>169</v>
      </c>
      <c r="E144" s="222" t="s">
        <v>1</v>
      </c>
      <c r="F144" s="223" t="s">
        <v>1604</v>
      </c>
      <c r="G144" s="220"/>
      <c r="H144" s="224">
        <v>426.96</v>
      </c>
      <c r="I144" s="220"/>
      <c r="J144" s="220"/>
      <c r="K144" s="220"/>
      <c r="M144" s="97"/>
      <c r="N144" s="99"/>
      <c r="O144" s="100"/>
      <c r="P144" s="100"/>
      <c r="Q144" s="100"/>
      <c r="R144" s="100"/>
      <c r="S144" s="100"/>
      <c r="T144" s="100"/>
      <c r="U144" s="100"/>
      <c r="V144" s="100"/>
      <c r="W144" s="100"/>
      <c r="X144" s="101"/>
      <c r="AT144" s="98" t="s">
        <v>169</v>
      </c>
      <c r="AU144" s="98" t="s">
        <v>82</v>
      </c>
      <c r="AV144" s="13" t="s">
        <v>82</v>
      </c>
      <c r="AW144" s="13" t="s">
        <v>4</v>
      </c>
      <c r="AX144" s="13" t="s">
        <v>72</v>
      </c>
      <c r="AY144" s="98" t="s">
        <v>161</v>
      </c>
    </row>
    <row r="145" spans="1:65" s="14" customFormat="1">
      <c r="B145" s="225"/>
      <c r="C145" s="226"/>
      <c r="D145" s="221" t="s">
        <v>169</v>
      </c>
      <c r="E145" s="227" t="s">
        <v>1</v>
      </c>
      <c r="F145" s="228" t="s">
        <v>171</v>
      </c>
      <c r="G145" s="226"/>
      <c r="H145" s="229">
        <v>761.16</v>
      </c>
      <c r="I145" s="226"/>
      <c r="J145" s="226"/>
      <c r="K145" s="226"/>
      <c r="M145" s="102"/>
      <c r="N145" s="104"/>
      <c r="O145" s="105"/>
      <c r="P145" s="105"/>
      <c r="Q145" s="105"/>
      <c r="R145" s="105"/>
      <c r="S145" s="105"/>
      <c r="T145" s="105"/>
      <c r="U145" s="105"/>
      <c r="V145" s="105"/>
      <c r="W145" s="105"/>
      <c r="X145" s="106"/>
      <c r="AT145" s="103" t="s">
        <v>169</v>
      </c>
      <c r="AU145" s="103" t="s">
        <v>82</v>
      </c>
      <c r="AV145" s="14" t="s">
        <v>168</v>
      </c>
      <c r="AW145" s="14" t="s">
        <v>4</v>
      </c>
      <c r="AX145" s="14" t="s">
        <v>80</v>
      </c>
      <c r="AY145" s="103" t="s">
        <v>161</v>
      </c>
    </row>
    <row r="146" spans="1:65" s="2" customFormat="1" ht="37.9" customHeight="1">
      <c r="A146" s="21"/>
      <c r="B146" s="137"/>
      <c r="C146" s="213" t="s">
        <v>168</v>
      </c>
      <c r="D146" s="213" t="s">
        <v>164</v>
      </c>
      <c r="E146" s="214" t="s">
        <v>1375</v>
      </c>
      <c r="F146" s="215" t="s">
        <v>1376</v>
      </c>
      <c r="G146" s="216" t="s">
        <v>167</v>
      </c>
      <c r="H146" s="217">
        <v>761.16</v>
      </c>
      <c r="I146" s="218">
        <v>0</v>
      </c>
      <c r="J146" s="123"/>
      <c r="K146" s="218">
        <f>ROUND(P146*H146,2)</f>
        <v>0</v>
      </c>
      <c r="L146" s="89"/>
      <c r="M146" s="22"/>
      <c r="N146" s="90" t="s">
        <v>1</v>
      </c>
      <c r="O146" s="91" t="s">
        <v>35</v>
      </c>
      <c r="P146" s="92">
        <f>I146+J146</f>
        <v>0</v>
      </c>
      <c r="Q146" s="92">
        <f>ROUND(I146*H146,2)</f>
        <v>0</v>
      </c>
      <c r="R146" s="92">
        <f>ROUND(J146*H146,2)</f>
        <v>0</v>
      </c>
      <c r="S146" s="93">
        <v>0</v>
      </c>
      <c r="T146" s="93">
        <f>S146*H146</f>
        <v>0</v>
      </c>
      <c r="U146" s="93">
        <v>0</v>
      </c>
      <c r="V146" s="93">
        <f>U146*H146</f>
        <v>0</v>
      </c>
      <c r="W146" s="93">
        <v>0</v>
      </c>
      <c r="X146" s="94">
        <f>W146*H146</f>
        <v>0</v>
      </c>
      <c r="Y146" s="21"/>
      <c r="Z146" s="21"/>
      <c r="AA146" s="21"/>
      <c r="AB146" s="21"/>
      <c r="AC146" s="21"/>
      <c r="AD146" s="21"/>
      <c r="AE146" s="21"/>
      <c r="AR146" s="95" t="s">
        <v>168</v>
      </c>
      <c r="AT146" s="95" t="s">
        <v>164</v>
      </c>
      <c r="AU146" s="95" t="s">
        <v>82</v>
      </c>
      <c r="AY146" s="17" t="s">
        <v>161</v>
      </c>
      <c r="BE146" s="96">
        <f>IF(O146="základní",K146,0)</f>
        <v>0</v>
      </c>
      <c r="BF146" s="96">
        <f>IF(O146="snížená",K146,0)</f>
        <v>0</v>
      </c>
      <c r="BG146" s="96">
        <f>IF(O146="zákl. přenesená",K146,0)</f>
        <v>0</v>
      </c>
      <c r="BH146" s="96">
        <f>IF(O146="sníž. přenesená",K146,0)</f>
        <v>0</v>
      </c>
      <c r="BI146" s="96">
        <f>IF(O146="nulová",K146,0)</f>
        <v>0</v>
      </c>
      <c r="BJ146" s="17" t="s">
        <v>80</v>
      </c>
      <c r="BK146" s="96">
        <f>ROUND(P146*H146,2)</f>
        <v>0</v>
      </c>
      <c r="BL146" s="17" t="s">
        <v>168</v>
      </c>
      <c r="BM146" s="95" t="s">
        <v>185</v>
      </c>
    </row>
    <row r="147" spans="1:65" s="2" customFormat="1" ht="62.65" customHeight="1">
      <c r="A147" s="21"/>
      <c r="B147" s="137"/>
      <c r="C147" s="213" t="s">
        <v>192</v>
      </c>
      <c r="D147" s="213" t="s">
        <v>164</v>
      </c>
      <c r="E147" s="214" t="s">
        <v>504</v>
      </c>
      <c r="F147" s="215" t="s">
        <v>505</v>
      </c>
      <c r="G147" s="216" t="s">
        <v>174</v>
      </c>
      <c r="H147" s="217">
        <v>135.292</v>
      </c>
      <c r="I147" s="218">
        <v>0</v>
      </c>
      <c r="J147" s="123"/>
      <c r="K147" s="218">
        <f>ROUND(P147*H147,2)</f>
        <v>0</v>
      </c>
      <c r="L147" s="89"/>
      <c r="M147" s="22"/>
      <c r="N147" s="90" t="s">
        <v>1</v>
      </c>
      <c r="O147" s="91" t="s">
        <v>35</v>
      </c>
      <c r="P147" s="92">
        <f>I147+J147</f>
        <v>0</v>
      </c>
      <c r="Q147" s="92">
        <f>ROUND(I147*H147,2)</f>
        <v>0</v>
      </c>
      <c r="R147" s="92">
        <f>ROUND(J147*H147,2)</f>
        <v>0</v>
      </c>
      <c r="S147" s="93">
        <v>0</v>
      </c>
      <c r="T147" s="93">
        <f>S147*H147</f>
        <v>0</v>
      </c>
      <c r="U147" s="93">
        <v>0</v>
      </c>
      <c r="V147" s="93">
        <f>U147*H147</f>
        <v>0</v>
      </c>
      <c r="W147" s="93">
        <v>0</v>
      </c>
      <c r="X147" s="94">
        <f>W147*H147</f>
        <v>0</v>
      </c>
      <c r="Y147" s="21"/>
      <c r="Z147" s="21"/>
      <c r="AA147" s="21"/>
      <c r="AB147" s="21"/>
      <c r="AC147" s="21"/>
      <c r="AD147" s="21"/>
      <c r="AE147" s="21"/>
      <c r="AR147" s="95" t="s">
        <v>168</v>
      </c>
      <c r="AT147" s="95" t="s">
        <v>164</v>
      </c>
      <c r="AU147" s="95" t="s">
        <v>82</v>
      </c>
      <c r="AY147" s="17" t="s">
        <v>161</v>
      </c>
      <c r="BE147" s="96">
        <f>IF(O147="základní",K147,0)</f>
        <v>0</v>
      </c>
      <c r="BF147" s="96">
        <f>IF(O147="snížená",K147,0)</f>
        <v>0</v>
      </c>
      <c r="BG147" s="96">
        <f>IF(O147="zákl. přenesená",K147,0)</f>
        <v>0</v>
      </c>
      <c r="BH147" s="96">
        <f>IF(O147="sníž. přenesená",K147,0)</f>
        <v>0</v>
      </c>
      <c r="BI147" s="96">
        <f>IF(O147="nulová",K147,0)</f>
        <v>0</v>
      </c>
      <c r="BJ147" s="17" t="s">
        <v>80</v>
      </c>
      <c r="BK147" s="96">
        <f>ROUND(P147*H147,2)</f>
        <v>0</v>
      </c>
      <c r="BL147" s="17" t="s">
        <v>168</v>
      </c>
      <c r="BM147" s="95" t="s">
        <v>195</v>
      </c>
    </row>
    <row r="148" spans="1:65" s="13" customFormat="1">
      <c r="B148" s="219"/>
      <c r="C148" s="220"/>
      <c r="D148" s="221" t="s">
        <v>169</v>
      </c>
      <c r="E148" s="222" t="s">
        <v>1</v>
      </c>
      <c r="F148" s="223" t="s">
        <v>185</v>
      </c>
      <c r="G148" s="220"/>
      <c r="H148" s="224">
        <v>8</v>
      </c>
      <c r="I148" s="220"/>
      <c r="J148" s="220"/>
      <c r="K148" s="220"/>
      <c r="M148" s="97"/>
      <c r="N148" s="99"/>
      <c r="O148" s="100"/>
      <c r="P148" s="100"/>
      <c r="Q148" s="100"/>
      <c r="R148" s="100"/>
      <c r="S148" s="100"/>
      <c r="T148" s="100"/>
      <c r="U148" s="100"/>
      <c r="V148" s="100"/>
      <c r="W148" s="100"/>
      <c r="X148" s="101"/>
      <c r="AT148" s="98" t="s">
        <v>169</v>
      </c>
      <c r="AU148" s="98" t="s">
        <v>82</v>
      </c>
      <c r="AV148" s="13" t="s">
        <v>82</v>
      </c>
      <c r="AW148" s="13" t="s">
        <v>4</v>
      </c>
      <c r="AX148" s="13" t="s">
        <v>72</v>
      </c>
      <c r="AY148" s="98" t="s">
        <v>161</v>
      </c>
    </row>
    <row r="149" spans="1:65" s="13" customFormat="1">
      <c r="B149" s="219"/>
      <c r="C149" s="220"/>
      <c r="D149" s="221" t="s">
        <v>169</v>
      </c>
      <c r="E149" s="222" t="s">
        <v>1</v>
      </c>
      <c r="F149" s="223" t="s">
        <v>1605</v>
      </c>
      <c r="G149" s="220"/>
      <c r="H149" s="224">
        <v>304.464</v>
      </c>
      <c r="I149" s="220"/>
      <c r="J149" s="220"/>
      <c r="K149" s="220"/>
      <c r="M149" s="97"/>
      <c r="N149" s="99"/>
      <c r="O149" s="100"/>
      <c r="P149" s="100"/>
      <c r="Q149" s="100"/>
      <c r="R149" s="100"/>
      <c r="S149" s="100"/>
      <c r="T149" s="100"/>
      <c r="U149" s="100"/>
      <c r="V149" s="100"/>
      <c r="W149" s="100"/>
      <c r="X149" s="101"/>
      <c r="AT149" s="98" t="s">
        <v>169</v>
      </c>
      <c r="AU149" s="98" t="s">
        <v>82</v>
      </c>
      <c r="AV149" s="13" t="s">
        <v>82</v>
      </c>
      <c r="AW149" s="13" t="s">
        <v>4</v>
      </c>
      <c r="AX149" s="13" t="s">
        <v>72</v>
      </c>
      <c r="AY149" s="98" t="s">
        <v>161</v>
      </c>
    </row>
    <row r="150" spans="1:65" s="13" customFormat="1">
      <c r="B150" s="219"/>
      <c r="C150" s="220"/>
      <c r="D150" s="221" t="s">
        <v>169</v>
      </c>
      <c r="E150" s="222" t="s">
        <v>1</v>
      </c>
      <c r="F150" s="223" t="s">
        <v>1606</v>
      </c>
      <c r="G150" s="220"/>
      <c r="H150" s="224">
        <v>-177.172</v>
      </c>
      <c r="I150" s="220"/>
      <c r="J150" s="220"/>
      <c r="K150" s="220"/>
      <c r="M150" s="97"/>
      <c r="N150" s="99"/>
      <c r="O150" s="100"/>
      <c r="P150" s="100"/>
      <c r="Q150" s="100"/>
      <c r="R150" s="100"/>
      <c r="S150" s="100"/>
      <c r="T150" s="100"/>
      <c r="U150" s="100"/>
      <c r="V150" s="100"/>
      <c r="W150" s="100"/>
      <c r="X150" s="101"/>
      <c r="AT150" s="98" t="s">
        <v>169</v>
      </c>
      <c r="AU150" s="98" t="s">
        <v>82</v>
      </c>
      <c r="AV150" s="13" t="s">
        <v>82</v>
      </c>
      <c r="AW150" s="13" t="s">
        <v>4</v>
      </c>
      <c r="AX150" s="13" t="s">
        <v>72</v>
      </c>
      <c r="AY150" s="98" t="s">
        <v>161</v>
      </c>
    </row>
    <row r="151" spans="1:65" s="14" customFormat="1">
      <c r="B151" s="225"/>
      <c r="C151" s="226"/>
      <c r="D151" s="221" t="s">
        <v>169</v>
      </c>
      <c r="E151" s="227" t="s">
        <v>1</v>
      </c>
      <c r="F151" s="228" t="s">
        <v>171</v>
      </c>
      <c r="G151" s="226"/>
      <c r="H151" s="229">
        <v>135.292</v>
      </c>
      <c r="I151" s="226"/>
      <c r="J151" s="226"/>
      <c r="K151" s="226"/>
      <c r="M151" s="102"/>
      <c r="N151" s="104"/>
      <c r="O151" s="105"/>
      <c r="P151" s="105"/>
      <c r="Q151" s="105"/>
      <c r="R151" s="105"/>
      <c r="S151" s="105"/>
      <c r="T151" s="105"/>
      <c r="U151" s="105"/>
      <c r="V151" s="105"/>
      <c r="W151" s="105"/>
      <c r="X151" s="106"/>
      <c r="AT151" s="103" t="s">
        <v>169</v>
      </c>
      <c r="AU151" s="103" t="s">
        <v>82</v>
      </c>
      <c r="AV151" s="14" t="s">
        <v>168</v>
      </c>
      <c r="AW151" s="14" t="s">
        <v>4</v>
      </c>
      <c r="AX151" s="14" t="s">
        <v>80</v>
      </c>
      <c r="AY151" s="103" t="s">
        <v>161</v>
      </c>
    </row>
    <row r="152" spans="1:65" s="2" customFormat="1" ht="66.75" customHeight="1">
      <c r="A152" s="21"/>
      <c r="B152" s="137"/>
      <c r="C152" s="213" t="s">
        <v>180</v>
      </c>
      <c r="D152" s="213" t="s">
        <v>164</v>
      </c>
      <c r="E152" s="214" t="s">
        <v>508</v>
      </c>
      <c r="F152" s="215" t="s">
        <v>1378</v>
      </c>
      <c r="G152" s="216" t="s">
        <v>174</v>
      </c>
      <c r="H152" s="217">
        <v>1352.92</v>
      </c>
      <c r="I152" s="218">
        <v>0</v>
      </c>
      <c r="J152" s="123"/>
      <c r="K152" s="218">
        <f>ROUND(P152*H152,2)</f>
        <v>0</v>
      </c>
      <c r="L152" s="89"/>
      <c r="M152" s="22"/>
      <c r="N152" s="90" t="s">
        <v>1</v>
      </c>
      <c r="O152" s="91" t="s">
        <v>35</v>
      </c>
      <c r="P152" s="92">
        <f>I152+J152</f>
        <v>0</v>
      </c>
      <c r="Q152" s="92">
        <f>ROUND(I152*H152,2)</f>
        <v>0</v>
      </c>
      <c r="R152" s="92">
        <f>ROUND(J152*H152,2)</f>
        <v>0</v>
      </c>
      <c r="S152" s="93">
        <v>0</v>
      </c>
      <c r="T152" s="93">
        <f>S152*H152</f>
        <v>0</v>
      </c>
      <c r="U152" s="93">
        <v>0</v>
      </c>
      <c r="V152" s="93">
        <f>U152*H152</f>
        <v>0</v>
      </c>
      <c r="W152" s="93">
        <v>0</v>
      </c>
      <c r="X152" s="94">
        <f>W152*H152</f>
        <v>0</v>
      </c>
      <c r="Y152" s="21"/>
      <c r="Z152" s="21"/>
      <c r="AA152" s="21"/>
      <c r="AB152" s="21"/>
      <c r="AC152" s="21"/>
      <c r="AD152" s="21"/>
      <c r="AE152" s="21"/>
      <c r="AR152" s="95" t="s">
        <v>168</v>
      </c>
      <c r="AT152" s="95" t="s">
        <v>164</v>
      </c>
      <c r="AU152" s="95" t="s">
        <v>82</v>
      </c>
      <c r="AY152" s="17" t="s">
        <v>161</v>
      </c>
      <c r="BE152" s="96">
        <f>IF(O152="základní",K152,0)</f>
        <v>0</v>
      </c>
      <c r="BF152" s="96">
        <f>IF(O152="snížená",K152,0)</f>
        <v>0</v>
      </c>
      <c r="BG152" s="96">
        <f>IF(O152="zákl. přenesená",K152,0)</f>
        <v>0</v>
      </c>
      <c r="BH152" s="96">
        <f>IF(O152="sníž. přenesená",K152,0)</f>
        <v>0</v>
      </c>
      <c r="BI152" s="96">
        <f>IF(O152="nulová",K152,0)</f>
        <v>0</v>
      </c>
      <c r="BJ152" s="17" t="s">
        <v>80</v>
      </c>
      <c r="BK152" s="96">
        <f>ROUND(P152*H152,2)</f>
        <v>0</v>
      </c>
      <c r="BL152" s="17" t="s">
        <v>168</v>
      </c>
      <c r="BM152" s="95" t="s">
        <v>9</v>
      </c>
    </row>
    <row r="153" spans="1:65" s="13" customFormat="1">
      <c r="B153" s="219"/>
      <c r="C153" s="220"/>
      <c r="D153" s="221" t="s">
        <v>169</v>
      </c>
      <c r="E153" s="222" t="s">
        <v>1</v>
      </c>
      <c r="F153" s="223" t="s">
        <v>1607</v>
      </c>
      <c r="G153" s="220"/>
      <c r="H153" s="224">
        <v>1352.92</v>
      </c>
      <c r="I153" s="220"/>
      <c r="J153" s="220"/>
      <c r="K153" s="220"/>
      <c r="M153" s="97"/>
      <c r="N153" s="99"/>
      <c r="O153" s="100"/>
      <c r="P153" s="100"/>
      <c r="Q153" s="100"/>
      <c r="R153" s="100"/>
      <c r="S153" s="100"/>
      <c r="T153" s="100"/>
      <c r="U153" s="100"/>
      <c r="V153" s="100"/>
      <c r="W153" s="100"/>
      <c r="X153" s="101"/>
      <c r="AT153" s="98" t="s">
        <v>169</v>
      </c>
      <c r="AU153" s="98" t="s">
        <v>82</v>
      </c>
      <c r="AV153" s="13" t="s">
        <v>82</v>
      </c>
      <c r="AW153" s="13" t="s">
        <v>4</v>
      </c>
      <c r="AX153" s="13" t="s">
        <v>72</v>
      </c>
      <c r="AY153" s="98" t="s">
        <v>161</v>
      </c>
    </row>
    <row r="154" spans="1:65" s="14" customFormat="1">
      <c r="B154" s="225"/>
      <c r="C154" s="226"/>
      <c r="D154" s="221" t="s">
        <v>169</v>
      </c>
      <c r="E154" s="227" t="s">
        <v>1</v>
      </c>
      <c r="F154" s="228" t="s">
        <v>171</v>
      </c>
      <c r="G154" s="226"/>
      <c r="H154" s="229">
        <v>1352.92</v>
      </c>
      <c r="I154" s="226"/>
      <c r="J154" s="226"/>
      <c r="K154" s="226"/>
      <c r="M154" s="102"/>
      <c r="N154" s="104"/>
      <c r="O154" s="105"/>
      <c r="P154" s="105"/>
      <c r="Q154" s="105"/>
      <c r="R154" s="105"/>
      <c r="S154" s="105"/>
      <c r="T154" s="105"/>
      <c r="U154" s="105"/>
      <c r="V154" s="105"/>
      <c r="W154" s="105"/>
      <c r="X154" s="106"/>
      <c r="AT154" s="103" t="s">
        <v>169</v>
      </c>
      <c r="AU154" s="103" t="s">
        <v>82</v>
      </c>
      <c r="AV154" s="14" t="s">
        <v>168</v>
      </c>
      <c r="AW154" s="14" t="s">
        <v>4</v>
      </c>
      <c r="AX154" s="14" t="s">
        <v>80</v>
      </c>
      <c r="AY154" s="103" t="s">
        <v>161</v>
      </c>
    </row>
    <row r="155" spans="1:65" s="2" customFormat="1" ht="44.25" customHeight="1">
      <c r="A155" s="21"/>
      <c r="B155" s="137"/>
      <c r="C155" s="213" t="s">
        <v>201</v>
      </c>
      <c r="D155" s="213" t="s">
        <v>164</v>
      </c>
      <c r="E155" s="214" t="s">
        <v>1608</v>
      </c>
      <c r="F155" s="215" t="s">
        <v>1609</v>
      </c>
      <c r="G155" s="216" t="s">
        <v>174</v>
      </c>
      <c r="H155" s="217">
        <v>135.292</v>
      </c>
      <c r="I155" s="218">
        <v>0</v>
      </c>
      <c r="J155" s="123"/>
      <c r="K155" s="218">
        <f>ROUND(P155*H155,2)</f>
        <v>0</v>
      </c>
      <c r="L155" s="89"/>
      <c r="M155" s="22"/>
      <c r="N155" s="90" t="s">
        <v>1</v>
      </c>
      <c r="O155" s="91" t="s">
        <v>35</v>
      </c>
      <c r="P155" s="92">
        <f>I155+J155</f>
        <v>0</v>
      </c>
      <c r="Q155" s="92">
        <f>ROUND(I155*H155,2)</f>
        <v>0</v>
      </c>
      <c r="R155" s="92">
        <f>ROUND(J155*H155,2)</f>
        <v>0</v>
      </c>
      <c r="S155" s="93">
        <v>0</v>
      </c>
      <c r="T155" s="93">
        <f>S155*H155</f>
        <v>0</v>
      </c>
      <c r="U155" s="93">
        <v>0</v>
      </c>
      <c r="V155" s="93">
        <f>U155*H155</f>
        <v>0</v>
      </c>
      <c r="W155" s="93">
        <v>0</v>
      </c>
      <c r="X155" s="94">
        <f>W155*H155</f>
        <v>0</v>
      </c>
      <c r="Y155" s="21"/>
      <c r="Z155" s="21"/>
      <c r="AA155" s="21"/>
      <c r="AB155" s="21"/>
      <c r="AC155" s="21"/>
      <c r="AD155" s="21"/>
      <c r="AE155" s="21"/>
      <c r="AR155" s="95" t="s">
        <v>168</v>
      </c>
      <c r="AT155" s="95" t="s">
        <v>164</v>
      </c>
      <c r="AU155" s="95" t="s">
        <v>82</v>
      </c>
      <c r="AY155" s="17" t="s">
        <v>161</v>
      </c>
      <c r="BE155" s="96">
        <f>IF(O155="základní",K155,0)</f>
        <v>0</v>
      </c>
      <c r="BF155" s="96">
        <f>IF(O155="snížená",K155,0)</f>
        <v>0</v>
      </c>
      <c r="BG155" s="96">
        <f>IF(O155="zákl. přenesená",K155,0)</f>
        <v>0</v>
      </c>
      <c r="BH155" s="96">
        <f>IF(O155="sníž. přenesená",K155,0)</f>
        <v>0</v>
      </c>
      <c r="BI155" s="96">
        <f>IF(O155="nulová",K155,0)</f>
        <v>0</v>
      </c>
      <c r="BJ155" s="17" t="s">
        <v>80</v>
      </c>
      <c r="BK155" s="96">
        <f>ROUND(P155*H155,2)</f>
        <v>0</v>
      </c>
      <c r="BL155" s="17" t="s">
        <v>168</v>
      </c>
      <c r="BM155" s="95" t="s">
        <v>204</v>
      </c>
    </row>
    <row r="156" spans="1:65" s="13" customFormat="1">
      <c r="B156" s="219"/>
      <c r="C156" s="220"/>
      <c r="D156" s="221" t="s">
        <v>169</v>
      </c>
      <c r="E156" s="222" t="s">
        <v>1</v>
      </c>
      <c r="F156" s="223" t="s">
        <v>1610</v>
      </c>
      <c r="G156" s="220"/>
      <c r="H156" s="224">
        <v>135.292</v>
      </c>
      <c r="I156" s="220"/>
      <c r="J156" s="220"/>
      <c r="K156" s="220"/>
      <c r="M156" s="97"/>
      <c r="N156" s="99"/>
      <c r="O156" s="100"/>
      <c r="P156" s="100"/>
      <c r="Q156" s="100"/>
      <c r="R156" s="100"/>
      <c r="S156" s="100"/>
      <c r="T156" s="100"/>
      <c r="U156" s="100"/>
      <c r="V156" s="100"/>
      <c r="W156" s="100"/>
      <c r="X156" s="101"/>
      <c r="AT156" s="98" t="s">
        <v>169</v>
      </c>
      <c r="AU156" s="98" t="s">
        <v>82</v>
      </c>
      <c r="AV156" s="13" t="s">
        <v>82</v>
      </c>
      <c r="AW156" s="13" t="s">
        <v>4</v>
      </c>
      <c r="AX156" s="13" t="s">
        <v>72</v>
      </c>
      <c r="AY156" s="98" t="s">
        <v>161</v>
      </c>
    </row>
    <row r="157" spans="1:65" s="14" customFormat="1">
      <c r="B157" s="225"/>
      <c r="C157" s="226"/>
      <c r="D157" s="221" t="s">
        <v>169</v>
      </c>
      <c r="E157" s="227" t="s">
        <v>1</v>
      </c>
      <c r="F157" s="228" t="s">
        <v>171</v>
      </c>
      <c r="G157" s="226"/>
      <c r="H157" s="229">
        <v>135.292</v>
      </c>
      <c r="I157" s="226"/>
      <c r="J157" s="226"/>
      <c r="K157" s="226"/>
      <c r="M157" s="102"/>
      <c r="N157" s="104"/>
      <c r="O157" s="105"/>
      <c r="P157" s="105"/>
      <c r="Q157" s="105"/>
      <c r="R157" s="105"/>
      <c r="S157" s="105"/>
      <c r="T157" s="105"/>
      <c r="U157" s="105"/>
      <c r="V157" s="105"/>
      <c r="W157" s="105"/>
      <c r="X157" s="106"/>
      <c r="AT157" s="103" t="s">
        <v>169</v>
      </c>
      <c r="AU157" s="103" t="s">
        <v>82</v>
      </c>
      <c r="AV157" s="14" t="s">
        <v>168</v>
      </c>
      <c r="AW157" s="14" t="s">
        <v>4</v>
      </c>
      <c r="AX157" s="14" t="s">
        <v>80</v>
      </c>
      <c r="AY157" s="103" t="s">
        <v>161</v>
      </c>
    </row>
    <row r="158" spans="1:65" s="2" customFormat="1" ht="44.25" customHeight="1">
      <c r="A158" s="21"/>
      <c r="B158" s="137"/>
      <c r="C158" s="213" t="s">
        <v>185</v>
      </c>
      <c r="D158" s="213" t="s">
        <v>164</v>
      </c>
      <c r="E158" s="214" t="s">
        <v>513</v>
      </c>
      <c r="F158" s="215" t="s">
        <v>514</v>
      </c>
      <c r="G158" s="216" t="s">
        <v>282</v>
      </c>
      <c r="H158" s="217">
        <v>243.52600000000001</v>
      </c>
      <c r="I158" s="123"/>
      <c r="J158" s="218">
        <v>0</v>
      </c>
      <c r="K158" s="218">
        <f>ROUND(P158*H158,2)</f>
        <v>0</v>
      </c>
      <c r="L158" s="89"/>
      <c r="M158" s="22"/>
      <c r="N158" s="90" t="s">
        <v>1</v>
      </c>
      <c r="O158" s="91" t="s">
        <v>35</v>
      </c>
      <c r="P158" s="92">
        <f>I158+J158</f>
        <v>0</v>
      </c>
      <c r="Q158" s="92">
        <f>ROUND(I158*H158,2)</f>
        <v>0</v>
      </c>
      <c r="R158" s="92">
        <f>ROUND(J158*H158,2)</f>
        <v>0</v>
      </c>
      <c r="S158" s="93">
        <v>0</v>
      </c>
      <c r="T158" s="93">
        <f>S158*H158</f>
        <v>0</v>
      </c>
      <c r="U158" s="93">
        <v>0</v>
      </c>
      <c r="V158" s="93">
        <f>U158*H158</f>
        <v>0</v>
      </c>
      <c r="W158" s="93">
        <v>0</v>
      </c>
      <c r="X158" s="94">
        <f>W158*H158</f>
        <v>0</v>
      </c>
      <c r="Y158" s="21"/>
      <c r="Z158" s="21"/>
      <c r="AA158" s="21"/>
      <c r="AB158" s="21"/>
      <c r="AC158" s="21"/>
      <c r="AD158" s="21"/>
      <c r="AE158" s="21"/>
      <c r="AR158" s="95" t="s">
        <v>168</v>
      </c>
      <c r="AT158" s="95" t="s">
        <v>164</v>
      </c>
      <c r="AU158" s="95" t="s">
        <v>82</v>
      </c>
      <c r="AY158" s="17" t="s">
        <v>161</v>
      </c>
      <c r="BE158" s="96">
        <f>IF(O158="základní",K158,0)</f>
        <v>0</v>
      </c>
      <c r="BF158" s="96">
        <f>IF(O158="snížená",K158,0)</f>
        <v>0</v>
      </c>
      <c r="BG158" s="96">
        <f>IF(O158="zákl. přenesená",K158,0)</f>
        <v>0</v>
      </c>
      <c r="BH158" s="96">
        <f>IF(O158="sníž. přenesená",K158,0)</f>
        <v>0</v>
      </c>
      <c r="BI158" s="96">
        <f>IF(O158="nulová",K158,0)</f>
        <v>0</v>
      </c>
      <c r="BJ158" s="17" t="s">
        <v>80</v>
      </c>
      <c r="BK158" s="96">
        <f>ROUND(P158*H158,2)</f>
        <v>0</v>
      </c>
      <c r="BL158" s="17" t="s">
        <v>168</v>
      </c>
      <c r="BM158" s="95" t="s">
        <v>239</v>
      </c>
    </row>
    <row r="159" spans="1:65" s="13" customFormat="1">
      <c r="B159" s="219"/>
      <c r="C159" s="220"/>
      <c r="D159" s="221" t="s">
        <v>169</v>
      </c>
      <c r="E159" s="222" t="s">
        <v>1</v>
      </c>
      <c r="F159" s="223" t="s">
        <v>1611</v>
      </c>
      <c r="G159" s="220"/>
      <c r="H159" s="224">
        <v>243.52600000000001</v>
      </c>
      <c r="I159" s="220"/>
      <c r="J159" s="220"/>
      <c r="K159" s="220"/>
      <c r="M159" s="97"/>
      <c r="N159" s="99"/>
      <c r="O159" s="100"/>
      <c r="P159" s="100"/>
      <c r="Q159" s="100"/>
      <c r="R159" s="100"/>
      <c r="S159" s="100"/>
      <c r="T159" s="100"/>
      <c r="U159" s="100"/>
      <c r="V159" s="100"/>
      <c r="W159" s="100"/>
      <c r="X159" s="101"/>
      <c r="AT159" s="98" t="s">
        <v>169</v>
      </c>
      <c r="AU159" s="98" t="s">
        <v>82</v>
      </c>
      <c r="AV159" s="13" t="s">
        <v>82</v>
      </c>
      <c r="AW159" s="13" t="s">
        <v>4</v>
      </c>
      <c r="AX159" s="13" t="s">
        <v>72</v>
      </c>
      <c r="AY159" s="98" t="s">
        <v>161</v>
      </c>
    </row>
    <row r="160" spans="1:65" s="14" customFormat="1">
      <c r="B160" s="225"/>
      <c r="C160" s="226"/>
      <c r="D160" s="221" t="s">
        <v>169</v>
      </c>
      <c r="E160" s="227" t="s">
        <v>1</v>
      </c>
      <c r="F160" s="228" t="s">
        <v>171</v>
      </c>
      <c r="G160" s="226"/>
      <c r="H160" s="229">
        <v>243.52600000000001</v>
      </c>
      <c r="I160" s="226"/>
      <c r="J160" s="226"/>
      <c r="K160" s="226"/>
      <c r="M160" s="102"/>
      <c r="N160" s="104"/>
      <c r="O160" s="105"/>
      <c r="P160" s="105"/>
      <c r="Q160" s="105"/>
      <c r="R160" s="105"/>
      <c r="S160" s="105"/>
      <c r="T160" s="105"/>
      <c r="U160" s="105"/>
      <c r="V160" s="105"/>
      <c r="W160" s="105"/>
      <c r="X160" s="106"/>
      <c r="AT160" s="103" t="s">
        <v>169</v>
      </c>
      <c r="AU160" s="103" t="s">
        <v>82</v>
      </c>
      <c r="AV160" s="14" t="s">
        <v>168</v>
      </c>
      <c r="AW160" s="14" t="s">
        <v>4</v>
      </c>
      <c r="AX160" s="14" t="s">
        <v>80</v>
      </c>
      <c r="AY160" s="103" t="s">
        <v>161</v>
      </c>
    </row>
    <row r="161" spans="1:65" s="2" customFormat="1" ht="37.9" customHeight="1">
      <c r="A161" s="21"/>
      <c r="B161" s="137"/>
      <c r="C161" s="213" t="s">
        <v>162</v>
      </c>
      <c r="D161" s="213" t="s">
        <v>164</v>
      </c>
      <c r="E161" s="214" t="s">
        <v>516</v>
      </c>
      <c r="F161" s="215" t="s">
        <v>517</v>
      </c>
      <c r="G161" s="216" t="s">
        <v>174</v>
      </c>
      <c r="H161" s="217">
        <v>135.292</v>
      </c>
      <c r="I161" s="218">
        <v>0</v>
      </c>
      <c r="J161" s="123"/>
      <c r="K161" s="218">
        <f>ROUND(P161*H161,2)</f>
        <v>0</v>
      </c>
      <c r="L161" s="89"/>
      <c r="M161" s="22"/>
      <c r="N161" s="90" t="s">
        <v>1</v>
      </c>
      <c r="O161" s="91" t="s">
        <v>35</v>
      </c>
      <c r="P161" s="92">
        <f>I161+J161</f>
        <v>0</v>
      </c>
      <c r="Q161" s="92">
        <f>ROUND(I161*H161,2)</f>
        <v>0</v>
      </c>
      <c r="R161" s="92">
        <f>ROUND(J161*H161,2)</f>
        <v>0</v>
      </c>
      <c r="S161" s="93">
        <v>0</v>
      </c>
      <c r="T161" s="93">
        <f>S161*H161</f>
        <v>0</v>
      </c>
      <c r="U161" s="93">
        <v>0</v>
      </c>
      <c r="V161" s="93">
        <f>U161*H161</f>
        <v>0</v>
      </c>
      <c r="W161" s="93">
        <v>0</v>
      </c>
      <c r="X161" s="94">
        <f>W161*H161</f>
        <v>0</v>
      </c>
      <c r="Y161" s="21"/>
      <c r="Z161" s="21"/>
      <c r="AA161" s="21"/>
      <c r="AB161" s="21"/>
      <c r="AC161" s="21"/>
      <c r="AD161" s="21"/>
      <c r="AE161" s="21"/>
      <c r="AR161" s="95" t="s">
        <v>168</v>
      </c>
      <c r="AT161" s="95" t="s">
        <v>164</v>
      </c>
      <c r="AU161" s="95" t="s">
        <v>82</v>
      </c>
      <c r="AY161" s="17" t="s">
        <v>161</v>
      </c>
      <c r="BE161" s="96">
        <f>IF(O161="základní",K161,0)</f>
        <v>0</v>
      </c>
      <c r="BF161" s="96">
        <f>IF(O161="snížená",K161,0)</f>
        <v>0</v>
      </c>
      <c r="BG161" s="96">
        <f>IF(O161="zákl. přenesená",K161,0)</f>
        <v>0</v>
      </c>
      <c r="BH161" s="96">
        <f>IF(O161="sníž. přenesená",K161,0)</f>
        <v>0</v>
      </c>
      <c r="BI161" s="96">
        <f>IF(O161="nulová",K161,0)</f>
        <v>0</v>
      </c>
      <c r="BJ161" s="17" t="s">
        <v>80</v>
      </c>
      <c r="BK161" s="96">
        <f>ROUND(P161*H161,2)</f>
        <v>0</v>
      </c>
      <c r="BL161" s="17" t="s">
        <v>168</v>
      </c>
      <c r="BM161" s="95" t="s">
        <v>245</v>
      </c>
    </row>
    <row r="162" spans="1:65" s="13" customFormat="1">
      <c r="B162" s="219"/>
      <c r="C162" s="220"/>
      <c r="D162" s="221" t="s">
        <v>169</v>
      </c>
      <c r="E162" s="222" t="s">
        <v>1</v>
      </c>
      <c r="F162" s="223" t="s">
        <v>1610</v>
      </c>
      <c r="G162" s="220"/>
      <c r="H162" s="224">
        <v>135.292</v>
      </c>
      <c r="I162" s="220"/>
      <c r="J162" s="220"/>
      <c r="K162" s="220"/>
      <c r="M162" s="97"/>
      <c r="N162" s="99"/>
      <c r="O162" s="100"/>
      <c r="P162" s="100"/>
      <c r="Q162" s="100"/>
      <c r="R162" s="100"/>
      <c r="S162" s="100"/>
      <c r="T162" s="100"/>
      <c r="U162" s="100"/>
      <c r="V162" s="100"/>
      <c r="W162" s="100"/>
      <c r="X162" s="101"/>
      <c r="AT162" s="98" t="s">
        <v>169</v>
      </c>
      <c r="AU162" s="98" t="s">
        <v>82</v>
      </c>
      <c r="AV162" s="13" t="s">
        <v>82</v>
      </c>
      <c r="AW162" s="13" t="s">
        <v>4</v>
      </c>
      <c r="AX162" s="13" t="s">
        <v>72</v>
      </c>
      <c r="AY162" s="98" t="s">
        <v>161</v>
      </c>
    </row>
    <row r="163" spans="1:65" s="14" customFormat="1">
      <c r="B163" s="225"/>
      <c r="C163" s="226"/>
      <c r="D163" s="221" t="s">
        <v>169</v>
      </c>
      <c r="E163" s="227" t="s">
        <v>1</v>
      </c>
      <c r="F163" s="228" t="s">
        <v>171</v>
      </c>
      <c r="G163" s="226"/>
      <c r="H163" s="229">
        <v>135.292</v>
      </c>
      <c r="I163" s="226"/>
      <c r="J163" s="226"/>
      <c r="K163" s="226"/>
      <c r="M163" s="102"/>
      <c r="N163" s="104"/>
      <c r="O163" s="105"/>
      <c r="P163" s="105"/>
      <c r="Q163" s="105"/>
      <c r="R163" s="105"/>
      <c r="S163" s="105"/>
      <c r="T163" s="105"/>
      <c r="U163" s="105"/>
      <c r="V163" s="105"/>
      <c r="W163" s="105"/>
      <c r="X163" s="106"/>
      <c r="AT163" s="103" t="s">
        <v>169</v>
      </c>
      <c r="AU163" s="103" t="s">
        <v>82</v>
      </c>
      <c r="AV163" s="14" t="s">
        <v>168</v>
      </c>
      <c r="AW163" s="14" t="s">
        <v>4</v>
      </c>
      <c r="AX163" s="14" t="s">
        <v>80</v>
      </c>
      <c r="AY163" s="103" t="s">
        <v>161</v>
      </c>
    </row>
    <row r="164" spans="1:65" s="2" customFormat="1" ht="44.25" customHeight="1">
      <c r="A164" s="21"/>
      <c r="B164" s="137"/>
      <c r="C164" s="213" t="s">
        <v>195</v>
      </c>
      <c r="D164" s="213" t="s">
        <v>164</v>
      </c>
      <c r="E164" s="214" t="s">
        <v>1381</v>
      </c>
      <c r="F164" s="215" t="s">
        <v>1382</v>
      </c>
      <c r="G164" s="216" t="s">
        <v>174</v>
      </c>
      <c r="H164" s="217">
        <v>177.172</v>
      </c>
      <c r="I164" s="218">
        <v>0</v>
      </c>
      <c r="J164" s="123"/>
      <c r="K164" s="218">
        <f>ROUND(P164*H164,2)</f>
        <v>0</v>
      </c>
      <c r="L164" s="89"/>
      <c r="M164" s="22"/>
      <c r="N164" s="90" t="s">
        <v>1</v>
      </c>
      <c r="O164" s="91" t="s">
        <v>35</v>
      </c>
      <c r="P164" s="92">
        <f>I164+J164</f>
        <v>0</v>
      </c>
      <c r="Q164" s="92">
        <f>ROUND(I164*H164,2)</f>
        <v>0</v>
      </c>
      <c r="R164" s="92">
        <f>ROUND(J164*H164,2)</f>
        <v>0</v>
      </c>
      <c r="S164" s="93">
        <v>0</v>
      </c>
      <c r="T164" s="93">
        <f>S164*H164</f>
        <v>0</v>
      </c>
      <c r="U164" s="93">
        <v>0</v>
      </c>
      <c r="V164" s="93">
        <f>U164*H164</f>
        <v>0</v>
      </c>
      <c r="W164" s="93">
        <v>0</v>
      </c>
      <c r="X164" s="94">
        <f>W164*H164</f>
        <v>0</v>
      </c>
      <c r="Y164" s="21"/>
      <c r="Z164" s="21"/>
      <c r="AA164" s="21"/>
      <c r="AB164" s="21"/>
      <c r="AC164" s="21"/>
      <c r="AD164" s="21"/>
      <c r="AE164" s="21"/>
      <c r="AR164" s="95" t="s">
        <v>168</v>
      </c>
      <c r="AT164" s="95" t="s">
        <v>164</v>
      </c>
      <c r="AU164" s="95" t="s">
        <v>82</v>
      </c>
      <c r="AY164" s="17" t="s">
        <v>161</v>
      </c>
      <c r="BE164" s="96">
        <f>IF(O164="základní",K164,0)</f>
        <v>0</v>
      </c>
      <c r="BF164" s="96">
        <f>IF(O164="snížená",K164,0)</f>
        <v>0</v>
      </c>
      <c r="BG164" s="96">
        <f>IF(O164="zákl. přenesená",K164,0)</f>
        <v>0</v>
      </c>
      <c r="BH164" s="96">
        <f>IF(O164="sníž. přenesená",K164,0)</f>
        <v>0</v>
      </c>
      <c r="BI164" s="96">
        <f>IF(O164="nulová",K164,0)</f>
        <v>0</v>
      </c>
      <c r="BJ164" s="17" t="s">
        <v>80</v>
      </c>
      <c r="BK164" s="96">
        <f>ROUND(P164*H164,2)</f>
        <v>0</v>
      </c>
      <c r="BL164" s="17" t="s">
        <v>168</v>
      </c>
      <c r="BM164" s="95" t="s">
        <v>248</v>
      </c>
    </row>
    <row r="165" spans="1:65" s="15" customFormat="1">
      <c r="B165" s="230"/>
      <c r="C165" s="231"/>
      <c r="D165" s="221" t="s">
        <v>169</v>
      </c>
      <c r="E165" s="232" t="s">
        <v>1</v>
      </c>
      <c r="F165" s="233" t="s">
        <v>1383</v>
      </c>
      <c r="G165" s="231"/>
      <c r="H165" s="232" t="s">
        <v>1</v>
      </c>
      <c r="I165" s="231"/>
      <c r="J165" s="231"/>
      <c r="K165" s="231"/>
      <c r="M165" s="107"/>
      <c r="N165" s="109"/>
      <c r="O165" s="110"/>
      <c r="P165" s="110"/>
      <c r="Q165" s="110"/>
      <c r="R165" s="110"/>
      <c r="S165" s="110"/>
      <c r="T165" s="110"/>
      <c r="U165" s="110"/>
      <c r="V165" s="110"/>
      <c r="W165" s="110"/>
      <c r="X165" s="111"/>
      <c r="AT165" s="108" t="s">
        <v>169</v>
      </c>
      <c r="AU165" s="108" t="s">
        <v>82</v>
      </c>
      <c r="AV165" s="15" t="s">
        <v>80</v>
      </c>
      <c r="AW165" s="15" t="s">
        <v>4</v>
      </c>
      <c r="AX165" s="15" t="s">
        <v>72</v>
      </c>
      <c r="AY165" s="108" t="s">
        <v>161</v>
      </c>
    </row>
    <row r="166" spans="1:65" s="13" customFormat="1">
      <c r="B166" s="219"/>
      <c r="C166" s="220"/>
      <c r="D166" s="221" t="s">
        <v>169</v>
      </c>
      <c r="E166" s="222" t="s">
        <v>1</v>
      </c>
      <c r="F166" s="223" t="s">
        <v>1605</v>
      </c>
      <c r="G166" s="220"/>
      <c r="H166" s="224">
        <v>304.464</v>
      </c>
      <c r="I166" s="220"/>
      <c r="J166" s="220"/>
      <c r="K166" s="220"/>
      <c r="M166" s="97"/>
      <c r="N166" s="99"/>
      <c r="O166" s="100"/>
      <c r="P166" s="100"/>
      <c r="Q166" s="100"/>
      <c r="R166" s="100"/>
      <c r="S166" s="100"/>
      <c r="T166" s="100"/>
      <c r="U166" s="100"/>
      <c r="V166" s="100"/>
      <c r="W166" s="100"/>
      <c r="X166" s="101"/>
      <c r="AT166" s="98" t="s">
        <v>169</v>
      </c>
      <c r="AU166" s="98" t="s">
        <v>82</v>
      </c>
      <c r="AV166" s="13" t="s">
        <v>82</v>
      </c>
      <c r="AW166" s="13" t="s">
        <v>4</v>
      </c>
      <c r="AX166" s="13" t="s">
        <v>72</v>
      </c>
      <c r="AY166" s="98" t="s">
        <v>161</v>
      </c>
    </row>
    <row r="167" spans="1:65" s="13" customFormat="1">
      <c r="B167" s="219"/>
      <c r="C167" s="220"/>
      <c r="D167" s="221" t="s">
        <v>169</v>
      </c>
      <c r="E167" s="222" t="s">
        <v>1</v>
      </c>
      <c r="F167" s="223" t="s">
        <v>1612</v>
      </c>
      <c r="G167" s="220"/>
      <c r="H167" s="224">
        <v>-92.575999999999993</v>
      </c>
      <c r="I167" s="220"/>
      <c r="J167" s="220"/>
      <c r="K167" s="220"/>
      <c r="M167" s="97"/>
      <c r="N167" s="99"/>
      <c r="O167" s="100"/>
      <c r="P167" s="100"/>
      <c r="Q167" s="100"/>
      <c r="R167" s="100"/>
      <c r="S167" s="100"/>
      <c r="T167" s="100"/>
      <c r="U167" s="100"/>
      <c r="V167" s="100"/>
      <c r="W167" s="100"/>
      <c r="X167" s="101"/>
      <c r="AT167" s="98" t="s">
        <v>169</v>
      </c>
      <c r="AU167" s="98" t="s">
        <v>82</v>
      </c>
      <c r="AV167" s="13" t="s">
        <v>82</v>
      </c>
      <c r="AW167" s="13" t="s">
        <v>4</v>
      </c>
      <c r="AX167" s="13" t="s">
        <v>72</v>
      </c>
      <c r="AY167" s="98" t="s">
        <v>161</v>
      </c>
    </row>
    <row r="168" spans="1:65" s="13" customFormat="1">
      <c r="B168" s="219"/>
      <c r="C168" s="220"/>
      <c r="D168" s="221" t="s">
        <v>169</v>
      </c>
      <c r="E168" s="222" t="s">
        <v>1</v>
      </c>
      <c r="F168" s="223" t="s">
        <v>1613</v>
      </c>
      <c r="G168" s="220"/>
      <c r="H168" s="224">
        <v>-34.716000000000001</v>
      </c>
      <c r="I168" s="220"/>
      <c r="J168" s="220"/>
      <c r="K168" s="220"/>
      <c r="M168" s="97"/>
      <c r="N168" s="99"/>
      <c r="O168" s="100"/>
      <c r="P168" s="100"/>
      <c r="Q168" s="100"/>
      <c r="R168" s="100"/>
      <c r="S168" s="100"/>
      <c r="T168" s="100"/>
      <c r="U168" s="100"/>
      <c r="V168" s="100"/>
      <c r="W168" s="100"/>
      <c r="X168" s="101"/>
      <c r="AT168" s="98" t="s">
        <v>169</v>
      </c>
      <c r="AU168" s="98" t="s">
        <v>82</v>
      </c>
      <c r="AV168" s="13" t="s">
        <v>82</v>
      </c>
      <c r="AW168" s="13" t="s">
        <v>4</v>
      </c>
      <c r="AX168" s="13" t="s">
        <v>72</v>
      </c>
      <c r="AY168" s="98" t="s">
        <v>161</v>
      </c>
    </row>
    <row r="169" spans="1:65" s="14" customFormat="1">
      <c r="B169" s="225"/>
      <c r="C169" s="226"/>
      <c r="D169" s="221" t="s">
        <v>169</v>
      </c>
      <c r="E169" s="227" t="s">
        <v>1</v>
      </c>
      <c r="F169" s="228" t="s">
        <v>171</v>
      </c>
      <c r="G169" s="226"/>
      <c r="H169" s="229">
        <v>177.172</v>
      </c>
      <c r="I169" s="226"/>
      <c r="J169" s="226"/>
      <c r="K169" s="226"/>
      <c r="M169" s="102"/>
      <c r="N169" s="104"/>
      <c r="O169" s="105"/>
      <c r="P169" s="105"/>
      <c r="Q169" s="105"/>
      <c r="R169" s="105"/>
      <c r="S169" s="105"/>
      <c r="T169" s="105"/>
      <c r="U169" s="105"/>
      <c r="V169" s="105"/>
      <c r="W169" s="105"/>
      <c r="X169" s="106"/>
      <c r="AT169" s="103" t="s">
        <v>169</v>
      </c>
      <c r="AU169" s="103" t="s">
        <v>82</v>
      </c>
      <c r="AV169" s="14" t="s">
        <v>168</v>
      </c>
      <c r="AW169" s="14" t="s">
        <v>4</v>
      </c>
      <c r="AX169" s="14" t="s">
        <v>80</v>
      </c>
      <c r="AY169" s="103" t="s">
        <v>161</v>
      </c>
    </row>
    <row r="170" spans="1:65" s="2" customFormat="1" ht="66.75" customHeight="1">
      <c r="A170" s="21"/>
      <c r="B170" s="137"/>
      <c r="C170" s="213" t="s">
        <v>249</v>
      </c>
      <c r="D170" s="213" t="s">
        <v>164</v>
      </c>
      <c r="E170" s="214" t="s">
        <v>1385</v>
      </c>
      <c r="F170" s="215" t="s">
        <v>1386</v>
      </c>
      <c r="G170" s="216" t="s">
        <v>174</v>
      </c>
      <c r="H170" s="217">
        <v>92.575999999999993</v>
      </c>
      <c r="I170" s="218">
        <v>0</v>
      </c>
      <c r="J170" s="123"/>
      <c r="K170" s="218">
        <f>ROUND(P170*H170,2)</f>
        <v>0</v>
      </c>
      <c r="L170" s="89"/>
      <c r="M170" s="22"/>
      <c r="N170" s="90" t="s">
        <v>1</v>
      </c>
      <c r="O170" s="91" t="s">
        <v>35</v>
      </c>
      <c r="P170" s="92">
        <f>I170+J170</f>
        <v>0</v>
      </c>
      <c r="Q170" s="92">
        <f>ROUND(I170*H170,2)</f>
        <v>0</v>
      </c>
      <c r="R170" s="92">
        <f>ROUND(J170*H170,2)</f>
        <v>0</v>
      </c>
      <c r="S170" s="93">
        <v>0</v>
      </c>
      <c r="T170" s="93">
        <f>S170*H170</f>
        <v>0</v>
      </c>
      <c r="U170" s="93">
        <v>0</v>
      </c>
      <c r="V170" s="93">
        <f>U170*H170</f>
        <v>0</v>
      </c>
      <c r="W170" s="93">
        <v>0</v>
      </c>
      <c r="X170" s="94">
        <f>W170*H170</f>
        <v>0</v>
      </c>
      <c r="Y170" s="21"/>
      <c r="Z170" s="21"/>
      <c r="AA170" s="21"/>
      <c r="AB170" s="21"/>
      <c r="AC170" s="21"/>
      <c r="AD170" s="21"/>
      <c r="AE170" s="21"/>
      <c r="AR170" s="95" t="s">
        <v>168</v>
      </c>
      <c r="AT170" s="95" t="s">
        <v>164</v>
      </c>
      <c r="AU170" s="95" t="s">
        <v>82</v>
      </c>
      <c r="AY170" s="17" t="s">
        <v>161</v>
      </c>
      <c r="BE170" s="96">
        <f>IF(O170="základní",K170,0)</f>
        <v>0</v>
      </c>
      <c r="BF170" s="96">
        <f>IF(O170="snížená",K170,0)</f>
        <v>0</v>
      </c>
      <c r="BG170" s="96">
        <f>IF(O170="zákl. přenesená",K170,0)</f>
        <v>0</v>
      </c>
      <c r="BH170" s="96">
        <f>IF(O170="sníž. přenesená",K170,0)</f>
        <v>0</v>
      </c>
      <c r="BI170" s="96">
        <f>IF(O170="nulová",K170,0)</f>
        <v>0</v>
      </c>
      <c r="BJ170" s="17" t="s">
        <v>80</v>
      </c>
      <c r="BK170" s="96">
        <f>ROUND(P170*H170,2)</f>
        <v>0</v>
      </c>
      <c r="BL170" s="17" t="s">
        <v>168</v>
      </c>
      <c r="BM170" s="95" t="s">
        <v>252</v>
      </c>
    </row>
    <row r="171" spans="1:65" s="15" customFormat="1">
      <c r="B171" s="230"/>
      <c r="C171" s="231"/>
      <c r="D171" s="221" t="s">
        <v>169</v>
      </c>
      <c r="E171" s="232" t="s">
        <v>1</v>
      </c>
      <c r="F171" s="233" t="s">
        <v>1599</v>
      </c>
      <c r="G171" s="231"/>
      <c r="H171" s="232" t="s">
        <v>1</v>
      </c>
      <c r="I171" s="231"/>
      <c r="J171" s="231"/>
      <c r="K171" s="231"/>
      <c r="M171" s="107"/>
      <c r="N171" s="109"/>
      <c r="O171" s="110"/>
      <c r="P171" s="110"/>
      <c r="Q171" s="110"/>
      <c r="R171" s="110"/>
      <c r="S171" s="110"/>
      <c r="T171" s="110"/>
      <c r="U171" s="110"/>
      <c r="V171" s="110"/>
      <c r="W171" s="110"/>
      <c r="X171" s="111"/>
      <c r="AT171" s="108" t="s">
        <v>169</v>
      </c>
      <c r="AU171" s="108" t="s">
        <v>82</v>
      </c>
      <c r="AV171" s="15" t="s">
        <v>80</v>
      </c>
      <c r="AW171" s="15" t="s">
        <v>4</v>
      </c>
      <c r="AX171" s="15" t="s">
        <v>72</v>
      </c>
      <c r="AY171" s="108" t="s">
        <v>161</v>
      </c>
    </row>
    <row r="172" spans="1:65" s="13" customFormat="1">
      <c r="B172" s="219"/>
      <c r="C172" s="220"/>
      <c r="D172" s="221" t="s">
        <v>169</v>
      </c>
      <c r="E172" s="222" t="s">
        <v>1</v>
      </c>
      <c r="F172" s="223" t="s">
        <v>1614</v>
      </c>
      <c r="G172" s="220"/>
      <c r="H172" s="224">
        <v>35.648000000000003</v>
      </c>
      <c r="I172" s="220"/>
      <c r="J172" s="220"/>
      <c r="K172" s="220"/>
      <c r="M172" s="97"/>
      <c r="N172" s="99"/>
      <c r="O172" s="100"/>
      <c r="P172" s="100"/>
      <c r="Q172" s="100"/>
      <c r="R172" s="100"/>
      <c r="S172" s="100"/>
      <c r="T172" s="100"/>
      <c r="U172" s="100"/>
      <c r="V172" s="100"/>
      <c r="W172" s="100"/>
      <c r="X172" s="101"/>
      <c r="AT172" s="98" t="s">
        <v>169</v>
      </c>
      <c r="AU172" s="98" t="s">
        <v>82</v>
      </c>
      <c r="AV172" s="13" t="s">
        <v>82</v>
      </c>
      <c r="AW172" s="13" t="s">
        <v>4</v>
      </c>
      <c r="AX172" s="13" t="s">
        <v>72</v>
      </c>
      <c r="AY172" s="98" t="s">
        <v>161</v>
      </c>
    </row>
    <row r="173" spans="1:65" s="15" customFormat="1">
      <c r="B173" s="230"/>
      <c r="C173" s="231"/>
      <c r="D173" s="221" t="s">
        <v>169</v>
      </c>
      <c r="E173" s="232" t="s">
        <v>1</v>
      </c>
      <c r="F173" s="233" t="s">
        <v>1601</v>
      </c>
      <c r="G173" s="231"/>
      <c r="H173" s="232" t="s">
        <v>1</v>
      </c>
      <c r="I173" s="231"/>
      <c r="J173" s="231"/>
      <c r="K173" s="231"/>
      <c r="M173" s="107"/>
      <c r="N173" s="109"/>
      <c r="O173" s="110"/>
      <c r="P173" s="110"/>
      <c r="Q173" s="110"/>
      <c r="R173" s="110"/>
      <c r="S173" s="110"/>
      <c r="T173" s="110"/>
      <c r="U173" s="110"/>
      <c r="V173" s="110"/>
      <c r="W173" s="110"/>
      <c r="X173" s="111"/>
      <c r="AT173" s="108" t="s">
        <v>169</v>
      </c>
      <c r="AU173" s="108" t="s">
        <v>82</v>
      </c>
      <c r="AV173" s="15" t="s">
        <v>80</v>
      </c>
      <c r="AW173" s="15" t="s">
        <v>4</v>
      </c>
      <c r="AX173" s="15" t="s">
        <v>72</v>
      </c>
      <c r="AY173" s="108" t="s">
        <v>161</v>
      </c>
    </row>
    <row r="174" spans="1:65" s="13" customFormat="1">
      <c r="B174" s="219"/>
      <c r="C174" s="220"/>
      <c r="D174" s="221" t="s">
        <v>169</v>
      </c>
      <c r="E174" s="222" t="s">
        <v>1</v>
      </c>
      <c r="F174" s="223" t="s">
        <v>1615</v>
      </c>
      <c r="G174" s="220"/>
      <c r="H174" s="224">
        <v>56.927999999999997</v>
      </c>
      <c r="I174" s="220"/>
      <c r="J174" s="220"/>
      <c r="K174" s="220"/>
      <c r="M174" s="97"/>
      <c r="N174" s="99"/>
      <c r="O174" s="100"/>
      <c r="P174" s="100"/>
      <c r="Q174" s="100"/>
      <c r="R174" s="100"/>
      <c r="S174" s="100"/>
      <c r="T174" s="100"/>
      <c r="U174" s="100"/>
      <c r="V174" s="100"/>
      <c r="W174" s="100"/>
      <c r="X174" s="101"/>
      <c r="AT174" s="98" t="s">
        <v>169</v>
      </c>
      <c r="AU174" s="98" t="s">
        <v>82</v>
      </c>
      <c r="AV174" s="13" t="s">
        <v>82</v>
      </c>
      <c r="AW174" s="13" t="s">
        <v>4</v>
      </c>
      <c r="AX174" s="13" t="s">
        <v>72</v>
      </c>
      <c r="AY174" s="98" t="s">
        <v>161</v>
      </c>
    </row>
    <row r="175" spans="1:65" s="14" customFormat="1">
      <c r="B175" s="225"/>
      <c r="C175" s="226"/>
      <c r="D175" s="221" t="s">
        <v>169</v>
      </c>
      <c r="E175" s="227" t="s">
        <v>1</v>
      </c>
      <c r="F175" s="228" t="s">
        <v>171</v>
      </c>
      <c r="G175" s="226"/>
      <c r="H175" s="229">
        <v>92.575999999999993</v>
      </c>
      <c r="I175" s="226"/>
      <c r="J175" s="226"/>
      <c r="K175" s="226"/>
      <c r="M175" s="102"/>
      <c r="N175" s="104"/>
      <c r="O175" s="105"/>
      <c r="P175" s="105"/>
      <c r="Q175" s="105"/>
      <c r="R175" s="105"/>
      <c r="S175" s="105"/>
      <c r="T175" s="105"/>
      <c r="U175" s="105"/>
      <c r="V175" s="105"/>
      <c r="W175" s="105"/>
      <c r="X175" s="106"/>
      <c r="AT175" s="103" t="s">
        <v>169</v>
      </c>
      <c r="AU175" s="103" t="s">
        <v>82</v>
      </c>
      <c r="AV175" s="14" t="s">
        <v>168</v>
      </c>
      <c r="AW175" s="14" t="s">
        <v>4</v>
      </c>
      <c r="AX175" s="14" t="s">
        <v>80</v>
      </c>
      <c r="AY175" s="103" t="s">
        <v>161</v>
      </c>
    </row>
    <row r="176" spans="1:65" s="2" customFormat="1" ht="16.5" customHeight="1">
      <c r="A176" s="21"/>
      <c r="B176" s="137"/>
      <c r="C176" s="235" t="s">
        <v>9</v>
      </c>
      <c r="D176" s="235" t="s">
        <v>549</v>
      </c>
      <c r="E176" s="236" t="s">
        <v>1388</v>
      </c>
      <c r="F176" s="237" t="s">
        <v>1389</v>
      </c>
      <c r="G176" s="238" t="s">
        <v>282</v>
      </c>
      <c r="H176" s="239">
        <v>185.15199999999999</v>
      </c>
      <c r="I176" s="123"/>
      <c r="J176" s="240"/>
      <c r="K176" s="241">
        <f>ROUND(P176*H176,2)</f>
        <v>0</v>
      </c>
      <c r="L176" s="115"/>
      <c r="M176" s="116"/>
      <c r="N176" s="117" t="s">
        <v>1</v>
      </c>
      <c r="O176" s="91" t="s">
        <v>35</v>
      </c>
      <c r="P176" s="92">
        <f>I176+J176</f>
        <v>0</v>
      </c>
      <c r="Q176" s="92">
        <f>ROUND(I176*H176,2)</f>
        <v>0</v>
      </c>
      <c r="R176" s="92">
        <f>ROUND(J176*H176,2)</f>
        <v>0</v>
      </c>
      <c r="S176" s="93">
        <v>0</v>
      </c>
      <c r="T176" s="93">
        <f>S176*H176</f>
        <v>0</v>
      </c>
      <c r="U176" s="93">
        <v>0</v>
      </c>
      <c r="V176" s="93">
        <f>U176*H176</f>
        <v>0</v>
      </c>
      <c r="W176" s="93">
        <v>0</v>
      </c>
      <c r="X176" s="94">
        <f>W176*H176</f>
        <v>0</v>
      </c>
      <c r="Y176" s="21"/>
      <c r="Z176" s="21"/>
      <c r="AA176" s="21"/>
      <c r="AB176" s="21"/>
      <c r="AC176" s="21"/>
      <c r="AD176" s="21"/>
      <c r="AE176" s="21"/>
      <c r="AR176" s="95" t="s">
        <v>185</v>
      </c>
      <c r="AT176" s="95" t="s">
        <v>549</v>
      </c>
      <c r="AU176" s="95" t="s">
        <v>82</v>
      </c>
      <c r="AY176" s="17" t="s">
        <v>161</v>
      </c>
      <c r="BE176" s="96">
        <f>IF(O176="základní",K176,0)</f>
        <v>0</v>
      </c>
      <c r="BF176" s="96">
        <f>IF(O176="snížená",K176,0)</f>
        <v>0</v>
      </c>
      <c r="BG176" s="96">
        <f>IF(O176="zákl. přenesená",K176,0)</f>
        <v>0</v>
      </c>
      <c r="BH176" s="96">
        <f>IF(O176="sníž. přenesená",K176,0)</f>
        <v>0</v>
      </c>
      <c r="BI176" s="96">
        <f>IF(O176="nulová",K176,0)</f>
        <v>0</v>
      </c>
      <c r="BJ176" s="17" t="s">
        <v>80</v>
      </c>
      <c r="BK176" s="96">
        <f>ROUND(P176*H176,2)</f>
        <v>0</v>
      </c>
      <c r="BL176" s="17" t="s">
        <v>168</v>
      </c>
      <c r="BM176" s="95" t="s">
        <v>257</v>
      </c>
    </row>
    <row r="177" spans="1:65" s="13" customFormat="1">
      <c r="B177" s="219"/>
      <c r="C177" s="220"/>
      <c r="D177" s="221" t="s">
        <v>169</v>
      </c>
      <c r="E177" s="222" t="s">
        <v>1</v>
      </c>
      <c r="F177" s="223" t="s">
        <v>1616</v>
      </c>
      <c r="G177" s="220"/>
      <c r="H177" s="224">
        <v>185.15199999999999</v>
      </c>
      <c r="I177" s="220"/>
      <c r="J177" s="220"/>
      <c r="K177" s="220"/>
      <c r="M177" s="97"/>
      <c r="N177" s="99"/>
      <c r="O177" s="100"/>
      <c r="P177" s="100"/>
      <c r="Q177" s="100"/>
      <c r="R177" s="100"/>
      <c r="S177" s="100"/>
      <c r="T177" s="100"/>
      <c r="U177" s="100"/>
      <c r="V177" s="100"/>
      <c r="W177" s="100"/>
      <c r="X177" s="101"/>
      <c r="AT177" s="98" t="s">
        <v>169</v>
      </c>
      <c r="AU177" s="98" t="s">
        <v>82</v>
      </c>
      <c r="AV177" s="13" t="s">
        <v>82</v>
      </c>
      <c r="AW177" s="13" t="s">
        <v>4</v>
      </c>
      <c r="AX177" s="13" t="s">
        <v>72</v>
      </c>
      <c r="AY177" s="98" t="s">
        <v>161</v>
      </c>
    </row>
    <row r="178" spans="1:65" s="14" customFormat="1">
      <c r="B178" s="225"/>
      <c r="C178" s="226"/>
      <c r="D178" s="221" t="s">
        <v>169</v>
      </c>
      <c r="E178" s="227" t="s">
        <v>1</v>
      </c>
      <c r="F178" s="228" t="s">
        <v>171</v>
      </c>
      <c r="G178" s="226"/>
      <c r="H178" s="229">
        <v>185.15199999999999</v>
      </c>
      <c r="I178" s="226"/>
      <c r="J178" s="226"/>
      <c r="K178" s="226"/>
      <c r="M178" s="102"/>
      <c r="N178" s="104"/>
      <c r="O178" s="105"/>
      <c r="P178" s="105"/>
      <c r="Q178" s="105"/>
      <c r="R178" s="105"/>
      <c r="S178" s="105"/>
      <c r="T178" s="105"/>
      <c r="U178" s="105"/>
      <c r="V178" s="105"/>
      <c r="W178" s="105"/>
      <c r="X178" s="106"/>
      <c r="AT178" s="103" t="s">
        <v>169</v>
      </c>
      <c r="AU178" s="103" t="s">
        <v>82</v>
      </c>
      <c r="AV178" s="14" t="s">
        <v>168</v>
      </c>
      <c r="AW178" s="14" t="s">
        <v>4</v>
      </c>
      <c r="AX178" s="14" t="s">
        <v>80</v>
      </c>
      <c r="AY178" s="103" t="s">
        <v>161</v>
      </c>
    </row>
    <row r="179" spans="1:65" s="12" customFormat="1" ht="22.9" customHeight="1">
      <c r="B179" s="206"/>
      <c r="C179" s="207"/>
      <c r="D179" s="208" t="s">
        <v>71</v>
      </c>
      <c r="E179" s="211" t="s">
        <v>177</v>
      </c>
      <c r="F179" s="211" t="s">
        <v>522</v>
      </c>
      <c r="G179" s="207"/>
      <c r="H179" s="207"/>
      <c r="I179" s="207"/>
      <c r="J179" s="207"/>
      <c r="K179" s="212">
        <f>BK179</f>
        <v>0</v>
      </c>
      <c r="M179" s="80"/>
      <c r="N179" s="82"/>
      <c r="O179" s="83"/>
      <c r="P179" s="83"/>
      <c r="Q179" s="84">
        <f>Q180</f>
        <v>0</v>
      </c>
      <c r="R179" s="84">
        <f>R180</f>
        <v>0</v>
      </c>
      <c r="S179" s="83"/>
      <c r="T179" s="85">
        <f>T180</f>
        <v>0</v>
      </c>
      <c r="U179" s="83"/>
      <c r="V179" s="85">
        <f>V180</f>
        <v>0</v>
      </c>
      <c r="W179" s="83"/>
      <c r="X179" s="86">
        <f>X180</f>
        <v>0</v>
      </c>
      <c r="AR179" s="81" t="s">
        <v>80</v>
      </c>
      <c r="AT179" s="87" t="s">
        <v>71</v>
      </c>
      <c r="AU179" s="87" t="s">
        <v>80</v>
      </c>
      <c r="AY179" s="81" t="s">
        <v>161</v>
      </c>
      <c r="BK179" s="88">
        <f>BK180</f>
        <v>0</v>
      </c>
    </row>
    <row r="180" spans="1:65" s="2" customFormat="1" ht="24.2" customHeight="1">
      <c r="A180" s="21"/>
      <c r="B180" s="137"/>
      <c r="C180" s="213" t="s">
        <v>266</v>
      </c>
      <c r="D180" s="213" t="s">
        <v>164</v>
      </c>
      <c r="E180" s="214" t="s">
        <v>1617</v>
      </c>
      <c r="F180" s="215" t="s">
        <v>1618</v>
      </c>
      <c r="G180" s="216" t="s">
        <v>346</v>
      </c>
      <c r="H180" s="217">
        <v>50</v>
      </c>
      <c r="I180" s="218">
        <v>0</v>
      </c>
      <c r="J180" s="123"/>
      <c r="K180" s="218">
        <f>ROUND(P180*H180,2)</f>
        <v>0</v>
      </c>
      <c r="L180" s="89"/>
      <c r="M180" s="22"/>
      <c r="N180" s="90" t="s">
        <v>1</v>
      </c>
      <c r="O180" s="91" t="s">
        <v>35</v>
      </c>
      <c r="P180" s="92">
        <f>I180+J180</f>
        <v>0</v>
      </c>
      <c r="Q180" s="92">
        <f>ROUND(I180*H180,2)</f>
        <v>0</v>
      </c>
      <c r="R180" s="92">
        <f>ROUND(J180*H180,2)</f>
        <v>0</v>
      </c>
      <c r="S180" s="93">
        <v>0</v>
      </c>
      <c r="T180" s="93">
        <f>S180*H180</f>
        <v>0</v>
      </c>
      <c r="U180" s="93">
        <v>0</v>
      </c>
      <c r="V180" s="93">
        <f>U180*H180</f>
        <v>0</v>
      </c>
      <c r="W180" s="93">
        <v>0</v>
      </c>
      <c r="X180" s="94">
        <f>W180*H180</f>
        <v>0</v>
      </c>
      <c r="Y180" s="21"/>
      <c r="Z180" s="21"/>
      <c r="AA180" s="21"/>
      <c r="AB180" s="21"/>
      <c r="AC180" s="21"/>
      <c r="AD180" s="21"/>
      <c r="AE180" s="21"/>
      <c r="AR180" s="95" t="s">
        <v>168</v>
      </c>
      <c r="AT180" s="95" t="s">
        <v>164</v>
      </c>
      <c r="AU180" s="95" t="s">
        <v>82</v>
      </c>
      <c r="AY180" s="17" t="s">
        <v>161</v>
      </c>
      <c r="BE180" s="96">
        <f>IF(O180="základní",K180,0)</f>
        <v>0</v>
      </c>
      <c r="BF180" s="96">
        <f>IF(O180="snížená",K180,0)</f>
        <v>0</v>
      </c>
      <c r="BG180" s="96">
        <f>IF(O180="zákl. přenesená",K180,0)</f>
        <v>0</v>
      </c>
      <c r="BH180" s="96">
        <f>IF(O180="sníž. přenesená",K180,0)</f>
        <v>0</v>
      </c>
      <c r="BI180" s="96">
        <f>IF(O180="nulová",K180,0)</f>
        <v>0</v>
      </c>
      <c r="BJ180" s="17" t="s">
        <v>80</v>
      </c>
      <c r="BK180" s="96">
        <f>ROUND(P180*H180,2)</f>
        <v>0</v>
      </c>
      <c r="BL180" s="17" t="s">
        <v>168</v>
      </c>
      <c r="BM180" s="95" t="s">
        <v>270</v>
      </c>
    </row>
    <row r="181" spans="1:65" s="12" customFormat="1" ht="22.9" customHeight="1">
      <c r="B181" s="206"/>
      <c r="C181" s="207"/>
      <c r="D181" s="208" t="s">
        <v>71</v>
      </c>
      <c r="E181" s="211" t="s">
        <v>168</v>
      </c>
      <c r="F181" s="211" t="s">
        <v>546</v>
      </c>
      <c r="G181" s="207"/>
      <c r="H181" s="207"/>
      <c r="I181" s="207"/>
      <c r="J181" s="207"/>
      <c r="K181" s="212">
        <f>BK181</f>
        <v>0</v>
      </c>
      <c r="M181" s="80"/>
      <c r="N181" s="82"/>
      <c r="O181" s="83"/>
      <c r="P181" s="83"/>
      <c r="Q181" s="84">
        <f>SUM(Q182:Q187)</f>
        <v>0</v>
      </c>
      <c r="R181" s="84">
        <f>SUM(R182:R187)</f>
        <v>0</v>
      </c>
      <c r="S181" s="83"/>
      <c r="T181" s="85">
        <f>SUM(T182:T187)</f>
        <v>0</v>
      </c>
      <c r="U181" s="83"/>
      <c r="V181" s="85">
        <f>SUM(V182:V187)</f>
        <v>0</v>
      </c>
      <c r="W181" s="83"/>
      <c r="X181" s="86">
        <f>SUM(X182:X187)</f>
        <v>0</v>
      </c>
      <c r="AR181" s="81" t="s">
        <v>80</v>
      </c>
      <c r="AT181" s="87" t="s">
        <v>71</v>
      </c>
      <c r="AU181" s="87" t="s">
        <v>80</v>
      </c>
      <c r="AY181" s="81" t="s">
        <v>161</v>
      </c>
      <c r="BK181" s="88">
        <f>SUM(BK182:BK187)</f>
        <v>0</v>
      </c>
    </row>
    <row r="182" spans="1:65" s="2" customFormat="1" ht="33" customHeight="1">
      <c r="A182" s="21"/>
      <c r="B182" s="137"/>
      <c r="C182" s="213" t="s">
        <v>204</v>
      </c>
      <c r="D182" s="213" t="s">
        <v>164</v>
      </c>
      <c r="E182" s="214" t="s">
        <v>1619</v>
      </c>
      <c r="F182" s="215" t="s">
        <v>1620</v>
      </c>
      <c r="G182" s="216" t="s">
        <v>174</v>
      </c>
      <c r="H182" s="217">
        <v>34.716000000000001</v>
      </c>
      <c r="I182" s="123"/>
      <c r="J182" s="123"/>
      <c r="K182" s="218">
        <f>ROUND(P182*H182,2)</f>
        <v>0</v>
      </c>
      <c r="L182" s="89"/>
      <c r="M182" s="22"/>
      <c r="N182" s="90" t="s">
        <v>1</v>
      </c>
      <c r="O182" s="91" t="s">
        <v>35</v>
      </c>
      <c r="P182" s="92">
        <f>I182+J182</f>
        <v>0</v>
      </c>
      <c r="Q182" s="92">
        <f>ROUND(I182*H182,2)</f>
        <v>0</v>
      </c>
      <c r="R182" s="92">
        <f>ROUND(J182*H182,2)</f>
        <v>0</v>
      </c>
      <c r="S182" s="93">
        <v>0</v>
      </c>
      <c r="T182" s="93">
        <f>S182*H182</f>
        <v>0</v>
      </c>
      <c r="U182" s="93">
        <v>0</v>
      </c>
      <c r="V182" s="93">
        <f>U182*H182</f>
        <v>0</v>
      </c>
      <c r="W182" s="93">
        <v>0</v>
      </c>
      <c r="X182" s="94">
        <f>W182*H182</f>
        <v>0</v>
      </c>
      <c r="Y182" s="21"/>
      <c r="Z182" s="21"/>
      <c r="AA182" s="21"/>
      <c r="AB182" s="21"/>
      <c r="AC182" s="21"/>
      <c r="AD182" s="21"/>
      <c r="AE182" s="21"/>
      <c r="AR182" s="95" t="s">
        <v>168</v>
      </c>
      <c r="AT182" s="95" t="s">
        <v>164</v>
      </c>
      <c r="AU182" s="95" t="s">
        <v>82</v>
      </c>
      <c r="AY182" s="17" t="s">
        <v>161</v>
      </c>
      <c r="BE182" s="96">
        <f>IF(O182="základní",K182,0)</f>
        <v>0</v>
      </c>
      <c r="BF182" s="96">
        <f>IF(O182="snížená",K182,0)</f>
        <v>0</v>
      </c>
      <c r="BG182" s="96">
        <f>IF(O182="zákl. přenesená",K182,0)</f>
        <v>0</v>
      </c>
      <c r="BH182" s="96">
        <f>IF(O182="sníž. přenesená",K182,0)</f>
        <v>0</v>
      </c>
      <c r="BI182" s="96">
        <f>IF(O182="nulová",K182,0)</f>
        <v>0</v>
      </c>
      <c r="BJ182" s="17" t="s">
        <v>80</v>
      </c>
      <c r="BK182" s="96">
        <f>ROUND(P182*H182,2)</f>
        <v>0</v>
      </c>
      <c r="BL182" s="17" t="s">
        <v>168</v>
      </c>
      <c r="BM182" s="95" t="s">
        <v>276</v>
      </c>
    </row>
    <row r="183" spans="1:65" s="15" customFormat="1">
      <c r="B183" s="230"/>
      <c r="C183" s="231"/>
      <c r="D183" s="221" t="s">
        <v>169</v>
      </c>
      <c r="E183" s="232" t="s">
        <v>1</v>
      </c>
      <c r="F183" s="233" t="s">
        <v>1599</v>
      </c>
      <c r="G183" s="231"/>
      <c r="H183" s="232" t="s">
        <v>1</v>
      </c>
      <c r="I183" s="231"/>
      <c r="J183" s="231"/>
      <c r="K183" s="231"/>
      <c r="M183" s="107"/>
      <c r="N183" s="109"/>
      <c r="O183" s="110"/>
      <c r="P183" s="110"/>
      <c r="Q183" s="110"/>
      <c r="R183" s="110"/>
      <c r="S183" s="110"/>
      <c r="T183" s="110"/>
      <c r="U183" s="110"/>
      <c r="V183" s="110"/>
      <c r="W183" s="110"/>
      <c r="X183" s="111"/>
      <c r="AT183" s="108" t="s">
        <v>169</v>
      </c>
      <c r="AU183" s="108" t="s">
        <v>82</v>
      </c>
      <c r="AV183" s="15" t="s">
        <v>80</v>
      </c>
      <c r="AW183" s="15" t="s">
        <v>4</v>
      </c>
      <c r="AX183" s="15" t="s">
        <v>72</v>
      </c>
      <c r="AY183" s="108" t="s">
        <v>161</v>
      </c>
    </row>
    <row r="184" spans="1:65" s="13" customFormat="1">
      <c r="B184" s="219"/>
      <c r="C184" s="220"/>
      <c r="D184" s="221" t="s">
        <v>169</v>
      </c>
      <c r="E184" s="222" t="s">
        <v>1</v>
      </c>
      <c r="F184" s="223" t="s">
        <v>1621</v>
      </c>
      <c r="G184" s="220"/>
      <c r="H184" s="224">
        <v>13.368</v>
      </c>
      <c r="I184" s="220"/>
      <c r="J184" s="220"/>
      <c r="K184" s="220"/>
      <c r="M184" s="97"/>
      <c r="N184" s="99"/>
      <c r="O184" s="100"/>
      <c r="P184" s="100"/>
      <c r="Q184" s="100"/>
      <c r="R184" s="100"/>
      <c r="S184" s="100"/>
      <c r="T184" s="100"/>
      <c r="U184" s="100"/>
      <c r="V184" s="100"/>
      <c r="W184" s="100"/>
      <c r="X184" s="101"/>
      <c r="AT184" s="98" t="s">
        <v>169</v>
      </c>
      <c r="AU184" s="98" t="s">
        <v>82</v>
      </c>
      <c r="AV184" s="13" t="s">
        <v>82</v>
      </c>
      <c r="AW184" s="13" t="s">
        <v>4</v>
      </c>
      <c r="AX184" s="13" t="s">
        <v>72</v>
      </c>
      <c r="AY184" s="98" t="s">
        <v>161</v>
      </c>
    </row>
    <row r="185" spans="1:65" s="15" customFormat="1">
      <c r="B185" s="230"/>
      <c r="C185" s="231"/>
      <c r="D185" s="221" t="s">
        <v>169</v>
      </c>
      <c r="E185" s="232" t="s">
        <v>1</v>
      </c>
      <c r="F185" s="233" t="s">
        <v>1601</v>
      </c>
      <c r="G185" s="231"/>
      <c r="H185" s="232" t="s">
        <v>1</v>
      </c>
      <c r="I185" s="231"/>
      <c r="J185" s="231"/>
      <c r="K185" s="231"/>
      <c r="M185" s="107"/>
      <c r="N185" s="109"/>
      <c r="O185" s="110"/>
      <c r="P185" s="110"/>
      <c r="Q185" s="110"/>
      <c r="R185" s="110"/>
      <c r="S185" s="110"/>
      <c r="T185" s="110"/>
      <c r="U185" s="110"/>
      <c r="V185" s="110"/>
      <c r="W185" s="110"/>
      <c r="X185" s="111"/>
      <c r="AT185" s="108" t="s">
        <v>169</v>
      </c>
      <c r="AU185" s="108" t="s">
        <v>82</v>
      </c>
      <c r="AV185" s="15" t="s">
        <v>80</v>
      </c>
      <c r="AW185" s="15" t="s">
        <v>4</v>
      </c>
      <c r="AX185" s="15" t="s">
        <v>72</v>
      </c>
      <c r="AY185" s="108" t="s">
        <v>161</v>
      </c>
    </row>
    <row r="186" spans="1:65" s="13" customFormat="1">
      <c r="B186" s="219"/>
      <c r="C186" s="220"/>
      <c r="D186" s="221" t="s">
        <v>169</v>
      </c>
      <c r="E186" s="222" t="s">
        <v>1</v>
      </c>
      <c r="F186" s="223" t="s">
        <v>1622</v>
      </c>
      <c r="G186" s="220"/>
      <c r="H186" s="224">
        <v>21.347999999999999</v>
      </c>
      <c r="I186" s="220"/>
      <c r="J186" s="220"/>
      <c r="K186" s="220"/>
      <c r="M186" s="97"/>
      <c r="N186" s="99"/>
      <c r="O186" s="100"/>
      <c r="P186" s="100"/>
      <c r="Q186" s="100"/>
      <c r="R186" s="100"/>
      <c r="S186" s="100"/>
      <c r="T186" s="100"/>
      <c r="U186" s="100"/>
      <c r="V186" s="100"/>
      <c r="W186" s="100"/>
      <c r="X186" s="101"/>
      <c r="AT186" s="98" t="s">
        <v>169</v>
      </c>
      <c r="AU186" s="98" t="s">
        <v>82</v>
      </c>
      <c r="AV186" s="13" t="s">
        <v>82</v>
      </c>
      <c r="AW186" s="13" t="s">
        <v>4</v>
      </c>
      <c r="AX186" s="13" t="s">
        <v>72</v>
      </c>
      <c r="AY186" s="98" t="s">
        <v>161</v>
      </c>
    </row>
    <row r="187" spans="1:65" s="14" customFormat="1">
      <c r="B187" s="225"/>
      <c r="C187" s="226"/>
      <c r="D187" s="221" t="s">
        <v>169</v>
      </c>
      <c r="E187" s="227" t="s">
        <v>1</v>
      </c>
      <c r="F187" s="228" t="s">
        <v>171</v>
      </c>
      <c r="G187" s="226"/>
      <c r="H187" s="229">
        <v>34.716000000000001</v>
      </c>
      <c r="I187" s="226"/>
      <c r="J187" s="226"/>
      <c r="K187" s="226"/>
      <c r="M187" s="102"/>
      <c r="N187" s="104"/>
      <c r="O187" s="105"/>
      <c r="P187" s="105"/>
      <c r="Q187" s="105"/>
      <c r="R187" s="105"/>
      <c r="S187" s="105"/>
      <c r="T187" s="105"/>
      <c r="U187" s="105"/>
      <c r="V187" s="105"/>
      <c r="W187" s="105"/>
      <c r="X187" s="106"/>
      <c r="AT187" s="103" t="s">
        <v>169</v>
      </c>
      <c r="AU187" s="103" t="s">
        <v>82</v>
      </c>
      <c r="AV187" s="14" t="s">
        <v>168</v>
      </c>
      <c r="AW187" s="14" t="s">
        <v>4</v>
      </c>
      <c r="AX187" s="14" t="s">
        <v>80</v>
      </c>
      <c r="AY187" s="103" t="s">
        <v>161</v>
      </c>
    </row>
    <row r="188" spans="1:65" s="12" customFormat="1" ht="22.9" customHeight="1">
      <c r="B188" s="206"/>
      <c r="C188" s="207"/>
      <c r="D188" s="208" t="s">
        <v>71</v>
      </c>
      <c r="E188" s="211" t="s">
        <v>185</v>
      </c>
      <c r="F188" s="211" t="s">
        <v>1623</v>
      </c>
      <c r="G188" s="207"/>
      <c r="H188" s="207"/>
      <c r="I188" s="207"/>
      <c r="J188" s="207"/>
      <c r="K188" s="212">
        <f>BK188</f>
        <v>0</v>
      </c>
      <c r="M188" s="80"/>
      <c r="N188" s="82"/>
      <c r="O188" s="83"/>
      <c r="P188" s="83"/>
      <c r="Q188" s="84">
        <f>SUM(Q189:Q245)</f>
        <v>0</v>
      </c>
      <c r="R188" s="84">
        <f>SUM(R189:R245)</f>
        <v>0</v>
      </c>
      <c r="S188" s="83"/>
      <c r="T188" s="85">
        <f>SUM(T189:T245)</f>
        <v>0</v>
      </c>
      <c r="U188" s="83"/>
      <c r="V188" s="85">
        <f>SUM(V189:V245)</f>
        <v>0</v>
      </c>
      <c r="W188" s="83"/>
      <c r="X188" s="86">
        <f>SUM(X189:X245)</f>
        <v>0</v>
      </c>
      <c r="AR188" s="81" t="s">
        <v>80</v>
      </c>
      <c r="AT188" s="87" t="s">
        <v>71</v>
      </c>
      <c r="AU188" s="87" t="s">
        <v>80</v>
      </c>
      <c r="AY188" s="81" t="s">
        <v>161</v>
      </c>
      <c r="BK188" s="88">
        <f>SUM(BK189:BK245)</f>
        <v>0</v>
      </c>
    </row>
    <row r="189" spans="1:65" s="2" customFormat="1" ht="37.9" customHeight="1">
      <c r="A189" s="21"/>
      <c r="B189" s="137"/>
      <c r="C189" s="213" t="s">
        <v>279</v>
      </c>
      <c r="D189" s="213" t="s">
        <v>164</v>
      </c>
      <c r="E189" s="214" t="s">
        <v>1624</v>
      </c>
      <c r="F189" s="215" t="s">
        <v>1625</v>
      </c>
      <c r="G189" s="216" t="s">
        <v>346</v>
      </c>
      <c r="H189" s="217">
        <v>111.4</v>
      </c>
      <c r="I189" s="218">
        <v>0</v>
      </c>
      <c r="J189" s="123"/>
      <c r="K189" s="218">
        <f>ROUND(P189*H189,2)</f>
        <v>0</v>
      </c>
      <c r="L189" s="89"/>
      <c r="M189" s="22"/>
      <c r="N189" s="90" t="s">
        <v>1</v>
      </c>
      <c r="O189" s="91" t="s">
        <v>35</v>
      </c>
      <c r="P189" s="92">
        <f>I189+J189</f>
        <v>0</v>
      </c>
      <c r="Q189" s="92">
        <f>ROUND(I189*H189,2)</f>
        <v>0</v>
      </c>
      <c r="R189" s="92">
        <f>ROUND(J189*H189,2)</f>
        <v>0</v>
      </c>
      <c r="S189" s="93">
        <v>0</v>
      </c>
      <c r="T189" s="93">
        <f>S189*H189</f>
        <v>0</v>
      </c>
      <c r="U189" s="93">
        <v>0</v>
      </c>
      <c r="V189" s="93">
        <f>U189*H189</f>
        <v>0</v>
      </c>
      <c r="W189" s="93">
        <v>0</v>
      </c>
      <c r="X189" s="94">
        <f>W189*H189</f>
        <v>0</v>
      </c>
      <c r="Y189" s="21"/>
      <c r="Z189" s="21"/>
      <c r="AA189" s="21"/>
      <c r="AB189" s="21"/>
      <c r="AC189" s="21"/>
      <c r="AD189" s="21"/>
      <c r="AE189" s="21"/>
      <c r="AR189" s="95" t="s">
        <v>168</v>
      </c>
      <c r="AT189" s="95" t="s">
        <v>164</v>
      </c>
      <c r="AU189" s="95" t="s">
        <v>82</v>
      </c>
      <c r="AY189" s="17" t="s">
        <v>161</v>
      </c>
      <c r="BE189" s="96">
        <f>IF(O189="základní",K189,0)</f>
        <v>0</v>
      </c>
      <c r="BF189" s="96">
        <f>IF(O189="snížená",K189,0)</f>
        <v>0</v>
      </c>
      <c r="BG189" s="96">
        <f>IF(O189="zákl. přenesená",K189,0)</f>
        <v>0</v>
      </c>
      <c r="BH189" s="96">
        <f>IF(O189="sníž. přenesená",K189,0)</f>
        <v>0</v>
      </c>
      <c r="BI189" s="96">
        <f>IF(O189="nulová",K189,0)</f>
        <v>0</v>
      </c>
      <c r="BJ189" s="17" t="s">
        <v>80</v>
      </c>
      <c r="BK189" s="96">
        <f>ROUND(P189*H189,2)</f>
        <v>0</v>
      </c>
      <c r="BL189" s="17" t="s">
        <v>168</v>
      </c>
      <c r="BM189" s="95" t="s">
        <v>283</v>
      </c>
    </row>
    <row r="190" spans="1:65" s="13" customFormat="1">
      <c r="B190" s="219"/>
      <c r="C190" s="220"/>
      <c r="D190" s="221" t="s">
        <v>169</v>
      </c>
      <c r="E190" s="222" t="s">
        <v>1</v>
      </c>
      <c r="F190" s="223" t="s">
        <v>1626</v>
      </c>
      <c r="G190" s="220"/>
      <c r="H190" s="224">
        <v>111.4</v>
      </c>
      <c r="I190" s="220"/>
      <c r="J190" s="220"/>
      <c r="K190" s="220"/>
      <c r="M190" s="97"/>
      <c r="N190" s="99"/>
      <c r="O190" s="100"/>
      <c r="P190" s="100"/>
      <c r="Q190" s="100"/>
      <c r="R190" s="100"/>
      <c r="S190" s="100"/>
      <c r="T190" s="100"/>
      <c r="U190" s="100"/>
      <c r="V190" s="100"/>
      <c r="W190" s="100"/>
      <c r="X190" s="101"/>
      <c r="AT190" s="98" t="s">
        <v>169</v>
      </c>
      <c r="AU190" s="98" t="s">
        <v>82</v>
      </c>
      <c r="AV190" s="13" t="s">
        <v>82</v>
      </c>
      <c r="AW190" s="13" t="s">
        <v>4</v>
      </c>
      <c r="AX190" s="13" t="s">
        <v>72</v>
      </c>
      <c r="AY190" s="98" t="s">
        <v>161</v>
      </c>
    </row>
    <row r="191" spans="1:65" s="14" customFormat="1">
      <c r="B191" s="225"/>
      <c r="C191" s="226"/>
      <c r="D191" s="221" t="s">
        <v>169</v>
      </c>
      <c r="E191" s="227" t="s">
        <v>1</v>
      </c>
      <c r="F191" s="228" t="s">
        <v>171</v>
      </c>
      <c r="G191" s="226"/>
      <c r="H191" s="229">
        <v>111.4</v>
      </c>
      <c r="I191" s="226"/>
      <c r="J191" s="226"/>
      <c r="K191" s="226"/>
      <c r="M191" s="102"/>
      <c r="N191" s="104"/>
      <c r="O191" s="105"/>
      <c r="P191" s="105"/>
      <c r="Q191" s="105"/>
      <c r="R191" s="105"/>
      <c r="S191" s="105"/>
      <c r="T191" s="105"/>
      <c r="U191" s="105"/>
      <c r="V191" s="105"/>
      <c r="W191" s="105"/>
      <c r="X191" s="106"/>
      <c r="AT191" s="103" t="s">
        <v>169</v>
      </c>
      <c r="AU191" s="103" t="s">
        <v>82</v>
      </c>
      <c r="AV191" s="14" t="s">
        <v>168</v>
      </c>
      <c r="AW191" s="14" t="s">
        <v>4</v>
      </c>
      <c r="AX191" s="14" t="s">
        <v>80</v>
      </c>
      <c r="AY191" s="103" t="s">
        <v>161</v>
      </c>
    </row>
    <row r="192" spans="1:65" s="2" customFormat="1" ht="24.2" customHeight="1">
      <c r="A192" s="21"/>
      <c r="B192" s="137"/>
      <c r="C192" s="235" t="s">
        <v>239</v>
      </c>
      <c r="D192" s="235" t="s">
        <v>549</v>
      </c>
      <c r="E192" s="236" t="s">
        <v>1627</v>
      </c>
      <c r="F192" s="237" t="s">
        <v>1628</v>
      </c>
      <c r="G192" s="238" t="s">
        <v>346</v>
      </c>
      <c r="H192" s="239">
        <v>113.071</v>
      </c>
      <c r="I192" s="123"/>
      <c r="J192" s="240"/>
      <c r="K192" s="241">
        <f>ROUND(P192*H192,2)</f>
        <v>0</v>
      </c>
      <c r="L192" s="115"/>
      <c r="M192" s="116"/>
      <c r="N192" s="117" t="s">
        <v>1</v>
      </c>
      <c r="O192" s="91" t="s">
        <v>35</v>
      </c>
      <c r="P192" s="92">
        <f>I192+J192</f>
        <v>0</v>
      </c>
      <c r="Q192" s="92">
        <f>ROUND(I192*H192,2)</f>
        <v>0</v>
      </c>
      <c r="R192" s="92">
        <f>ROUND(J192*H192,2)</f>
        <v>0</v>
      </c>
      <c r="S192" s="93">
        <v>0</v>
      </c>
      <c r="T192" s="93">
        <f>S192*H192</f>
        <v>0</v>
      </c>
      <c r="U192" s="93">
        <v>0</v>
      </c>
      <c r="V192" s="93">
        <f>U192*H192</f>
        <v>0</v>
      </c>
      <c r="W192" s="93">
        <v>0</v>
      </c>
      <c r="X192" s="94">
        <f>W192*H192</f>
        <v>0</v>
      </c>
      <c r="Y192" s="21"/>
      <c r="Z192" s="21"/>
      <c r="AA192" s="21"/>
      <c r="AB192" s="21"/>
      <c r="AC192" s="21"/>
      <c r="AD192" s="21"/>
      <c r="AE192" s="21"/>
      <c r="AR192" s="95" t="s">
        <v>185</v>
      </c>
      <c r="AT192" s="95" t="s">
        <v>549</v>
      </c>
      <c r="AU192" s="95" t="s">
        <v>82</v>
      </c>
      <c r="AY192" s="17" t="s">
        <v>161</v>
      </c>
      <c r="BE192" s="96">
        <f>IF(O192="základní",K192,0)</f>
        <v>0</v>
      </c>
      <c r="BF192" s="96">
        <f>IF(O192="snížená",K192,0)</f>
        <v>0</v>
      </c>
      <c r="BG192" s="96">
        <f>IF(O192="zákl. přenesená",K192,0)</f>
        <v>0</v>
      </c>
      <c r="BH192" s="96">
        <f>IF(O192="sníž. přenesená",K192,0)</f>
        <v>0</v>
      </c>
      <c r="BI192" s="96">
        <f>IF(O192="nulová",K192,0)</f>
        <v>0</v>
      </c>
      <c r="BJ192" s="17" t="s">
        <v>80</v>
      </c>
      <c r="BK192" s="96">
        <f>ROUND(P192*H192,2)</f>
        <v>0</v>
      </c>
      <c r="BL192" s="17" t="s">
        <v>168</v>
      </c>
      <c r="BM192" s="95" t="s">
        <v>286</v>
      </c>
    </row>
    <row r="193" spans="1:65" s="13" customFormat="1">
      <c r="B193" s="219"/>
      <c r="C193" s="220"/>
      <c r="D193" s="221" t="s">
        <v>169</v>
      </c>
      <c r="E193" s="222" t="s">
        <v>1</v>
      </c>
      <c r="F193" s="223" t="s">
        <v>1629</v>
      </c>
      <c r="G193" s="220"/>
      <c r="H193" s="224">
        <v>113.071</v>
      </c>
      <c r="I193" s="220"/>
      <c r="J193" s="220"/>
      <c r="K193" s="220"/>
      <c r="M193" s="97"/>
      <c r="N193" s="99"/>
      <c r="O193" s="100"/>
      <c r="P193" s="100"/>
      <c r="Q193" s="100"/>
      <c r="R193" s="100"/>
      <c r="S193" s="100"/>
      <c r="T193" s="100"/>
      <c r="U193" s="100"/>
      <c r="V193" s="100"/>
      <c r="W193" s="100"/>
      <c r="X193" s="101"/>
      <c r="AT193" s="98" t="s">
        <v>169</v>
      </c>
      <c r="AU193" s="98" t="s">
        <v>82</v>
      </c>
      <c r="AV193" s="13" t="s">
        <v>82</v>
      </c>
      <c r="AW193" s="13" t="s">
        <v>4</v>
      </c>
      <c r="AX193" s="13" t="s">
        <v>72</v>
      </c>
      <c r="AY193" s="98" t="s">
        <v>161</v>
      </c>
    </row>
    <row r="194" spans="1:65" s="14" customFormat="1">
      <c r="B194" s="225"/>
      <c r="C194" s="226"/>
      <c r="D194" s="221" t="s">
        <v>169</v>
      </c>
      <c r="E194" s="227" t="s">
        <v>1</v>
      </c>
      <c r="F194" s="228" t="s">
        <v>171</v>
      </c>
      <c r="G194" s="226"/>
      <c r="H194" s="229">
        <v>113.071</v>
      </c>
      <c r="I194" s="226"/>
      <c r="J194" s="226"/>
      <c r="K194" s="226"/>
      <c r="M194" s="102"/>
      <c r="N194" s="104"/>
      <c r="O194" s="105"/>
      <c r="P194" s="105"/>
      <c r="Q194" s="105"/>
      <c r="R194" s="105"/>
      <c r="S194" s="105"/>
      <c r="T194" s="105"/>
      <c r="U194" s="105"/>
      <c r="V194" s="105"/>
      <c r="W194" s="105"/>
      <c r="X194" s="106"/>
      <c r="AT194" s="103" t="s">
        <v>169</v>
      </c>
      <c r="AU194" s="103" t="s">
        <v>82</v>
      </c>
      <c r="AV194" s="14" t="s">
        <v>168</v>
      </c>
      <c r="AW194" s="14" t="s">
        <v>4</v>
      </c>
      <c r="AX194" s="14" t="s">
        <v>80</v>
      </c>
      <c r="AY194" s="103" t="s">
        <v>161</v>
      </c>
    </row>
    <row r="195" spans="1:65" s="2" customFormat="1" ht="24.2" customHeight="1">
      <c r="A195" s="21"/>
      <c r="B195" s="137"/>
      <c r="C195" s="213" t="s">
        <v>287</v>
      </c>
      <c r="D195" s="213" t="s">
        <v>164</v>
      </c>
      <c r="E195" s="214" t="s">
        <v>1630</v>
      </c>
      <c r="F195" s="215" t="s">
        <v>1631</v>
      </c>
      <c r="G195" s="216" t="s">
        <v>346</v>
      </c>
      <c r="H195" s="217">
        <v>13.8</v>
      </c>
      <c r="I195" s="123"/>
      <c r="J195" s="123"/>
      <c r="K195" s="218">
        <f>ROUND(P195*H195,2)</f>
        <v>0</v>
      </c>
      <c r="L195" s="89"/>
      <c r="M195" s="22"/>
      <c r="N195" s="90" t="s">
        <v>1</v>
      </c>
      <c r="O195" s="91" t="s">
        <v>35</v>
      </c>
      <c r="P195" s="92">
        <f>I195+J195</f>
        <v>0</v>
      </c>
      <c r="Q195" s="92">
        <f>ROUND(I195*H195,2)</f>
        <v>0</v>
      </c>
      <c r="R195" s="92">
        <f>ROUND(J195*H195,2)</f>
        <v>0</v>
      </c>
      <c r="S195" s="93">
        <v>0</v>
      </c>
      <c r="T195" s="93">
        <f>S195*H195</f>
        <v>0</v>
      </c>
      <c r="U195" s="93">
        <v>0</v>
      </c>
      <c r="V195" s="93">
        <f>U195*H195</f>
        <v>0</v>
      </c>
      <c r="W195" s="93">
        <v>0</v>
      </c>
      <c r="X195" s="94">
        <f>W195*H195</f>
        <v>0</v>
      </c>
      <c r="Y195" s="21"/>
      <c r="Z195" s="21"/>
      <c r="AA195" s="21"/>
      <c r="AB195" s="21"/>
      <c r="AC195" s="21"/>
      <c r="AD195" s="21"/>
      <c r="AE195" s="21"/>
      <c r="AR195" s="95" t="s">
        <v>168</v>
      </c>
      <c r="AT195" s="95" t="s">
        <v>164</v>
      </c>
      <c r="AU195" s="95" t="s">
        <v>82</v>
      </c>
      <c r="AY195" s="17" t="s">
        <v>161</v>
      </c>
      <c r="BE195" s="96">
        <f>IF(O195="základní",K195,0)</f>
        <v>0</v>
      </c>
      <c r="BF195" s="96">
        <f>IF(O195="snížená",K195,0)</f>
        <v>0</v>
      </c>
      <c r="BG195" s="96">
        <f>IF(O195="zákl. přenesená",K195,0)</f>
        <v>0</v>
      </c>
      <c r="BH195" s="96">
        <f>IF(O195="sníž. přenesená",K195,0)</f>
        <v>0</v>
      </c>
      <c r="BI195" s="96">
        <f>IF(O195="nulová",K195,0)</f>
        <v>0</v>
      </c>
      <c r="BJ195" s="17" t="s">
        <v>80</v>
      </c>
      <c r="BK195" s="96">
        <f>ROUND(P195*H195,2)</f>
        <v>0</v>
      </c>
      <c r="BL195" s="17" t="s">
        <v>168</v>
      </c>
      <c r="BM195" s="95" t="s">
        <v>290</v>
      </c>
    </row>
    <row r="196" spans="1:65" s="13" customFormat="1">
      <c r="B196" s="219"/>
      <c r="C196" s="220"/>
      <c r="D196" s="221" t="s">
        <v>169</v>
      </c>
      <c r="E196" s="222" t="s">
        <v>1</v>
      </c>
      <c r="F196" s="223" t="s">
        <v>1632</v>
      </c>
      <c r="G196" s="220"/>
      <c r="H196" s="224">
        <v>13.8</v>
      </c>
      <c r="I196" s="220"/>
      <c r="J196" s="220"/>
      <c r="K196" s="220"/>
      <c r="M196" s="97"/>
      <c r="N196" s="99"/>
      <c r="O196" s="100"/>
      <c r="P196" s="100"/>
      <c r="Q196" s="100"/>
      <c r="R196" s="100"/>
      <c r="S196" s="100"/>
      <c r="T196" s="100"/>
      <c r="U196" s="100"/>
      <c r="V196" s="100"/>
      <c r="W196" s="100"/>
      <c r="X196" s="101"/>
      <c r="AT196" s="98" t="s">
        <v>169</v>
      </c>
      <c r="AU196" s="98" t="s">
        <v>82</v>
      </c>
      <c r="AV196" s="13" t="s">
        <v>82</v>
      </c>
      <c r="AW196" s="13" t="s">
        <v>4</v>
      </c>
      <c r="AX196" s="13" t="s">
        <v>72</v>
      </c>
      <c r="AY196" s="98" t="s">
        <v>161</v>
      </c>
    </row>
    <row r="197" spans="1:65" s="14" customFormat="1">
      <c r="B197" s="225"/>
      <c r="C197" s="226"/>
      <c r="D197" s="221" t="s">
        <v>169</v>
      </c>
      <c r="E197" s="227" t="s">
        <v>1</v>
      </c>
      <c r="F197" s="228" t="s">
        <v>171</v>
      </c>
      <c r="G197" s="226"/>
      <c r="H197" s="229">
        <v>13.8</v>
      </c>
      <c r="I197" s="226"/>
      <c r="J197" s="226"/>
      <c r="K197" s="226"/>
      <c r="M197" s="102"/>
      <c r="N197" s="104"/>
      <c r="O197" s="105"/>
      <c r="P197" s="105"/>
      <c r="Q197" s="105"/>
      <c r="R197" s="105"/>
      <c r="S197" s="105"/>
      <c r="T197" s="105"/>
      <c r="U197" s="105"/>
      <c r="V197" s="105"/>
      <c r="W197" s="105"/>
      <c r="X197" s="106"/>
      <c r="AT197" s="103" t="s">
        <v>169</v>
      </c>
      <c r="AU197" s="103" t="s">
        <v>82</v>
      </c>
      <c r="AV197" s="14" t="s">
        <v>168</v>
      </c>
      <c r="AW197" s="14" t="s">
        <v>4</v>
      </c>
      <c r="AX197" s="14" t="s">
        <v>80</v>
      </c>
      <c r="AY197" s="103" t="s">
        <v>161</v>
      </c>
    </row>
    <row r="198" spans="1:65" s="2" customFormat="1" ht="24.2" customHeight="1">
      <c r="A198" s="21"/>
      <c r="B198" s="137"/>
      <c r="C198" s="235" t="s">
        <v>245</v>
      </c>
      <c r="D198" s="235" t="s">
        <v>549</v>
      </c>
      <c r="E198" s="236" t="s">
        <v>1633</v>
      </c>
      <c r="F198" s="237" t="s">
        <v>1634</v>
      </c>
      <c r="G198" s="238" t="s">
        <v>346</v>
      </c>
      <c r="H198" s="239">
        <v>14.007</v>
      </c>
      <c r="I198" s="123"/>
      <c r="J198" s="240"/>
      <c r="K198" s="241">
        <f>ROUND(P198*H198,2)</f>
        <v>0</v>
      </c>
      <c r="L198" s="115"/>
      <c r="M198" s="116"/>
      <c r="N198" s="117" t="s">
        <v>1</v>
      </c>
      <c r="O198" s="91" t="s">
        <v>35</v>
      </c>
      <c r="P198" s="92">
        <f>I198+J198</f>
        <v>0</v>
      </c>
      <c r="Q198" s="92">
        <f>ROUND(I198*H198,2)</f>
        <v>0</v>
      </c>
      <c r="R198" s="92">
        <f>ROUND(J198*H198,2)</f>
        <v>0</v>
      </c>
      <c r="S198" s="93">
        <v>0</v>
      </c>
      <c r="T198" s="93">
        <f>S198*H198</f>
        <v>0</v>
      </c>
      <c r="U198" s="93">
        <v>0</v>
      </c>
      <c r="V198" s="93">
        <f>U198*H198</f>
        <v>0</v>
      </c>
      <c r="W198" s="93">
        <v>0</v>
      </c>
      <c r="X198" s="94">
        <f>W198*H198</f>
        <v>0</v>
      </c>
      <c r="Y198" s="21"/>
      <c r="Z198" s="21"/>
      <c r="AA198" s="21"/>
      <c r="AB198" s="21"/>
      <c r="AC198" s="21"/>
      <c r="AD198" s="21"/>
      <c r="AE198" s="21"/>
      <c r="AR198" s="95" t="s">
        <v>185</v>
      </c>
      <c r="AT198" s="95" t="s">
        <v>549</v>
      </c>
      <c r="AU198" s="95" t="s">
        <v>82</v>
      </c>
      <c r="AY198" s="17" t="s">
        <v>161</v>
      </c>
      <c r="BE198" s="96">
        <f>IF(O198="základní",K198,0)</f>
        <v>0</v>
      </c>
      <c r="BF198" s="96">
        <f>IF(O198="snížená",K198,0)</f>
        <v>0</v>
      </c>
      <c r="BG198" s="96">
        <f>IF(O198="zákl. přenesená",K198,0)</f>
        <v>0</v>
      </c>
      <c r="BH198" s="96">
        <f>IF(O198="sníž. přenesená",K198,0)</f>
        <v>0</v>
      </c>
      <c r="BI198" s="96">
        <f>IF(O198="nulová",K198,0)</f>
        <v>0</v>
      </c>
      <c r="BJ198" s="17" t="s">
        <v>80</v>
      </c>
      <c r="BK198" s="96">
        <f>ROUND(P198*H198,2)</f>
        <v>0</v>
      </c>
      <c r="BL198" s="17" t="s">
        <v>168</v>
      </c>
      <c r="BM198" s="95" t="s">
        <v>293</v>
      </c>
    </row>
    <row r="199" spans="1:65" s="13" customFormat="1">
      <c r="B199" s="219"/>
      <c r="C199" s="220"/>
      <c r="D199" s="221" t="s">
        <v>169</v>
      </c>
      <c r="E199" s="222" t="s">
        <v>1</v>
      </c>
      <c r="F199" s="223" t="s">
        <v>1635</v>
      </c>
      <c r="G199" s="220"/>
      <c r="H199" s="224">
        <v>14.007</v>
      </c>
      <c r="I199" s="220"/>
      <c r="J199" s="220"/>
      <c r="K199" s="220"/>
      <c r="M199" s="97"/>
      <c r="N199" s="99"/>
      <c r="O199" s="100"/>
      <c r="P199" s="100"/>
      <c r="Q199" s="100"/>
      <c r="R199" s="100"/>
      <c r="S199" s="100"/>
      <c r="T199" s="100"/>
      <c r="U199" s="100"/>
      <c r="V199" s="100"/>
      <c r="W199" s="100"/>
      <c r="X199" s="101"/>
      <c r="AT199" s="98" t="s">
        <v>169</v>
      </c>
      <c r="AU199" s="98" t="s">
        <v>82</v>
      </c>
      <c r="AV199" s="13" t="s">
        <v>82</v>
      </c>
      <c r="AW199" s="13" t="s">
        <v>4</v>
      </c>
      <c r="AX199" s="13" t="s">
        <v>72</v>
      </c>
      <c r="AY199" s="98" t="s">
        <v>161</v>
      </c>
    </row>
    <row r="200" spans="1:65" s="14" customFormat="1">
      <c r="B200" s="225"/>
      <c r="C200" s="226"/>
      <c r="D200" s="221" t="s">
        <v>169</v>
      </c>
      <c r="E200" s="227" t="s">
        <v>1</v>
      </c>
      <c r="F200" s="228" t="s">
        <v>171</v>
      </c>
      <c r="G200" s="226"/>
      <c r="H200" s="229">
        <v>14.007</v>
      </c>
      <c r="I200" s="226"/>
      <c r="J200" s="226"/>
      <c r="K200" s="226"/>
      <c r="M200" s="102"/>
      <c r="N200" s="104"/>
      <c r="O200" s="105"/>
      <c r="P200" s="105"/>
      <c r="Q200" s="105"/>
      <c r="R200" s="105"/>
      <c r="S200" s="105"/>
      <c r="T200" s="105"/>
      <c r="U200" s="105"/>
      <c r="V200" s="105"/>
      <c r="W200" s="105"/>
      <c r="X200" s="106"/>
      <c r="AT200" s="103" t="s">
        <v>169</v>
      </c>
      <c r="AU200" s="103" t="s">
        <v>82</v>
      </c>
      <c r="AV200" s="14" t="s">
        <v>168</v>
      </c>
      <c r="AW200" s="14" t="s">
        <v>4</v>
      </c>
      <c r="AX200" s="14" t="s">
        <v>80</v>
      </c>
      <c r="AY200" s="103" t="s">
        <v>161</v>
      </c>
    </row>
    <row r="201" spans="1:65" s="2" customFormat="1" ht="24.2" customHeight="1">
      <c r="A201" s="21"/>
      <c r="B201" s="137"/>
      <c r="C201" s="213" t="s">
        <v>295</v>
      </c>
      <c r="D201" s="213" t="s">
        <v>164</v>
      </c>
      <c r="E201" s="214" t="s">
        <v>1636</v>
      </c>
      <c r="F201" s="215" t="s">
        <v>1637</v>
      </c>
      <c r="G201" s="216" t="s">
        <v>346</v>
      </c>
      <c r="H201" s="217">
        <v>53.9</v>
      </c>
      <c r="I201" s="123"/>
      <c r="J201" s="123"/>
      <c r="K201" s="218">
        <f>ROUND(P201*H201,2)</f>
        <v>0</v>
      </c>
      <c r="L201" s="89"/>
      <c r="M201" s="22"/>
      <c r="N201" s="90" t="s">
        <v>1</v>
      </c>
      <c r="O201" s="91" t="s">
        <v>35</v>
      </c>
      <c r="P201" s="92">
        <f>I201+J201</f>
        <v>0</v>
      </c>
      <c r="Q201" s="92">
        <f>ROUND(I201*H201,2)</f>
        <v>0</v>
      </c>
      <c r="R201" s="92">
        <f>ROUND(J201*H201,2)</f>
        <v>0</v>
      </c>
      <c r="S201" s="93">
        <v>0</v>
      </c>
      <c r="T201" s="93">
        <f>S201*H201</f>
        <v>0</v>
      </c>
      <c r="U201" s="93">
        <v>0</v>
      </c>
      <c r="V201" s="93">
        <f>U201*H201</f>
        <v>0</v>
      </c>
      <c r="W201" s="93">
        <v>0</v>
      </c>
      <c r="X201" s="94">
        <f>W201*H201</f>
        <v>0</v>
      </c>
      <c r="Y201" s="21"/>
      <c r="Z201" s="21"/>
      <c r="AA201" s="21"/>
      <c r="AB201" s="21"/>
      <c r="AC201" s="21"/>
      <c r="AD201" s="21"/>
      <c r="AE201" s="21"/>
      <c r="AR201" s="95" t="s">
        <v>168</v>
      </c>
      <c r="AT201" s="95" t="s">
        <v>164</v>
      </c>
      <c r="AU201" s="95" t="s">
        <v>82</v>
      </c>
      <c r="AY201" s="17" t="s">
        <v>161</v>
      </c>
      <c r="BE201" s="96">
        <f>IF(O201="základní",K201,0)</f>
        <v>0</v>
      </c>
      <c r="BF201" s="96">
        <f>IF(O201="snížená",K201,0)</f>
        <v>0</v>
      </c>
      <c r="BG201" s="96">
        <f>IF(O201="zákl. přenesená",K201,0)</f>
        <v>0</v>
      </c>
      <c r="BH201" s="96">
        <f>IF(O201="sníž. přenesená",K201,0)</f>
        <v>0</v>
      </c>
      <c r="BI201" s="96">
        <f>IF(O201="nulová",K201,0)</f>
        <v>0</v>
      </c>
      <c r="BJ201" s="17" t="s">
        <v>80</v>
      </c>
      <c r="BK201" s="96">
        <f>ROUND(P201*H201,2)</f>
        <v>0</v>
      </c>
      <c r="BL201" s="17" t="s">
        <v>168</v>
      </c>
      <c r="BM201" s="95" t="s">
        <v>298</v>
      </c>
    </row>
    <row r="202" spans="1:65" s="13" customFormat="1">
      <c r="B202" s="219"/>
      <c r="C202" s="220"/>
      <c r="D202" s="221" t="s">
        <v>169</v>
      </c>
      <c r="E202" s="222" t="s">
        <v>1</v>
      </c>
      <c r="F202" s="223" t="s">
        <v>1638</v>
      </c>
      <c r="G202" s="220"/>
      <c r="H202" s="224">
        <v>53.9</v>
      </c>
      <c r="I202" s="220"/>
      <c r="J202" s="220"/>
      <c r="K202" s="220"/>
      <c r="M202" s="97"/>
      <c r="N202" s="99"/>
      <c r="O202" s="100"/>
      <c r="P202" s="100"/>
      <c r="Q202" s="100"/>
      <c r="R202" s="100"/>
      <c r="S202" s="100"/>
      <c r="T202" s="100"/>
      <c r="U202" s="100"/>
      <c r="V202" s="100"/>
      <c r="W202" s="100"/>
      <c r="X202" s="101"/>
      <c r="AT202" s="98" t="s">
        <v>169</v>
      </c>
      <c r="AU202" s="98" t="s">
        <v>82</v>
      </c>
      <c r="AV202" s="13" t="s">
        <v>82</v>
      </c>
      <c r="AW202" s="13" t="s">
        <v>4</v>
      </c>
      <c r="AX202" s="13" t="s">
        <v>72</v>
      </c>
      <c r="AY202" s="98" t="s">
        <v>161</v>
      </c>
    </row>
    <row r="203" spans="1:65" s="14" customFormat="1">
      <c r="B203" s="225"/>
      <c r="C203" s="226"/>
      <c r="D203" s="221" t="s">
        <v>169</v>
      </c>
      <c r="E203" s="227" t="s">
        <v>1</v>
      </c>
      <c r="F203" s="228" t="s">
        <v>171</v>
      </c>
      <c r="G203" s="226"/>
      <c r="H203" s="229">
        <v>53.9</v>
      </c>
      <c r="I203" s="226"/>
      <c r="J203" s="226"/>
      <c r="K203" s="226"/>
      <c r="M203" s="102"/>
      <c r="N203" s="104"/>
      <c r="O203" s="105"/>
      <c r="P203" s="105"/>
      <c r="Q203" s="105"/>
      <c r="R203" s="105"/>
      <c r="S203" s="105"/>
      <c r="T203" s="105"/>
      <c r="U203" s="105"/>
      <c r="V203" s="105"/>
      <c r="W203" s="105"/>
      <c r="X203" s="106"/>
      <c r="AT203" s="103" t="s">
        <v>169</v>
      </c>
      <c r="AU203" s="103" t="s">
        <v>82</v>
      </c>
      <c r="AV203" s="14" t="s">
        <v>168</v>
      </c>
      <c r="AW203" s="14" t="s">
        <v>4</v>
      </c>
      <c r="AX203" s="14" t="s">
        <v>80</v>
      </c>
      <c r="AY203" s="103" t="s">
        <v>161</v>
      </c>
    </row>
    <row r="204" spans="1:65" s="2" customFormat="1" ht="24.2" customHeight="1">
      <c r="A204" s="21"/>
      <c r="B204" s="137"/>
      <c r="C204" s="235" t="s">
        <v>248</v>
      </c>
      <c r="D204" s="235" t="s">
        <v>549</v>
      </c>
      <c r="E204" s="236" t="s">
        <v>1639</v>
      </c>
      <c r="F204" s="237" t="s">
        <v>1640</v>
      </c>
      <c r="G204" s="238" t="s">
        <v>346</v>
      </c>
      <c r="H204" s="239">
        <v>54.709000000000003</v>
      </c>
      <c r="I204" s="123"/>
      <c r="J204" s="240"/>
      <c r="K204" s="241">
        <f>ROUND(P204*H204,2)</f>
        <v>0</v>
      </c>
      <c r="L204" s="115"/>
      <c r="M204" s="116"/>
      <c r="N204" s="117" t="s">
        <v>1</v>
      </c>
      <c r="O204" s="91" t="s">
        <v>35</v>
      </c>
      <c r="P204" s="92">
        <f>I204+J204</f>
        <v>0</v>
      </c>
      <c r="Q204" s="92">
        <f>ROUND(I204*H204,2)</f>
        <v>0</v>
      </c>
      <c r="R204" s="92">
        <f>ROUND(J204*H204,2)</f>
        <v>0</v>
      </c>
      <c r="S204" s="93">
        <v>0</v>
      </c>
      <c r="T204" s="93">
        <f>S204*H204</f>
        <v>0</v>
      </c>
      <c r="U204" s="93">
        <v>0</v>
      </c>
      <c r="V204" s="93">
        <f>U204*H204</f>
        <v>0</v>
      </c>
      <c r="W204" s="93">
        <v>0</v>
      </c>
      <c r="X204" s="94">
        <f>W204*H204</f>
        <v>0</v>
      </c>
      <c r="Y204" s="21"/>
      <c r="Z204" s="21"/>
      <c r="AA204" s="21"/>
      <c r="AB204" s="21"/>
      <c r="AC204" s="21"/>
      <c r="AD204" s="21"/>
      <c r="AE204" s="21"/>
      <c r="AR204" s="95" t="s">
        <v>185</v>
      </c>
      <c r="AT204" s="95" t="s">
        <v>549</v>
      </c>
      <c r="AU204" s="95" t="s">
        <v>82</v>
      </c>
      <c r="AY204" s="17" t="s">
        <v>161</v>
      </c>
      <c r="BE204" s="96">
        <f>IF(O204="základní",K204,0)</f>
        <v>0</v>
      </c>
      <c r="BF204" s="96">
        <f>IF(O204="snížená",K204,0)</f>
        <v>0</v>
      </c>
      <c r="BG204" s="96">
        <f>IF(O204="zákl. přenesená",K204,0)</f>
        <v>0</v>
      </c>
      <c r="BH204" s="96">
        <f>IF(O204="sníž. přenesená",K204,0)</f>
        <v>0</v>
      </c>
      <c r="BI204" s="96">
        <f>IF(O204="nulová",K204,0)</f>
        <v>0</v>
      </c>
      <c r="BJ204" s="17" t="s">
        <v>80</v>
      </c>
      <c r="BK204" s="96">
        <f>ROUND(P204*H204,2)</f>
        <v>0</v>
      </c>
      <c r="BL204" s="17" t="s">
        <v>168</v>
      </c>
      <c r="BM204" s="95" t="s">
        <v>301</v>
      </c>
    </row>
    <row r="205" spans="1:65" s="13" customFormat="1">
      <c r="B205" s="219"/>
      <c r="C205" s="220"/>
      <c r="D205" s="221" t="s">
        <v>169</v>
      </c>
      <c r="E205" s="222" t="s">
        <v>1</v>
      </c>
      <c r="F205" s="223" t="s">
        <v>1641</v>
      </c>
      <c r="G205" s="220"/>
      <c r="H205" s="224">
        <v>54.709000000000003</v>
      </c>
      <c r="I205" s="220"/>
      <c r="J205" s="220"/>
      <c r="K205" s="220"/>
      <c r="M205" s="97"/>
      <c r="N205" s="99"/>
      <c r="O205" s="100"/>
      <c r="P205" s="100"/>
      <c r="Q205" s="100"/>
      <c r="R205" s="100"/>
      <c r="S205" s="100"/>
      <c r="T205" s="100"/>
      <c r="U205" s="100"/>
      <c r="V205" s="100"/>
      <c r="W205" s="100"/>
      <c r="X205" s="101"/>
      <c r="AT205" s="98" t="s">
        <v>169</v>
      </c>
      <c r="AU205" s="98" t="s">
        <v>82</v>
      </c>
      <c r="AV205" s="13" t="s">
        <v>82</v>
      </c>
      <c r="AW205" s="13" t="s">
        <v>4</v>
      </c>
      <c r="AX205" s="13" t="s">
        <v>72</v>
      </c>
      <c r="AY205" s="98" t="s">
        <v>161</v>
      </c>
    </row>
    <row r="206" spans="1:65" s="14" customFormat="1">
      <c r="B206" s="225"/>
      <c r="C206" s="226"/>
      <c r="D206" s="221" t="s">
        <v>169</v>
      </c>
      <c r="E206" s="227" t="s">
        <v>1</v>
      </c>
      <c r="F206" s="228" t="s">
        <v>171</v>
      </c>
      <c r="G206" s="226"/>
      <c r="H206" s="229">
        <v>54.709000000000003</v>
      </c>
      <c r="I206" s="226"/>
      <c r="J206" s="226"/>
      <c r="K206" s="226"/>
      <c r="M206" s="102"/>
      <c r="N206" s="104"/>
      <c r="O206" s="105"/>
      <c r="P206" s="105"/>
      <c r="Q206" s="105"/>
      <c r="R206" s="105"/>
      <c r="S206" s="105"/>
      <c r="T206" s="105"/>
      <c r="U206" s="105"/>
      <c r="V206" s="105"/>
      <c r="W206" s="105"/>
      <c r="X206" s="106"/>
      <c r="AT206" s="103" t="s">
        <v>169</v>
      </c>
      <c r="AU206" s="103" t="s">
        <v>82</v>
      </c>
      <c r="AV206" s="14" t="s">
        <v>168</v>
      </c>
      <c r="AW206" s="14" t="s">
        <v>4</v>
      </c>
      <c r="AX206" s="14" t="s">
        <v>80</v>
      </c>
      <c r="AY206" s="103" t="s">
        <v>161</v>
      </c>
    </row>
    <row r="207" spans="1:65" s="2" customFormat="1" ht="24.2" customHeight="1">
      <c r="A207" s="21"/>
      <c r="B207" s="137"/>
      <c r="C207" s="213" t="s">
        <v>8</v>
      </c>
      <c r="D207" s="213" t="s">
        <v>164</v>
      </c>
      <c r="E207" s="214" t="s">
        <v>1642</v>
      </c>
      <c r="F207" s="215" t="s">
        <v>1643</v>
      </c>
      <c r="G207" s="216" t="s">
        <v>346</v>
      </c>
      <c r="H207" s="217">
        <v>110.2</v>
      </c>
      <c r="I207" s="123"/>
      <c r="J207" s="123"/>
      <c r="K207" s="218">
        <f>ROUND(P207*H207,2)</f>
        <v>0</v>
      </c>
      <c r="L207" s="89"/>
      <c r="M207" s="22"/>
      <c r="N207" s="90" t="s">
        <v>1</v>
      </c>
      <c r="O207" s="91" t="s">
        <v>35</v>
      </c>
      <c r="P207" s="92">
        <f>I207+J207</f>
        <v>0</v>
      </c>
      <c r="Q207" s="92">
        <f>ROUND(I207*H207,2)</f>
        <v>0</v>
      </c>
      <c r="R207" s="92">
        <f>ROUND(J207*H207,2)</f>
        <v>0</v>
      </c>
      <c r="S207" s="93">
        <v>0</v>
      </c>
      <c r="T207" s="93">
        <f>S207*H207</f>
        <v>0</v>
      </c>
      <c r="U207" s="93">
        <v>0</v>
      </c>
      <c r="V207" s="93">
        <f>U207*H207</f>
        <v>0</v>
      </c>
      <c r="W207" s="93">
        <v>0</v>
      </c>
      <c r="X207" s="94">
        <f>W207*H207</f>
        <v>0</v>
      </c>
      <c r="Y207" s="21"/>
      <c r="Z207" s="21"/>
      <c r="AA207" s="21"/>
      <c r="AB207" s="21"/>
      <c r="AC207" s="21"/>
      <c r="AD207" s="21"/>
      <c r="AE207" s="21"/>
      <c r="AR207" s="95" t="s">
        <v>168</v>
      </c>
      <c r="AT207" s="95" t="s">
        <v>164</v>
      </c>
      <c r="AU207" s="95" t="s">
        <v>82</v>
      </c>
      <c r="AY207" s="17" t="s">
        <v>161</v>
      </c>
      <c r="BE207" s="96">
        <f>IF(O207="základní",K207,0)</f>
        <v>0</v>
      </c>
      <c r="BF207" s="96">
        <f>IF(O207="snížená",K207,0)</f>
        <v>0</v>
      </c>
      <c r="BG207" s="96">
        <f>IF(O207="zákl. přenesená",K207,0)</f>
        <v>0</v>
      </c>
      <c r="BH207" s="96">
        <f>IF(O207="sníž. přenesená",K207,0)</f>
        <v>0</v>
      </c>
      <c r="BI207" s="96">
        <f>IF(O207="nulová",K207,0)</f>
        <v>0</v>
      </c>
      <c r="BJ207" s="17" t="s">
        <v>80</v>
      </c>
      <c r="BK207" s="96">
        <f>ROUND(P207*H207,2)</f>
        <v>0</v>
      </c>
      <c r="BL207" s="17" t="s">
        <v>168</v>
      </c>
      <c r="BM207" s="95" t="s">
        <v>305</v>
      </c>
    </row>
    <row r="208" spans="1:65" s="2" customFormat="1" ht="24.2" customHeight="1">
      <c r="A208" s="21"/>
      <c r="B208" s="137"/>
      <c r="C208" s="235" t="s">
        <v>252</v>
      </c>
      <c r="D208" s="235" t="s">
        <v>549</v>
      </c>
      <c r="E208" s="236" t="s">
        <v>1644</v>
      </c>
      <c r="F208" s="237" t="s">
        <v>1645</v>
      </c>
      <c r="G208" s="238" t="s">
        <v>346</v>
      </c>
      <c r="H208" s="239">
        <v>111.85299999999999</v>
      </c>
      <c r="I208" s="123"/>
      <c r="J208" s="240"/>
      <c r="K208" s="241">
        <f>ROUND(P208*H208,2)</f>
        <v>0</v>
      </c>
      <c r="L208" s="115"/>
      <c r="M208" s="116"/>
      <c r="N208" s="117" t="s">
        <v>1</v>
      </c>
      <c r="O208" s="91" t="s">
        <v>35</v>
      </c>
      <c r="P208" s="92">
        <f>I208+J208</f>
        <v>0</v>
      </c>
      <c r="Q208" s="92">
        <f>ROUND(I208*H208,2)</f>
        <v>0</v>
      </c>
      <c r="R208" s="92">
        <f>ROUND(J208*H208,2)</f>
        <v>0</v>
      </c>
      <c r="S208" s="93">
        <v>0</v>
      </c>
      <c r="T208" s="93">
        <f>S208*H208</f>
        <v>0</v>
      </c>
      <c r="U208" s="93">
        <v>0</v>
      </c>
      <c r="V208" s="93">
        <f>U208*H208</f>
        <v>0</v>
      </c>
      <c r="W208" s="93">
        <v>0</v>
      </c>
      <c r="X208" s="94">
        <f>W208*H208</f>
        <v>0</v>
      </c>
      <c r="Y208" s="21"/>
      <c r="Z208" s="21"/>
      <c r="AA208" s="21"/>
      <c r="AB208" s="21"/>
      <c r="AC208" s="21"/>
      <c r="AD208" s="21"/>
      <c r="AE208" s="21"/>
      <c r="AR208" s="95" t="s">
        <v>185</v>
      </c>
      <c r="AT208" s="95" t="s">
        <v>549</v>
      </c>
      <c r="AU208" s="95" t="s">
        <v>82</v>
      </c>
      <c r="AY208" s="17" t="s">
        <v>161</v>
      </c>
      <c r="BE208" s="96">
        <f>IF(O208="základní",K208,0)</f>
        <v>0</v>
      </c>
      <c r="BF208" s="96">
        <f>IF(O208="snížená",K208,0)</f>
        <v>0</v>
      </c>
      <c r="BG208" s="96">
        <f>IF(O208="zákl. přenesená",K208,0)</f>
        <v>0</v>
      </c>
      <c r="BH208" s="96">
        <f>IF(O208="sníž. přenesená",K208,0)</f>
        <v>0</v>
      </c>
      <c r="BI208" s="96">
        <f>IF(O208="nulová",K208,0)</f>
        <v>0</v>
      </c>
      <c r="BJ208" s="17" t="s">
        <v>80</v>
      </c>
      <c r="BK208" s="96">
        <f>ROUND(P208*H208,2)</f>
        <v>0</v>
      </c>
      <c r="BL208" s="17" t="s">
        <v>168</v>
      </c>
      <c r="BM208" s="95" t="s">
        <v>310</v>
      </c>
    </row>
    <row r="209" spans="1:65" s="13" customFormat="1">
      <c r="B209" s="219"/>
      <c r="C209" s="220"/>
      <c r="D209" s="221" t="s">
        <v>169</v>
      </c>
      <c r="E209" s="222" t="s">
        <v>1</v>
      </c>
      <c r="F209" s="223" t="s">
        <v>1646</v>
      </c>
      <c r="G209" s="220"/>
      <c r="H209" s="224">
        <v>111.85299999999999</v>
      </c>
      <c r="I209" s="220"/>
      <c r="J209" s="220"/>
      <c r="K209" s="220"/>
      <c r="M209" s="97"/>
      <c r="N209" s="99"/>
      <c r="O209" s="100"/>
      <c r="P209" s="100"/>
      <c r="Q209" s="100"/>
      <c r="R209" s="100"/>
      <c r="S209" s="100"/>
      <c r="T209" s="100"/>
      <c r="U209" s="100"/>
      <c r="V209" s="100"/>
      <c r="W209" s="100"/>
      <c r="X209" s="101"/>
      <c r="AT209" s="98" t="s">
        <v>169</v>
      </c>
      <c r="AU209" s="98" t="s">
        <v>82</v>
      </c>
      <c r="AV209" s="13" t="s">
        <v>82</v>
      </c>
      <c r="AW209" s="13" t="s">
        <v>4</v>
      </c>
      <c r="AX209" s="13" t="s">
        <v>72</v>
      </c>
      <c r="AY209" s="98" t="s">
        <v>161</v>
      </c>
    </row>
    <row r="210" spans="1:65" s="14" customFormat="1">
      <c r="B210" s="225"/>
      <c r="C210" s="226"/>
      <c r="D210" s="221" t="s">
        <v>169</v>
      </c>
      <c r="E210" s="227" t="s">
        <v>1</v>
      </c>
      <c r="F210" s="228" t="s">
        <v>171</v>
      </c>
      <c r="G210" s="226"/>
      <c r="H210" s="229">
        <v>111.85299999999999</v>
      </c>
      <c r="I210" s="226"/>
      <c r="J210" s="226"/>
      <c r="K210" s="226"/>
      <c r="M210" s="102"/>
      <c r="N210" s="104"/>
      <c r="O210" s="105"/>
      <c r="P210" s="105"/>
      <c r="Q210" s="105"/>
      <c r="R210" s="105"/>
      <c r="S210" s="105"/>
      <c r="T210" s="105"/>
      <c r="U210" s="105"/>
      <c r="V210" s="105"/>
      <c r="W210" s="105"/>
      <c r="X210" s="106"/>
      <c r="AT210" s="103" t="s">
        <v>169</v>
      </c>
      <c r="AU210" s="103" t="s">
        <v>82</v>
      </c>
      <c r="AV210" s="14" t="s">
        <v>168</v>
      </c>
      <c r="AW210" s="14" t="s">
        <v>4</v>
      </c>
      <c r="AX210" s="14" t="s">
        <v>80</v>
      </c>
      <c r="AY210" s="103" t="s">
        <v>161</v>
      </c>
    </row>
    <row r="211" spans="1:65" s="2" customFormat="1" ht="44.25" customHeight="1">
      <c r="A211" s="21"/>
      <c r="B211" s="137"/>
      <c r="C211" s="213" t="s">
        <v>311</v>
      </c>
      <c r="D211" s="213" t="s">
        <v>164</v>
      </c>
      <c r="E211" s="214" t="s">
        <v>1647</v>
      </c>
      <c r="F211" s="215" t="s">
        <v>1648</v>
      </c>
      <c r="G211" s="216" t="s">
        <v>269</v>
      </c>
      <c r="H211" s="217">
        <v>10</v>
      </c>
      <c r="I211" s="123"/>
      <c r="J211" s="123"/>
      <c r="K211" s="218">
        <f>ROUND(P211*H211,2)</f>
        <v>0</v>
      </c>
      <c r="L211" s="89"/>
      <c r="M211" s="22"/>
      <c r="N211" s="90" t="s">
        <v>1</v>
      </c>
      <c r="O211" s="91" t="s">
        <v>35</v>
      </c>
      <c r="P211" s="92">
        <f>I211+J211</f>
        <v>0</v>
      </c>
      <c r="Q211" s="92">
        <f>ROUND(I211*H211,2)</f>
        <v>0</v>
      </c>
      <c r="R211" s="92">
        <f>ROUND(J211*H211,2)</f>
        <v>0</v>
      </c>
      <c r="S211" s="93">
        <v>0</v>
      </c>
      <c r="T211" s="93">
        <f>S211*H211</f>
        <v>0</v>
      </c>
      <c r="U211" s="93">
        <v>0</v>
      </c>
      <c r="V211" s="93">
        <f>U211*H211</f>
        <v>0</v>
      </c>
      <c r="W211" s="93">
        <v>0</v>
      </c>
      <c r="X211" s="94">
        <f>W211*H211</f>
        <v>0</v>
      </c>
      <c r="Y211" s="21"/>
      <c r="Z211" s="21"/>
      <c r="AA211" s="21"/>
      <c r="AB211" s="21"/>
      <c r="AC211" s="21"/>
      <c r="AD211" s="21"/>
      <c r="AE211" s="21"/>
      <c r="AR211" s="95" t="s">
        <v>168</v>
      </c>
      <c r="AT211" s="95" t="s">
        <v>164</v>
      </c>
      <c r="AU211" s="95" t="s">
        <v>82</v>
      </c>
      <c r="AY211" s="17" t="s">
        <v>161</v>
      </c>
      <c r="BE211" s="96">
        <f>IF(O211="základní",K211,0)</f>
        <v>0</v>
      </c>
      <c r="BF211" s="96">
        <f>IF(O211="snížená",K211,0)</f>
        <v>0</v>
      </c>
      <c r="BG211" s="96">
        <f>IF(O211="zákl. přenesená",K211,0)</f>
        <v>0</v>
      </c>
      <c r="BH211" s="96">
        <f>IF(O211="sníž. přenesená",K211,0)</f>
        <v>0</v>
      </c>
      <c r="BI211" s="96">
        <f>IF(O211="nulová",K211,0)</f>
        <v>0</v>
      </c>
      <c r="BJ211" s="17" t="s">
        <v>80</v>
      </c>
      <c r="BK211" s="96">
        <f>ROUND(P211*H211,2)</f>
        <v>0</v>
      </c>
      <c r="BL211" s="17" t="s">
        <v>168</v>
      </c>
      <c r="BM211" s="95" t="s">
        <v>314</v>
      </c>
    </row>
    <row r="212" spans="1:65" s="13" customFormat="1">
      <c r="B212" s="219"/>
      <c r="C212" s="220"/>
      <c r="D212" s="221" t="s">
        <v>169</v>
      </c>
      <c r="E212" s="222" t="s">
        <v>1</v>
      </c>
      <c r="F212" s="223" t="s">
        <v>195</v>
      </c>
      <c r="G212" s="220"/>
      <c r="H212" s="224">
        <v>10</v>
      </c>
      <c r="I212" s="220"/>
      <c r="J212" s="220"/>
      <c r="K212" s="220"/>
      <c r="M212" s="97"/>
      <c r="N212" s="99"/>
      <c r="O212" s="100"/>
      <c r="P212" s="100"/>
      <c r="Q212" s="100"/>
      <c r="R212" s="100"/>
      <c r="S212" s="100"/>
      <c r="T212" s="100"/>
      <c r="U212" s="100"/>
      <c r="V212" s="100"/>
      <c r="W212" s="100"/>
      <c r="X212" s="101"/>
      <c r="AT212" s="98" t="s">
        <v>169</v>
      </c>
      <c r="AU212" s="98" t="s">
        <v>82</v>
      </c>
      <c r="AV212" s="13" t="s">
        <v>82</v>
      </c>
      <c r="AW212" s="13" t="s">
        <v>4</v>
      </c>
      <c r="AX212" s="13" t="s">
        <v>72</v>
      </c>
      <c r="AY212" s="98" t="s">
        <v>161</v>
      </c>
    </row>
    <row r="213" spans="1:65" s="14" customFormat="1">
      <c r="B213" s="225"/>
      <c r="C213" s="226"/>
      <c r="D213" s="221" t="s">
        <v>169</v>
      </c>
      <c r="E213" s="227" t="s">
        <v>1</v>
      </c>
      <c r="F213" s="228" t="s">
        <v>171</v>
      </c>
      <c r="G213" s="226"/>
      <c r="H213" s="229">
        <v>10</v>
      </c>
      <c r="I213" s="226"/>
      <c r="J213" s="226"/>
      <c r="K213" s="226"/>
      <c r="M213" s="102"/>
      <c r="N213" s="104"/>
      <c r="O213" s="105"/>
      <c r="P213" s="105"/>
      <c r="Q213" s="105"/>
      <c r="R213" s="105"/>
      <c r="S213" s="105"/>
      <c r="T213" s="105"/>
      <c r="U213" s="105"/>
      <c r="V213" s="105"/>
      <c r="W213" s="105"/>
      <c r="X213" s="106"/>
      <c r="AT213" s="103" t="s">
        <v>169</v>
      </c>
      <c r="AU213" s="103" t="s">
        <v>82</v>
      </c>
      <c r="AV213" s="14" t="s">
        <v>168</v>
      </c>
      <c r="AW213" s="14" t="s">
        <v>4</v>
      </c>
      <c r="AX213" s="14" t="s">
        <v>80</v>
      </c>
      <c r="AY213" s="103" t="s">
        <v>161</v>
      </c>
    </row>
    <row r="214" spans="1:65" s="2" customFormat="1" ht="16.5" customHeight="1">
      <c r="A214" s="21"/>
      <c r="B214" s="137"/>
      <c r="C214" s="235" t="s">
        <v>257</v>
      </c>
      <c r="D214" s="235" t="s">
        <v>549</v>
      </c>
      <c r="E214" s="236" t="s">
        <v>1649</v>
      </c>
      <c r="F214" s="237" t="s">
        <v>1650</v>
      </c>
      <c r="G214" s="238" t="s">
        <v>269</v>
      </c>
      <c r="H214" s="239">
        <v>10</v>
      </c>
      <c r="I214" s="123"/>
      <c r="J214" s="240"/>
      <c r="K214" s="241">
        <f>ROUND(P214*H214,2)</f>
        <v>0</v>
      </c>
      <c r="L214" s="115"/>
      <c r="M214" s="116"/>
      <c r="N214" s="117" t="s">
        <v>1</v>
      </c>
      <c r="O214" s="91" t="s">
        <v>35</v>
      </c>
      <c r="P214" s="92">
        <f>I214+J214</f>
        <v>0</v>
      </c>
      <c r="Q214" s="92">
        <f>ROUND(I214*H214,2)</f>
        <v>0</v>
      </c>
      <c r="R214" s="92">
        <f>ROUND(J214*H214,2)</f>
        <v>0</v>
      </c>
      <c r="S214" s="93">
        <v>0</v>
      </c>
      <c r="T214" s="93">
        <f>S214*H214</f>
        <v>0</v>
      </c>
      <c r="U214" s="93">
        <v>0</v>
      </c>
      <c r="V214" s="93">
        <f>U214*H214</f>
        <v>0</v>
      </c>
      <c r="W214" s="93">
        <v>0</v>
      </c>
      <c r="X214" s="94">
        <f>W214*H214</f>
        <v>0</v>
      </c>
      <c r="Y214" s="21"/>
      <c r="Z214" s="21"/>
      <c r="AA214" s="21"/>
      <c r="AB214" s="21"/>
      <c r="AC214" s="21"/>
      <c r="AD214" s="21"/>
      <c r="AE214" s="21"/>
      <c r="AR214" s="95" t="s">
        <v>185</v>
      </c>
      <c r="AT214" s="95" t="s">
        <v>549</v>
      </c>
      <c r="AU214" s="95" t="s">
        <v>82</v>
      </c>
      <c r="AY214" s="17" t="s">
        <v>161</v>
      </c>
      <c r="BE214" s="96">
        <f>IF(O214="základní",K214,0)</f>
        <v>0</v>
      </c>
      <c r="BF214" s="96">
        <f>IF(O214="snížená",K214,0)</f>
        <v>0</v>
      </c>
      <c r="BG214" s="96">
        <f>IF(O214="zákl. přenesená",K214,0)</f>
        <v>0</v>
      </c>
      <c r="BH214" s="96">
        <f>IF(O214="sníž. přenesená",K214,0)</f>
        <v>0</v>
      </c>
      <c r="BI214" s="96">
        <f>IF(O214="nulová",K214,0)</f>
        <v>0</v>
      </c>
      <c r="BJ214" s="17" t="s">
        <v>80</v>
      </c>
      <c r="BK214" s="96">
        <f>ROUND(P214*H214,2)</f>
        <v>0</v>
      </c>
      <c r="BL214" s="17" t="s">
        <v>168</v>
      </c>
      <c r="BM214" s="95" t="s">
        <v>318</v>
      </c>
    </row>
    <row r="215" spans="1:65" s="13" customFormat="1">
      <c r="B215" s="219"/>
      <c r="C215" s="220"/>
      <c r="D215" s="221" t="s">
        <v>169</v>
      </c>
      <c r="E215" s="222" t="s">
        <v>1</v>
      </c>
      <c r="F215" s="223" t="s">
        <v>195</v>
      </c>
      <c r="G215" s="220"/>
      <c r="H215" s="224">
        <v>10</v>
      </c>
      <c r="I215" s="220"/>
      <c r="J215" s="220"/>
      <c r="K215" s="220"/>
      <c r="M215" s="97"/>
      <c r="N215" s="99"/>
      <c r="O215" s="100"/>
      <c r="P215" s="100"/>
      <c r="Q215" s="100"/>
      <c r="R215" s="100"/>
      <c r="S215" s="100"/>
      <c r="T215" s="100"/>
      <c r="U215" s="100"/>
      <c r="V215" s="100"/>
      <c r="W215" s="100"/>
      <c r="X215" s="101"/>
      <c r="AT215" s="98" t="s">
        <v>169</v>
      </c>
      <c r="AU215" s="98" t="s">
        <v>82</v>
      </c>
      <c r="AV215" s="13" t="s">
        <v>82</v>
      </c>
      <c r="AW215" s="13" t="s">
        <v>4</v>
      </c>
      <c r="AX215" s="13" t="s">
        <v>72</v>
      </c>
      <c r="AY215" s="98" t="s">
        <v>161</v>
      </c>
    </row>
    <row r="216" spans="1:65" s="14" customFormat="1">
      <c r="B216" s="225"/>
      <c r="C216" s="226"/>
      <c r="D216" s="221" t="s">
        <v>169</v>
      </c>
      <c r="E216" s="227" t="s">
        <v>1</v>
      </c>
      <c r="F216" s="228" t="s">
        <v>171</v>
      </c>
      <c r="G216" s="226"/>
      <c r="H216" s="229">
        <v>10</v>
      </c>
      <c r="I216" s="226"/>
      <c r="J216" s="226"/>
      <c r="K216" s="226"/>
      <c r="M216" s="102"/>
      <c r="N216" s="104"/>
      <c r="O216" s="105"/>
      <c r="P216" s="105"/>
      <c r="Q216" s="105"/>
      <c r="R216" s="105"/>
      <c r="S216" s="105"/>
      <c r="T216" s="105"/>
      <c r="U216" s="105"/>
      <c r="V216" s="105"/>
      <c r="W216" s="105"/>
      <c r="X216" s="106"/>
      <c r="AT216" s="103" t="s">
        <v>169</v>
      </c>
      <c r="AU216" s="103" t="s">
        <v>82</v>
      </c>
      <c r="AV216" s="14" t="s">
        <v>168</v>
      </c>
      <c r="AW216" s="14" t="s">
        <v>4</v>
      </c>
      <c r="AX216" s="14" t="s">
        <v>80</v>
      </c>
      <c r="AY216" s="103" t="s">
        <v>161</v>
      </c>
    </row>
    <row r="217" spans="1:65" s="2" customFormat="1" ht="44.25" customHeight="1">
      <c r="A217" s="21"/>
      <c r="B217" s="137"/>
      <c r="C217" s="213" t="s">
        <v>321</v>
      </c>
      <c r="D217" s="213" t="s">
        <v>164</v>
      </c>
      <c r="E217" s="214" t="s">
        <v>1651</v>
      </c>
      <c r="F217" s="215" t="s">
        <v>1652</v>
      </c>
      <c r="G217" s="216" t="s">
        <v>269</v>
      </c>
      <c r="H217" s="217">
        <v>41</v>
      </c>
      <c r="I217" s="123"/>
      <c r="J217" s="123"/>
      <c r="K217" s="218">
        <f t="shared" ref="K217:K223" si="1">ROUND(P217*H217,2)</f>
        <v>0</v>
      </c>
      <c r="L217" s="89"/>
      <c r="M217" s="22"/>
      <c r="N217" s="90" t="s">
        <v>1</v>
      </c>
      <c r="O217" s="91" t="s">
        <v>35</v>
      </c>
      <c r="P217" s="92">
        <f t="shared" ref="P217:P223" si="2">I217+J217</f>
        <v>0</v>
      </c>
      <c r="Q217" s="92">
        <f t="shared" ref="Q217:Q223" si="3">ROUND(I217*H217,2)</f>
        <v>0</v>
      </c>
      <c r="R217" s="92">
        <f t="shared" ref="R217:R223" si="4">ROUND(J217*H217,2)</f>
        <v>0</v>
      </c>
      <c r="S217" s="93">
        <v>0</v>
      </c>
      <c r="T217" s="93">
        <f t="shared" ref="T217:T223" si="5">S217*H217</f>
        <v>0</v>
      </c>
      <c r="U217" s="93">
        <v>0</v>
      </c>
      <c r="V217" s="93">
        <f t="shared" ref="V217:V223" si="6">U217*H217</f>
        <v>0</v>
      </c>
      <c r="W217" s="93">
        <v>0</v>
      </c>
      <c r="X217" s="94">
        <f t="shared" ref="X217:X223" si="7">W217*H217</f>
        <v>0</v>
      </c>
      <c r="Y217" s="21"/>
      <c r="Z217" s="21"/>
      <c r="AA217" s="21"/>
      <c r="AB217" s="21"/>
      <c r="AC217" s="21"/>
      <c r="AD217" s="21"/>
      <c r="AE217" s="21"/>
      <c r="AR217" s="95" t="s">
        <v>168</v>
      </c>
      <c r="AT217" s="95" t="s">
        <v>164</v>
      </c>
      <c r="AU217" s="95" t="s">
        <v>82</v>
      </c>
      <c r="AY217" s="17" t="s">
        <v>161</v>
      </c>
      <c r="BE217" s="96">
        <f t="shared" ref="BE217:BE223" si="8">IF(O217="základní",K217,0)</f>
        <v>0</v>
      </c>
      <c r="BF217" s="96">
        <f t="shared" ref="BF217:BF223" si="9">IF(O217="snížená",K217,0)</f>
        <v>0</v>
      </c>
      <c r="BG217" s="96">
        <f t="shared" ref="BG217:BG223" si="10">IF(O217="zákl. přenesená",K217,0)</f>
        <v>0</v>
      </c>
      <c r="BH217" s="96">
        <f t="shared" ref="BH217:BH223" si="11">IF(O217="sníž. přenesená",K217,0)</f>
        <v>0</v>
      </c>
      <c r="BI217" s="96">
        <f t="shared" ref="BI217:BI223" si="12">IF(O217="nulová",K217,0)</f>
        <v>0</v>
      </c>
      <c r="BJ217" s="17" t="s">
        <v>80</v>
      </c>
      <c r="BK217" s="96">
        <f t="shared" ref="BK217:BK223" si="13">ROUND(P217*H217,2)</f>
        <v>0</v>
      </c>
      <c r="BL217" s="17" t="s">
        <v>168</v>
      </c>
      <c r="BM217" s="95" t="s">
        <v>324</v>
      </c>
    </row>
    <row r="218" spans="1:65" s="2" customFormat="1" ht="16.5" customHeight="1">
      <c r="A218" s="21"/>
      <c r="B218" s="137"/>
      <c r="C218" s="235" t="s">
        <v>270</v>
      </c>
      <c r="D218" s="235" t="s">
        <v>549</v>
      </c>
      <c r="E218" s="236" t="s">
        <v>1653</v>
      </c>
      <c r="F218" s="237" t="s">
        <v>1654</v>
      </c>
      <c r="G218" s="238" t="s">
        <v>269</v>
      </c>
      <c r="H218" s="239">
        <v>41</v>
      </c>
      <c r="I218" s="123"/>
      <c r="J218" s="240"/>
      <c r="K218" s="241">
        <f t="shared" si="1"/>
        <v>0</v>
      </c>
      <c r="L218" s="115"/>
      <c r="M218" s="116"/>
      <c r="N218" s="117" t="s">
        <v>1</v>
      </c>
      <c r="O218" s="91" t="s">
        <v>35</v>
      </c>
      <c r="P218" s="92">
        <f t="shared" si="2"/>
        <v>0</v>
      </c>
      <c r="Q218" s="92">
        <f t="shared" si="3"/>
        <v>0</v>
      </c>
      <c r="R218" s="92">
        <f t="shared" si="4"/>
        <v>0</v>
      </c>
      <c r="S218" s="93">
        <v>0</v>
      </c>
      <c r="T218" s="93">
        <f t="shared" si="5"/>
        <v>0</v>
      </c>
      <c r="U218" s="93">
        <v>0</v>
      </c>
      <c r="V218" s="93">
        <f t="shared" si="6"/>
        <v>0</v>
      </c>
      <c r="W218" s="93">
        <v>0</v>
      </c>
      <c r="X218" s="94">
        <f t="shared" si="7"/>
        <v>0</v>
      </c>
      <c r="Y218" s="21"/>
      <c r="Z218" s="21"/>
      <c r="AA218" s="21"/>
      <c r="AB218" s="21"/>
      <c r="AC218" s="21"/>
      <c r="AD218" s="21"/>
      <c r="AE218" s="21"/>
      <c r="AR218" s="95" t="s">
        <v>185</v>
      </c>
      <c r="AT218" s="95" t="s">
        <v>549</v>
      </c>
      <c r="AU218" s="95" t="s">
        <v>82</v>
      </c>
      <c r="AY218" s="17" t="s">
        <v>161</v>
      </c>
      <c r="BE218" s="96">
        <f t="shared" si="8"/>
        <v>0</v>
      </c>
      <c r="BF218" s="96">
        <f t="shared" si="9"/>
        <v>0</v>
      </c>
      <c r="BG218" s="96">
        <f t="shared" si="10"/>
        <v>0</v>
      </c>
      <c r="BH218" s="96">
        <f t="shared" si="11"/>
        <v>0</v>
      </c>
      <c r="BI218" s="96">
        <f t="shared" si="12"/>
        <v>0</v>
      </c>
      <c r="BJ218" s="17" t="s">
        <v>80</v>
      </c>
      <c r="BK218" s="96">
        <f t="shared" si="13"/>
        <v>0</v>
      </c>
      <c r="BL218" s="17" t="s">
        <v>168</v>
      </c>
      <c r="BM218" s="95" t="s">
        <v>338</v>
      </c>
    </row>
    <row r="219" spans="1:65" s="2" customFormat="1" ht="44.25" customHeight="1">
      <c r="A219" s="21"/>
      <c r="B219" s="137"/>
      <c r="C219" s="213" t="s">
        <v>343</v>
      </c>
      <c r="D219" s="213" t="s">
        <v>164</v>
      </c>
      <c r="E219" s="214" t="s">
        <v>1655</v>
      </c>
      <c r="F219" s="215" t="s">
        <v>1656</v>
      </c>
      <c r="G219" s="216" t="s">
        <v>269</v>
      </c>
      <c r="H219" s="217">
        <v>11</v>
      </c>
      <c r="I219" s="123"/>
      <c r="J219" s="123"/>
      <c r="K219" s="218">
        <f t="shared" si="1"/>
        <v>0</v>
      </c>
      <c r="L219" s="89"/>
      <c r="M219" s="22"/>
      <c r="N219" s="90" t="s">
        <v>1</v>
      </c>
      <c r="O219" s="91" t="s">
        <v>35</v>
      </c>
      <c r="P219" s="92">
        <f t="shared" si="2"/>
        <v>0</v>
      </c>
      <c r="Q219" s="92">
        <f t="shared" si="3"/>
        <v>0</v>
      </c>
      <c r="R219" s="92">
        <f t="shared" si="4"/>
        <v>0</v>
      </c>
      <c r="S219" s="93">
        <v>0</v>
      </c>
      <c r="T219" s="93">
        <f t="shared" si="5"/>
        <v>0</v>
      </c>
      <c r="U219" s="93">
        <v>0</v>
      </c>
      <c r="V219" s="93">
        <f t="shared" si="6"/>
        <v>0</v>
      </c>
      <c r="W219" s="93">
        <v>0</v>
      </c>
      <c r="X219" s="94">
        <f t="shared" si="7"/>
        <v>0</v>
      </c>
      <c r="Y219" s="21"/>
      <c r="Z219" s="21"/>
      <c r="AA219" s="21"/>
      <c r="AB219" s="21"/>
      <c r="AC219" s="21"/>
      <c r="AD219" s="21"/>
      <c r="AE219" s="21"/>
      <c r="AR219" s="95" t="s">
        <v>168</v>
      </c>
      <c r="AT219" s="95" t="s">
        <v>164</v>
      </c>
      <c r="AU219" s="95" t="s">
        <v>82</v>
      </c>
      <c r="AY219" s="17" t="s">
        <v>161</v>
      </c>
      <c r="BE219" s="96">
        <f t="shared" si="8"/>
        <v>0</v>
      </c>
      <c r="BF219" s="96">
        <f t="shared" si="9"/>
        <v>0</v>
      </c>
      <c r="BG219" s="96">
        <f t="shared" si="10"/>
        <v>0</v>
      </c>
      <c r="BH219" s="96">
        <f t="shared" si="11"/>
        <v>0</v>
      </c>
      <c r="BI219" s="96">
        <f t="shared" si="12"/>
        <v>0</v>
      </c>
      <c r="BJ219" s="17" t="s">
        <v>80</v>
      </c>
      <c r="BK219" s="96">
        <f t="shared" si="13"/>
        <v>0</v>
      </c>
      <c r="BL219" s="17" t="s">
        <v>168</v>
      </c>
      <c r="BM219" s="95" t="s">
        <v>347</v>
      </c>
    </row>
    <row r="220" spans="1:65" s="2" customFormat="1" ht="16.5" customHeight="1">
      <c r="A220" s="21"/>
      <c r="B220" s="137"/>
      <c r="C220" s="235" t="s">
        <v>276</v>
      </c>
      <c r="D220" s="235" t="s">
        <v>549</v>
      </c>
      <c r="E220" s="236" t="s">
        <v>1657</v>
      </c>
      <c r="F220" s="237" t="s">
        <v>1658</v>
      </c>
      <c r="G220" s="238" t="s">
        <v>269</v>
      </c>
      <c r="H220" s="239">
        <v>8</v>
      </c>
      <c r="I220" s="123"/>
      <c r="J220" s="240"/>
      <c r="K220" s="241">
        <f t="shared" si="1"/>
        <v>0</v>
      </c>
      <c r="L220" s="115"/>
      <c r="M220" s="116"/>
      <c r="N220" s="117" t="s">
        <v>1</v>
      </c>
      <c r="O220" s="91" t="s">
        <v>35</v>
      </c>
      <c r="P220" s="92">
        <f t="shared" si="2"/>
        <v>0</v>
      </c>
      <c r="Q220" s="92">
        <f t="shared" si="3"/>
        <v>0</v>
      </c>
      <c r="R220" s="92">
        <f t="shared" si="4"/>
        <v>0</v>
      </c>
      <c r="S220" s="93">
        <v>0</v>
      </c>
      <c r="T220" s="93">
        <f t="shared" si="5"/>
        <v>0</v>
      </c>
      <c r="U220" s="93">
        <v>0</v>
      </c>
      <c r="V220" s="93">
        <f t="shared" si="6"/>
        <v>0</v>
      </c>
      <c r="W220" s="93">
        <v>0</v>
      </c>
      <c r="X220" s="94">
        <f t="shared" si="7"/>
        <v>0</v>
      </c>
      <c r="Y220" s="21"/>
      <c r="Z220" s="21"/>
      <c r="AA220" s="21"/>
      <c r="AB220" s="21"/>
      <c r="AC220" s="21"/>
      <c r="AD220" s="21"/>
      <c r="AE220" s="21"/>
      <c r="AR220" s="95" t="s">
        <v>185</v>
      </c>
      <c r="AT220" s="95" t="s">
        <v>549</v>
      </c>
      <c r="AU220" s="95" t="s">
        <v>82</v>
      </c>
      <c r="AY220" s="17" t="s">
        <v>161</v>
      </c>
      <c r="BE220" s="96">
        <f t="shared" si="8"/>
        <v>0</v>
      </c>
      <c r="BF220" s="96">
        <f t="shared" si="9"/>
        <v>0</v>
      </c>
      <c r="BG220" s="96">
        <f t="shared" si="10"/>
        <v>0</v>
      </c>
      <c r="BH220" s="96">
        <f t="shared" si="11"/>
        <v>0</v>
      </c>
      <c r="BI220" s="96">
        <f t="shared" si="12"/>
        <v>0</v>
      </c>
      <c r="BJ220" s="17" t="s">
        <v>80</v>
      </c>
      <c r="BK220" s="96">
        <f t="shared" si="13"/>
        <v>0</v>
      </c>
      <c r="BL220" s="17" t="s">
        <v>168</v>
      </c>
      <c r="BM220" s="95" t="s">
        <v>351</v>
      </c>
    </row>
    <row r="221" spans="1:65" s="2" customFormat="1" ht="16.5" customHeight="1">
      <c r="A221" s="21"/>
      <c r="B221" s="137"/>
      <c r="C221" s="235" t="s">
        <v>353</v>
      </c>
      <c r="D221" s="235" t="s">
        <v>549</v>
      </c>
      <c r="E221" s="236" t="s">
        <v>1659</v>
      </c>
      <c r="F221" s="237" t="s">
        <v>1660</v>
      </c>
      <c r="G221" s="238" t="s">
        <v>269</v>
      </c>
      <c r="H221" s="239">
        <v>3</v>
      </c>
      <c r="I221" s="123"/>
      <c r="J221" s="240"/>
      <c r="K221" s="241">
        <f t="shared" si="1"/>
        <v>0</v>
      </c>
      <c r="L221" s="115"/>
      <c r="M221" s="116"/>
      <c r="N221" s="117" t="s">
        <v>1</v>
      </c>
      <c r="O221" s="91" t="s">
        <v>35</v>
      </c>
      <c r="P221" s="92">
        <f t="shared" si="2"/>
        <v>0</v>
      </c>
      <c r="Q221" s="92">
        <f t="shared" si="3"/>
        <v>0</v>
      </c>
      <c r="R221" s="92">
        <f t="shared" si="4"/>
        <v>0</v>
      </c>
      <c r="S221" s="93">
        <v>0</v>
      </c>
      <c r="T221" s="93">
        <f t="shared" si="5"/>
        <v>0</v>
      </c>
      <c r="U221" s="93">
        <v>0</v>
      </c>
      <c r="V221" s="93">
        <f t="shared" si="6"/>
        <v>0</v>
      </c>
      <c r="W221" s="93">
        <v>0</v>
      </c>
      <c r="X221" s="94">
        <f t="shared" si="7"/>
        <v>0</v>
      </c>
      <c r="Y221" s="21"/>
      <c r="Z221" s="21"/>
      <c r="AA221" s="21"/>
      <c r="AB221" s="21"/>
      <c r="AC221" s="21"/>
      <c r="AD221" s="21"/>
      <c r="AE221" s="21"/>
      <c r="AR221" s="95" t="s">
        <v>185</v>
      </c>
      <c r="AT221" s="95" t="s">
        <v>549</v>
      </c>
      <c r="AU221" s="95" t="s">
        <v>82</v>
      </c>
      <c r="AY221" s="17" t="s">
        <v>161</v>
      </c>
      <c r="BE221" s="96">
        <f t="shared" si="8"/>
        <v>0</v>
      </c>
      <c r="BF221" s="96">
        <f t="shared" si="9"/>
        <v>0</v>
      </c>
      <c r="BG221" s="96">
        <f t="shared" si="10"/>
        <v>0</v>
      </c>
      <c r="BH221" s="96">
        <f t="shared" si="11"/>
        <v>0</v>
      </c>
      <c r="BI221" s="96">
        <f t="shared" si="12"/>
        <v>0</v>
      </c>
      <c r="BJ221" s="17" t="s">
        <v>80</v>
      </c>
      <c r="BK221" s="96">
        <f t="shared" si="13"/>
        <v>0</v>
      </c>
      <c r="BL221" s="17" t="s">
        <v>168</v>
      </c>
      <c r="BM221" s="95" t="s">
        <v>356</v>
      </c>
    </row>
    <row r="222" spans="1:65" s="2" customFormat="1" ht="16.5" customHeight="1">
      <c r="A222" s="21"/>
      <c r="B222" s="137"/>
      <c r="C222" s="213" t="s">
        <v>283</v>
      </c>
      <c r="D222" s="213" t="s">
        <v>164</v>
      </c>
      <c r="E222" s="214" t="s">
        <v>1661</v>
      </c>
      <c r="F222" s="215" t="s">
        <v>1662</v>
      </c>
      <c r="G222" s="216" t="s">
        <v>346</v>
      </c>
      <c r="H222" s="217">
        <v>111.4</v>
      </c>
      <c r="I222" s="123"/>
      <c r="J222" s="123"/>
      <c r="K222" s="218">
        <f t="shared" si="1"/>
        <v>0</v>
      </c>
      <c r="L222" s="89"/>
      <c r="M222" s="22"/>
      <c r="N222" s="90" t="s">
        <v>1</v>
      </c>
      <c r="O222" s="91" t="s">
        <v>35</v>
      </c>
      <c r="P222" s="92">
        <f t="shared" si="2"/>
        <v>0</v>
      </c>
      <c r="Q222" s="92">
        <f t="shared" si="3"/>
        <v>0</v>
      </c>
      <c r="R222" s="92">
        <f t="shared" si="4"/>
        <v>0</v>
      </c>
      <c r="S222" s="93">
        <v>0</v>
      </c>
      <c r="T222" s="93">
        <f t="shared" si="5"/>
        <v>0</v>
      </c>
      <c r="U222" s="93">
        <v>0</v>
      </c>
      <c r="V222" s="93">
        <f t="shared" si="6"/>
        <v>0</v>
      </c>
      <c r="W222" s="93">
        <v>0</v>
      </c>
      <c r="X222" s="94">
        <f t="shared" si="7"/>
        <v>0</v>
      </c>
      <c r="Y222" s="21"/>
      <c r="Z222" s="21"/>
      <c r="AA222" s="21"/>
      <c r="AB222" s="21"/>
      <c r="AC222" s="21"/>
      <c r="AD222" s="21"/>
      <c r="AE222" s="21"/>
      <c r="AR222" s="95" t="s">
        <v>168</v>
      </c>
      <c r="AT222" s="95" t="s">
        <v>164</v>
      </c>
      <c r="AU222" s="95" t="s">
        <v>82</v>
      </c>
      <c r="AY222" s="17" t="s">
        <v>161</v>
      </c>
      <c r="BE222" s="96">
        <f t="shared" si="8"/>
        <v>0</v>
      </c>
      <c r="BF222" s="96">
        <f t="shared" si="9"/>
        <v>0</v>
      </c>
      <c r="BG222" s="96">
        <f t="shared" si="10"/>
        <v>0</v>
      </c>
      <c r="BH222" s="96">
        <f t="shared" si="11"/>
        <v>0</v>
      </c>
      <c r="BI222" s="96">
        <f t="shared" si="12"/>
        <v>0</v>
      </c>
      <c r="BJ222" s="17" t="s">
        <v>80</v>
      </c>
      <c r="BK222" s="96">
        <f t="shared" si="13"/>
        <v>0</v>
      </c>
      <c r="BL222" s="17" t="s">
        <v>168</v>
      </c>
      <c r="BM222" s="95" t="s">
        <v>360</v>
      </c>
    </row>
    <row r="223" spans="1:65" s="2" customFormat="1" ht="21.75" customHeight="1">
      <c r="A223" s="21"/>
      <c r="B223" s="137"/>
      <c r="C223" s="213" t="s">
        <v>361</v>
      </c>
      <c r="D223" s="213" t="s">
        <v>164</v>
      </c>
      <c r="E223" s="214" t="s">
        <v>1663</v>
      </c>
      <c r="F223" s="215" t="s">
        <v>1664</v>
      </c>
      <c r="G223" s="216" t="s">
        <v>346</v>
      </c>
      <c r="H223" s="217">
        <v>67.7</v>
      </c>
      <c r="I223" s="123"/>
      <c r="J223" s="123"/>
      <c r="K223" s="218">
        <f t="shared" si="1"/>
        <v>0</v>
      </c>
      <c r="L223" s="89"/>
      <c r="M223" s="22"/>
      <c r="N223" s="90" t="s">
        <v>1</v>
      </c>
      <c r="O223" s="91" t="s">
        <v>35</v>
      </c>
      <c r="P223" s="92">
        <f t="shared" si="2"/>
        <v>0</v>
      </c>
      <c r="Q223" s="92">
        <f t="shared" si="3"/>
        <v>0</v>
      </c>
      <c r="R223" s="92">
        <f t="shared" si="4"/>
        <v>0</v>
      </c>
      <c r="S223" s="93">
        <v>0</v>
      </c>
      <c r="T223" s="93">
        <f t="shared" si="5"/>
        <v>0</v>
      </c>
      <c r="U223" s="93">
        <v>0</v>
      </c>
      <c r="V223" s="93">
        <f t="shared" si="6"/>
        <v>0</v>
      </c>
      <c r="W223" s="93">
        <v>0</v>
      </c>
      <c r="X223" s="94">
        <f t="shared" si="7"/>
        <v>0</v>
      </c>
      <c r="Y223" s="21"/>
      <c r="Z223" s="21"/>
      <c r="AA223" s="21"/>
      <c r="AB223" s="21"/>
      <c r="AC223" s="21"/>
      <c r="AD223" s="21"/>
      <c r="AE223" s="21"/>
      <c r="AR223" s="95" t="s">
        <v>168</v>
      </c>
      <c r="AT223" s="95" t="s">
        <v>164</v>
      </c>
      <c r="AU223" s="95" t="s">
        <v>82</v>
      </c>
      <c r="AY223" s="17" t="s">
        <v>161</v>
      </c>
      <c r="BE223" s="96">
        <f t="shared" si="8"/>
        <v>0</v>
      </c>
      <c r="BF223" s="96">
        <f t="shared" si="9"/>
        <v>0</v>
      </c>
      <c r="BG223" s="96">
        <f t="shared" si="10"/>
        <v>0</v>
      </c>
      <c r="BH223" s="96">
        <f t="shared" si="11"/>
        <v>0</v>
      </c>
      <c r="BI223" s="96">
        <f t="shared" si="12"/>
        <v>0</v>
      </c>
      <c r="BJ223" s="17" t="s">
        <v>80</v>
      </c>
      <c r="BK223" s="96">
        <f t="shared" si="13"/>
        <v>0</v>
      </c>
      <c r="BL223" s="17" t="s">
        <v>168</v>
      </c>
      <c r="BM223" s="95" t="s">
        <v>364</v>
      </c>
    </row>
    <row r="224" spans="1:65" s="15" customFormat="1">
      <c r="B224" s="230"/>
      <c r="C224" s="231"/>
      <c r="D224" s="221" t="s">
        <v>169</v>
      </c>
      <c r="E224" s="232" t="s">
        <v>1</v>
      </c>
      <c r="F224" s="233" t="s">
        <v>1601</v>
      </c>
      <c r="G224" s="231"/>
      <c r="H224" s="232" t="s">
        <v>1</v>
      </c>
      <c r="I224" s="231"/>
      <c r="J224" s="231"/>
      <c r="K224" s="231"/>
      <c r="M224" s="107"/>
      <c r="N224" s="109"/>
      <c r="O224" s="110"/>
      <c r="P224" s="110"/>
      <c r="Q224" s="110"/>
      <c r="R224" s="110"/>
      <c r="S224" s="110"/>
      <c r="T224" s="110"/>
      <c r="U224" s="110"/>
      <c r="V224" s="110"/>
      <c r="W224" s="110"/>
      <c r="X224" s="111"/>
      <c r="AT224" s="108" t="s">
        <v>169</v>
      </c>
      <c r="AU224" s="108" t="s">
        <v>82</v>
      </c>
      <c r="AV224" s="15" t="s">
        <v>80</v>
      </c>
      <c r="AW224" s="15" t="s">
        <v>4</v>
      </c>
      <c r="AX224" s="15" t="s">
        <v>72</v>
      </c>
      <c r="AY224" s="108" t="s">
        <v>161</v>
      </c>
    </row>
    <row r="225" spans="1:65" s="13" customFormat="1">
      <c r="B225" s="219"/>
      <c r="C225" s="220"/>
      <c r="D225" s="221" t="s">
        <v>169</v>
      </c>
      <c r="E225" s="222" t="s">
        <v>1</v>
      </c>
      <c r="F225" s="223" t="s">
        <v>1665</v>
      </c>
      <c r="G225" s="220"/>
      <c r="H225" s="224">
        <v>67.7</v>
      </c>
      <c r="I225" s="220"/>
      <c r="J225" s="220"/>
      <c r="K225" s="220"/>
      <c r="M225" s="97"/>
      <c r="N225" s="99"/>
      <c r="O225" s="100"/>
      <c r="P225" s="100"/>
      <c r="Q225" s="100"/>
      <c r="R225" s="100"/>
      <c r="S225" s="100"/>
      <c r="T225" s="100"/>
      <c r="U225" s="100"/>
      <c r="V225" s="100"/>
      <c r="W225" s="100"/>
      <c r="X225" s="101"/>
      <c r="AT225" s="98" t="s">
        <v>169</v>
      </c>
      <c r="AU225" s="98" t="s">
        <v>82</v>
      </c>
      <c r="AV225" s="13" t="s">
        <v>82</v>
      </c>
      <c r="AW225" s="13" t="s">
        <v>4</v>
      </c>
      <c r="AX225" s="13" t="s">
        <v>72</v>
      </c>
      <c r="AY225" s="98" t="s">
        <v>161</v>
      </c>
    </row>
    <row r="226" spans="1:65" s="14" customFormat="1">
      <c r="B226" s="225"/>
      <c r="C226" s="226"/>
      <c r="D226" s="221" t="s">
        <v>169</v>
      </c>
      <c r="E226" s="227" t="s">
        <v>1</v>
      </c>
      <c r="F226" s="228" t="s">
        <v>171</v>
      </c>
      <c r="G226" s="226"/>
      <c r="H226" s="229">
        <v>67.7</v>
      </c>
      <c r="I226" s="226"/>
      <c r="J226" s="226"/>
      <c r="K226" s="226"/>
      <c r="M226" s="102"/>
      <c r="N226" s="104"/>
      <c r="O226" s="105"/>
      <c r="P226" s="105"/>
      <c r="Q226" s="105"/>
      <c r="R226" s="105"/>
      <c r="S226" s="105"/>
      <c r="T226" s="105"/>
      <c r="U226" s="105"/>
      <c r="V226" s="105"/>
      <c r="W226" s="105"/>
      <c r="X226" s="106"/>
      <c r="AT226" s="103" t="s">
        <v>169</v>
      </c>
      <c r="AU226" s="103" t="s">
        <v>82</v>
      </c>
      <c r="AV226" s="14" t="s">
        <v>168</v>
      </c>
      <c r="AW226" s="14" t="s">
        <v>4</v>
      </c>
      <c r="AX226" s="14" t="s">
        <v>80</v>
      </c>
      <c r="AY226" s="103" t="s">
        <v>161</v>
      </c>
    </row>
    <row r="227" spans="1:65" s="2" customFormat="1" ht="21.75" customHeight="1">
      <c r="A227" s="21"/>
      <c r="B227" s="137"/>
      <c r="C227" s="213" t="s">
        <v>286</v>
      </c>
      <c r="D227" s="213" t="s">
        <v>164</v>
      </c>
      <c r="E227" s="214" t="s">
        <v>1666</v>
      </c>
      <c r="F227" s="215" t="s">
        <v>1667</v>
      </c>
      <c r="G227" s="216" t="s">
        <v>346</v>
      </c>
      <c r="H227" s="217">
        <v>110.2</v>
      </c>
      <c r="I227" s="123"/>
      <c r="J227" s="123"/>
      <c r="K227" s="218">
        <f>ROUND(P227*H227,2)</f>
        <v>0</v>
      </c>
      <c r="L227" s="89"/>
      <c r="M227" s="22"/>
      <c r="N227" s="90" t="s">
        <v>1</v>
      </c>
      <c r="O227" s="91" t="s">
        <v>35</v>
      </c>
      <c r="P227" s="92">
        <f>I227+J227</f>
        <v>0</v>
      </c>
      <c r="Q227" s="92">
        <f>ROUND(I227*H227,2)</f>
        <v>0</v>
      </c>
      <c r="R227" s="92">
        <f>ROUND(J227*H227,2)</f>
        <v>0</v>
      </c>
      <c r="S227" s="93">
        <v>0</v>
      </c>
      <c r="T227" s="93">
        <f>S227*H227</f>
        <v>0</v>
      </c>
      <c r="U227" s="93">
        <v>0</v>
      </c>
      <c r="V227" s="93">
        <f>U227*H227</f>
        <v>0</v>
      </c>
      <c r="W227" s="93">
        <v>0</v>
      </c>
      <c r="X227" s="94">
        <f>W227*H227</f>
        <v>0</v>
      </c>
      <c r="Y227" s="21"/>
      <c r="Z227" s="21"/>
      <c r="AA227" s="21"/>
      <c r="AB227" s="21"/>
      <c r="AC227" s="21"/>
      <c r="AD227" s="21"/>
      <c r="AE227" s="21"/>
      <c r="AR227" s="95" t="s">
        <v>168</v>
      </c>
      <c r="AT227" s="95" t="s">
        <v>164</v>
      </c>
      <c r="AU227" s="95" t="s">
        <v>82</v>
      </c>
      <c r="AY227" s="17" t="s">
        <v>161</v>
      </c>
      <c r="BE227" s="96">
        <f>IF(O227="základní",K227,0)</f>
        <v>0</v>
      </c>
      <c r="BF227" s="96">
        <f>IF(O227="snížená",K227,0)</f>
        <v>0</v>
      </c>
      <c r="BG227" s="96">
        <f>IF(O227="zákl. přenesená",K227,0)</f>
        <v>0</v>
      </c>
      <c r="BH227" s="96">
        <f>IF(O227="sníž. přenesená",K227,0)</f>
        <v>0</v>
      </c>
      <c r="BI227" s="96">
        <f>IF(O227="nulová",K227,0)</f>
        <v>0</v>
      </c>
      <c r="BJ227" s="17" t="s">
        <v>80</v>
      </c>
      <c r="BK227" s="96">
        <f>ROUND(P227*H227,2)</f>
        <v>0</v>
      </c>
      <c r="BL227" s="17" t="s">
        <v>168</v>
      </c>
      <c r="BM227" s="95" t="s">
        <v>369</v>
      </c>
    </row>
    <row r="228" spans="1:65" s="15" customFormat="1">
      <c r="B228" s="230"/>
      <c r="C228" s="231"/>
      <c r="D228" s="221" t="s">
        <v>169</v>
      </c>
      <c r="E228" s="232" t="s">
        <v>1</v>
      </c>
      <c r="F228" s="233" t="s">
        <v>1601</v>
      </c>
      <c r="G228" s="231"/>
      <c r="H228" s="232" t="s">
        <v>1</v>
      </c>
      <c r="I228" s="231"/>
      <c r="J228" s="231"/>
      <c r="K228" s="231"/>
      <c r="M228" s="107"/>
      <c r="N228" s="109"/>
      <c r="O228" s="110"/>
      <c r="P228" s="110"/>
      <c r="Q228" s="110"/>
      <c r="R228" s="110"/>
      <c r="S228" s="110"/>
      <c r="T228" s="110"/>
      <c r="U228" s="110"/>
      <c r="V228" s="110"/>
      <c r="W228" s="110"/>
      <c r="X228" s="111"/>
      <c r="AT228" s="108" t="s">
        <v>169</v>
      </c>
      <c r="AU228" s="108" t="s">
        <v>82</v>
      </c>
      <c r="AV228" s="15" t="s">
        <v>80</v>
      </c>
      <c r="AW228" s="15" t="s">
        <v>4</v>
      </c>
      <c r="AX228" s="15" t="s">
        <v>72</v>
      </c>
      <c r="AY228" s="108" t="s">
        <v>161</v>
      </c>
    </row>
    <row r="229" spans="1:65" s="13" customFormat="1">
      <c r="B229" s="219"/>
      <c r="C229" s="220"/>
      <c r="D229" s="221" t="s">
        <v>169</v>
      </c>
      <c r="E229" s="222" t="s">
        <v>1</v>
      </c>
      <c r="F229" s="223" t="s">
        <v>1668</v>
      </c>
      <c r="G229" s="220"/>
      <c r="H229" s="224">
        <v>110.2</v>
      </c>
      <c r="I229" s="220"/>
      <c r="J229" s="220"/>
      <c r="K229" s="220"/>
      <c r="M229" s="97"/>
      <c r="N229" s="99"/>
      <c r="O229" s="100"/>
      <c r="P229" s="100"/>
      <c r="Q229" s="100"/>
      <c r="R229" s="100"/>
      <c r="S229" s="100"/>
      <c r="T229" s="100"/>
      <c r="U229" s="100"/>
      <c r="V229" s="100"/>
      <c r="W229" s="100"/>
      <c r="X229" s="101"/>
      <c r="AT229" s="98" t="s">
        <v>169</v>
      </c>
      <c r="AU229" s="98" t="s">
        <v>82</v>
      </c>
      <c r="AV229" s="13" t="s">
        <v>82</v>
      </c>
      <c r="AW229" s="13" t="s">
        <v>4</v>
      </c>
      <c r="AX229" s="13" t="s">
        <v>72</v>
      </c>
      <c r="AY229" s="98" t="s">
        <v>161</v>
      </c>
    </row>
    <row r="230" spans="1:65" s="14" customFormat="1">
      <c r="B230" s="225"/>
      <c r="C230" s="226"/>
      <c r="D230" s="221" t="s">
        <v>169</v>
      </c>
      <c r="E230" s="227" t="s">
        <v>1</v>
      </c>
      <c r="F230" s="228" t="s">
        <v>171</v>
      </c>
      <c r="G230" s="226"/>
      <c r="H230" s="229">
        <v>110.2</v>
      </c>
      <c r="I230" s="226"/>
      <c r="J230" s="226"/>
      <c r="K230" s="226"/>
      <c r="M230" s="102"/>
      <c r="N230" s="104"/>
      <c r="O230" s="105"/>
      <c r="P230" s="105"/>
      <c r="Q230" s="105"/>
      <c r="R230" s="105"/>
      <c r="S230" s="105"/>
      <c r="T230" s="105"/>
      <c r="U230" s="105"/>
      <c r="V230" s="105"/>
      <c r="W230" s="105"/>
      <c r="X230" s="106"/>
      <c r="AT230" s="103" t="s">
        <v>169</v>
      </c>
      <c r="AU230" s="103" t="s">
        <v>82</v>
      </c>
      <c r="AV230" s="14" t="s">
        <v>168</v>
      </c>
      <c r="AW230" s="14" t="s">
        <v>4</v>
      </c>
      <c r="AX230" s="14" t="s">
        <v>80</v>
      </c>
      <c r="AY230" s="103" t="s">
        <v>161</v>
      </c>
    </row>
    <row r="231" spans="1:65" s="2" customFormat="1" ht="21.75" customHeight="1">
      <c r="A231" s="21"/>
      <c r="B231" s="137"/>
      <c r="C231" s="213" t="s">
        <v>371</v>
      </c>
      <c r="D231" s="213" t="s">
        <v>164</v>
      </c>
      <c r="E231" s="214" t="s">
        <v>1669</v>
      </c>
      <c r="F231" s="215" t="s">
        <v>1670</v>
      </c>
      <c r="G231" s="216" t="s">
        <v>346</v>
      </c>
      <c r="H231" s="217">
        <v>111.4</v>
      </c>
      <c r="I231" s="218">
        <v>0</v>
      </c>
      <c r="J231" s="123"/>
      <c r="K231" s="218">
        <f>ROUND(P231*H231,2)</f>
        <v>0</v>
      </c>
      <c r="L231" s="89"/>
      <c r="M231" s="22"/>
      <c r="N231" s="90" t="s">
        <v>1</v>
      </c>
      <c r="O231" s="91" t="s">
        <v>35</v>
      </c>
      <c r="P231" s="92">
        <f>I231+J231</f>
        <v>0</v>
      </c>
      <c r="Q231" s="92">
        <f>ROUND(I231*H231,2)</f>
        <v>0</v>
      </c>
      <c r="R231" s="92">
        <f>ROUND(J231*H231,2)</f>
        <v>0</v>
      </c>
      <c r="S231" s="93">
        <v>0</v>
      </c>
      <c r="T231" s="93">
        <f>S231*H231</f>
        <v>0</v>
      </c>
      <c r="U231" s="93">
        <v>0</v>
      </c>
      <c r="V231" s="93">
        <f>U231*H231</f>
        <v>0</v>
      </c>
      <c r="W231" s="93">
        <v>0</v>
      </c>
      <c r="X231" s="94">
        <f>W231*H231</f>
        <v>0</v>
      </c>
      <c r="Y231" s="21"/>
      <c r="Z231" s="21"/>
      <c r="AA231" s="21"/>
      <c r="AB231" s="21"/>
      <c r="AC231" s="21"/>
      <c r="AD231" s="21"/>
      <c r="AE231" s="21"/>
      <c r="AR231" s="95" t="s">
        <v>168</v>
      </c>
      <c r="AT231" s="95" t="s">
        <v>164</v>
      </c>
      <c r="AU231" s="95" t="s">
        <v>82</v>
      </c>
      <c r="AY231" s="17" t="s">
        <v>161</v>
      </c>
      <c r="BE231" s="96">
        <f>IF(O231="základní",K231,0)</f>
        <v>0</v>
      </c>
      <c r="BF231" s="96">
        <f>IF(O231="snížená",K231,0)</f>
        <v>0</v>
      </c>
      <c r="BG231" s="96">
        <f>IF(O231="zákl. přenesená",K231,0)</f>
        <v>0</v>
      </c>
      <c r="BH231" s="96">
        <f>IF(O231="sníž. přenesená",K231,0)</f>
        <v>0</v>
      </c>
      <c r="BI231" s="96">
        <f>IF(O231="nulová",K231,0)</f>
        <v>0</v>
      </c>
      <c r="BJ231" s="17" t="s">
        <v>80</v>
      </c>
      <c r="BK231" s="96">
        <f>ROUND(P231*H231,2)</f>
        <v>0</v>
      </c>
      <c r="BL231" s="17" t="s">
        <v>168</v>
      </c>
      <c r="BM231" s="95" t="s">
        <v>374</v>
      </c>
    </row>
    <row r="232" spans="1:65" s="15" customFormat="1">
      <c r="B232" s="230"/>
      <c r="C232" s="231"/>
      <c r="D232" s="221" t="s">
        <v>169</v>
      </c>
      <c r="E232" s="232" t="s">
        <v>1</v>
      </c>
      <c r="F232" s="233" t="s">
        <v>1599</v>
      </c>
      <c r="G232" s="231"/>
      <c r="H232" s="232" t="s">
        <v>1</v>
      </c>
      <c r="I232" s="231"/>
      <c r="J232" s="231"/>
      <c r="K232" s="231"/>
      <c r="M232" s="107"/>
      <c r="N232" s="109"/>
      <c r="O232" s="110"/>
      <c r="P232" s="110"/>
      <c r="Q232" s="110"/>
      <c r="R232" s="110"/>
      <c r="S232" s="110"/>
      <c r="T232" s="110"/>
      <c r="U232" s="110"/>
      <c r="V232" s="110"/>
      <c r="W232" s="110"/>
      <c r="X232" s="111"/>
      <c r="AT232" s="108" t="s">
        <v>169</v>
      </c>
      <c r="AU232" s="108" t="s">
        <v>82</v>
      </c>
      <c r="AV232" s="15" t="s">
        <v>80</v>
      </c>
      <c r="AW232" s="15" t="s">
        <v>4</v>
      </c>
      <c r="AX232" s="15" t="s">
        <v>72</v>
      </c>
      <c r="AY232" s="108" t="s">
        <v>161</v>
      </c>
    </row>
    <row r="233" spans="1:65" s="13" customFormat="1">
      <c r="B233" s="219"/>
      <c r="C233" s="220"/>
      <c r="D233" s="221" t="s">
        <v>169</v>
      </c>
      <c r="E233" s="222" t="s">
        <v>1</v>
      </c>
      <c r="F233" s="223" t="s">
        <v>1671</v>
      </c>
      <c r="G233" s="220"/>
      <c r="H233" s="224">
        <v>111.4</v>
      </c>
      <c r="I233" s="220"/>
      <c r="J233" s="220"/>
      <c r="K233" s="220"/>
      <c r="M233" s="97"/>
      <c r="N233" s="99"/>
      <c r="O233" s="100"/>
      <c r="P233" s="100"/>
      <c r="Q233" s="100"/>
      <c r="R233" s="100"/>
      <c r="S233" s="100"/>
      <c r="T233" s="100"/>
      <c r="U233" s="100"/>
      <c r="V233" s="100"/>
      <c r="W233" s="100"/>
      <c r="X233" s="101"/>
      <c r="AT233" s="98" t="s">
        <v>169</v>
      </c>
      <c r="AU233" s="98" t="s">
        <v>82</v>
      </c>
      <c r="AV233" s="13" t="s">
        <v>82</v>
      </c>
      <c r="AW233" s="13" t="s">
        <v>4</v>
      </c>
      <c r="AX233" s="13" t="s">
        <v>72</v>
      </c>
      <c r="AY233" s="98" t="s">
        <v>161</v>
      </c>
    </row>
    <row r="234" spans="1:65" s="14" customFormat="1">
      <c r="B234" s="225"/>
      <c r="C234" s="226"/>
      <c r="D234" s="221" t="s">
        <v>169</v>
      </c>
      <c r="E234" s="227" t="s">
        <v>1</v>
      </c>
      <c r="F234" s="228" t="s">
        <v>171</v>
      </c>
      <c r="G234" s="226"/>
      <c r="H234" s="229">
        <v>111.4</v>
      </c>
      <c r="I234" s="226"/>
      <c r="J234" s="226"/>
      <c r="K234" s="226"/>
      <c r="M234" s="102"/>
      <c r="N234" s="104"/>
      <c r="O234" s="105"/>
      <c r="P234" s="105"/>
      <c r="Q234" s="105"/>
      <c r="R234" s="105"/>
      <c r="S234" s="105"/>
      <c r="T234" s="105"/>
      <c r="U234" s="105"/>
      <c r="V234" s="105"/>
      <c r="W234" s="105"/>
      <c r="X234" s="106"/>
      <c r="AT234" s="103" t="s">
        <v>169</v>
      </c>
      <c r="AU234" s="103" t="s">
        <v>82</v>
      </c>
      <c r="AV234" s="14" t="s">
        <v>168</v>
      </c>
      <c r="AW234" s="14" t="s">
        <v>4</v>
      </c>
      <c r="AX234" s="14" t="s">
        <v>80</v>
      </c>
      <c r="AY234" s="103" t="s">
        <v>161</v>
      </c>
    </row>
    <row r="235" spans="1:65" s="2" customFormat="1" ht="44.25" customHeight="1">
      <c r="A235" s="21"/>
      <c r="B235" s="137"/>
      <c r="C235" s="213" t="s">
        <v>290</v>
      </c>
      <c r="D235" s="213" t="s">
        <v>164</v>
      </c>
      <c r="E235" s="214" t="s">
        <v>1672</v>
      </c>
      <c r="F235" s="215" t="s">
        <v>1673</v>
      </c>
      <c r="G235" s="216" t="s">
        <v>269</v>
      </c>
      <c r="H235" s="217">
        <v>1</v>
      </c>
      <c r="I235" s="123"/>
      <c r="J235" s="123"/>
      <c r="K235" s="218">
        <f>ROUND(P235*H235,2)</f>
        <v>0</v>
      </c>
      <c r="L235" s="89"/>
      <c r="M235" s="22"/>
      <c r="N235" s="90" t="s">
        <v>1</v>
      </c>
      <c r="O235" s="91" t="s">
        <v>35</v>
      </c>
      <c r="P235" s="92">
        <f>I235+J235</f>
        <v>0</v>
      </c>
      <c r="Q235" s="92">
        <f>ROUND(I235*H235,2)</f>
        <v>0</v>
      </c>
      <c r="R235" s="92">
        <f>ROUND(J235*H235,2)</f>
        <v>0</v>
      </c>
      <c r="S235" s="93">
        <v>0</v>
      </c>
      <c r="T235" s="93">
        <f>S235*H235</f>
        <v>0</v>
      </c>
      <c r="U235" s="93">
        <v>0</v>
      </c>
      <c r="V235" s="93">
        <f>U235*H235</f>
        <v>0</v>
      </c>
      <c r="W235" s="93">
        <v>0</v>
      </c>
      <c r="X235" s="94">
        <f>W235*H235</f>
        <v>0</v>
      </c>
      <c r="Y235" s="21"/>
      <c r="Z235" s="21"/>
      <c r="AA235" s="21"/>
      <c r="AB235" s="21"/>
      <c r="AC235" s="21"/>
      <c r="AD235" s="21"/>
      <c r="AE235" s="21"/>
      <c r="AR235" s="95" t="s">
        <v>168</v>
      </c>
      <c r="AT235" s="95" t="s">
        <v>164</v>
      </c>
      <c r="AU235" s="95" t="s">
        <v>82</v>
      </c>
      <c r="AY235" s="17" t="s">
        <v>161</v>
      </c>
      <c r="BE235" s="96">
        <f>IF(O235="základní",K235,0)</f>
        <v>0</v>
      </c>
      <c r="BF235" s="96">
        <f>IF(O235="snížená",K235,0)</f>
        <v>0</v>
      </c>
      <c r="BG235" s="96">
        <f>IF(O235="zákl. přenesená",K235,0)</f>
        <v>0</v>
      </c>
      <c r="BH235" s="96">
        <f>IF(O235="sníž. přenesená",K235,0)</f>
        <v>0</v>
      </c>
      <c r="BI235" s="96">
        <f>IF(O235="nulová",K235,0)</f>
        <v>0</v>
      </c>
      <c r="BJ235" s="17" t="s">
        <v>80</v>
      </c>
      <c r="BK235" s="96">
        <f>ROUND(P235*H235,2)</f>
        <v>0</v>
      </c>
      <c r="BL235" s="17" t="s">
        <v>168</v>
      </c>
      <c r="BM235" s="95" t="s">
        <v>379</v>
      </c>
    </row>
    <row r="236" spans="1:65" s="2" customFormat="1" ht="24.2" customHeight="1">
      <c r="A236" s="21"/>
      <c r="B236" s="137"/>
      <c r="C236" s="235" t="s">
        <v>381</v>
      </c>
      <c r="D236" s="235" t="s">
        <v>549</v>
      </c>
      <c r="E236" s="236" t="s">
        <v>1674</v>
      </c>
      <c r="F236" s="237" t="s">
        <v>1675</v>
      </c>
      <c r="G236" s="238" t="s">
        <v>269</v>
      </c>
      <c r="H236" s="239">
        <v>1</v>
      </c>
      <c r="I236" s="123"/>
      <c r="J236" s="240"/>
      <c r="K236" s="241">
        <f>ROUND(P236*H236,2)</f>
        <v>0</v>
      </c>
      <c r="L236" s="115"/>
      <c r="M236" s="116"/>
      <c r="N236" s="117" t="s">
        <v>1</v>
      </c>
      <c r="O236" s="91" t="s">
        <v>35</v>
      </c>
      <c r="P236" s="92">
        <f>I236+J236</f>
        <v>0</v>
      </c>
      <c r="Q236" s="92">
        <f>ROUND(I236*H236,2)</f>
        <v>0</v>
      </c>
      <c r="R236" s="92">
        <f>ROUND(J236*H236,2)</f>
        <v>0</v>
      </c>
      <c r="S236" s="93">
        <v>0</v>
      </c>
      <c r="T236" s="93">
        <f>S236*H236</f>
        <v>0</v>
      </c>
      <c r="U236" s="93">
        <v>0</v>
      </c>
      <c r="V236" s="93">
        <f>U236*H236</f>
        <v>0</v>
      </c>
      <c r="W236" s="93">
        <v>0</v>
      </c>
      <c r="X236" s="94">
        <f>W236*H236</f>
        <v>0</v>
      </c>
      <c r="Y236" s="21"/>
      <c r="Z236" s="21"/>
      <c r="AA236" s="21"/>
      <c r="AB236" s="21"/>
      <c r="AC236" s="21"/>
      <c r="AD236" s="21"/>
      <c r="AE236" s="21"/>
      <c r="AR236" s="95" t="s">
        <v>185</v>
      </c>
      <c r="AT236" s="95" t="s">
        <v>549</v>
      </c>
      <c r="AU236" s="95" t="s">
        <v>82</v>
      </c>
      <c r="AY236" s="17" t="s">
        <v>161</v>
      </c>
      <c r="BE236" s="96">
        <f>IF(O236="základní",K236,0)</f>
        <v>0</v>
      </c>
      <c r="BF236" s="96">
        <f>IF(O236="snížená",K236,0)</f>
        <v>0</v>
      </c>
      <c r="BG236" s="96">
        <f>IF(O236="zákl. přenesená",K236,0)</f>
        <v>0</v>
      </c>
      <c r="BH236" s="96">
        <f>IF(O236="sníž. přenesená",K236,0)</f>
        <v>0</v>
      </c>
      <c r="BI236" s="96">
        <f>IF(O236="nulová",K236,0)</f>
        <v>0</v>
      </c>
      <c r="BJ236" s="17" t="s">
        <v>80</v>
      </c>
      <c r="BK236" s="96">
        <f>ROUND(P236*H236,2)</f>
        <v>0</v>
      </c>
      <c r="BL236" s="17" t="s">
        <v>168</v>
      </c>
      <c r="BM236" s="95" t="s">
        <v>384</v>
      </c>
    </row>
    <row r="237" spans="1:65" s="2" customFormat="1" ht="49.15" customHeight="1">
      <c r="A237" s="21"/>
      <c r="B237" s="137"/>
      <c r="C237" s="213" t="s">
        <v>293</v>
      </c>
      <c r="D237" s="213" t="s">
        <v>164</v>
      </c>
      <c r="E237" s="214" t="s">
        <v>1676</v>
      </c>
      <c r="F237" s="215" t="s">
        <v>1677</v>
      </c>
      <c r="G237" s="216" t="s">
        <v>269</v>
      </c>
      <c r="H237" s="217">
        <v>2</v>
      </c>
      <c r="I237" s="123"/>
      <c r="J237" s="123"/>
      <c r="K237" s="218">
        <f>ROUND(P237*H237,2)</f>
        <v>0</v>
      </c>
      <c r="L237" s="89"/>
      <c r="M237" s="22"/>
      <c r="N237" s="90" t="s">
        <v>1</v>
      </c>
      <c r="O237" s="91" t="s">
        <v>35</v>
      </c>
      <c r="P237" s="92">
        <f>I237+J237</f>
        <v>0</v>
      </c>
      <c r="Q237" s="92">
        <f>ROUND(I237*H237,2)</f>
        <v>0</v>
      </c>
      <c r="R237" s="92">
        <f>ROUND(J237*H237,2)</f>
        <v>0</v>
      </c>
      <c r="S237" s="93">
        <v>0</v>
      </c>
      <c r="T237" s="93">
        <f>S237*H237</f>
        <v>0</v>
      </c>
      <c r="U237" s="93">
        <v>0</v>
      </c>
      <c r="V237" s="93">
        <f>U237*H237</f>
        <v>0</v>
      </c>
      <c r="W237" s="93">
        <v>0</v>
      </c>
      <c r="X237" s="94">
        <f>W237*H237</f>
        <v>0</v>
      </c>
      <c r="Y237" s="21"/>
      <c r="Z237" s="21"/>
      <c r="AA237" s="21"/>
      <c r="AB237" s="21"/>
      <c r="AC237" s="21"/>
      <c r="AD237" s="21"/>
      <c r="AE237" s="21"/>
      <c r="AR237" s="95" t="s">
        <v>168</v>
      </c>
      <c r="AT237" s="95" t="s">
        <v>164</v>
      </c>
      <c r="AU237" s="95" t="s">
        <v>82</v>
      </c>
      <c r="AY237" s="17" t="s">
        <v>161</v>
      </c>
      <c r="BE237" s="96">
        <f>IF(O237="základní",K237,0)</f>
        <v>0</v>
      </c>
      <c r="BF237" s="96">
        <f>IF(O237="snížená",K237,0)</f>
        <v>0</v>
      </c>
      <c r="BG237" s="96">
        <f>IF(O237="zákl. přenesená",K237,0)</f>
        <v>0</v>
      </c>
      <c r="BH237" s="96">
        <f>IF(O237="sníž. přenesená",K237,0)</f>
        <v>0</v>
      </c>
      <c r="BI237" s="96">
        <f>IF(O237="nulová",K237,0)</f>
        <v>0</v>
      </c>
      <c r="BJ237" s="17" t="s">
        <v>80</v>
      </c>
      <c r="BK237" s="96">
        <f>ROUND(P237*H237,2)</f>
        <v>0</v>
      </c>
      <c r="BL237" s="17" t="s">
        <v>168</v>
      </c>
      <c r="BM237" s="95" t="s">
        <v>389</v>
      </c>
    </row>
    <row r="238" spans="1:65" s="2" customFormat="1" ht="49.15" customHeight="1">
      <c r="A238" s="21"/>
      <c r="B238" s="137"/>
      <c r="C238" s="213" t="s">
        <v>396</v>
      </c>
      <c r="D238" s="213" t="s">
        <v>164</v>
      </c>
      <c r="E238" s="214" t="s">
        <v>1678</v>
      </c>
      <c r="F238" s="215" t="s">
        <v>1679</v>
      </c>
      <c r="G238" s="216" t="s">
        <v>269</v>
      </c>
      <c r="H238" s="217">
        <v>2</v>
      </c>
      <c r="I238" s="123"/>
      <c r="J238" s="123"/>
      <c r="K238" s="218">
        <f>ROUND(P238*H238,2)</f>
        <v>0</v>
      </c>
      <c r="L238" s="89"/>
      <c r="M238" s="22"/>
      <c r="N238" s="90" t="s">
        <v>1</v>
      </c>
      <c r="O238" s="91" t="s">
        <v>35</v>
      </c>
      <c r="P238" s="92">
        <f>I238+J238</f>
        <v>0</v>
      </c>
      <c r="Q238" s="92">
        <f>ROUND(I238*H238,2)</f>
        <v>0</v>
      </c>
      <c r="R238" s="92">
        <f>ROUND(J238*H238,2)</f>
        <v>0</v>
      </c>
      <c r="S238" s="93">
        <v>0</v>
      </c>
      <c r="T238" s="93">
        <f>S238*H238</f>
        <v>0</v>
      </c>
      <c r="U238" s="93">
        <v>0</v>
      </c>
      <c r="V238" s="93">
        <f>U238*H238</f>
        <v>0</v>
      </c>
      <c r="W238" s="93">
        <v>0</v>
      </c>
      <c r="X238" s="94">
        <f>W238*H238</f>
        <v>0</v>
      </c>
      <c r="Y238" s="21"/>
      <c r="Z238" s="21"/>
      <c r="AA238" s="21"/>
      <c r="AB238" s="21"/>
      <c r="AC238" s="21"/>
      <c r="AD238" s="21"/>
      <c r="AE238" s="21"/>
      <c r="AR238" s="95" t="s">
        <v>168</v>
      </c>
      <c r="AT238" s="95" t="s">
        <v>164</v>
      </c>
      <c r="AU238" s="95" t="s">
        <v>82</v>
      </c>
      <c r="AY238" s="17" t="s">
        <v>161</v>
      </c>
      <c r="BE238" s="96">
        <f>IF(O238="základní",K238,0)</f>
        <v>0</v>
      </c>
      <c r="BF238" s="96">
        <f>IF(O238="snížená",K238,0)</f>
        <v>0</v>
      </c>
      <c r="BG238" s="96">
        <f>IF(O238="zákl. přenesená",K238,0)</f>
        <v>0</v>
      </c>
      <c r="BH238" s="96">
        <f>IF(O238="sníž. přenesená",K238,0)</f>
        <v>0</v>
      </c>
      <c r="BI238" s="96">
        <f>IF(O238="nulová",K238,0)</f>
        <v>0</v>
      </c>
      <c r="BJ238" s="17" t="s">
        <v>80</v>
      </c>
      <c r="BK238" s="96">
        <f>ROUND(P238*H238,2)</f>
        <v>0</v>
      </c>
      <c r="BL238" s="17" t="s">
        <v>168</v>
      </c>
      <c r="BM238" s="95" t="s">
        <v>399</v>
      </c>
    </row>
    <row r="239" spans="1:65" s="2" customFormat="1" ht="24.2" customHeight="1">
      <c r="A239" s="21"/>
      <c r="B239" s="137"/>
      <c r="C239" s="213" t="s">
        <v>298</v>
      </c>
      <c r="D239" s="213" t="s">
        <v>164</v>
      </c>
      <c r="E239" s="214" t="s">
        <v>1680</v>
      </c>
      <c r="F239" s="215" t="s">
        <v>1681</v>
      </c>
      <c r="G239" s="216" t="s">
        <v>346</v>
      </c>
      <c r="H239" s="217">
        <v>289.3</v>
      </c>
      <c r="I239" s="123"/>
      <c r="J239" s="123"/>
      <c r="K239" s="218">
        <f>ROUND(P239*H239,2)</f>
        <v>0</v>
      </c>
      <c r="L239" s="89"/>
      <c r="M239" s="22"/>
      <c r="N239" s="90" t="s">
        <v>1</v>
      </c>
      <c r="O239" s="91" t="s">
        <v>35</v>
      </c>
      <c r="P239" s="92">
        <f>I239+J239</f>
        <v>0</v>
      </c>
      <c r="Q239" s="92">
        <f>ROUND(I239*H239,2)</f>
        <v>0</v>
      </c>
      <c r="R239" s="92">
        <f>ROUND(J239*H239,2)</f>
        <v>0</v>
      </c>
      <c r="S239" s="93">
        <v>0</v>
      </c>
      <c r="T239" s="93">
        <f>S239*H239</f>
        <v>0</v>
      </c>
      <c r="U239" s="93">
        <v>0</v>
      </c>
      <c r="V239" s="93">
        <f>U239*H239</f>
        <v>0</v>
      </c>
      <c r="W239" s="93">
        <v>0</v>
      </c>
      <c r="X239" s="94">
        <f>W239*H239</f>
        <v>0</v>
      </c>
      <c r="Y239" s="21"/>
      <c r="Z239" s="21"/>
      <c r="AA239" s="21"/>
      <c r="AB239" s="21"/>
      <c r="AC239" s="21"/>
      <c r="AD239" s="21"/>
      <c r="AE239" s="21"/>
      <c r="AR239" s="95" t="s">
        <v>168</v>
      </c>
      <c r="AT239" s="95" t="s">
        <v>164</v>
      </c>
      <c r="AU239" s="95" t="s">
        <v>82</v>
      </c>
      <c r="AY239" s="17" t="s">
        <v>161</v>
      </c>
      <c r="BE239" s="96">
        <f>IF(O239="základní",K239,0)</f>
        <v>0</v>
      </c>
      <c r="BF239" s="96">
        <f>IF(O239="snížená",K239,0)</f>
        <v>0</v>
      </c>
      <c r="BG239" s="96">
        <f>IF(O239="zákl. přenesená",K239,0)</f>
        <v>0</v>
      </c>
      <c r="BH239" s="96">
        <f>IF(O239="sníž. přenesená",K239,0)</f>
        <v>0</v>
      </c>
      <c r="BI239" s="96">
        <f>IF(O239="nulová",K239,0)</f>
        <v>0</v>
      </c>
      <c r="BJ239" s="17" t="s">
        <v>80</v>
      </c>
      <c r="BK239" s="96">
        <f>ROUND(P239*H239,2)</f>
        <v>0</v>
      </c>
      <c r="BL239" s="17" t="s">
        <v>168</v>
      </c>
      <c r="BM239" s="95" t="s">
        <v>404</v>
      </c>
    </row>
    <row r="240" spans="1:65" s="15" customFormat="1">
      <c r="B240" s="230"/>
      <c r="C240" s="231"/>
      <c r="D240" s="221" t="s">
        <v>169</v>
      </c>
      <c r="E240" s="232" t="s">
        <v>1</v>
      </c>
      <c r="F240" s="233" t="s">
        <v>1599</v>
      </c>
      <c r="G240" s="231"/>
      <c r="H240" s="232" t="s">
        <v>1</v>
      </c>
      <c r="I240" s="231"/>
      <c r="J240" s="231"/>
      <c r="K240" s="231"/>
      <c r="M240" s="107"/>
      <c r="N240" s="109"/>
      <c r="O240" s="110"/>
      <c r="P240" s="110"/>
      <c r="Q240" s="110"/>
      <c r="R240" s="110"/>
      <c r="S240" s="110"/>
      <c r="T240" s="110"/>
      <c r="U240" s="110"/>
      <c r="V240" s="110"/>
      <c r="W240" s="110"/>
      <c r="X240" s="111"/>
      <c r="AT240" s="108" t="s">
        <v>169</v>
      </c>
      <c r="AU240" s="108" t="s">
        <v>82</v>
      </c>
      <c r="AV240" s="15" t="s">
        <v>80</v>
      </c>
      <c r="AW240" s="15" t="s">
        <v>4</v>
      </c>
      <c r="AX240" s="15" t="s">
        <v>72</v>
      </c>
      <c r="AY240" s="108" t="s">
        <v>161</v>
      </c>
    </row>
    <row r="241" spans="1:65" s="13" customFormat="1">
      <c r="B241" s="219"/>
      <c r="C241" s="220"/>
      <c r="D241" s="221" t="s">
        <v>169</v>
      </c>
      <c r="E241" s="222" t="s">
        <v>1</v>
      </c>
      <c r="F241" s="223" t="s">
        <v>1671</v>
      </c>
      <c r="G241" s="220"/>
      <c r="H241" s="224">
        <v>111.4</v>
      </c>
      <c r="I241" s="220"/>
      <c r="J241" s="220"/>
      <c r="K241" s="220"/>
      <c r="M241" s="97"/>
      <c r="N241" s="99"/>
      <c r="O241" s="100"/>
      <c r="P241" s="100"/>
      <c r="Q241" s="100"/>
      <c r="R241" s="100"/>
      <c r="S241" s="100"/>
      <c r="T241" s="100"/>
      <c r="U241" s="100"/>
      <c r="V241" s="100"/>
      <c r="W241" s="100"/>
      <c r="X241" s="101"/>
      <c r="AT241" s="98" t="s">
        <v>169</v>
      </c>
      <c r="AU241" s="98" t="s">
        <v>82</v>
      </c>
      <c r="AV241" s="13" t="s">
        <v>82</v>
      </c>
      <c r="AW241" s="13" t="s">
        <v>4</v>
      </c>
      <c r="AX241" s="13" t="s">
        <v>72</v>
      </c>
      <c r="AY241" s="98" t="s">
        <v>161</v>
      </c>
    </row>
    <row r="242" spans="1:65" s="15" customFormat="1">
      <c r="B242" s="230"/>
      <c r="C242" s="231"/>
      <c r="D242" s="221" t="s">
        <v>169</v>
      </c>
      <c r="E242" s="232" t="s">
        <v>1</v>
      </c>
      <c r="F242" s="233" t="s">
        <v>1601</v>
      </c>
      <c r="G242" s="231"/>
      <c r="H242" s="232" t="s">
        <v>1</v>
      </c>
      <c r="I242" s="231"/>
      <c r="J242" s="231"/>
      <c r="K242" s="231"/>
      <c r="M242" s="107"/>
      <c r="N242" s="109"/>
      <c r="O242" s="110"/>
      <c r="P242" s="110"/>
      <c r="Q242" s="110"/>
      <c r="R242" s="110"/>
      <c r="S242" s="110"/>
      <c r="T242" s="110"/>
      <c r="U242" s="110"/>
      <c r="V242" s="110"/>
      <c r="W242" s="110"/>
      <c r="X242" s="111"/>
      <c r="AT242" s="108" t="s">
        <v>169</v>
      </c>
      <c r="AU242" s="108" t="s">
        <v>82</v>
      </c>
      <c r="AV242" s="15" t="s">
        <v>80</v>
      </c>
      <c r="AW242" s="15" t="s">
        <v>4</v>
      </c>
      <c r="AX242" s="15" t="s">
        <v>72</v>
      </c>
      <c r="AY242" s="108" t="s">
        <v>161</v>
      </c>
    </row>
    <row r="243" spans="1:65" s="13" customFormat="1">
      <c r="B243" s="219"/>
      <c r="C243" s="220"/>
      <c r="D243" s="221" t="s">
        <v>169</v>
      </c>
      <c r="E243" s="222" t="s">
        <v>1</v>
      </c>
      <c r="F243" s="223" t="s">
        <v>1682</v>
      </c>
      <c r="G243" s="220"/>
      <c r="H243" s="224">
        <v>177.9</v>
      </c>
      <c r="I243" s="220"/>
      <c r="J243" s="220"/>
      <c r="K243" s="220"/>
      <c r="M243" s="97"/>
      <c r="N243" s="99"/>
      <c r="O243" s="100"/>
      <c r="P243" s="100"/>
      <c r="Q243" s="100"/>
      <c r="R243" s="100"/>
      <c r="S243" s="100"/>
      <c r="T243" s="100"/>
      <c r="U243" s="100"/>
      <c r="V243" s="100"/>
      <c r="W243" s="100"/>
      <c r="X243" s="101"/>
      <c r="AT243" s="98" t="s">
        <v>169</v>
      </c>
      <c r="AU243" s="98" t="s">
        <v>82</v>
      </c>
      <c r="AV243" s="13" t="s">
        <v>82</v>
      </c>
      <c r="AW243" s="13" t="s">
        <v>4</v>
      </c>
      <c r="AX243" s="13" t="s">
        <v>72</v>
      </c>
      <c r="AY243" s="98" t="s">
        <v>161</v>
      </c>
    </row>
    <row r="244" spans="1:65" s="14" customFormat="1">
      <c r="B244" s="225"/>
      <c r="C244" s="226"/>
      <c r="D244" s="221" t="s">
        <v>169</v>
      </c>
      <c r="E244" s="227" t="s">
        <v>1</v>
      </c>
      <c r="F244" s="228" t="s">
        <v>171</v>
      </c>
      <c r="G244" s="226"/>
      <c r="H244" s="229">
        <v>289.3</v>
      </c>
      <c r="I244" s="226"/>
      <c r="J244" s="226"/>
      <c r="K244" s="226"/>
      <c r="M244" s="102"/>
      <c r="N244" s="104"/>
      <c r="O244" s="105"/>
      <c r="P244" s="105"/>
      <c r="Q244" s="105"/>
      <c r="R244" s="105"/>
      <c r="S244" s="105"/>
      <c r="T244" s="105"/>
      <c r="U244" s="105"/>
      <c r="V244" s="105"/>
      <c r="W244" s="105"/>
      <c r="X244" s="106"/>
      <c r="AT244" s="103" t="s">
        <v>169</v>
      </c>
      <c r="AU244" s="103" t="s">
        <v>82</v>
      </c>
      <c r="AV244" s="14" t="s">
        <v>168</v>
      </c>
      <c r="AW244" s="14" t="s">
        <v>4</v>
      </c>
      <c r="AX244" s="14" t="s">
        <v>80</v>
      </c>
      <c r="AY244" s="103" t="s">
        <v>161</v>
      </c>
    </row>
    <row r="245" spans="1:65" s="2" customFormat="1" ht="16.5" customHeight="1">
      <c r="A245" s="21"/>
      <c r="B245" s="137"/>
      <c r="C245" s="213" t="s">
        <v>408</v>
      </c>
      <c r="D245" s="213" t="s">
        <v>164</v>
      </c>
      <c r="E245" s="214" t="s">
        <v>1683</v>
      </c>
      <c r="F245" s="215" t="s">
        <v>1684</v>
      </c>
      <c r="G245" s="216" t="s">
        <v>269</v>
      </c>
      <c r="H245" s="217">
        <v>1</v>
      </c>
      <c r="I245" s="123"/>
      <c r="J245" s="123"/>
      <c r="K245" s="218">
        <f>ROUND(P245*H245,2)</f>
        <v>0</v>
      </c>
      <c r="L245" s="89"/>
      <c r="M245" s="22"/>
      <c r="N245" s="90" t="s">
        <v>1</v>
      </c>
      <c r="O245" s="91" t="s">
        <v>35</v>
      </c>
      <c r="P245" s="92">
        <f>I245+J245</f>
        <v>0</v>
      </c>
      <c r="Q245" s="92">
        <f>ROUND(I245*H245,2)</f>
        <v>0</v>
      </c>
      <c r="R245" s="92">
        <f>ROUND(J245*H245,2)</f>
        <v>0</v>
      </c>
      <c r="S245" s="93">
        <v>0</v>
      </c>
      <c r="T245" s="93">
        <f>S245*H245</f>
        <v>0</v>
      </c>
      <c r="U245" s="93">
        <v>0</v>
      </c>
      <c r="V245" s="93">
        <f>U245*H245</f>
        <v>0</v>
      </c>
      <c r="W245" s="93">
        <v>0</v>
      </c>
      <c r="X245" s="94">
        <f>W245*H245</f>
        <v>0</v>
      </c>
      <c r="Y245" s="21"/>
      <c r="Z245" s="21"/>
      <c r="AA245" s="21"/>
      <c r="AB245" s="21"/>
      <c r="AC245" s="21"/>
      <c r="AD245" s="21"/>
      <c r="AE245" s="21"/>
      <c r="AR245" s="95" t="s">
        <v>168</v>
      </c>
      <c r="AT245" s="95" t="s">
        <v>164</v>
      </c>
      <c r="AU245" s="95" t="s">
        <v>82</v>
      </c>
      <c r="AY245" s="17" t="s">
        <v>161</v>
      </c>
      <c r="BE245" s="96">
        <f>IF(O245="základní",K245,0)</f>
        <v>0</v>
      </c>
      <c r="BF245" s="96">
        <f>IF(O245="snížená",K245,0)</f>
        <v>0</v>
      </c>
      <c r="BG245" s="96">
        <f>IF(O245="zákl. přenesená",K245,0)</f>
        <v>0</v>
      </c>
      <c r="BH245" s="96">
        <f>IF(O245="sníž. přenesená",K245,0)</f>
        <v>0</v>
      </c>
      <c r="BI245" s="96">
        <f>IF(O245="nulová",K245,0)</f>
        <v>0</v>
      </c>
      <c r="BJ245" s="17" t="s">
        <v>80</v>
      </c>
      <c r="BK245" s="96">
        <f>ROUND(P245*H245,2)</f>
        <v>0</v>
      </c>
      <c r="BL245" s="17" t="s">
        <v>168</v>
      </c>
      <c r="BM245" s="95" t="s">
        <v>411</v>
      </c>
    </row>
    <row r="246" spans="1:65" s="12" customFormat="1" ht="22.9" customHeight="1">
      <c r="B246" s="206"/>
      <c r="C246" s="207"/>
      <c r="D246" s="208" t="s">
        <v>71</v>
      </c>
      <c r="E246" s="211" t="s">
        <v>680</v>
      </c>
      <c r="F246" s="211" t="s">
        <v>681</v>
      </c>
      <c r="G246" s="207"/>
      <c r="H246" s="207"/>
      <c r="I246" s="207"/>
      <c r="J246" s="207"/>
      <c r="K246" s="212">
        <f>BK246</f>
        <v>0</v>
      </c>
      <c r="M246" s="80"/>
      <c r="N246" s="82"/>
      <c r="O246" s="83"/>
      <c r="P246" s="83"/>
      <c r="Q246" s="84">
        <f>Q247</f>
        <v>0</v>
      </c>
      <c r="R246" s="84">
        <f>R247</f>
        <v>0</v>
      </c>
      <c r="S246" s="83"/>
      <c r="T246" s="85">
        <f>T247</f>
        <v>0</v>
      </c>
      <c r="U246" s="83"/>
      <c r="V246" s="85">
        <f>V247</f>
        <v>0</v>
      </c>
      <c r="W246" s="83"/>
      <c r="X246" s="86">
        <f>X247</f>
        <v>0</v>
      </c>
      <c r="AR246" s="81" t="s">
        <v>80</v>
      </c>
      <c r="AT246" s="87" t="s">
        <v>71</v>
      </c>
      <c r="AU246" s="87" t="s">
        <v>80</v>
      </c>
      <c r="AY246" s="81" t="s">
        <v>161</v>
      </c>
      <c r="BK246" s="88">
        <f>BK247</f>
        <v>0</v>
      </c>
    </row>
    <row r="247" spans="1:65" s="2" customFormat="1" ht="62.65" customHeight="1">
      <c r="A247" s="21"/>
      <c r="B247" s="137"/>
      <c r="C247" s="213" t="s">
        <v>301</v>
      </c>
      <c r="D247" s="213" t="s">
        <v>164</v>
      </c>
      <c r="E247" s="214" t="s">
        <v>683</v>
      </c>
      <c r="F247" s="215" t="s">
        <v>684</v>
      </c>
      <c r="G247" s="216" t="s">
        <v>282</v>
      </c>
      <c r="H247" s="217">
        <v>252.49600000000001</v>
      </c>
      <c r="I247" s="218">
        <v>0</v>
      </c>
      <c r="J247" s="123"/>
      <c r="K247" s="218">
        <f>ROUND(P247*H247,2)</f>
        <v>0</v>
      </c>
      <c r="L247" s="89"/>
      <c r="M247" s="22"/>
      <c r="N247" s="90" t="s">
        <v>1</v>
      </c>
      <c r="O247" s="91" t="s">
        <v>35</v>
      </c>
      <c r="P247" s="92">
        <f>I247+J247</f>
        <v>0</v>
      </c>
      <c r="Q247" s="92">
        <f>ROUND(I247*H247,2)</f>
        <v>0</v>
      </c>
      <c r="R247" s="92">
        <f>ROUND(J247*H247,2)</f>
        <v>0</v>
      </c>
      <c r="S247" s="93">
        <v>0</v>
      </c>
      <c r="T247" s="93">
        <f>S247*H247</f>
        <v>0</v>
      </c>
      <c r="U247" s="93">
        <v>0</v>
      </c>
      <c r="V247" s="93">
        <f>U247*H247</f>
        <v>0</v>
      </c>
      <c r="W247" s="93">
        <v>0</v>
      </c>
      <c r="X247" s="94">
        <f>W247*H247</f>
        <v>0</v>
      </c>
      <c r="Y247" s="21"/>
      <c r="Z247" s="21"/>
      <c r="AA247" s="21"/>
      <c r="AB247" s="21"/>
      <c r="AC247" s="21"/>
      <c r="AD247" s="21"/>
      <c r="AE247" s="21"/>
      <c r="AR247" s="95" t="s">
        <v>168</v>
      </c>
      <c r="AT247" s="95" t="s">
        <v>164</v>
      </c>
      <c r="AU247" s="95" t="s">
        <v>82</v>
      </c>
      <c r="AY247" s="17" t="s">
        <v>161</v>
      </c>
      <c r="BE247" s="96">
        <f>IF(O247="základní",K247,0)</f>
        <v>0</v>
      </c>
      <c r="BF247" s="96">
        <f>IF(O247="snížená",K247,0)</f>
        <v>0</v>
      </c>
      <c r="BG247" s="96">
        <f>IF(O247="zákl. přenesená",K247,0)</f>
        <v>0</v>
      </c>
      <c r="BH247" s="96">
        <f>IF(O247="sníž. přenesená",K247,0)</f>
        <v>0</v>
      </c>
      <c r="BI247" s="96">
        <f>IF(O247="nulová",K247,0)</f>
        <v>0</v>
      </c>
      <c r="BJ247" s="17" t="s">
        <v>80</v>
      </c>
      <c r="BK247" s="96">
        <f>ROUND(P247*H247,2)</f>
        <v>0</v>
      </c>
      <c r="BL247" s="17" t="s">
        <v>168</v>
      </c>
      <c r="BM247" s="95" t="s">
        <v>415</v>
      </c>
    </row>
    <row r="248" spans="1:65" s="12" customFormat="1" ht="25.9" customHeight="1">
      <c r="B248" s="206"/>
      <c r="C248" s="207"/>
      <c r="D248" s="208" t="s">
        <v>71</v>
      </c>
      <c r="E248" s="209" t="s">
        <v>332</v>
      </c>
      <c r="F248" s="209" t="s">
        <v>333</v>
      </c>
      <c r="G248" s="207"/>
      <c r="H248" s="207"/>
      <c r="I248" s="207"/>
      <c r="J248" s="207"/>
      <c r="K248" s="210">
        <f>BK248</f>
        <v>0</v>
      </c>
      <c r="M248" s="80"/>
      <c r="N248" s="82"/>
      <c r="O248" s="83"/>
      <c r="P248" s="83"/>
      <c r="Q248" s="84">
        <f>Q249+Q275+Q293+Q314</f>
        <v>0</v>
      </c>
      <c r="R248" s="84">
        <f>R249+R275+R293+R314</f>
        <v>0</v>
      </c>
      <c r="S248" s="83"/>
      <c r="T248" s="85">
        <f>T249+T275+T293+T314</f>
        <v>0</v>
      </c>
      <c r="U248" s="83"/>
      <c r="V248" s="85">
        <f>V249+V275+V293+V314</f>
        <v>0</v>
      </c>
      <c r="W248" s="83"/>
      <c r="X248" s="86">
        <f>X249+X275+X293+X314</f>
        <v>0</v>
      </c>
      <c r="AR248" s="81" t="s">
        <v>82</v>
      </c>
      <c r="AT248" s="87" t="s">
        <v>71</v>
      </c>
      <c r="AU248" s="87" t="s">
        <v>72</v>
      </c>
      <c r="AY248" s="81" t="s">
        <v>161</v>
      </c>
      <c r="BK248" s="88">
        <f>BK249+BK275+BK293+BK314</f>
        <v>0</v>
      </c>
    </row>
    <row r="249" spans="1:65" s="12" customFormat="1" ht="22.9" customHeight="1">
      <c r="B249" s="206"/>
      <c r="C249" s="207"/>
      <c r="D249" s="208" t="s">
        <v>71</v>
      </c>
      <c r="E249" s="211" t="s">
        <v>1685</v>
      </c>
      <c r="F249" s="211" t="s">
        <v>1686</v>
      </c>
      <c r="G249" s="207"/>
      <c r="H249" s="207"/>
      <c r="I249" s="207"/>
      <c r="J249" s="207"/>
      <c r="K249" s="212">
        <f>BK249</f>
        <v>0</v>
      </c>
      <c r="M249" s="80"/>
      <c r="N249" s="82"/>
      <c r="O249" s="83"/>
      <c r="P249" s="83"/>
      <c r="Q249" s="84">
        <f>SUM(Q250:Q274)</f>
        <v>0</v>
      </c>
      <c r="R249" s="84">
        <f>SUM(R250:R274)</f>
        <v>0</v>
      </c>
      <c r="S249" s="83"/>
      <c r="T249" s="85">
        <f>SUM(T250:T274)</f>
        <v>0</v>
      </c>
      <c r="U249" s="83"/>
      <c r="V249" s="85">
        <f>SUM(V250:V274)</f>
        <v>0</v>
      </c>
      <c r="W249" s="83"/>
      <c r="X249" s="86">
        <f>SUM(X250:X274)</f>
        <v>0</v>
      </c>
      <c r="AR249" s="81" t="s">
        <v>82</v>
      </c>
      <c r="AT249" s="87" t="s">
        <v>71</v>
      </c>
      <c r="AU249" s="87" t="s">
        <v>80</v>
      </c>
      <c r="AY249" s="81" t="s">
        <v>161</v>
      </c>
      <c r="BK249" s="88">
        <f>SUM(BK250:BK274)</f>
        <v>0</v>
      </c>
    </row>
    <row r="250" spans="1:65" s="2" customFormat="1" ht="21.75" customHeight="1">
      <c r="A250" s="21"/>
      <c r="B250" s="137"/>
      <c r="C250" s="213" t="s">
        <v>420</v>
      </c>
      <c r="D250" s="213" t="s">
        <v>164</v>
      </c>
      <c r="E250" s="214" t="s">
        <v>1687</v>
      </c>
      <c r="F250" s="215" t="s">
        <v>1688</v>
      </c>
      <c r="G250" s="216" t="s">
        <v>346</v>
      </c>
      <c r="H250" s="217">
        <v>26.1</v>
      </c>
      <c r="I250" s="123"/>
      <c r="J250" s="123"/>
      <c r="K250" s="218">
        <f>ROUND(P250*H250,2)</f>
        <v>0</v>
      </c>
      <c r="L250" s="89"/>
      <c r="M250" s="22"/>
      <c r="N250" s="90" t="s">
        <v>1</v>
      </c>
      <c r="O250" s="91" t="s">
        <v>35</v>
      </c>
      <c r="P250" s="92">
        <f>I250+J250</f>
        <v>0</v>
      </c>
      <c r="Q250" s="92">
        <f>ROUND(I250*H250,2)</f>
        <v>0</v>
      </c>
      <c r="R250" s="92">
        <f>ROUND(J250*H250,2)</f>
        <v>0</v>
      </c>
      <c r="S250" s="93">
        <v>0</v>
      </c>
      <c r="T250" s="93">
        <f>S250*H250</f>
        <v>0</v>
      </c>
      <c r="U250" s="93">
        <v>0</v>
      </c>
      <c r="V250" s="93">
        <f>U250*H250</f>
        <v>0</v>
      </c>
      <c r="W250" s="93">
        <v>0</v>
      </c>
      <c r="X250" s="94">
        <f>W250*H250</f>
        <v>0</v>
      </c>
      <c r="Y250" s="21"/>
      <c r="Z250" s="21"/>
      <c r="AA250" s="21"/>
      <c r="AB250" s="21"/>
      <c r="AC250" s="21"/>
      <c r="AD250" s="21"/>
      <c r="AE250" s="21"/>
      <c r="AR250" s="95" t="s">
        <v>239</v>
      </c>
      <c r="AT250" s="95" t="s">
        <v>164</v>
      </c>
      <c r="AU250" s="95" t="s">
        <v>82</v>
      </c>
      <c r="AY250" s="17" t="s">
        <v>161</v>
      </c>
      <c r="BE250" s="96">
        <f>IF(O250="základní",K250,0)</f>
        <v>0</v>
      </c>
      <c r="BF250" s="96">
        <f>IF(O250="snížená",K250,0)</f>
        <v>0</v>
      </c>
      <c r="BG250" s="96">
        <f>IF(O250="zákl. přenesená",K250,0)</f>
        <v>0</v>
      </c>
      <c r="BH250" s="96">
        <f>IF(O250="sníž. přenesená",K250,0)</f>
        <v>0</v>
      </c>
      <c r="BI250" s="96">
        <f>IF(O250="nulová",K250,0)</f>
        <v>0</v>
      </c>
      <c r="BJ250" s="17" t="s">
        <v>80</v>
      </c>
      <c r="BK250" s="96">
        <f>ROUND(P250*H250,2)</f>
        <v>0</v>
      </c>
      <c r="BL250" s="17" t="s">
        <v>239</v>
      </c>
      <c r="BM250" s="95" t="s">
        <v>423</v>
      </c>
    </row>
    <row r="251" spans="1:65" s="13" customFormat="1">
      <c r="B251" s="219"/>
      <c r="C251" s="220"/>
      <c r="D251" s="221" t="s">
        <v>169</v>
      </c>
      <c r="E251" s="222" t="s">
        <v>1</v>
      </c>
      <c r="F251" s="223" t="s">
        <v>1689</v>
      </c>
      <c r="G251" s="220"/>
      <c r="H251" s="224">
        <v>26.1</v>
      </c>
      <c r="I251" s="220"/>
      <c r="J251" s="220"/>
      <c r="K251" s="220"/>
      <c r="M251" s="97"/>
      <c r="N251" s="99"/>
      <c r="O251" s="100"/>
      <c r="P251" s="100"/>
      <c r="Q251" s="100"/>
      <c r="R251" s="100"/>
      <c r="S251" s="100"/>
      <c r="T251" s="100"/>
      <c r="U251" s="100"/>
      <c r="V251" s="100"/>
      <c r="W251" s="100"/>
      <c r="X251" s="101"/>
      <c r="AT251" s="98" t="s">
        <v>169</v>
      </c>
      <c r="AU251" s="98" t="s">
        <v>82</v>
      </c>
      <c r="AV251" s="13" t="s">
        <v>82</v>
      </c>
      <c r="AW251" s="13" t="s">
        <v>4</v>
      </c>
      <c r="AX251" s="13" t="s">
        <v>72</v>
      </c>
      <c r="AY251" s="98" t="s">
        <v>161</v>
      </c>
    </row>
    <row r="252" spans="1:65" s="14" customFormat="1">
      <c r="B252" s="225"/>
      <c r="C252" s="226"/>
      <c r="D252" s="221" t="s">
        <v>169</v>
      </c>
      <c r="E252" s="227" t="s">
        <v>1</v>
      </c>
      <c r="F252" s="228" t="s">
        <v>171</v>
      </c>
      <c r="G252" s="226"/>
      <c r="H252" s="229">
        <v>26.1</v>
      </c>
      <c r="I252" s="226"/>
      <c r="J252" s="226"/>
      <c r="K252" s="226"/>
      <c r="M252" s="102"/>
      <c r="N252" s="104"/>
      <c r="O252" s="105"/>
      <c r="P252" s="105"/>
      <c r="Q252" s="105"/>
      <c r="R252" s="105"/>
      <c r="S252" s="105"/>
      <c r="T252" s="105"/>
      <c r="U252" s="105"/>
      <c r="V252" s="105"/>
      <c r="W252" s="105"/>
      <c r="X252" s="106"/>
      <c r="AT252" s="103" t="s">
        <v>169</v>
      </c>
      <c r="AU252" s="103" t="s">
        <v>82</v>
      </c>
      <c r="AV252" s="14" t="s">
        <v>168</v>
      </c>
      <c r="AW252" s="14" t="s">
        <v>4</v>
      </c>
      <c r="AX252" s="14" t="s">
        <v>80</v>
      </c>
      <c r="AY252" s="103" t="s">
        <v>161</v>
      </c>
    </row>
    <row r="253" spans="1:65" s="2" customFormat="1" ht="24.2" customHeight="1">
      <c r="A253" s="21"/>
      <c r="B253" s="137"/>
      <c r="C253" s="213" t="s">
        <v>305</v>
      </c>
      <c r="D253" s="213" t="s">
        <v>164</v>
      </c>
      <c r="E253" s="214" t="s">
        <v>1690</v>
      </c>
      <c r="F253" s="215" t="s">
        <v>1691</v>
      </c>
      <c r="G253" s="216" t="s">
        <v>346</v>
      </c>
      <c r="H253" s="217">
        <v>10.199999999999999</v>
      </c>
      <c r="I253" s="123"/>
      <c r="J253" s="123"/>
      <c r="K253" s="218">
        <f>ROUND(P253*H253,2)</f>
        <v>0</v>
      </c>
      <c r="L253" s="89"/>
      <c r="M253" s="22"/>
      <c r="N253" s="90" t="s">
        <v>1</v>
      </c>
      <c r="O253" s="91" t="s">
        <v>35</v>
      </c>
      <c r="P253" s="92">
        <f>I253+J253</f>
        <v>0</v>
      </c>
      <c r="Q253" s="92">
        <f>ROUND(I253*H253,2)</f>
        <v>0</v>
      </c>
      <c r="R253" s="92">
        <f>ROUND(J253*H253,2)</f>
        <v>0</v>
      </c>
      <c r="S253" s="93">
        <v>0</v>
      </c>
      <c r="T253" s="93">
        <f>S253*H253</f>
        <v>0</v>
      </c>
      <c r="U253" s="93">
        <v>0</v>
      </c>
      <c r="V253" s="93">
        <f>U253*H253</f>
        <v>0</v>
      </c>
      <c r="W253" s="93">
        <v>0</v>
      </c>
      <c r="X253" s="94">
        <f>W253*H253</f>
        <v>0</v>
      </c>
      <c r="Y253" s="21"/>
      <c r="Z253" s="21"/>
      <c r="AA253" s="21"/>
      <c r="AB253" s="21"/>
      <c r="AC253" s="21"/>
      <c r="AD253" s="21"/>
      <c r="AE253" s="21"/>
      <c r="AR253" s="95" t="s">
        <v>239</v>
      </c>
      <c r="AT253" s="95" t="s">
        <v>164</v>
      </c>
      <c r="AU253" s="95" t="s">
        <v>82</v>
      </c>
      <c r="AY253" s="17" t="s">
        <v>161</v>
      </c>
      <c r="BE253" s="96">
        <f>IF(O253="základní",K253,0)</f>
        <v>0</v>
      </c>
      <c r="BF253" s="96">
        <f>IF(O253="snížená",K253,0)</f>
        <v>0</v>
      </c>
      <c r="BG253" s="96">
        <f>IF(O253="zákl. přenesená",K253,0)</f>
        <v>0</v>
      </c>
      <c r="BH253" s="96">
        <f>IF(O253="sníž. přenesená",K253,0)</f>
        <v>0</v>
      </c>
      <c r="BI253" s="96">
        <f>IF(O253="nulová",K253,0)</f>
        <v>0</v>
      </c>
      <c r="BJ253" s="17" t="s">
        <v>80</v>
      </c>
      <c r="BK253" s="96">
        <f>ROUND(P253*H253,2)</f>
        <v>0</v>
      </c>
      <c r="BL253" s="17" t="s">
        <v>239</v>
      </c>
      <c r="BM253" s="95" t="s">
        <v>437</v>
      </c>
    </row>
    <row r="254" spans="1:65" s="13" customFormat="1">
      <c r="B254" s="219"/>
      <c r="C254" s="220"/>
      <c r="D254" s="221" t="s">
        <v>169</v>
      </c>
      <c r="E254" s="222" t="s">
        <v>1</v>
      </c>
      <c r="F254" s="223" t="s">
        <v>1692</v>
      </c>
      <c r="G254" s="220"/>
      <c r="H254" s="224">
        <v>10.199999999999999</v>
      </c>
      <c r="I254" s="220"/>
      <c r="J254" s="220"/>
      <c r="K254" s="220"/>
      <c r="M254" s="97"/>
      <c r="N254" s="99"/>
      <c r="O254" s="100"/>
      <c r="P254" s="100"/>
      <c r="Q254" s="100"/>
      <c r="R254" s="100"/>
      <c r="S254" s="100"/>
      <c r="T254" s="100"/>
      <c r="U254" s="100"/>
      <c r="V254" s="100"/>
      <c r="W254" s="100"/>
      <c r="X254" s="101"/>
      <c r="AT254" s="98" t="s">
        <v>169</v>
      </c>
      <c r="AU254" s="98" t="s">
        <v>82</v>
      </c>
      <c r="AV254" s="13" t="s">
        <v>82</v>
      </c>
      <c r="AW254" s="13" t="s">
        <v>4</v>
      </c>
      <c r="AX254" s="13" t="s">
        <v>72</v>
      </c>
      <c r="AY254" s="98" t="s">
        <v>161</v>
      </c>
    </row>
    <row r="255" spans="1:65" s="14" customFormat="1">
      <c r="B255" s="225"/>
      <c r="C255" s="226"/>
      <c r="D255" s="221" t="s">
        <v>169</v>
      </c>
      <c r="E255" s="227" t="s">
        <v>1</v>
      </c>
      <c r="F255" s="228" t="s">
        <v>171</v>
      </c>
      <c r="G255" s="226"/>
      <c r="H255" s="229">
        <v>10.199999999999999</v>
      </c>
      <c r="I255" s="226"/>
      <c r="J255" s="226"/>
      <c r="K255" s="226"/>
      <c r="M255" s="102"/>
      <c r="N255" s="104"/>
      <c r="O255" s="105"/>
      <c r="P255" s="105"/>
      <c r="Q255" s="105"/>
      <c r="R255" s="105"/>
      <c r="S255" s="105"/>
      <c r="T255" s="105"/>
      <c r="U255" s="105"/>
      <c r="V255" s="105"/>
      <c r="W255" s="105"/>
      <c r="X255" s="106"/>
      <c r="AT255" s="103" t="s">
        <v>169</v>
      </c>
      <c r="AU255" s="103" t="s">
        <v>82</v>
      </c>
      <c r="AV255" s="14" t="s">
        <v>168</v>
      </c>
      <c r="AW255" s="14" t="s">
        <v>4</v>
      </c>
      <c r="AX255" s="14" t="s">
        <v>80</v>
      </c>
      <c r="AY255" s="103" t="s">
        <v>161</v>
      </c>
    </row>
    <row r="256" spans="1:65" s="2" customFormat="1" ht="24.2" customHeight="1">
      <c r="A256" s="21"/>
      <c r="B256" s="137"/>
      <c r="C256" s="213" t="s">
        <v>443</v>
      </c>
      <c r="D256" s="213" t="s">
        <v>164</v>
      </c>
      <c r="E256" s="214" t="s">
        <v>1693</v>
      </c>
      <c r="F256" s="215" t="s">
        <v>1694</v>
      </c>
      <c r="G256" s="216" t="s">
        <v>346</v>
      </c>
      <c r="H256" s="217">
        <v>5.5</v>
      </c>
      <c r="I256" s="123"/>
      <c r="J256" s="123"/>
      <c r="K256" s="218">
        <f>ROUND(P256*H256,2)</f>
        <v>0</v>
      </c>
      <c r="L256" s="89"/>
      <c r="M256" s="22"/>
      <c r="N256" s="90" t="s">
        <v>1</v>
      </c>
      <c r="O256" s="91" t="s">
        <v>35</v>
      </c>
      <c r="P256" s="92">
        <f>I256+J256</f>
        <v>0</v>
      </c>
      <c r="Q256" s="92">
        <f>ROUND(I256*H256,2)</f>
        <v>0</v>
      </c>
      <c r="R256" s="92">
        <f>ROUND(J256*H256,2)</f>
        <v>0</v>
      </c>
      <c r="S256" s="93">
        <v>0</v>
      </c>
      <c r="T256" s="93">
        <f>S256*H256</f>
        <v>0</v>
      </c>
      <c r="U256" s="93">
        <v>0</v>
      </c>
      <c r="V256" s="93">
        <f>U256*H256</f>
        <v>0</v>
      </c>
      <c r="W256" s="93">
        <v>0</v>
      </c>
      <c r="X256" s="94">
        <f>W256*H256</f>
        <v>0</v>
      </c>
      <c r="Y256" s="21"/>
      <c r="Z256" s="21"/>
      <c r="AA256" s="21"/>
      <c r="AB256" s="21"/>
      <c r="AC256" s="21"/>
      <c r="AD256" s="21"/>
      <c r="AE256" s="21"/>
      <c r="AR256" s="95" t="s">
        <v>239</v>
      </c>
      <c r="AT256" s="95" t="s">
        <v>164</v>
      </c>
      <c r="AU256" s="95" t="s">
        <v>82</v>
      </c>
      <c r="AY256" s="17" t="s">
        <v>161</v>
      </c>
      <c r="BE256" s="96">
        <f>IF(O256="základní",K256,0)</f>
        <v>0</v>
      </c>
      <c r="BF256" s="96">
        <f>IF(O256="snížená",K256,0)</f>
        <v>0</v>
      </c>
      <c r="BG256" s="96">
        <f>IF(O256="zákl. přenesená",K256,0)</f>
        <v>0</v>
      </c>
      <c r="BH256" s="96">
        <f>IF(O256="sníž. přenesená",K256,0)</f>
        <v>0</v>
      </c>
      <c r="BI256" s="96">
        <f>IF(O256="nulová",K256,0)</f>
        <v>0</v>
      </c>
      <c r="BJ256" s="17" t="s">
        <v>80</v>
      </c>
      <c r="BK256" s="96">
        <f>ROUND(P256*H256,2)</f>
        <v>0</v>
      </c>
      <c r="BL256" s="17" t="s">
        <v>239</v>
      </c>
      <c r="BM256" s="95" t="s">
        <v>446</v>
      </c>
    </row>
    <row r="257" spans="1:65" s="2" customFormat="1" ht="24.2" customHeight="1">
      <c r="A257" s="21"/>
      <c r="B257" s="137"/>
      <c r="C257" s="213" t="s">
        <v>310</v>
      </c>
      <c r="D257" s="213" t="s">
        <v>164</v>
      </c>
      <c r="E257" s="214" t="s">
        <v>1695</v>
      </c>
      <c r="F257" s="215" t="s">
        <v>1696</v>
      </c>
      <c r="G257" s="216" t="s">
        <v>346</v>
      </c>
      <c r="H257" s="217">
        <v>3.9</v>
      </c>
      <c r="I257" s="123"/>
      <c r="J257" s="123"/>
      <c r="K257" s="218">
        <f>ROUND(P257*H257,2)</f>
        <v>0</v>
      </c>
      <c r="L257" s="89"/>
      <c r="M257" s="22"/>
      <c r="N257" s="90" t="s">
        <v>1</v>
      </c>
      <c r="O257" s="91" t="s">
        <v>35</v>
      </c>
      <c r="P257" s="92">
        <f>I257+J257</f>
        <v>0</v>
      </c>
      <c r="Q257" s="92">
        <f>ROUND(I257*H257,2)</f>
        <v>0</v>
      </c>
      <c r="R257" s="92">
        <f>ROUND(J257*H257,2)</f>
        <v>0</v>
      </c>
      <c r="S257" s="93">
        <v>0</v>
      </c>
      <c r="T257" s="93">
        <f>S257*H257</f>
        <v>0</v>
      </c>
      <c r="U257" s="93">
        <v>0</v>
      </c>
      <c r="V257" s="93">
        <f>U257*H257</f>
        <v>0</v>
      </c>
      <c r="W257" s="93">
        <v>0</v>
      </c>
      <c r="X257" s="94">
        <f>W257*H257</f>
        <v>0</v>
      </c>
      <c r="Y257" s="21"/>
      <c r="Z257" s="21"/>
      <c r="AA257" s="21"/>
      <c r="AB257" s="21"/>
      <c r="AC257" s="21"/>
      <c r="AD257" s="21"/>
      <c r="AE257" s="21"/>
      <c r="AR257" s="95" t="s">
        <v>239</v>
      </c>
      <c r="AT257" s="95" t="s">
        <v>164</v>
      </c>
      <c r="AU257" s="95" t="s">
        <v>82</v>
      </c>
      <c r="AY257" s="17" t="s">
        <v>161</v>
      </c>
      <c r="BE257" s="96">
        <f>IF(O257="základní",K257,0)</f>
        <v>0</v>
      </c>
      <c r="BF257" s="96">
        <f>IF(O257="snížená",K257,0)</f>
        <v>0</v>
      </c>
      <c r="BG257" s="96">
        <f>IF(O257="zákl. přenesená",K257,0)</f>
        <v>0</v>
      </c>
      <c r="BH257" s="96">
        <f>IF(O257="sníž. přenesená",K257,0)</f>
        <v>0</v>
      </c>
      <c r="BI257" s="96">
        <f>IF(O257="nulová",K257,0)</f>
        <v>0</v>
      </c>
      <c r="BJ257" s="17" t="s">
        <v>80</v>
      </c>
      <c r="BK257" s="96">
        <f>ROUND(P257*H257,2)</f>
        <v>0</v>
      </c>
      <c r="BL257" s="17" t="s">
        <v>239</v>
      </c>
      <c r="BM257" s="95" t="s">
        <v>452</v>
      </c>
    </row>
    <row r="258" spans="1:65" s="13" customFormat="1">
      <c r="B258" s="219"/>
      <c r="C258" s="220"/>
      <c r="D258" s="221" t="s">
        <v>169</v>
      </c>
      <c r="E258" s="222" t="s">
        <v>1</v>
      </c>
      <c r="F258" s="223" t="s">
        <v>1229</v>
      </c>
      <c r="G258" s="220"/>
      <c r="H258" s="224">
        <v>3.9</v>
      </c>
      <c r="I258" s="220"/>
      <c r="J258" s="220"/>
      <c r="K258" s="220"/>
      <c r="M258" s="97"/>
      <c r="N258" s="99"/>
      <c r="O258" s="100"/>
      <c r="P258" s="100"/>
      <c r="Q258" s="100"/>
      <c r="R258" s="100"/>
      <c r="S258" s="100"/>
      <c r="T258" s="100"/>
      <c r="U258" s="100"/>
      <c r="V258" s="100"/>
      <c r="W258" s="100"/>
      <c r="X258" s="101"/>
      <c r="AT258" s="98" t="s">
        <v>169</v>
      </c>
      <c r="AU258" s="98" t="s">
        <v>82</v>
      </c>
      <c r="AV258" s="13" t="s">
        <v>82</v>
      </c>
      <c r="AW258" s="13" t="s">
        <v>4</v>
      </c>
      <c r="AX258" s="13" t="s">
        <v>72</v>
      </c>
      <c r="AY258" s="98" t="s">
        <v>161</v>
      </c>
    </row>
    <row r="259" spans="1:65" s="14" customFormat="1">
      <c r="B259" s="225"/>
      <c r="C259" s="226"/>
      <c r="D259" s="221" t="s">
        <v>169</v>
      </c>
      <c r="E259" s="227" t="s">
        <v>1</v>
      </c>
      <c r="F259" s="228" t="s">
        <v>171</v>
      </c>
      <c r="G259" s="226"/>
      <c r="H259" s="229">
        <v>3.9</v>
      </c>
      <c r="I259" s="226"/>
      <c r="J259" s="226"/>
      <c r="K259" s="226"/>
      <c r="M259" s="102"/>
      <c r="N259" s="104"/>
      <c r="O259" s="105"/>
      <c r="P259" s="105"/>
      <c r="Q259" s="105"/>
      <c r="R259" s="105"/>
      <c r="S259" s="105"/>
      <c r="T259" s="105"/>
      <c r="U259" s="105"/>
      <c r="V259" s="105"/>
      <c r="W259" s="105"/>
      <c r="X259" s="106"/>
      <c r="AT259" s="103" t="s">
        <v>169</v>
      </c>
      <c r="AU259" s="103" t="s">
        <v>82</v>
      </c>
      <c r="AV259" s="14" t="s">
        <v>168</v>
      </c>
      <c r="AW259" s="14" t="s">
        <v>4</v>
      </c>
      <c r="AX259" s="14" t="s">
        <v>80</v>
      </c>
      <c r="AY259" s="103" t="s">
        <v>161</v>
      </c>
    </row>
    <row r="260" spans="1:65" s="2" customFormat="1" ht="24.2" customHeight="1">
      <c r="A260" s="21"/>
      <c r="B260" s="137"/>
      <c r="C260" s="213" t="s">
        <v>454</v>
      </c>
      <c r="D260" s="213" t="s">
        <v>164</v>
      </c>
      <c r="E260" s="214" t="s">
        <v>1697</v>
      </c>
      <c r="F260" s="215" t="s">
        <v>1698</v>
      </c>
      <c r="G260" s="216" t="s">
        <v>346</v>
      </c>
      <c r="H260" s="217">
        <v>18</v>
      </c>
      <c r="I260" s="123"/>
      <c r="J260" s="123"/>
      <c r="K260" s="218">
        <f>ROUND(P260*H260,2)</f>
        <v>0</v>
      </c>
      <c r="L260" s="89"/>
      <c r="M260" s="22"/>
      <c r="N260" s="90" t="s">
        <v>1</v>
      </c>
      <c r="O260" s="91" t="s">
        <v>35</v>
      </c>
      <c r="P260" s="92">
        <f>I260+J260</f>
        <v>0</v>
      </c>
      <c r="Q260" s="92">
        <f>ROUND(I260*H260,2)</f>
        <v>0</v>
      </c>
      <c r="R260" s="92">
        <f>ROUND(J260*H260,2)</f>
        <v>0</v>
      </c>
      <c r="S260" s="93">
        <v>0</v>
      </c>
      <c r="T260" s="93">
        <f>S260*H260</f>
        <v>0</v>
      </c>
      <c r="U260" s="93">
        <v>0</v>
      </c>
      <c r="V260" s="93">
        <f>U260*H260</f>
        <v>0</v>
      </c>
      <c r="W260" s="93">
        <v>0</v>
      </c>
      <c r="X260" s="94">
        <f>W260*H260</f>
        <v>0</v>
      </c>
      <c r="Y260" s="21"/>
      <c r="Z260" s="21"/>
      <c r="AA260" s="21"/>
      <c r="AB260" s="21"/>
      <c r="AC260" s="21"/>
      <c r="AD260" s="21"/>
      <c r="AE260" s="21"/>
      <c r="AR260" s="95" t="s">
        <v>239</v>
      </c>
      <c r="AT260" s="95" t="s">
        <v>164</v>
      </c>
      <c r="AU260" s="95" t="s">
        <v>82</v>
      </c>
      <c r="AY260" s="17" t="s">
        <v>161</v>
      </c>
      <c r="BE260" s="96">
        <f>IF(O260="základní",K260,0)</f>
        <v>0</v>
      </c>
      <c r="BF260" s="96">
        <f>IF(O260="snížená",K260,0)</f>
        <v>0</v>
      </c>
      <c r="BG260" s="96">
        <f>IF(O260="zákl. přenesená",K260,0)</f>
        <v>0</v>
      </c>
      <c r="BH260" s="96">
        <f>IF(O260="sníž. přenesená",K260,0)</f>
        <v>0</v>
      </c>
      <c r="BI260" s="96">
        <f>IF(O260="nulová",K260,0)</f>
        <v>0</v>
      </c>
      <c r="BJ260" s="17" t="s">
        <v>80</v>
      </c>
      <c r="BK260" s="96">
        <f>ROUND(P260*H260,2)</f>
        <v>0</v>
      </c>
      <c r="BL260" s="17" t="s">
        <v>239</v>
      </c>
      <c r="BM260" s="95" t="s">
        <v>457</v>
      </c>
    </row>
    <row r="261" spans="1:65" s="13" customFormat="1">
      <c r="B261" s="219"/>
      <c r="C261" s="220"/>
      <c r="D261" s="221" t="s">
        <v>169</v>
      </c>
      <c r="E261" s="222" t="s">
        <v>1</v>
      </c>
      <c r="F261" s="223" t="s">
        <v>1699</v>
      </c>
      <c r="G261" s="220"/>
      <c r="H261" s="224">
        <v>18</v>
      </c>
      <c r="I261" s="220"/>
      <c r="J261" s="220"/>
      <c r="K261" s="220"/>
      <c r="M261" s="97"/>
      <c r="N261" s="99"/>
      <c r="O261" s="100"/>
      <c r="P261" s="100"/>
      <c r="Q261" s="100"/>
      <c r="R261" s="100"/>
      <c r="S261" s="100"/>
      <c r="T261" s="100"/>
      <c r="U261" s="100"/>
      <c r="V261" s="100"/>
      <c r="W261" s="100"/>
      <c r="X261" s="101"/>
      <c r="AT261" s="98" t="s">
        <v>169</v>
      </c>
      <c r="AU261" s="98" t="s">
        <v>82</v>
      </c>
      <c r="AV261" s="13" t="s">
        <v>82</v>
      </c>
      <c r="AW261" s="13" t="s">
        <v>4</v>
      </c>
      <c r="AX261" s="13" t="s">
        <v>72</v>
      </c>
      <c r="AY261" s="98" t="s">
        <v>161</v>
      </c>
    </row>
    <row r="262" spans="1:65" s="14" customFormat="1">
      <c r="B262" s="225"/>
      <c r="C262" s="226"/>
      <c r="D262" s="221" t="s">
        <v>169</v>
      </c>
      <c r="E262" s="227" t="s">
        <v>1</v>
      </c>
      <c r="F262" s="228" t="s">
        <v>171</v>
      </c>
      <c r="G262" s="226"/>
      <c r="H262" s="229">
        <v>18</v>
      </c>
      <c r="I262" s="226"/>
      <c r="J262" s="226"/>
      <c r="K262" s="226"/>
      <c r="M262" s="102"/>
      <c r="N262" s="104"/>
      <c r="O262" s="105"/>
      <c r="P262" s="105"/>
      <c r="Q262" s="105"/>
      <c r="R262" s="105"/>
      <c r="S262" s="105"/>
      <c r="T262" s="105"/>
      <c r="U262" s="105"/>
      <c r="V262" s="105"/>
      <c r="W262" s="105"/>
      <c r="X262" s="106"/>
      <c r="AT262" s="103" t="s">
        <v>169</v>
      </c>
      <c r="AU262" s="103" t="s">
        <v>82</v>
      </c>
      <c r="AV262" s="14" t="s">
        <v>168</v>
      </c>
      <c r="AW262" s="14" t="s">
        <v>4</v>
      </c>
      <c r="AX262" s="14" t="s">
        <v>80</v>
      </c>
      <c r="AY262" s="103" t="s">
        <v>161</v>
      </c>
    </row>
    <row r="263" spans="1:65" s="2" customFormat="1" ht="21.75" customHeight="1">
      <c r="A263" s="21"/>
      <c r="B263" s="137"/>
      <c r="C263" s="213" t="s">
        <v>314</v>
      </c>
      <c r="D263" s="213" t="s">
        <v>164</v>
      </c>
      <c r="E263" s="214" t="s">
        <v>1700</v>
      </c>
      <c r="F263" s="215" t="s">
        <v>1701</v>
      </c>
      <c r="G263" s="216" t="s">
        <v>346</v>
      </c>
      <c r="H263" s="217">
        <v>15</v>
      </c>
      <c r="I263" s="123"/>
      <c r="J263" s="123"/>
      <c r="K263" s="218">
        <f>ROUND(P263*H263,2)</f>
        <v>0</v>
      </c>
      <c r="L263" s="89"/>
      <c r="M263" s="22"/>
      <c r="N263" s="90" t="s">
        <v>1</v>
      </c>
      <c r="O263" s="91" t="s">
        <v>35</v>
      </c>
      <c r="P263" s="92">
        <f>I263+J263</f>
        <v>0</v>
      </c>
      <c r="Q263" s="92">
        <f>ROUND(I263*H263,2)</f>
        <v>0</v>
      </c>
      <c r="R263" s="92">
        <f>ROUND(J263*H263,2)</f>
        <v>0</v>
      </c>
      <c r="S263" s="93">
        <v>0</v>
      </c>
      <c r="T263" s="93">
        <f>S263*H263</f>
        <v>0</v>
      </c>
      <c r="U263" s="93">
        <v>0</v>
      </c>
      <c r="V263" s="93">
        <f>U263*H263</f>
        <v>0</v>
      </c>
      <c r="W263" s="93">
        <v>0</v>
      </c>
      <c r="X263" s="94">
        <f>W263*H263</f>
        <v>0</v>
      </c>
      <c r="Y263" s="21"/>
      <c r="Z263" s="21"/>
      <c r="AA263" s="21"/>
      <c r="AB263" s="21"/>
      <c r="AC263" s="21"/>
      <c r="AD263" s="21"/>
      <c r="AE263" s="21"/>
      <c r="AR263" s="95" t="s">
        <v>239</v>
      </c>
      <c r="AT263" s="95" t="s">
        <v>164</v>
      </c>
      <c r="AU263" s="95" t="s">
        <v>82</v>
      </c>
      <c r="AY263" s="17" t="s">
        <v>161</v>
      </c>
      <c r="BE263" s="96">
        <f>IF(O263="základní",K263,0)</f>
        <v>0</v>
      </c>
      <c r="BF263" s="96">
        <f>IF(O263="snížená",K263,0)</f>
        <v>0</v>
      </c>
      <c r="BG263" s="96">
        <f>IF(O263="zákl. přenesená",K263,0)</f>
        <v>0</v>
      </c>
      <c r="BH263" s="96">
        <f>IF(O263="sníž. přenesená",K263,0)</f>
        <v>0</v>
      </c>
      <c r="BI263" s="96">
        <f>IF(O263="nulová",K263,0)</f>
        <v>0</v>
      </c>
      <c r="BJ263" s="17" t="s">
        <v>80</v>
      </c>
      <c r="BK263" s="96">
        <f>ROUND(P263*H263,2)</f>
        <v>0</v>
      </c>
      <c r="BL263" s="17" t="s">
        <v>239</v>
      </c>
      <c r="BM263" s="95" t="s">
        <v>462</v>
      </c>
    </row>
    <row r="264" spans="1:65" s="2" customFormat="1" ht="21.75" customHeight="1">
      <c r="A264" s="21"/>
      <c r="B264" s="137"/>
      <c r="C264" s="213" t="s">
        <v>465</v>
      </c>
      <c r="D264" s="213" t="s">
        <v>164</v>
      </c>
      <c r="E264" s="214" t="s">
        <v>1702</v>
      </c>
      <c r="F264" s="215" t="s">
        <v>1703</v>
      </c>
      <c r="G264" s="216" t="s">
        <v>346</v>
      </c>
      <c r="H264" s="217">
        <v>18</v>
      </c>
      <c r="I264" s="123"/>
      <c r="J264" s="123"/>
      <c r="K264" s="218">
        <f>ROUND(P264*H264,2)</f>
        <v>0</v>
      </c>
      <c r="L264" s="89"/>
      <c r="M264" s="22"/>
      <c r="N264" s="90" t="s">
        <v>1</v>
      </c>
      <c r="O264" s="91" t="s">
        <v>35</v>
      </c>
      <c r="P264" s="92">
        <f>I264+J264</f>
        <v>0</v>
      </c>
      <c r="Q264" s="92">
        <f>ROUND(I264*H264,2)</f>
        <v>0</v>
      </c>
      <c r="R264" s="92">
        <f>ROUND(J264*H264,2)</f>
        <v>0</v>
      </c>
      <c r="S264" s="93">
        <v>0</v>
      </c>
      <c r="T264" s="93">
        <f>S264*H264</f>
        <v>0</v>
      </c>
      <c r="U264" s="93">
        <v>0</v>
      </c>
      <c r="V264" s="93">
        <f>U264*H264</f>
        <v>0</v>
      </c>
      <c r="W264" s="93">
        <v>0</v>
      </c>
      <c r="X264" s="94">
        <f>W264*H264</f>
        <v>0</v>
      </c>
      <c r="Y264" s="21"/>
      <c r="Z264" s="21"/>
      <c r="AA264" s="21"/>
      <c r="AB264" s="21"/>
      <c r="AC264" s="21"/>
      <c r="AD264" s="21"/>
      <c r="AE264" s="21"/>
      <c r="AR264" s="95" t="s">
        <v>239</v>
      </c>
      <c r="AT264" s="95" t="s">
        <v>164</v>
      </c>
      <c r="AU264" s="95" t="s">
        <v>82</v>
      </c>
      <c r="AY264" s="17" t="s">
        <v>161</v>
      </c>
      <c r="BE264" s="96">
        <f>IF(O264="základní",K264,0)</f>
        <v>0</v>
      </c>
      <c r="BF264" s="96">
        <f>IF(O264="snížená",K264,0)</f>
        <v>0</v>
      </c>
      <c r="BG264" s="96">
        <f>IF(O264="zákl. přenesená",K264,0)</f>
        <v>0</v>
      </c>
      <c r="BH264" s="96">
        <f>IF(O264="sníž. přenesená",K264,0)</f>
        <v>0</v>
      </c>
      <c r="BI264" s="96">
        <f>IF(O264="nulová",K264,0)</f>
        <v>0</v>
      </c>
      <c r="BJ264" s="17" t="s">
        <v>80</v>
      </c>
      <c r="BK264" s="96">
        <f>ROUND(P264*H264,2)</f>
        <v>0</v>
      </c>
      <c r="BL264" s="17" t="s">
        <v>239</v>
      </c>
      <c r="BM264" s="95" t="s">
        <v>468</v>
      </c>
    </row>
    <row r="265" spans="1:65" s="13" customFormat="1">
      <c r="B265" s="219"/>
      <c r="C265" s="220"/>
      <c r="D265" s="221" t="s">
        <v>169</v>
      </c>
      <c r="E265" s="222" t="s">
        <v>1</v>
      </c>
      <c r="F265" s="223" t="s">
        <v>245</v>
      </c>
      <c r="G265" s="220"/>
      <c r="H265" s="224">
        <v>18</v>
      </c>
      <c r="I265" s="220"/>
      <c r="J265" s="220"/>
      <c r="K265" s="220"/>
      <c r="M265" s="97"/>
      <c r="N265" s="99"/>
      <c r="O265" s="100"/>
      <c r="P265" s="100"/>
      <c r="Q265" s="100"/>
      <c r="R265" s="100"/>
      <c r="S265" s="100"/>
      <c r="T265" s="100"/>
      <c r="U265" s="100"/>
      <c r="V265" s="100"/>
      <c r="W265" s="100"/>
      <c r="X265" s="101"/>
      <c r="AT265" s="98" t="s">
        <v>169</v>
      </c>
      <c r="AU265" s="98" t="s">
        <v>82</v>
      </c>
      <c r="AV265" s="13" t="s">
        <v>82</v>
      </c>
      <c r="AW265" s="13" t="s">
        <v>4</v>
      </c>
      <c r="AX265" s="13" t="s">
        <v>72</v>
      </c>
      <c r="AY265" s="98" t="s">
        <v>161</v>
      </c>
    </row>
    <row r="266" spans="1:65" s="14" customFormat="1">
      <c r="B266" s="225"/>
      <c r="C266" s="226"/>
      <c r="D266" s="221" t="s">
        <v>169</v>
      </c>
      <c r="E266" s="227" t="s">
        <v>1</v>
      </c>
      <c r="F266" s="228" t="s">
        <v>171</v>
      </c>
      <c r="G266" s="226"/>
      <c r="H266" s="229">
        <v>18</v>
      </c>
      <c r="I266" s="226"/>
      <c r="J266" s="226"/>
      <c r="K266" s="226"/>
      <c r="M266" s="102"/>
      <c r="N266" s="104"/>
      <c r="O266" s="105"/>
      <c r="P266" s="105"/>
      <c r="Q266" s="105"/>
      <c r="R266" s="105"/>
      <c r="S266" s="105"/>
      <c r="T266" s="105"/>
      <c r="U266" s="105"/>
      <c r="V266" s="105"/>
      <c r="W266" s="105"/>
      <c r="X266" s="106"/>
      <c r="AT266" s="103" t="s">
        <v>169</v>
      </c>
      <c r="AU266" s="103" t="s">
        <v>82</v>
      </c>
      <c r="AV266" s="14" t="s">
        <v>168</v>
      </c>
      <c r="AW266" s="14" t="s">
        <v>4</v>
      </c>
      <c r="AX266" s="14" t="s">
        <v>80</v>
      </c>
      <c r="AY266" s="103" t="s">
        <v>161</v>
      </c>
    </row>
    <row r="267" spans="1:65" s="2" customFormat="1" ht="24.2" customHeight="1">
      <c r="A267" s="21"/>
      <c r="B267" s="137"/>
      <c r="C267" s="213" t="s">
        <v>318</v>
      </c>
      <c r="D267" s="213" t="s">
        <v>164</v>
      </c>
      <c r="E267" s="214" t="s">
        <v>1704</v>
      </c>
      <c r="F267" s="215" t="s">
        <v>1705</v>
      </c>
      <c r="G267" s="216" t="s">
        <v>269</v>
      </c>
      <c r="H267" s="217">
        <v>1</v>
      </c>
      <c r="I267" s="123"/>
      <c r="J267" s="123"/>
      <c r="K267" s="218">
        <f>ROUND(P267*H267,2)</f>
        <v>0</v>
      </c>
      <c r="L267" s="89"/>
      <c r="M267" s="22"/>
      <c r="N267" s="90" t="s">
        <v>1</v>
      </c>
      <c r="O267" s="91" t="s">
        <v>35</v>
      </c>
      <c r="P267" s="92">
        <f>I267+J267</f>
        <v>0</v>
      </c>
      <c r="Q267" s="92">
        <f>ROUND(I267*H267,2)</f>
        <v>0</v>
      </c>
      <c r="R267" s="92">
        <f>ROUND(J267*H267,2)</f>
        <v>0</v>
      </c>
      <c r="S267" s="93">
        <v>0</v>
      </c>
      <c r="T267" s="93">
        <f>S267*H267</f>
        <v>0</v>
      </c>
      <c r="U267" s="93">
        <v>0</v>
      </c>
      <c r="V267" s="93">
        <f>U267*H267</f>
        <v>0</v>
      </c>
      <c r="W267" s="93">
        <v>0</v>
      </c>
      <c r="X267" s="94">
        <f>W267*H267</f>
        <v>0</v>
      </c>
      <c r="Y267" s="21"/>
      <c r="Z267" s="21"/>
      <c r="AA267" s="21"/>
      <c r="AB267" s="21"/>
      <c r="AC267" s="21"/>
      <c r="AD267" s="21"/>
      <c r="AE267" s="21"/>
      <c r="AR267" s="95" t="s">
        <v>239</v>
      </c>
      <c r="AT267" s="95" t="s">
        <v>164</v>
      </c>
      <c r="AU267" s="95" t="s">
        <v>82</v>
      </c>
      <c r="AY267" s="17" t="s">
        <v>161</v>
      </c>
      <c r="BE267" s="96">
        <f>IF(O267="základní",K267,0)</f>
        <v>0</v>
      </c>
      <c r="BF267" s="96">
        <f>IF(O267="snížená",K267,0)</f>
        <v>0</v>
      </c>
      <c r="BG267" s="96">
        <f>IF(O267="zákl. přenesená",K267,0)</f>
        <v>0</v>
      </c>
      <c r="BH267" s="96">
        <f>IF(O267="sníž. přenesená",K267,0)</f>
        <v>0</v>
      </c>
      <c r="BI267" s="96">
        <f>IF(O267="nulová",K267,0)</f>
        <v>0</v>
      </c>
      <c r="BJ267" s="17" t="s">
        <v>80</v>
      </c>
      <c r="BK267" s="96">
        <f>ROUND(P267*H267,2)</f>
        <v>0</v>
      </c>
      <c r="BL267" s="17" t="s">
        <v>239</v>
      </c>
      <c r="BM267" s="95" t="s">
        <v>473</v>
      </c>
    </row>
    <row r="268" spans="1:65" s="2" customFormat="1" ht="16.5" customHeight="1">
      <c r="A268" s="21"/>
      <c r="B268" s="137"/>
      <c r="C268" s="213" t="s">
        <v>476</v>
      </c>
      <c r="D268" s="213" t="s">
        <v>164</v>
      </c>
      <c r="E268" s="214" t="s">
        <v>1706</v>
      </c>
      <c r="F268" s="215" t="s">
        <v>1707</v>
      </c>
      <c r="G268" s="216" t="s">
        <v>269</v>
      </c>
      <c r="H268" s="217">
        <v>10</v>
      </c>
      <c r="I268" s="123"/>
      <c r="J268" s="123"/>
      <c r="K268" s="218">
        <f>ROUND(P268*H268,2)</f>
        <v>0</v>
      </c>
      <c r="L268" s="89"/>
      <c r="M268" s="22"/>
      <c r="N268" s="90" t="s">
        <v>1</v>
      </c>
      <c r="O268" s="91" t="s">
        <v>35</v>
      </c>
      <c r="P268" s="92">
        <f>I268+J268</f>
        <v>0</v>
      </c>
      <c r="Q268" s="92">
        <f>ROUND(I268*H268,2)</f>
        <v>0</v>
      </c>
      <c r="R268" s="92">
        <f>ROUND(J268*H268,2)</f>
        <v>0</v>
      </c>
      <c r="S268" s="93">
        <v>0</v>
      </c>
      <c r="T268" s="93">
        <f>S268*H268</f>
        <v>0</v>
      </c>
      <c r="U268" s="93">
        <v>0</v>
      </c>
      <c r="V268" s="93">
        <f>U268*H268</f>
        <v>0</v>
      </c>
      <c r="W268" s="93">
        <v>0</v>
      </c>
      <c r="X268" s="94">
        <f>W268*H268</f>
        <v>0</v>
      </c>
      <c r="Y268" s="21"/>
      <c r="Z268" s="21"/>
      <c r="AA268" s="21"/>
      <c r="AB268" s="21"/>
      <c r="AC268" s="21"/>
      <c r="AD268" s="21"/>
      <c r="AE268" s="21"/>
      <c r="AR268" s="95" t="s">
        <v>239</v>
      </c>
      <c r="AT268" s="95" t="s">
        <v>164</v>
      </c>
      <c r="AU268" s="95" t="s">
        <v>82</v>
      </c>
      <c r="AY268" s="17" t="s">
        <v>161</v>
      </c>
      <c r="BE268" s="96">
        <f>IF(O268="základní",K268,0)</f>
        <v>0</v>
      </c>
      <c r="BF268" s="96">
        <f>IF(O268="snížená",K268,0)</f>
        <v>0</v>
      </c>
      <c r="BG268" s="96">
        <f>IF(O268="zákl. přenesená",K268,0)</f>
        <v>0</v>
      </c>
      <c r="BH268" s="96">
        <f>IF(O268="sníž. přenesená",K268,0)</f>
        <v>0</v>
      </c>
      <c r="BI268" s="96">
        <f>IF(O268="nulová",K268,0)</f>
        <v>0</v>
      </c>
      <c r="BJ268" s="17" t="s">
        <v>80</v>
      </c>
      <c r="BK268" s="96">
        <f>ROUND(P268*H268,2)</f>
        <v>0</v>
      </c>
      <c r="BL268" s="17" t="s">
        <v>239</v>
      </c>
      <c r="BM268" s="95" t="s">
        <v>479</v>
      </c>
    </row>
    <row r="269" spans="1:65" s="2" customFormat="1" ht="16.5" customHeight="1">
      <c r="A269" s="21"/>
      <c r="B269" s="137"/>
      <c r="C269" s="213" t="s">
        <v>324</v>
      </c>
      <c r="D269" s="213" t="s">
        <v>164</v>
      </c>
      <c r="E269" s="214" t="s">
        <v>1708</v>
      </c>
      <c r="F269" s="215" t="s">
        <v>1709</v>
      </c>
      <c r="G269" s="216" t="s">
        <v>269</v>
      </c>
      <c r="H269" s="217">
        <v>3</v>
      </c>
      <c r="I269" s="123"/>
      <c r="J269" s="123"/>
      <c r="K269" s="218">
        <f>ROUND(P269*H269,2)</f>
        <v>0</v>
      </c>
      <c r="L269" s="89"/>
      <c r="M269" s="22"/>
      <c r="N269" s="90" t="s">
        <v>1</v>
      </c>
      <c r="O269" s="91" t="s">
        <v>35</v>
      </c>
      <c r="P269" s="92">
        <f>I269+J269</f>
        <v>0</v>
      </c>
      <c r="Q269" s="92">
        <f>ROUND(I269*H269,2)</f>
        <v>0</v>
      </c>
      <c r="R269" s="92">
        <f>ROUND(J269*H269,2)</f>
        <v>0</v>
      </c>
      <c r="S269" s="93">
        <v>0</v>
      </c>
      <c r="T269" s="93">
        <f>S269*H269</f>
        <v>0</v>
      </c>
      <c r="U269" s="93">
        <v>0</v>
      </c>
      <c r="V269" s="93">
        <f>U269*H269</f>
        <v>0</v>
      </c>
      <c r="W269" s="93">
        <v>0</v>
      </c>
      <c r="X269" s="94">
        <f>W269*H269</f>
        <v>0</v>
      </c>
      <c r="Y269" s="21"/>
      <c r="Z269" s="21"/>
      <c r="AA269" s="21"/>
      <c r="AB269" s="21"/>
      <c r="AC269" s="21"/>
      <c r="AD269" s="21"/>
      <c r="AE269" s="21"/>
      <c r="AR269" s="95" t="s">
        <v>239</v>
      </c>
      <c r="AT269" s="95" t="s">
        <v>164</v>
      </c>
      <c r="AU269" s="95" t="s">
        <v>82</v>
      </c>
      <c r="AY269" s="17" t="s">
        <v>161</v>
      </c>
      <c r="BE269" s="96">
        <f>IF(O269="základní",K269,0)</f>
        <v>0</v>
      </c>
      <c r="BF269" s="96">
        <f>IF(O269="snížená",K269,0)</f>
        <v>0</v>
      </c>
      <c r="BG269" s="96">
        <f>IF(O269="zákl. přenesená",K269,0)</f>
        <v>0</v>
      </c>
      <c r="BH269" s="96">
        <f>IF(O269="sníž. přenesená",K269,0)</f>
        <v>0</v>
      </c>
      <c r="BI269" s="96">
        <f>IF(O269="nulová",K269,0)</f>
        <v>0</v>
      </c>
      <c r="BJ269" s="17" t="s">
        <v>80</v>
      </c>
      <c r="BK269" s="96">
        <f>ROUND(P269*H269,2)</f>
        <v>0</v>
      </c>
      <c r="BL269" s="17" t="s">
        <v>239</v>
      </c>
      <c r="BM269" s="95" t="s">
        <v>484</v>
      </c>
    </row>
    <row r="270" spans="1:65" s="2" customFormat="1" ht="24.2" customHeight="1">
      <c r="A270" s="21"/>
      <c r="B270" s="137"/>
      <c r="C270" s="213" t="s">
        <v>442</v>
      </c>
      <c r="D270" s="213" t="s">
        <v>164</v>
      </c>
      <c r="E270" s="214" t="s">
        <v>1710</v>
      </c>
      <c r="F270" s="215" t="s">
        <v>1711</v>
      </c>
      <c r="G270" s="216" t="s">
        <v>346</v>
      </c>
      <c r="H270" s="217">
        <v>92.8</v>
      </c>
      <c r="I270" s="123"/>
      <c r="J270" s="123"/>
      <c r="K270" s="218">
        <f>ROUND(P270*H270,2)</f>
        <v>0</v>
      </c>
      <c r="L270" s="89"/>
      <c r="M270" s="22"/>
      <c r="N270" s="90" t="s">
        <v>1</v>
      </c>
      <c r="O270" s="91" t="s">
        <v>35</v>
      </c>
      <c r="P270" s="92">
        <f>I270+J270</f>
        <v>0</v>
      </c>
      <c r="Q270" s="92">
        <f>ROUND(I270*H270,2)</f>
        <v>0</v>
      </c>
      <c r="R270" s="92">
        <f>ROUND(J270*H270,2)</f>
        <v>0</v>
      </c>
      <c r="S270" s="93">
        <v>0</v>
      </c>
      <c r="T270" s="93">
        <f>S270*H270</f>
        <v>0</v>
      </c>
      <c r="U270" s="93">
        <v>0</v>
      </c>
      <c r="V270" s="93">
        <f>U270*H270</f>
        <v>0</v>
      </c>
      <c r="W270" s="93">
        <v>0</v>
      </c>
      <c r="X270" s="94">
        <f>W270*H270</f>
        <v>0</v>
      </c>
      <c r="Y270" s="21"/>
      <c r="Z270" s="21"/>
      <c r="AA270" s="21"/>
      <c r="AB270" s="21"/>
      <c r="AC270" s="21"/>
      <c r="AD270" s="21"/>
      <c r="AE270" s="21"/>
      <c r="AR270" s="95" t="s">
        <v>239</v>
      </c>
      <c r="AT270" s="95" t="s">
        <v>164</v>
      </c>
      <c r="AU270" s="95" t="s">
        <v>82</v>
      </c>
      <c r="AY270" s="17" t="s">
        <v>161</v>
      </c>
      <c r="BE270" s="96">
        <f>IF(O270="základní",K270,0)</f>
        <v>0</v>
      </c>
      <c r="BF270" s="96">
        <f>IF(O270="snížená",K270,0)</f>
        <v>0</v>
      </c>
      <c r="BG270" s="96">
        <f>IF(O270="zákl. přenesená",K270,0)</f>
        <v>0</v>
      </c>
      <c r="BH270" s="96">
        <f>IF(O270="sníž. přenesená",K270,0)</f>
        <v>0</v>
      </c>
      <c r="BI270" s="96">
        <f>IF(O270="nulová",K270,0)</f>
        <v>0</v>
      </c>
      <c r="BJ270" s="17" t="s">
        <v>80</v>
      </c>
      <c r="BK270" s="96">
        <f>ROUND(P270*H270,2)</f>
        <v>0</v>
      </c>
      <c r="BL270" s="17" t="s">
        <v>239</v>
      </c>
      <c r="BM270" s="95" t="s">
        <v>487</v>
      </c>
    </row>
    <row r="271" spans="1:65" s="13" customFormat="1">
      <c r="B271" s="219"/>
      <c r="C271" s="220"/>
      <c r="D271" s="221" t="s">
        <v>169</v>
      </c>
      <c r="E271" s="222" t="s">
        <v>1</v>
      </c>
      <c r="F271" s="223" t="s">
        <v>1712</v>
      </c>
      <c r="G271" s="220"/>
      <c r="H271" s="224">
        <v>92.8</v>
      </c>
      <c r="I271" s="220"/>
      <c r="J271" s="220"/>
      <c r="K271" s="220"/>
      <c r="M271" s="97"/>
      <c r="N271" s="99"/>
      <c r="O271" s="100"/>
      <c r="P271" s="100"/>
      <c r="Q271" s="100"/>
      <c r="R271" s="100"/>
      <c r="S271" s="100"/>
      <c r="T271" s="100"/>
      <c r="U271" s="100"/>
      <c r="V271" s="100"/>
      <c r="W271" s="100"/>
      <c r="X271" s="101"/>
      <c r="AT271" s="98" t="s">
        <v>169</v>
      </c>
      <c r="AU271" s="98" t="s">
        <v>82</v>
      </c>
      <c r="AV271" s="13" t="s">
        <v>82</v>
      </c>
      <c r="AW271" s="13" t="s">
        <v>4</v>
      </c>
      <c r="AX271" s="13" t="s">
        <v>72</v>
      </c>
      <c r="AY271" s="98" t="s">
        <v>161</v>
      </c>
    </row>
    <row r="272" spans="1:65" s="14" customFormat="1">
      <c r="B272" s="225"/>
      <c r="C272" s="226"/>
      <c r="D272" s="221" t="s">
        <v>169</v>
      </c>
      <c r="E272" s="227" t="s">
        <v>1</v>
      </c>
      <c r="F272" s="228" t="s">
        <v>171</v>
      </c>
      <c r="G272" s="226"/>
      <c r="H272" s="229">
        <v>92.8</v>
      </c>
      <c r="I272" s="226"/>
      <c r="J272" s="226"/>
      <c r="K272" s="226"/>
      <c r="M272" s="102"/>
      <c r="N272" s="104"/>
      <c r="O272" s="105"/>
      <c r="P272" s="105"/>
      <c r="Q272" s="105"/>
      <c r="R272" s="105"/>
      <c r="S272" s="105"/>
      <c r="T272" s="105"/>
      <c r="U272" s="105"/>
      <c r="V272" s="105"/>
      <c r="W272" s="105"/>
      <c r="X272" s="106"/>
      <c r="AT272" s="103" t="s">
        <v>169</v>
      </c>
      <c r="AU272" s="103" t="s">
        <v>82</v>
      </c>
      <c r="AV272" s="14" t="s">
        <v>168</v>
      </c>
      <c r="AW272" s="14" t="s">
        <v>4</v>
      </c>
      <c r="AX272" s="14" t="s">
        <v>80</v>
      </c>
      <c r="AY272" s="103" t="s">
        <v>161</v>
      </c>
    </row>
    <row r="273" spans="1:65" s="2" customFormat="1" ht="24.2" customHeight="1">
      <c r="A273" s="21"/>
      <c r="B273" s="137"/>
      <c r="C273" s="213" t="s">
        <v>338</v>
      </c>
      <c r="D273" s="213" t="s">
        <v>164</v>
      </c>
      <c r="E273" s="214" t="s">
        <v>1713</v>
      </c>
      <c r="F273" s="215" t="s">
        <v>1714</v>
      </c>
      <c r="G273" s="216" t="s">
        <v>346</v>
      </c>
      <c r="H273" s="217">
        <v>3.9</v>
      </c>
      <c r="I273" s="123"/>
      <c r="J273" s="123"/>
      <c r="K273" s="218">
        <f>ROUND(P273*H273,2)</f>
        <v>0</v>
      </c>
      <c r="L273" s="89"/>
      <c r="M273" s="22"/>
      <c r="N273" s="90" t="s">
        <v>1</v>
      </c>
      <c r="O273" s="91" t="s">
        <v>35</v>
      </c>
      <c r="P273" s="92">
        <f>I273+J273</f>
        <v>0</v>
      </c>
      <c r="Q273" s="92">
        <f>ROUND(I273*H273,2)</f>
        <v>0</v>
      </c>
      <c r="R273" s="92">
        <f>ROUND(J273*H273,2)</f>
        <v>0</v>
      </c>
      <c r="S273" s="93">
        <v>0</v>
      </c>
      <c r="T273" s="93">
        <f>S273*H273</f>
        <v>0</v>
      </c>
      <c r="U273" s="93">
        <v>0</v>
      </c>
      <c r="V273" s="93">
        <f>U273*H273</f>
        <v>0</v>
      </c>
      <c r="W273" s="93">
        <v>0</v>
      </c>
      <c r="X273" s="94">
        <f>W273*H273</f>
        <v>0</v>
      </c>
      <c r="Y273" s="21"/>
      <c r="Z273" s="21"/>
      <c r="AA273" s="21"/>
      <c r="AB273" s="21"/>
      <c r="AC273" s="21"/>
      <c r="AD273" s="21"/>
      <c r="AE273" s="21"/>
      <c r="AR273" s="95" t="s">
        <v>239</v>
      </c>
      <c r="AT273" s="95" t="s">
        <v>164</v>
      </c>
      <c r="AU273" s="95" t="s">
        <v>82</v>
      </c>
      <c r="AY273" s="17" t="s">
        <v>161</v>
      </c>
      <c r="BE273" s="96">
        <f>IF(O273="základní",K273,0)</f>
        <v>0</v>
      </c>
      <c r="BF273" s="96">
        <f>IF(O273="snížená",K273,0)</f>
        <v>0</v>
      </c>
      <c r="BG273" s="96">
        <f>IF(O273="zákl. přenesená",K273,0)</f>
        <v>0</v>
      </c>
      <c r="BH273" s="96">
        <f>IF(O273="sníž. přenesená",K273,0)</f>
        <v>0</v>
      </c>
      <c r="BI273" s="96">
        <f>IF(O273="nulová",K273,0)</f>
        <v>0</v>
      </c>
      <c r="BJ273" s="17" t="s">
        <v>80</v>
      </c>
      <c r="BK273" s="96">
        <f>ROUND(P273*H273,2)</f>
        <v>0</v>
      </c>
      <c r="BL273" s="17" t="s">
        <v>239</v>
      </c>
      <c r="BM273" s="95" t="s">
        <v>679</v>
      </c>
    </row>
    <row r="274" spans="1:65" s="2" customFormat="1" ht="49.15" customHeight="1">
      <c r="A274" s="21"/>
      <c r="B274" s="137"/>
      <c r="C274" s="213" t="s">
        <v>682</v>
      </c>
      <c r="D274" s="213" t="s">
        <v>164</v>
      </c>
      <c r="E274" s="214" t="s">
        <v>1715</v>
      </c>
      <c r="F274" s="215" t="s">
        <v>1716</v>
      </c>
      <c r="G274" s="216" t="s">
        <v>282</v>
      </c>
      <c r="H274" s="217">
        <v>0.378</v>
      </c>
      <c r="I274" s="218">
        <v>0</v>
      </c>
      <c r="J274" s="123"/>
      <c r="K274" s="218">
        <f>ROUND(P274*H274,2)</f>
        <v>0</v>
      </c>
      <c r="L274" s="89"/>
      <c r="M274" s="22"/>
      <c r="N274" s="90" t="s">
        <v>1</v>
      </c>
      <c r="O274" s="91" t="s">
        <v>35</v>
      </c>
      <c r="P274" s="92">
        <f>I274+J274</f>
        <v>0</v>
      </c>
      <c r="Q274" s="92">
        <f>ROUND(I274*H274,2)</f>
        <v>0</v>
      </c>
      <c r="R274" s="92">
        <f>ROUND(J274*H274,2)</f>
        <v>0</v>
      </c>
      <c r="S274" s="93">
        <v>0</v>
      </c>
      <c r="T274" s="93">
        <f>S274*H274</f>
        <v>0</v>
      </c>
      <c r="U274" s="93">
        <v>0</v>
      </c>
      <c r="V274" s="93">
        <f>U274*H274</f>
        <v>0</v>
      </c>
      <c r="W274" s="93">
        <v>0</v>
      </c>
      <c r="X274" s="94">
        <f>W274*H274</f>
        <v>0</v>
      </c>
      <c r="Y274" s="21"/>
      <c r="Z274" s="21"/>
      <c r="AA274" s="21"/>
      <c r="AB274" s="21"/>
      <c r="AC274" s="21"/>
      <c r="AD274" s="21"/>
      <c r="AE274" s="21"/>
      <c r="AR274" s="95" t="s">
        <v>239</v>
      </c>
      <c r="AT274" s="95" t="s">
        <v>164</v>
      </c>
      <c r="AU274" s="95" t="s">
        <v>82</v>
      </c>
      <c r="AY274" s="17" t="s">
        <v>161</v>
      </c>
      <c r="BE274" s="96">
        <f>IF(O274="základní",K274,0)</f>
        <v>0</v>
      </c>
      <c r="BF274" s="96">
        <f>IF(O274="snížená",K274,0)</f>
        <v>0</v>
      </c>
      <c r="BG274" s="96">
        <f>IF(O274="zákl. přenesená",K274,0)</f>
        <v>0</v>
      </c>
      <c r="BH274" s="96">
        <f>IF(O274="sníž. přenesená",K274,0)</f>
        <v>0</v>
      </c>
      <c r="BI274" s="96">
        <f>IF(O274="nulová",K274,0)</f>
        <v>0</v>
      </c>
      <c r="BJ274" s="17" t="s">
        <v>80</v>
      </c>
      <c r="BK274" s="96">
        <f>ROUND(P274*H274,2)</f>
        <v>0</v>
      </c>
      <c r="BL274" s="17" t="s">
        <v>239</v>
      </c>
      <c r="BM274" s="95" t="s">
        <v>685</v>
      </c>
    </row>
    <row r="275" spans="1:65" s="12" customFormat="1" ht="22.9" customHeight="1">
      <c r="B275" s="206"/>
      <c r="C275" s="207"/>
      <c r="D275" s="208" t="s">
        <v>71</v>
      </c>
      <c r="E275" s="211" t="s">
        <v>1717</v>
      </c>
      <c r="F275" s="211" t="s">
        <v>1718</v>
      </c>
      <c r="G275" s="207"/>
      <c r="H275" s="207"/>
      <c r="I275" s="207"/>
      <c r="J275" s="207"/>
      <c r="K275" s="212">
        <f>BK275</f>
        <v>0</v>
      </c>
      <c r="M275" s="80"/>
      <c r="N275" s="82"/>
      <c r="O275" s="83"/>
      <c r="P275" s="83"/>
      <c r="Q275" s="84">
        <f>SUM(Q276:Q292)</f>
        <v>0</v>
      </c>
      <c r="R275" s="84">
        <f>SUM(R276:R292)</f>
        <v>0</v>
      </c>
      <c r="S275" s="83"/>
      <c r="T275" s="85">
        <f>SUM(T276:T292)</f>
        <v>0</v>
      </c>
      <c r="U275" s="83"/>
      <c r="V275" s="85">
        <f>SUM(V276:V292)</f>
        <v>0</v>
      </c>
      <c r="W275" s="83"/>
      <c r="X275" s="86">
        <f>SUM(X276:X292)</f>
        <v>0</v>
      </c>
      <c r="AR275" s="81" t="s">
        <v>82</v>
      </c>
      <c r="AT275" s="87" t="s">
        <v>71</v>
      </c>
      <c r="AU275" s="87" t="s">
        <v>80</v>
      </c>
      <c r="AY275" s="81" t="s">
        <v>161</v>
      </c>
      <c r="BK275" s="88">
        <f>SUM(BK276:BK292)</f>
        <v>0</v>
      </c>
    </row>
    <row r="276" spans="1:65" s="2" customFormat="1" ht="33" customHeight="1">
      <c r="A276" s="21"/>
      <c r="B276" s="137"/>
      <c r="C276" s="213" t="s">
        <v>347</v>
      </c>
      <c r="D276" s="213" t="s">
        <v>164</v>
      </c>
      <c r="E276" s="214" t="s">
        <v>1719</v>
      </c>
      <c r="F276" s="215" t="s">
        <v>1720</v>
      </c>
      <c r="G276" s="216" t="s">
        <v>346</v>
      </c>
      <c r="H276" s="217">
        <v>80</v>
      </c>
      <c r="I276" s="123"/>
      <c r="J276" s="123"/>
      <c r="K276" s="218">
        <f>ROUND(P276*H276,2)</f>
        <v>0</v>
      </c>
      <c r="L276" s="89"/>
      <c r="M276" s="22"/>
      <c r="N276" s="90" t="s">
        <v>1</v>
      </c>
      <c r="O276" s="91" t="s">
        <v>35</v>
      </c>
      <c r="P276" s="92">
        <f>I276+J276</f>
        <v>0</v>
      </c>
      <c r="Q276" s="92">
        <f>ROUND(I276*H276,2)</f>
        <v>0</v>
      </c>
      <c r="R276" s="92">
        <f>ROUND(J276*H276,2)</f>
        <v>0</v>
      </c>
      <c r="S276" s="93">
        <v>0</v>
      </c>
      <c r="T276" s="93">
        <f>S276*H276</f>
        <v>0</v>
      </c>
      <c r="U276" s="93">
        <v>0</v>
      </c>
      <c r="V276" s="93">
        <f>U276*H276</f>
        <v>0</v>
      </c>
      <c r="W276" s="93">
        <v>0</v>
      </c>
      <c r="X276" s="94">
        <f>W276*H276</f>
        <v>0</v>
      </c>
      <c r="Y276" s="21"/>
      <c r="Z276" s="21"/>
      <c r="AA276" s="21"/>
      <c r="AB276" s="21"/>
      <c r="AC276" s="21"/>
      <c r="AD276" s="21"/>
      <c r="AE276" s="21"/>
      <c r="AR276" s="95" t="s">
        <v>239</v>
      </c>
      <c r="AT276" s="95" t="s">
        <v>164</v>
      </c>
      <c r="AU276" s="95" t="s">
        <v>82</v>
      </c>
      <c r="AY276" s="17" t="s">
        <v>161</v>
      </c>
      <c r="BE276" s="96">
        <f>IF(O276="základní",K276,0)</f>
        <v>0</v>
      </c>
      <c r="BF276" s="96">
        <f>IF(O276="snížená",K276,0)</f>
        <v>0</v>
      </c>
      <c r="BG276" s="96">
        <f>IF(O276="zákl. přenesená",K276,0)</f>
        <v>0</v>
      </c>
      <c r="BH276" s="96">
        <f>IF(O276="sníž. přenesená",K276,0)</f>
        <v>0</v>
      </c>
      <c r="BI276" s="96">
        <f>IF(O276="nulová",K276,0)</f>
        <v>0</v>
      </c>
      <c r="BJ276" s="17" t="s">
        <v>80</v>
      </c>
      <c r="BK276" s="96">
        <f>ROUND(P276*H276,2)</f>
        <v>0</v>
      </c>
      <c r="BL276" s="17" t="s">
        <v>239</v>
      </c>
      <c r="BM276" s="95" t="s">
        <v>690</v>
      </c>
    </row>
    <row r="277" spans="1:65" s="2" customFormat="1" ht="33" customHeight="1">
      <c r="A277" s="21"/>
      <c r="B277" s="137"/>
      <c r="C277" s="213" t="s">
        <v>692</v>
      </c>
      <c r="D277" s="213" t="s">
        <v>164</v>
      </c>
      <c r="E277" s="214" t="s">
        <v>1721</v>
      </c>
      <c r="F277" s="215" t="s">
        <v>1722</v>
      </c>
      <c r="G277" s="216" t="s">
        <v>346</v>
      </c>
      <c r="H277" s="217">
        <v>150</v>
      </c>
      <c r="I277" s="123"/>
      <c r="J277" s="123"/>
      <c r="K277" s="218">
        <f>ROUND(P277*H277,2)</f>
        <v>0</v>
      </c>
      <c r="L277" s="89"/>
      <c r="M277" s="22"/>
      <c r="N277" s="90" t="s">
        <v>1</v>
      </c>
      <c r="O277" s="91" t="s">
        <v>35</v>
      </c>
      <c r="P277" s="92">
        <f>I277+J277</f>
        <v>0</v>
      </c>
      <c r="Q277" s="92">
        <f>ROUND(I277*H277,2)</f>
        <v>0</v>
      </c>
      <c r="R277" s="92">
        <f>ROUND(J277*H277,2)</f>
        <v>0</v>
      </c>
      <c r="S277" s="93">
        <v>0</v>
      </c>
      <c r="T277" s="93">
        <f>S277*H277</f>
        <v>0</v>
      </c>
      <c r="U277" s="93">
        <v>0</v>
      </c>
      <c r="V277" s="93">
        <f>U277*H277</f>
        <v>0</v>
      </c>
      <c r="W277" s="93">
        <v>0</v>
      </c>
      <c r="X277" s="94">
        <f>W277*H277</f>
        <v>0</v>
      </c>
      <c r="Y277" s="21"/>
      <c r="Z277" s="21"/>
      <c r="AA277" s="21"/>
      <c r="AB277" s="21"/>
      <c r="AC277" s="21"/>
      <c r="AD277" s="21"/>
      <c r="AE277" s="21"/>
      <c r="AR277" s="95" t="s">
        <v>239</v>
      </c>
      <c r="AT277" s="95" t="s">
        <v>164</v>
      </c>
      <c r="AU277" s="95" t="s">
        <v>82</v>
      </c>
      <c r="AY277" s="17" t="s">
        <v>161</v>
      </c>
      <c r="BE277" s="96">
        <f>IF(O277="základní",K277,0)</f>
        <v>0</v>
      </c>
      <c r="BF277" s="96">
        <f>IF(O277="snížená",K277,0)</f>
        <v>0</v>
      </c>
      <c r="BG277" s="96">
        <f>IF(O277="zákl. přenesená",K277,0)</f>
        <v>0</v>
      </c>
      <c r="BH277" s="96">
        <f>IF(O277="sníž. přenesená",K277,0)</f>
        <v>0</v>
      </c>
      <c r="BI277" s="96">
        <f>IF(O277="nulová",K277,0)</f>
        <v>0</v>
      </c>
      <c r="BJ277" s="17" t="s">
        <v>80</v>
      </c>
      <c r="BK277" s="96">
        <f>ROUND(P277*H277,2)</f>
        <v>0</v>
      </c>
      <c r="BL277" s="17" t="s">
        <v>239</v>
      </c>
      <c r="BM277" s="95" t="s">
        <v>695</v>
      </c>
    </row>
    <row r="278" spans="1:65" s="2" customFormat="1" ht="33" customHeight="1">
      <c r="A278" s="21"/>
      <c r="B278" s="137"/>
      <c r="C278" s="213" t="s">
        <v>351</v>
      </c>
      <c r="D278" s="213" t="s">
        <v>164</v>
      </c>
      <c r="E278" s="214" t="s">
        <v>1723</v>
      </c>
      <c r="F278" s="215" t="s">
        <v>1724</v>
      </c>
      <c r="G278" s="216" t="s">
        <v>346</v>
      </c>
      <c r="H278" s="217">
        <v>20</v>
      </c>
      <c r="I278" s="123"/>
      <c r="J278" s="123"/>
      <c r="K278" s="218">
        <f>ROUND(P278*H278,2)</f>
        <v>0</v>
      </c>
      <c r="L278" s="89"/>
      <c r="M278" s="22"/>
      <c r="N278" s="90" t="s">
        <v>1</v>
      </c>
      <c r="O278" s="91" t="s">
        <v>35</v>
      </c>
      <c r="P278" s="92">
        <f>I278+J278</f>
        <v>0</v>
      </c>
      <c r="Q278" s="92">
        <f>ROUND(I278*H278,2)</f>
        <v>0</v>
      </c>
      <c r="R278" s="92">
        <f>ROUND(J278*H278,2)</f>
        <v>0</v>
      </c>
      <c r="S278" s="93">
        <v>0</v>
      </c>
      <c r="T278" s="93">
        <f>S278*H278</f>
        <v>0</v>
      </c>
      <c r="U278" s="93">
        <v>0</v>
      </c>
      <c r="V278" s="93">
        <f>U278*H278</f>
        <v>0</v>
      </c>
      <c r="W278" s="93">
        <v>0</v>
      </c>
      <c r="X278" s="94">
        <f>W278*H278</f>
        <v>0</v>
      </c>
      <c r="Y278" s="21"/>
      <c r="Z278" s="21"/>
      <c r="AA278" s="21"/>
      <c r="AB278" s="21"/>
      <c r="AC278" s="21"/>
      <c r="AD278" s="21"/>
      <c r="AE278" s="21"/>
      <c r="AR278" s="95" t="s">
        <v>239</v>
      </c>
      <c r="AT278" s="95" t="s">
        <v>164</v>
      </c>
      <c r="AU278" s="95" t="s">
        <v>82</v>
      </c>
      <c r="AY278" s="17" t="s">
        <v>161</v>
      </c>
      <c r="BE278" s="96">
        <f>IF(O278="základní",K278,0)</f>
        <v>0</v>
      </c>
      <c r="BF278" s="96">
        <f>IF(O278="snížená",K278,0)</f>
        <v>0</v>
      </c>
      <c r="BG278" s="96">
        <f>IF(O278="zákl. přenesená",K278,0)</f>
        <v>0</v>
      </c>
      <c r="BH278" s="96">
        <f>IF(O278="sníž. přenesená",K278,0)</f>
        <v>0</v>
      </c>
      <c r="BI278" s="96">
        <f>IF(O278="nulová",K278,0)</f>
        <v>0</v>
      </c>
      <c r="BJ278" s="17" t="s">
        <v>80</v>
      </c>
      <c r="BK278" s="96">
        <f>ROUND(P278*H278,2)</f>
        <v>0</v>
      </c>
      <c r="BL278" s="17" t="s">
        <v>239</v>
      </c>
      <c r="BM278" s="95" t="s">
        <v>699</v>
      </c>
    </row>
    <row r="279" spans="1:65" s="2" customFormat="1" ht="33" customHeight="1">
      <c r="A279" s="21"/>
      <c r="B279" s="137"/>
      <c r="C279" s="213" t="s">
        <v>701</v>
      </c>
      <c r="D279" s="213" t="s">
        <v>164</v>
      </c>
      <c r="E279" s="214" t="s">
        <v>1725</v>
      </c>
      <c r="F279" s="215" t="s">
        <v>1726</v>
      </c>
      <c r="G279" s="216" t="s">
        <v>346</v>
      </c>
      <c r="H279" s="217">
        <v>7.9</v>
      </c>
      <c r="I279" s="123"/>
      <c r="J279" s="123"/>
      <c r="K279" s="218">
        <f>ROUND(P279*H279,2)</f>
        <v>0</v>
      </c>
      <c r="L279" s="89"/>
      <c r="M279" s="22"/>
      <c r="N279" s="90" t="s">
        <v>1</v>
      </c>
      <c r="O279" s="91" t="s">
        <v>35</v>
      </c>
      <c r="P279" s="92">
        <f>I279+J279</f>
        <v>0</v>
      </c>
      <c r="Q279" s="92">
        <f>ROUND(I279*H279,2)</f>
        <v>0</v>
      </c>
      <c r="R279" s="92">
        <f>ROUND(J279*H279,2)</f>
        <v>0</v>
      </c>
      <c r="S279" s="93">
        <v>0</v>
      </c>
      <c r="T279" s="93">
        <f>S279*H279</f>
        <v>0</v>
      </c>
      <c r="U279" s="93">
        <v>0</v>
      </c>
      <c r="V279" s="93">
        <f>U279*H279</f>
        <v>0</v>
      </c>
      <c r="W279" s="93">
        <v>0</v>
      </c>
      <c r="X279" s="94">
        <f>W279*H279</f>
        <v>0</v>
      </c>
      <c r="Y279" s="21"/>
      <c r="Z279" s="21"/>
      <c r="AA279" s="21"/>
      <c r="AB279" s="21"/>
      <c r="AC279" s="21"/>
      <c r="AD279" s="21"/>
      <c r="AE279" s="21"/>
      <c r="AR279" s="95" t="s">
        <v>239</v>
      </c>
      <c r="AT279" s="95" t="s">
        <v>164</v>
      </c>
      <c r="AU279" s="95" t="s">
        <v>82</v>
      </c>
      <c r="AY279" s="17" t="s">
        <v>161</v>
      </c>
      <c r="BE279" s="96">
        <f>IF(O279="základní",K279,0)</f>
        <v>0</v>
      </c>
      <c r="BF279" s="96">
        <f>IF(O279="snížená",K279,0)</f>
        <v>0</v>
      </c>
      <c r="BG279" s="96">
        <f>IF(O279="zákl. přenesená",K279,0)</f>
        <v>0</v>
      </c>
      <c r="BH279" s="96">
        <f>IF(O279="sníž. přenesená",K279,0)</f>
        <v>0</v>
      </c>
      <c r="BI279" s="96">
        <f>IF(O279="nulová",K279,0)</f>
        <v>0</v>
      </c>
      <c r="BJ279" s="17" t="s">
        <v>80</v>
      </c>
      <c r="BK279" s="96">
        <f>ROUND(P279*H279,2)</f>
        <v>0</v>
      </c>
      <c r="BL279" s="17" t="s">
        <v>239</v>
      </c>
      <c r="BM279" s="95" t="s">
        <v>704</v>
      </c>
    </row>
    <row r="280" spans="1:65" s="13" customFormat="1">
      <c r="B280" s="219"/>
      <c r="C280" s="220"/>
      <c r="D280" s="221" t="s">
        <v>169</v>
      </c>
      <c r="E280" s="222" t="s">
        <v>1</v>
      </c>
      <c r="F280" s="223" t="s">
        <v>1727</v>
      </c>
      <c r="G280" s="220"/>
      <c r="H280" s="224">
        <v>7.9</v>
      </c>
      <c r="I280" s="220"/>
      <c r="J280" s="220"/>
      <c r="K280" s="220"/>
      <c r="M280" s="97"/>
      <c r="N280" s="99"/>
      <c r="O280" s="100"/>
      <c r="P280" s="100"/>
      <c r="Q280" s="100"/>
      <c r="R280" s="100"/>
      <c r="S280" s="100"/>
      <c r="T280" s="100"/>
      <c r="U280" s="100"/>
      <c r="V280" s="100"/>
      <c r="W280" s="100"/>
      <c r="X280" s="101"/>
      <c r="AT280" s="98" t="s">
        <v>169</v>
      </c>
      <c r="AU280" s="98" t="s">
        <v>82</v>
      </c>
      <c r="AV280" s="13" t="s">
        <v>82</v>
      </c>
      <c r="AW280" s="13" t="s">
        <v>4</v>
      </c>
      <c r="AX280" s="13" t="s">
        <v>72</v>
      </c>
      <c r="AY280" s="98" t="s">
        <v>161</v>
      </c>
    </row>
    <row r="281" spans="1:65" s="14" customFormat="1">
      <c r="B281" s="225"/>
      <c r="C281" s="226"/>
      <c r="D281" s="221" t="s">
        <v>169</v>
      </c>
      <c r="E281" s="227" t="s">
        <v>1</v>
      </c>
      <c r="F281" s="228" t="s">
        <v>171</v>
      </c>
      <c r="G281" s="226"/>
      <c r="H281" s="229">
        <v>7.9</v>
      </c>
      <c r="I281" s="226"/>
      <c r="J281" s="226"/>
      <c r="K281" s="226"/>
      <c r="M281" s="102"/>
      <c r="N281" s="104"/>
      <c r="O281" s="105"/>
      <c r="P281" s="105"/>
      <c r="Q281" s="105"/>
      <c r="R281" s="105"/>
      <c r="S281" s="105"/>
      <c r="T281" s="105"/>
      <c r="U281" s="105"/>
      <c r="V281" s="105"/>
      <c r="W281" s="105"/>
      <c r="X281" s="106"/>
      <c r="AT281" s="103" t="s">
        <v>169</v>
      </c>
      <c r="AU281" s="103" t="s">
        <v>82</v>
      </c>
      <c r="AV281" s="14" t="s">
        <v>168</v>
      </c>
      <c r="AW281" s="14" t="s">
        <v>4</v>
      </c>
      <c r="AX281" s="14" t="s">
        <v>80</v>
      </c>
      <c r="AY281" s="103" t="s">
        <v>161</v>
      </c>
    </row>
    <row r="282" spans="1:65" s="2" customFormat="1" ht="55.5" customHeight="1">
      <c r="A282" s="21"/>
      <c r="B282" s="137"/>
      <c r="C282" s="213" t="s">
        <v>356</v>
      </c>
      <c r="D282" s="213" t="s">
        <v>164</v>
      </c>
      <c r="E282" s="214" t="s">
        <v>1728</v>
      </c>
      <c r="F282" s="215" t="s">
        <v>1729</v>
      </c>
      <c r="G282" s="216" t="s">
        <v>346</v>
      </c>
      <c r="H282" s="217">
        <v>80</v>
      </c>
      <c r="I282" s="123"/>
      <c r="J282" s="123"/>
      <c r="K282" s="218">
        <f>ROUND(P282*H282,2)</f>
        <v>0</v>
      </c>
      <c r="L282" s="89"/>
      <c r="M282" s="22"/>
      <c r="N282" s="90" t="s">
        <v>1</v>
      </c>
      <c r="O282" s="91" t="s">
        <v>35</v>
      </c>
      <c r="P282" s="92">
        <f>I282+J282</f>
        <v>0</v>
      </c>
      <c r="Q282" s="92">
        <f>ROUND(I282*H282,2)</f>
        <v>0</v>
      </c>
      <c r="R282" s="92">
        <f>ROUND(J282*H282,2)</f>
        <v>0</v>
      </c>
      <c r="S282" s="93">
        <v>0</v>
      </c>
      <c r="T282" s="93">
        <f>S282*H282</f>
        <v>0</v>
      </c>
      <c r="U282" s="93">
        <v>0</v>
      </c>
      <c r="V282" s="93">
        <f>U282*H282</f>
        <v>0</v>
      </c>
      <c r="W282" s="93">
        <v>0</v>
      </c>
      <c r="X282" s="94">
        <f>W282*H282</f>
        <v>0</v>
      </c>
      <c r="Y282" s="21"/>
      <c r="Z282" s="21"/>
      <c r="AA282" s="21"/>
      <c r="AB282" s="21"/>
      <c r="AC282" s="21"/>
      <c r="AD282" s="21"/>
      <c r="AE282" s="21"/>
      <c r="AR282" s="95" t="s">
        <v>239</v>
      </c>
      <c r="AT282" s="95" t="s">
        <v>164</v>
      </c>
      <c r="AU282" s="95" t="s">
        <v>82</v>
      </c>
      <c r="AY282" s="17" t="s">
        <v>161</v>
      </c>
      <c r="BE282" s="96">
        <f>IF(O282="základní",K282,0)</f>
        <v>0</v>
      </c>
      <c r="BF282" s="96">
        <f>IF(O282="snížená",K282,0)</f>
        <v>0</v>
      </c>
      <c r="BG282" s="96">
        <f>IF(O282="zákl. přenesená",K282,0)</f>
        <v>0</v>
      </c>
      <c r="BH282" s="96">
        <f>IF(O282="sníž. přenesená",K282,0)</f>
        <v>0</v>
      </c>
      <c r="BI282" s="96">
        <f>IF(O282="nulová",K282,0)</f>
        <v>0</v>
      </c>
      <c r="BJ282" s="17" t="s">
        <v>80</v>
      </c>
      <c r="BK282" s="96">
        <f>ROUND(P282*H282,2)</f>
        <v>0</v>
      </c>
      <c r="BL282" s="17" t="s">
        <v>239</v>
      </c>
      <c r="BM282" s="95" t="s">
        <v>708</v>
      </c>
    </row>
    <row r="283" spans="1:65" s="2" customFormat="1" ht="55.5" customHeight="1">
      <c r="A283" s="21"/>
      <c r="B283" s="137"/>
      <c r="C283" s="213" t="s">
        <v>709</v>
      </c>
      <c r="D283" s="213" t="s">
        <v>164</v>
      </c>
      <c r="E283" s="214" t="s">
        <v>1730</v>
      </c>
      <c r="F283" s="215" t="s">
        <v>1731</v>
      </c>
      <c r="G283" s="216" t="s">
        <v>346</v>
      </c>
      <c r="H283" s="217">
        <v>177.9</v>
      </c>
      <c r="I283" s="123"/>
      <c r="J283" s="123"/>
      <c r="K283" s="218">
        <f>ROUND(P283*H283,2)</f>
        <v>0</v>
      </c>
      <c r="L283" s="89"/>
      <c r="M283" s="22"/>
      <c r="N283" s="90" t="s">
        <v>1</v>
      </c>
      <c r="O283" s="91" t="s">
        <v>35</v>
      </c>
      <c r="P283" s="92">
        <f>I283+J283</f>
        <v>0</v>
      </c>
      <c r="Q283" s="92">
        <f>ROUND(I283*H283,2)</f>
        <v>0</v>
      </c>
      <c r="R283" s="92">
        <f>ROUND(J283*H283,2)</f>
        <v>0</v>
      </c>
      <c r="S283" s="93">
        <v>0</v>
      </c>
      <c r="T283" s="93">
        <f>S283*H283</f>
        <v>0</v>
      </c>
      <c r="U283" s="93">
        <v>0</v>
      </c>
      <c r="V283" s="93">
        <f>U283*H283</f>
        <v>0</v>
      </c>
      <c r="W283" s="93">
        <v>0</v>
      </c>
      <c r="X283" s="94">
        <f>W283*H283</f>
        <v>0</v>
      </c>
      <c r="Y283" s="21"/>
      <c r="Z283" s="21"/>
      <c r="AA283" s="21"/>
      <c r="AB283" s="21"/>
      <c r="AC283" s="21"/>
      <c r="AD283" s="21"/>
      <c r="AE283" s="21"/>
      <c r="AR283" s="95" t="s">
        <v>239</v>
      </c>
      <c r="AT283" s="95" t="s">
        <v>164</v>
      </c>
      <c r="AU283" s="95" t="s">
        <v>82</v>
      </c>
      <c r="AY283" s="17" t="s">
        <v>161</v>
      </c>
      <c r="BE283" s="96">
        <f>IF(O283="základní",K283,0)</f>
        <v>0</v>
      </c>
      <c r="BF283" s="96">
        <f>IF(O283="snížená",K283,0)</f>
        <v>0</v>
      </c>
      <c r="BG283" s="96">
        <f>IF(O283="zákl. přenesená",K283,0)</f>
        <v>0</v>
      </c>
      <c r="BH283" s="96">
        <f>IF(O283="sníž. přenesená",K283,0)</f>
        <v>0</v>
      </c>
      <c r="BI283" s="96">
        <f>IF(O283="nulová",K283,0)</f>
        <v>0</v>
      </c>
      <c r="BJ283" s="17" t="s">
        <v>80</v>
      </c>
      <c r="BK283" s="96">
        <f>ROUND(P283*H283,2)</f>
        <v>0</v>
      </c>
      <c r="BL283" s="17" t="s">
        <v>239</v>
      </c>
      <c r="BM283" s="95" t="s">
        <v>712</v>
      </c>
    </row>
    <row r="284" spans="1:65" s="2" customFormat="1" ht="33" customHeight="1">
      <c r="A284" s="21"/>
      <c r="B284" s="137"/>
      <c r="C284" s="213" t="s">
        <v>360</v>
      </c>
      <c r="D284" s="213" t="s">
        <v>164</v>
      </c>
      <c r="E284" s="214" t="s">
        <v>1732</v>
      </c>
      <c r="F284" s="215" t="s">
        <v>1733</v>
      </c>
      <c r="G284" s="216" t="s">
        <v>346</v>
      </c>
      <c r="H284" s="217">
        <v>257.89999999999998</v>
      </c>
      <c r="I284" s="123"/>
      <c r="J284" s="123"/>
      <c r="K284" s="218">
        <f>ROUND(P284*H284,2)</f>
        <v>0</v>
      </c>
      <c r="L284" s="89"/>
      <c r="M284" s="22"/>
      <c r="N284" s="90" t="s">
        <v>1</v>
      </c>
      <c r="O284" s="91" t="s">
        <v>35</v>
      </c>
      <c r="P284" s="92">
        <f>I284+J284</f>
        <v>0</v>
      </c>
      <c r="Q284" s="92">
        <f>ROUND(I284*H284,2)</f>
        <v>0</v>
      </c>
      <c r="R284" s="92">
        <f>ROUND(J284*H284,2)</f>
        <v>0</v>
      </c>
      <c r="S284" s="93">
        <v>0</v>
      </c>
      <c r="T284" s="93">
        <f>S284*H284</f>
        <v>0</v>
      </c>
      <c r="U284" s="93">
        <v>0</v>
      </c>
      <c r="V284" s="93">
        <f>U284*H284</f>
        <v>0</v>
      </c>
      <c r="W284" s="93">
        <v>0</v>
      </c>
      <c r="X284" s="94">
        <f>W284*H284</f>
        <v>0</v>
      </c>
      <c r="Y284" s="21"/>
      <c r="Z284" s="21"/>
      <c r="AA284" s="21"/>
      <c r="AB284" s="21"/>
      <c r="AC284" s="21"/>
      <c r="AD284" s="21"/>
      <c r="AE284" s="21"/>
      <c r="AR284" s="95" t="s">
        <v>239</v>
      </c>
      <c r="AT284" s="95" t="s">
        <v>164</v>
      </c>
      <c r="AU284" s="95" t="s">
        <v>82</v>
      </c>
      <c r="AY284" s="17" t="s">
        <v>161</v>
      </c>
      <c r="BE284" s="96">
        <f>IF(O284="základní",K284,0)</f>
        <v>0</v>
      </c>
      <c r="BF284" s="96">
        <f>IF(O284="snížená",K284,0)</f>
        <v>0</v>
      </c>
      <c r="BG284" s="96">
        <f>IF(O284="zákl. přenesená",K284,0)</f>
        <v>0</v>
      </c>
      <c r="BH284" s="96">
        <f>IF(O284="sníž. přenesená",K284,0)</f>
        <v>0</v>
      </c>
      <c r="BI284" s="96">
        <f>IF(O284="nulová",K284,0)</f>
        <v>0</v>
      </c>
      <c r="BJ284" s="17" t="s">
        <v>80</v>
      </c>
      <c r="BK284" s="96">
        <f>ROUND(P284*H284,2)</f>
        <v>0</v>
      </c>
      <c r="BL284" s="17" t="s">
        <v>239</v>
      </c>
      <c r="BM284" s="95" t="s">
        <v>716</v>
      </c>
    </row>
    <row r="285" spans="1:65" s="2" customFormat="1" ht="37.9" customHeight="1">
      <c r="A285" s="21"/>
      <c r="B285" s="137"/>
      <c r="C285" s="213" t="s">
        <v>717</v>
      </c>
      <c r="D285" s="213" t="s">
        <v>164</v>
      </c>
      <c r="E285" s="214" t="s">
        <v>1734</v>
      </c>
      <c r="F285" s="215" t="s">
        <v>1735</v>
      </c>
      <c r="G285" s="216" t="s">
        <v>346</v>
      </c>
      <c r="H285" s="217">
        <v>250</v>
      </c>
      <c r="I285" s="123"/>
      <c r="J285" s="123"/>
      <c r="K285" s="218">
        <f>ROUND(P285*H285,2)</f>
        <v>0</v>
      </c>
      <c r="L285" s="89"/>
      <c r="M285" s="22"/>
      <c r="N285" s="90" t="s">
        <v>1</v>
      </c>
      <c r="O285" s="91" t="s">
        <v>35</v>
      </c>
      <c r="P285" s="92">
        <f>I285+J285</f>
        <v>0</v>
      </c>
      <c r="Q285" s="92">
        <f>ROUND(I285*H285,2)</f>
        <v>0</v>
      </c>
      <c r="R285" s="92">
        <f>ROUND(J285*H285,2)</f>
        <v>0</v>
      </c>
      <c r="S285" s="93">
        <v>0</v>
      </c>
      <c r="T285" s="93">
        <f>S285*H285</f>
        <v>0</v>
      </c>
      <c r="U285" s="93">
        <v>0</v>
      </c>
      <c r="V285" s="93">
        <f>U285*H285</f>
        <v>0</v>
      </c>
      <c r="W285" s="93">
        <v>0</v>
      </c>
      <c r="X285" s="94">
        <f>W285*H285</f>
        <v>0</v>
      </c>
      <c r="Y285" s="21"/>
      <c r="Z285" s="21"/>
      <c r="AA285" s="21"/>
      <c r="AB285" s="21"/>
      <c r="AC285" s="21"/>
      <c r="AD285" s="21"/>
      <c r="AE285" s="21"/>
      <c r="AR285" s="95" t="s">
        <v>239</v>
      </c>
      <c r="AT285" s="95" t="s">
        <v>164</v>
      </c>
      <c r="AU285" s="95" t="s">
        <v>82</v>
      </c>
      <c r="AY285" s="17" t="s">
        <v>161</v>
      </c>
      <c r="BE285" s="96">
        <f>IF(O285="základní",K285,0)</f>
        <v>0</v>
      </c>
      <c r="BF285" s="96">
        <f>IF(O285="snížená",K285,0)</f>
        <v>0</v>
      </c>
      <c r="BG285" s="96">
        <f>IF(O285="zákl. přenesená",K285,0)</f>
        <v>0</v>
      </c>
      <c r="BH285" s="96">
        <f>IF(O285="sníž. přenesená",K285,0)</f>
        <v>0</v>
      </c>
      <c r="BI285" s="96">
        <f>IF(O285="nulová",K285,0)</f>
        <v>0</v>
      </c>
      <c r="BJ285" s="17" t="s">
        <v>80</v>
      </c>
      <c r="BK285" s="96">
        <f>ROUND(P285*H285,2)</f>
        <v>0</v>
      </c>
      <c r="BL285" s="17" t="s">
        <v>239</v>
      </c>
      <c r="BM285" s="95" t="s">
        <v>720</v>
      </c>
    </row>
    <row r="286" spans="1:65" s="13" customFormat="1">
      <c r="B286" s="219"/>
      <c r="C286" s="220"/>
      <c r="D286" s="221" t="s">
        <v>169</v>
      </c>
      <c r="E286" s="222" t="s">
        <v>1</v>
      </c>
      <c r="F286" s="223" t="s">
        <v>1736</v>
      </c>
      <c r="G286" s="220"/>
      <c r="H286" s="224">
        <v>250</v>
      </c>
      <c r="I286" s="220"/>
      <c r="J286" s="220"/>
      <c r="K286" s="220"/>
      <c r="M286" s="97"/>
      <c r="N286" s="99"/>
      <c r="O286" s="100"/>
      <c r="P286" s="100"/>
      <c r="Q286" s="100"/>
      <c r="R286" s="100"/>
      <c r="S286" s="100"/>
      <c r="T286" s="100"/>
      <c r="U286" s="100"/>
      <c r="V286" s="100"/>
      <c r="W286" s="100"/>
      <c r="X286" s="101"/>
      <c r="AT286" s="98" t="s">
        <v>169</v>
      </c>
      <c r="AU286" s="98" t="s">
        <v>82</v>
      </c>
      <c r="AV286" s="13" t="s">
        <v>82</v>
      </c>
      <c r="AW286" s="13" t="s">
        <v>4</v>
      </c>
      <c r="AX286" s="13" t="s">
        <v>72</v>
      </c>
      <c r="AY286" s="98" t="s">
        <v>161</v>
      </c>
    </row>
    <row r="287" spans="1:65" s="14" customFormat="1">
      <c r="B287" s="225"/>
      <c r="C287" s="226"/>
      <c r="D287" s="221" t="s">
        <v>169</v>
      </c>
      <c r="E287" s="227" t="s">
        <v>1</v>
      </c>
      <c r="F287" s="228" t="s">
        <v>171</v>
      </c>
      <c r="G287" s="226"/>
      <c r="H287" s="229">
        <v>250</v>
      </c>
      <c r="I287" s="226"/>
      <c r="J287" s="226"/>
      <c r="K287" s="226"/>
      <c r="M287" s="102"/>
      <c r="N287" s="104"/>
      <c r="O287" s="105"/>
      <c r="P287" s="105"/>
      <c r="Q287" s="105"/>
      <c r="R287" s="105"/>
      <c r="S287" s="105"/>
      <c r="T287" s="105"/>
      <c r="U287" s="105"/>
      <c r="V287" s="105"/>
      <c r="W287" s="105"/>
      <c r="X287" s="106"/>
      <c r="AT287" s="103" t="s">
        <v>169</v>
      </c>
      <c r="AU287" s="103" t="s">
        <v>82</v>
      </c>
      <c r="AV287" s="14" t="s">
        <v>168</v>
      </c>
      <c r="AW287" s="14" t="s">
        <v>4</v>
      </c>
      <c r="AX287" s="14" t="s">
        <v>80</v>
      </c>
      <c r="AY287" s="103" t="s">
        <v>161</v>
      </c>
    </row>
    <row r="288" spans="1:65" s="2" customFormat="1" ht="37.9" customHeight="1">
      <c r="A288" s="21"/>
      <c r="B288" s="137"/>
      <c r="C288" s="213" t="s">
        <v>364</v>
      </c>
      <c r="D288" s="213" t="s">
        <v>164</v>
      </c>
      <c r="E288" s="214" t="s">
        <v>1737</v>
      </c>
      <c r="F288" s="215" t="s">
        <v>1738</v>
      </c>
      <c r="G288" s="216" t="s">
        <v>346</v>
      </c>
      <c r="H288" s="217">
        <v>7.9</v>
      </c>
      <c r="I288" s="123"/>
      <c r="J288" s="123"/>
      <c r="K288" s="218">
        <f>ROUND(P288*H288,2)</f>
        <v>0</v>
      </c>
      <c r="L288" s="89"/>
      <c r="M288" s="22"/>
      <c r="N288" s="90" t="s">
        <v>1</v>
      </c>
      <c r="O288" s="91" t="s">
        <v>35</v>
      </c>
      <c r="P288" s="92">
        <f>I288+J288</f>
        <v>0</v>
      </c>
      <c r="Q288" s="92">
        <f>ROUND(I288*H288,2)</f>
        <v>0</v>
      </c>
      <c r="R288" s="92">
        <f>ROUND(J288*H288,2)</f>
        <v>0</v>
      </c>
      <c r="S288" s="93">
        <v>0</v>
      </c>
      <c r="T288" s="93">
        <f>S288*H288</f>
        <v>0</v>
      </c>
      <c r="U288" s="93">
        <v>0</v>
      </c>
      <c r="V288" s="93">
        <f>U288*H288</f>
        <v>0</v>
      </c>
      <c r="W288" s="93">
        <v>0</v>
      </c>
      <c r="X288" s="94">
        <f>W288*H288</f>
        <v>0</v>
      </c>
      <c r="Y288" s="21"/>
      <c r="Z288" s="21"/>
      <c r="AA288" s="21"/>
      <c r="AB288" s="21"/>
      <c r="AC288" s="21"/>
      <c r="AD288" s="21"/>
      <c r="AE288" s="21"/>
      <c r="AR288" s="95" t="s">
        <v>239</v>
      </c>
      <c r="AT288" s="95" t="s">
        <v>164</v>
      </c>
      <c r="AU288" s="95" t="s">
        <v>82</v>
      </c>
      <c r="AY288" s="17" t="s">
        <v>161</v>
      </c>
      <c r="BE288" s="96">
        <f>IF(O288="základní",K288,0)</f>
        <v>0</v>
      </c>
      <c r="BF288" s="96">
        <f>IF(O288="snížená",K288,0)</f>
        <v>0</v>
      </c>
      <c r="BG288" s="96">
        <f>IF(O288="zákl. přenesená",K288,0)</f>
        <v>0</v>
      </c>
      <c r="BH288" s="96">
        <f>IF(O288="sníž. přenesená",K288,0)</f>
        <v>0</v>
      </c>
      <c r="BI288" s="96">
        <f>IF(O288="nulová",K288,0)</f>
        <v>0</v>
      </c>
      <c r="BJ288" s="17" t="s">
        <v>80</v>
      </c>
      <c r="BK288" s="96">
        <f>ROUND(P288*H288,2)</f>
        <v>0</v>
      </c>
      <c r="BL288" s="17" t="s">
        <v>239</v>
      </c>
      <c r="BM288" s="95" t="s">
        <v>726</v>
      </c>
    </row>
    <row r="289" spans="1:65" s="2" customFormat="1" ht="16.5" customHeight="1">
      <c r="A289" s="21"/>
      <c r="B289" s="137"/>
      <c r="C289" s="213" t="s">
        <v>728</v>
      </c>
      <c r="D289" s="213" t="s">
        <v>164</v>
      </c>
      <c r="E289" s="214" t="s">
        <v>1739</v>
      </c>
      <c r="F289" s="215" t="s">
        <v>1740</v>
      </c>
      <c r="G289" s="216" t="s">
        <v>269</v>
      </c>
      <c r="H289" s="217">
        <v>1</v>
      </c>
      <c r="I289" s="123"/>
      <c r="J289" s="123"/>
      <c r="K289" s="218">
        <f>ROUND(P289*H289,2)</f>
        <v>0</v>
      </c>
      <c r="L289" s="89"/>
      <c r="M289" s="22"/>
      <c r="N289" s="90" t="s">
        <v>1</v>
      </c>
      <c r="O289" s="91" t="s">
        <v>35</v>
      </c>
      <c r="P289" s="92">
        <f>I289+J289</f>
        <v>0</v>
      </c>
      <c r="Q289" s="92">
        <f>ROUND(I289*H289,2)</f>
        <v>0</v>
      </c>
      <c r="R289" s="92">
        <f>ROUND(J289*H289,2)</f>
        <v>0</v>
      </c>
      <c r="S289" s="93">
        <v>0</v>
      </c>
      <c r="T289" s="93">
        <f>S289*H289</f>
        <v>0</v>
      </c>
      <c r="U289" s="93">
        <v>0</v>
      </c>
      <c r="V289" s="93">
        <f>U289*H289</f>
        <v>0</v>
      </c>
      <c r="W289" s="93">
        <v>0</v>
      </c>
      <c r="X289" s="94">
        <f>W289*H289</f>
        <v>0</v>
      </c>
      <c r="Y289" s="21"/>
      <c r="Z289" s="21"/>
      <c r="AA289" s="21"/>
      <c r="AB289" s="21"/>
      <c r="AC289" s="21"/>
      <c r="AD289" s="21"/>
      <c r="AE289" s="21"/>
      <c r="AR289" s="95" t="s">
        <v>239</v>
      </c>
      <c r="AT289" s="95" t="s">
        <v>164</v>
      </c>
      <c r="AU289" s="95" t="s">
        <v>82</v>
      </c>
      <c r="AY289" s="17" t="s">
        <v>161</v>
      </c>
      <c r="BE289" s="96">
        <f>IF(O289="základní",K289,0)</f>
        <v>0</v>
      </c>
      <c r="BF289" s="96">
        <f>IF(O289="snížená",K289,0)</f>
        <v>0</v>
      </c>
      <c r="BG289" s="96">
        <f>IF(O289="zákl. přenesená",K289,0)</f>
        <v>0</v>
      </c>
      <c r="BH289" s="96">
        <f>IF(O289="sníž. přenesená",K289,0)</f>
        <v>0</v>
      </c>
      <c r="BI289" s="96">
        <f>IF(O289="nulová",K289,0)</f>
        <v>0</v>
      </c>
      <c r="BJ289" s="17" t="s">
        <v>80</v>
      </c>
      <c r="BK289" s="96">
        <f>ROUND(P289*H289,2)</f>
        <v>0</v>
      </c>
      <c r="BL289" s="17" t="s">
        <v>239</v>
      </c>
      <c r="BM289" s="95" t="s">
        <v>731</v>
      </c>
    </row>
    <row r="290" spans="1:65" s="2" customFormat="1" ht="16.5" customHeight="1">
      <c r="A290" s="21"/>
      <c r="B290" s="137"/>
      <c r="C290" s="213" t="s">
        <v>369</v>
      </c>
      <c r="D290" s="213" t="s">
        <v>164</v>
      </c>
      <c r="E290" s="214" t="s">
        <v>1741</v>
      </c>
      <c r="F290" s="215" t="s">
        <v>1742</v>
      </c>
      <c r="G290" s="216" t="s">
        <v>269</v>
      </c>
      <c r="H290" s="217">
        <v>1</v>
      </c>
      <c r="I290" s="123"/>
      <c r="J290" s="123"/>
      <c r="K290" s="218">
        <f>ROUND(P290*H290,2)</f>
        <v>0</v>
      </c>
      <c r="L290" s="89"/>
      <c r="M290" s="22"/>
      <c r="N290" s="90" t="s">
        <v>1</v>
      </c>
      <c r="O290" s="91" t="s">
        <v>35</v>
      </c>
      <c r="P290" s="92">
        <f>I290+J290</f>
        <v>0</v>
      </c>
      <c r="Q290" s="92">
        <f>ROUND(I290*H290,2)</f>
        <v>0</v>
      </c>
      <c r="R290" s="92">
        <f>ROUND(J290*H290,2)</f>
        <v>0</v>
      </c>
      <c r="S290" s="93">
        <v>0</v>
      </c>
      <c r="T290" s="93">
        <f>S290*H290</f>
        <v>0</v>
      </c>
      <c r="U290" s="93">
        <v>0</v>
      </c>
      <c r="V290" s="93">
        <f>U290*H290</f>
        <v>0</v>
      </c>
      <c r="W290" s="93">
        <v>0</v>
      </c>
      <c r="X290" s="94">
        <f>W290*H290</f>
        <v>0</v>
      </c>
      <c r="Y290" s="21"/>
      <c r="Z290" s="21"/>
      <c r="AA290" s="21"/>
      <c r="AB290" s="21"/>
      <c r="AC290" s="21"/>
      <c r="AD290" s="21"/>
      <c r="AE290" s="21"/>
      <c r="AR290" s="95" t="s">
        <v>239</v>
      </c>
      <c r="AT290" s="95" t="s">
        <v>164</v>
      </c>
      <c r="AU290" s="95" t="s">
        <v>82</v>
      </c>
      <c r="AY290" s="17" t="s">
        <v>161</v>
      </c>
      <c r="BE290" s="96">
        <f>IF(O290="základní",K290,0)</f>
        <v>0</v>
      </c>
      <c r="BF290" s="96">
        <f>IF(O290="snížená",K290,0)</f>
        <v>0</v>
      </c>
      <c r="BG290" s="96">
        <f>IF(O290="zákl. přenesená",K290,0)</f>
        <v>0</v>
      </c>
      <c r="BH290" s="96">
        <f>IF(O290="sníž. přenesená",K290,0)</f>
        <v>0</v>
      </c>
      <c r="BI290" s="96">
        <f>IF(O290="nulová",K290,0)</f>
        <v>0</v>
      </c>
      <c r="BJ290" s="17" t="s">
        <v>80</v>
      </c>
      <c r="BK290" s="96">
        <f>ROUND(P290*H290,2)</f>
        <v>0</v>
      </c>
      <c r="BL290" s="17" t="s">
        <v>239</v>
      </c>
      <c r="BM290" s="95" t="s">
        <v>734</v>
      </c>
    </row>
    <row r="291" spans="1:65" s="2" customFormat="1" ht="16.5" customHeight="1">
      <c r="A291" s="21"/>
      <c r="B291" s="137"/>
      <c r="C291" s="213" t="s">
        <v>736</v>
      </c>
      <c r="D291" s="213" t="s">
        <v>164</v>
      </c>
      <c r="E291" s="214" t="s">
        <v>1743</v>
      </c>
      <c r="F291" s="215" t="s">
        <v>1744</v>
      </c>
      <c r="G291" s="216" t="s">
        <v>269</v>
      </c>
      <c r="H291" s="217">
        <v>18</v>
      </c>
      <c r="I291" s="123"/>
      <c r="J291" s="123"/>
      <c r="K291" s="218">
        <f>ROUND(P291*H291,2)</f>
        <v>0</v>
      </c>
      <c r="L291" s="89"/>
      <c r="M291" s="22"/>
      <c r="N291" s="90" t="s">
        <v>1</v>
      </c>
      <c r="O291" s="91" t="s">
        <v>35</v>
      </c>
      <c r="P291" s="92">
        <f>I291+J291</f>
        <v>0</v>
      </c>
      <c r="Q291" s="92">
        <f>ROUND(I291*H291,2)</f>
        <v>0</v>
      </c>
      <c r="R291" s="92">
        <f>ROUND(J291*H291,2)</f>
        <v>0</v>
      </c>
      <c r="S291" s="93">
        <v>0</v>
      </c>
      <c r="T291" s="93">
        <f>S291*H291</f>
        <v>0</v>
      </c>
      <c r="U291" s="93">
        <v>0</v>
      </c>
      <c r="V291" s="93">
        <f>U291*H291</f>
        <v>0</v>
      </c>
      <c r="W291" s="93">
        <v>0</v>
      </c>
      <c r="X291" s="94">
        <f>W291*H291</f>
        <v>0</v>
      </c>
      <c r="Y291" s="21"/>
      <c r="Z291" s="21"/>
      <c r="AA291" s="21"/>
      <c r="AB291" s="21"/>
      <c r="AC291" s="21"/>
      <c r="AD291" s="21"/>
      <c r="AE291" s="21"/>
      <c r="AR291" s="95" t="s">
        <v>239</v>
      </c>
      <c r="AT291" s="95" t="s">
        <v>164</v>
      </c>
      <c r="AU291" s="95" t="s">
        <v>82</v>
      </c>
      <c r="AY291" s="17" t="s">
        <v>161</v>
      </c>
      <c r="BE291" s="96">
        <f>IF(O291="základní",K291,0)</f>
        <v>0</v>
      </c>
      <c r="BF291" s="96">
        <f>IF(O291="snížená",K291,0)</f>
        <v>0</v>
      </c>
      <c r="BG291" s="96">
        <f>IF(O291="zákl. přenesená",K291,0)</f>
        <v>0</v>
      </c>
      <c r="BH291" s="96">
        <f>IF(O291="sníž. přenesená",K291,0)</f>
        <v>0</v>
      </c>
      <c r="BI291" s="96">
        <f>IF(O291="nulová",K291,0)</f>
        <v>0</v>
      </c>
      <c r="BJ291" s="17" t="s">
        <v>80</v>
      </c>
      <c r="BK291" s="96">
        <f>ROUND(P291*H291,2)</f>
        <v>0</v>
      </c>
      <c r="BL291" s="17" t="s">
        <v>239</v>
      </c>
      <c r="BM291" s="95" t="s">
        <v>739</v>
      </c>
    </row>
    <row r="292" spans="1:65" s="2" customFormat="1" ht="49.15" customHeight="1">
      <c r="A292" s="21"/>
      <c r="B292" s="137"/>
      <c r="C292" s="213" t="s">
        <v>374</v>
      </c>
      <c r="D292" s="213" t="s">
        <v>164</v>
      </c>
      <c r="E292" s="214" t="s">
        <v>1745</v>
      </c>
      <c r="F292" s="215" t="s">
        <v>1746</v>
      </c>
      <c r="G292" s="216" t="s">
        <v>282</v>
      </c>
      <c r="H292" s="217">
        <v>0.373</v>
      </c>
      <c r="I292" s="218">
        <v>0</v>
      </c>
      <c r="J292" s="123"/>
      <c r="K292" s="218">
        <f>ROUND(P292*H292,2)</f>
        <v>0</v>
      </c>
      <c r="L292" s="89"/>
      <c r="M292" s="22"/>
      <c r="N292" s="90" t="s">
        <v>1</v>
      </c>
      <c r="O292" s="91" t="s">
        <v>35</v>
      </c>
      <c r="P292" s="92">
        <f>I292+J292</f>
        <v>0</v>
      </c>
      <c r="Q292" s="92">
        <f>ROUND(I292*H292,2)</f>
        <v>0</v>
      </c>
      <c r="R292" s="92">
        <f>ROUND(J292*H292,2)</f>
        <v>0</v>
      </c>
      <c r="S292" s="93">
        <v>0</v>
      </c>
      <c r="T292" s="93">
        <f>S292*H292</f>
        <v>0</v>
      </c>
      <c r="U292" s="93">
        <v>0</v>
      </c>
      <c r="V292" s="93">
        <f>U292*H292</f>
        <v>0</v>
      </c>
      <c r="W292" s="93">
        <v>0</v>
      </c>
      <c r="X292" s="94">
        <f>W292*H292</f>
        <v>0</v>
      </c>
      <c r="Y292" s="21"/>
      <c r="Z292" s="21"/>
      <c r="AA292" s="21"/>
      <c r="AB292" s="21"/>
      <c r="AC292" s="21"/>
      <c r="AD292" s="21"/>
      <c r="AE292" s="21"/>
      <c r="AR292" s="95" t="s">
        <v>239</v>
      </c>
      <c r="AT292" s="95" t="s">
        <v>164</v>
      </c>
      <c r="AU292" s="95" t="s">
        <v>82</v>
      </c>
      <c r="AY292" s="17" t="s">
        <v>161</v>
      </c>
      <c r="BE292" s="96">
        <f>IF(O292="základní",K292,0)</f>
        <v>0</v>
      </c>
      <c r="BF292" s="96">
        <f>IF(O292="snížená",K292,0)</f>
        <v>0</v>
      </c>
      <c r="BG292" s="96">
        <f>IF(O292="zákl. přenesená",K292,0)</f>
        <v>0</v>
      </c>
      <c r="BH292" s="96">
        <f>IF(O292="sníž. přenesená",K292,0)</f>
        <v>0</v>
      </c>
      <c r="BI292" s="96">
        <f>IF(O292="nulová",K292,0)</f>
        <v>0</v>
      </c>
      <c r="BJ292" s="17" t="s">
        <v>80</v>
      </c>
      <c r="BK292" s="96">
        <f>ROUND(P292*H292,2)</f>
        <v>0</v>
      </c>
      <c r="BL292" s="17" t="s">
        <v>239</v>
      </c>
      <c r="BM292" s="95" t="s">
        <v>745</v>
      </c>
    </row>
    <row r="293" spans="1:65" s="12" customFormat="1" ht="22.9" customHeight="1">
      <c r="B293" s="206"/>
      <c r="C293" s="207"/>
      <c r="D293" s="208" t="s">
        <v>71</v>
      </c>
      <c r="E293" s="211" t="s">
        <v>1747</v>
      </c>
      <c r="F293" s="211" t="s">
        <v>1748</v>
      </c>
      <c r="G293" s="207"/>
      <c r="H293" s="207"/>
      <c r="I293" s="207"/>
      <c r="J293" s="207"/>
      <c r="K293" s="212">
        <f>BK293</f>
        <v>0</v>
      </c>
      <c r="M293" s="80"/>
      <c r="N293" s="82"/>
      <c r="O293" s="83"/>
      <c r="P293" s="83"/>
      <c r="Q293" s="84">
        <f>SUM(Q294:Q313)</f>
        <v>0</v>
      </c>
      <c r="R293" s="84">
        <f>SUM(R294:R313)</f>
        <v>0</v>
      </c>
      <c r="S293" s="83"/>
      <c r="T293" s="85">
        <f>SUM(T294:T313)</f>
        <v>0</v>
      </c>
      <c r="U293" s="83"/>
      <c r="V293" s="85">
        <f>SUM(V294:V313)</f>
        <v>0</v>
      </c>
      <c r="W293" s="83"/>
      <c r="X293" s="86">
        <f>SUM(X294:X313)</f>
        <v>0</v>
      </c>
      <c r="AR293" s="81" t="s">
        <v>82</v>
      </c>
      <c r="AT293" s="87" t="s">
        <v>71</v>
      </c>
      <c r="AU293" s="87" t="s">
        <v>80</v>
      </c>
      <c r="AY293" s="81" t="s">
        <v>161</v>
      </c>
      <c r="BK293" s="88">
        <f>SUM(BK294:BK313)</f>
        <v>0</v>
      </c>
    </row>
    <row r="294" spans="1:65" s="2" customFormat="1" ht="33" customHeight="1">
      <c r="A294" s="21"/>
      <c r="B294" s="137"/>
      <c r="C294" s="213" t="s">
        <v>747</v>
      </c>
      <c r="D294" s="213" t="s">
        <v>164</v>
      </c>
      <c r="E294" s="214" t="s">
        <v>1749</v>
      </c>
      <c r="F294" s="215" t="s">
        <v>1750</v>
      </c>
      <c r="G294" s="216" t="s">
        <v>1751</v>
      </c>
      <c r="H294" s="217">
        <v>1</v>
      </c>
      <c r="I294" s="123"/>
      <c r="J294" s="123"/>
      <c r="K294" s="218">
        <f t="shared" ref="K294:K313" si="14">ROUND(P294*H294,2)</f>
        <v>0</v>
      </c>
      <c r="L294" s="89"/>
      <c r="M294" s="22"/>
      <c r="N294" s="90" t="s">
        <v>1</v>
      </c>
      <c r="O294" s="91" t="s">
        <v>35</v>
      </c>
      <c r="P294" s="92">
        <f t="shared" ref="P294:P313" si="15">I294+J294</f>
        <v>0</v>
      </c>
      <c r="Q294" s="92">
        <f t="shared" ref="Q294:Q313" si="16">ROUND(I294*H294,2)</f>
        <v>0</v>
      </c>
      <c r="R294" s="92">
        <f t="shared" ref="R294:R313" si="17">ROUND(J294*H294,2)</f>
        <v>0</v>
      </c>
      <c r="S294" s="93">
        <v>0</v>
      </c>
      <c r="T294" s="93">
        <f t="shared" ref="T294:T313" si="18">S294*H294</f>
        <v>0</v>
      </c>
      <c r="U294" s="93">
        <v>0</v>
      </c>
      <c r="V294" s="93">
        <f t="shared" ref="V294:V313" si="19">U294*H294</f>
        <v>0</v>
      </c>
      <c r="W294" s="93">
        <v>0</v>
      </c>
      <c r="X294" s="94">
        <f t="shared" ref="X294:X313" si="20">W294*H294</f>
        <v>0</v>
      </c>
      <c r="Y294" s="21"/>
      <c r="Z294" s="21"/>
      <c r="AA294" s="21"/>
      <c r="AB294" s="21"/>
      <c r="AC294" s="21"/>
      <c r="AD294" s="21"/>
      <c r="AE294" s="21"/>
      <c r="AR294" s="95" t="s">
        <v>239</v>
      </c>
      <c r="AT294" s="95" t="s">
        <v>164</v>
      </c>
      <c r="AU294" s="95" t="s">
        <v>82</v>
      </c>
      <c r="AY294" s="17" t="s">
        <v>161</v>
      </c>
      <c r="BE294" s="96">
        <f t="shared" ref="BE294:BE313" si="21">IF(O294="základní",K294,0)</f>
        <v>0</v>
      </c>
      <c r="BF294" s="96">
        <f t="shared" ref="BF294:BF313" si="22">IF(O294="snížená",K294,0)</f>
        <v>0</v>
      </c>
      <c r="BG294" s="96">
        <f t="shared" ref="BG294:BG313" si="23">IF(O294="zákl. přenesená",K294,0)</f>
        <v>0</v>
      </c>
      <c r="BH294" s="96">
        <f t="shared" ref="BH294:BH313" si="24">IF(O294="sníž. přenesená",K294,0)</f>
        <v>0</v>
      </c>
      <c r="BI294" s="96">
        <f t="shared" ref="BI294:BI313" si="25">IF(O294="nulová",K294,0)</f>
        <v>0</v>
      </c>
      <c r="BJ294" s="17" t="s">
        <v>80</v>
      </c>
      <c r="BK294" s="96">
        <f t="shared" ref="BK294:BK313" si="26">ROUND(P294*H294,2)</f>
        <v>0</v>
      </c>
      <c r="BL294" s="17" t="s">
        <v>239</v>
      </c>
      <c r="BM294" s="95" t="s">
        <v>750</v>
      </c>
    </row>
    <row r="295" spans="1:65" s="2" customFormat="1" ht="24.2" customHeight="1">
      <c r="A295" s="21"/>
      <c r="B295" s="137"/>
      <c r="C295" s="213" t="s">
        <v>379</v>
      </c>
      <c r="D295" s="213" t="s">
        <v>164</v>
      </c>
      <c r="E295" s="214" t="s">
        <v>1752</v>
      </c>
      <c r="F295" s="215" t="s">
        <v>1753</v>
      </c>
      <c r="G295" s="216" t="s">
        <v>1751</v>
      </c>
      <c r="H295" s="217">
        <v>1</v>
      </c>
      <c r="I295" s="123"/>
      <c r="J295" s="123"/>
      <c r="K295" s="218">
        <f t="shared" si="14"/>
        <v>0</v>
      </c>
      <c r="L295" s="89"/>
      <c r="M295" s="22"/>
      <c r="N295" s="90" t="s">
        <v>1</v>
      </c>
      <c r="O295" s="91" t="s">
        <v>35</v>
      </c>
      <c r="P295" s="92">
        <f t="shared" si="15"/>
        <v>0</v>
      </c>
      <c r="Q295" s="92">
        <f t="shared" si="16"/>
        <v>0</v>
      </c>
      <c r="R295" s="92">
        <f t="shared" si="17"/>
        <v>0</v>
      </c>
      <c r="S295" s="93">
        <v>0</v>
      </c>
      <c r="T295" s="93">
        <f t="shared" si="18"/>
        <v>0</v>
      </c>
      <c r="U295" s="93">
        <v>0</v>
      </c>
      <c r="V295" s="93">
        <f t="shared" si="19"/>
        <v>0</v>
      </c>
      <c r="W295" s="93">
        <v>0</v>
      </c>
      <c r="X295" s="94">
        <f t="shared" si="20"/>
        <v>0</v>
      </c>
      <c r="Y295" s="21"/>
      <c r="Z295" s="21"/>
      <c r="AA295" s="21"/>
      <c r="AB295" s="21"/>
      <c r="AC295" s="21"/>
      <c r="AD295" s="21"/>
      <c r="AE295" s="21"/>
      <c r="AR295" s="95" t="s">
        <v>239</v>
      </c>
      <c r="AT295" s="95" t="s">
        <v>164</v>
      </c>
      <c r="AU295" s="95" t="s">
        <v>82</v>
      </c>
      <c r="AY295" s="17" t="s">
        <v>161</v>
      </c>
      <c r="BE295" s="96">
        <f t="shared" si="21"/>
        <v>0</v>
      </c>
      <c r="BF295" s="96">
        <f t="shared" si="22"/>
        <v>0</v>
      </c>
      <c r="BG295" s="96">
        <f t="shared" si="23"/>
        <v>0</v>
      </c>
      <c r="BH295" s="96">
        <f t="shared" si="24"/>
        <v>0</v>
      </c>
      <c r="BI295" s="96">
        <f t="shared" si="25"/>
        <v>0</v>
      </c>
      <c r="BJ295" s="17" t="s">
        <v>80</v>
      </c>
      <c r="BK295" s="96">
        <f t="shared" si="26"/>
        <v>0</v>
      </c>
      <c r="BL295" s="17" t="s">
        <v>239</v>
      </c>
      <c r="BM295" s="95" t="s">
        <v>754</v>
      </c>
    </row>
    <row r="296" spans="1:65" s="2" customFormat="1" ht="24.2" customHeight="1">
      <c r="A296" s="21"/>
      <c r="B296" s="137"/>
      <c r="C296" s="235" t="s">
        <v>755</v>
      </c>
      <c r="D296" s="235" t="s">
        <v>549</v>
      </c>
      <c r="E296" s="236" t="s">
        <v>1754</v>
      </c>
      <c r="F296" s="237" t="s">
        <v>1755</v>
      </c>
      <c r="G296" s="238" t="s">
        <v>269</v>
      </c>
      <c r="H296" s="239">
        <v>1</v>
      </c>
      <c r="I296" s="123"/>
      <c r="J296" s="240"/>
      <c r="K296" s="241">
        <f t="shared" si="14"/>
        <v>0</v>
      </c>
      <c r="L296" s="115"/>
      <c r="M296" s="116"/>
      <c r="N296" s="117" t="s">
        <v>1</v>
      </c>
      <c r="O296" s="91" t="s">
        <v>35</v>
      </c>
      <c r="P296" s="92">
        <f t="shared" si="15"/>
        <v>0</v>
      </c>
      <c r="Q296" s="92">
        <f t="shared" si="16"/>
        <v>0</v>
      </c>
      <c r="R296" s="92">
        <f t="shared" si="17"/>
        <v>0</v>
      </c>
      <c r="S296" s="93">
        <v>0</v>
      </c>
      <c r="T296" s="93">
        <f t="shared" si="18"/>
        <v>0</v>
      </c>
      <c r="U296" s="93">
        <v>0</v>
      </c>
      <c r="V296" s="93">
        <f t="shared" si="19"/>
        <v>0</v>
      </c>
      <c r="W296" s="93">
        <v>0</v>
      </c>
      <c r="X296" s="94">
        <f t="shared" si="20"/>
        <v>0</v>
      </c>
      <c r="Y296" s="21"/>
      <c r="Z296" s="21"/>
      <c r="AA296" s="21"/>
      <c r="AB296" s="21"/>
      <c r="AC296" s="21"/>
      <c r="AD296" s="21"/>
      <c r="AE296" s="21"/>
      <c r="AR296" s="95" t="s">
        <v>286</v>
      </c>
      <c r="AT296" s="95" t="s">
        <v>549</v>
      </c>
      <c r="AU296" s="95" t="s">
        <v>82</v>
      </c>
      <c r="AY296" s="17" t="s">
        <v>161</v>
      </c>
      <c r="BE296" s="96">
        <f t="shared" si="21"/>
        <v>0</v>
      </c>
      <c r="BF296" s="96">
        <f t="shared" si="22"/>
        <v>0</v>
      </c>
      <c r="BG296" s="96">
        <f t="shared" si="23"/>
        <v>0</v>
      </c>
      <c r="BH296" s="96">
        <f t="shared" si="24"/>
        <v>0</v>
      </c>
      <c r="BI296" s="96">
        <f t="shared" si="25"/>
        <v>0</v>
      </c>
      <c r="BJ296" s="17" t="s">
        <v>80</v>
      </c>
      <c r="BK296" s="96">
        <f t="shared" si="26"/>
        <v>0</v>
      </c>
      <c r="BL296" s="17" t="s">
        <v>239</v>
      </c>
      <c r="BM296" s="95" t="s">
        <v>758</v>
      </c>
    </row>
    <row r="297" spans="1:65" s="2" customFormat="1" ht="44.25" customHeight="1">
      <c r="A297" s="21"/>
      <c r="B297" s="137"/>
      <c r="C297" s="213" t="s">
        <v>415</v>
      </c>
      <c r="D297" s="213" t="s">
        <v>164</v>
      </c>
      <c r="E297" s="214" t="s">
        <v>1756</v>
      </c>
      <c r="F297" s="215" t="s">
        <v>1757</v>
      </c>
      <c r="G297" s="216" t="s">
        <v>1751</v>
      </c>
      <c r="H297" s="217">
        <v>1</v>
      </c>
      <c r="I297" s="123"/>
      <c r="J297" s="123"/>
      <c r="K297" s="218">
        <f t="shared" si="14"/>
        <v>0</v>
      </c>
      <c r="L297" s="89"/>
      <c r="M297" s="22"/>
      <c r="N297" s="90" t="s">
        <v>1</v>
      </c>
      <c r="O297" s="91" t="s">
        <v>35</v>
      </c>
      <c r="P297" s="92">
        <f t="shared" si="15"/>
        <v>0</v>
      </c>
      <c r="Q297" s="92">
        <f t="shared" si="16"/>
        <v>0</v>
      </c>
      <c r="R297" s="92">
        <f t="shared" si="17"/>
        <v>0</v>
      </c>
      <c r="S297" s="93">
        <v>0</v>
      </c>
      <c r="T297" s="93">
        <f t="shared" si="18"/>
        <v>0</v>
      </c>
      <c r="U297" s="93">
        <v>0</v>
      </c>
      <c r="V297" s="93">
        <f t="shared" si="19"/>
        <v>0</v>
      </c>
      <c r="W297" s="93">
        <v>0</v>
      </c>
      <c r="X297" s="94">
        <f t="shared" si="20"/>
        <v>0</v>
      </c>
      <c r="Y297" s="21"/>
      <c r="Z297" s="21"/>
      <c r="AA297" s="21"/>
      <c r="AB297" s="21"/>
      <c r="AC297" s="21"/>
      <c r="AD297" s="21"/>
      <c r="AE297" s="21"/>
      <c r="AR297" s="95" t="s">
        <v>239</v>
      </c>
      <c r="AT297" s="95" t="s">
        <v>164</v>
      </c>
      <c r="AU297" s="95" t="s">
        <v>82</v>
      </c>
      <c r="AY297" s="17" t="s">
        <v>161</v>
      </c>
      <c r="BE297" s="96">
        <f t="shared" si="21"/>
        <v>0</v>
      </c>
      <c r="BF297" s="96">
        <f t="shared" si="22"/>
        <v>0</v>
      </c>
      <c r="BG297" s="96">
        <f t="shared" si="23"/>
        <v>0</v>
      </c>
      <c r="BH297" s="96">
        <f t="shared" si="24"/>
        <v>0</v>
      </c>
      <c r="BI297" s="96">
        <f t="shared" si="25"/>
        <v>0</v>
      </c>
      <c r="BJ297" s="17" t="s">
        <v>80</v>
      </c>
      <c r="BK297" s="96">
        <f t="shared" si="26"/>
        <v>0</v>
      </c>
      <c r="BL297" s="17" t="s">
        <v>239</v>
      </c>
      <c r="BM297" s="95" t="s">
        <v>642</v>
      </c>
    </row>
    <row r="298" spans="1:65" s="2" customFormat="1" ht="41.25" customHeight="1">
      <c r="A298" s="21"/>
      <c r="B298" s="137"/>
      <c r="C298" s="213" t="s">
        <v>807</v>
      </c>
      <c r="D298" s="213" t="s">
        <v>164</v>
      </c>
      <c r="E298" s="214" t="s">
        <v>1758</v>
      </c>
      <c r="F298" s="215" t="s">
        <v>2353</v>
      </c>
      <c r="G298" s="216" t="s">
        <v>1751</v>
      </c>
      <c r="H298" s="217">
        <v>1</v>
      </c>
      <c r="I298" s="123"/>
      <c r="J298" s="123"/>
      <c r="K298" s="218">
        <f t="shared" si="14"/>
        <v>0</v>
      </c>
      <c r="L298" s="89"/>
      <c r="M298" s="22"/>
      <c r="N298" s="90" t="s">
        <v>1</v>
      </c>
      <c r="O298" s="91" t="s">
        <v>35</v>
      </c>
      <c r="P298" s="92">
        <f t="shared" si="15"/>
        <v>0</v>
      </c>
      <c r="Q298" s="92">
        <f t="shared" si="16"/>
        <v>0</v>
      </c>
      <c r="R298" s="92">
        <f t="shared" si="17"/>
        <v>0</v>
      </c>
      <c r="S298" s="93">
        <v>0</v>
      </c>
      <c r="T298" s="93">
        <f t="shared" si="18"/>
        <v>0</v>
      </c>
      <c r="U298" s="93">
        <v>0</v>
      </c>
      <c r="V298" s="93">
        <f t="shared" si="19"/>
        <v>0</v>
      </c>
      <c r="W298" s="93">
        <v>0</v>
      </c>
      <c r="X298" s="94">
        <f t="shared" si="20"/>
        <v>0</v>
      </c>
      <c r="Y298" s="21"/>
      <c r="Z298" s="21"/>
      <c r="AA298" s="21"/>
      <c r="AB298" s="21"/>
      <c r="AC298" s="21"/>
      <c r="AD298" s="21"/>
      <c r="AE298" s="21"/>
      <c r="AR298" s="95" t="s">
        <v>239</v>
      </c>
      <c r="AT298" s="95" t="s">
        <v>164</v>
      </c>
      <c r="AU298" s="95" t="s">
        <v>82</v>
      </c>
      <c r="AY298" s="17" t="s">
        <v>161</v>
      </c>
      <c r="BE298" s="96">
        <f t="shared" si="21"/>
        <v>0</v>
      </c>
      <c r="BF298" s="96">
        <f t="shared" si="22"/>
        <v>0</v>
      </c>
      <c r="BG298" s="96">
        <f t="shared" si="23"/>
        <v>0</v>
      </c>
      <c r="BH298" s="96">
        <f t="shared" si="24"/>
        <v>0</v>
      </c>
      <c r="BI298" s="96">
        <f t="shared" si="25"/>
        <v>0</v>
      </c>
      <c r="BJ298" s="17" t="s">
        <v>80</v>
      </c>
      <c r="BK298" s="96">
        <f t="shared" si="26"/>
        <v>0</v>
      </c>
      <c r="BL298" s="17" t="s">
        <v>239</v>
      </c>
      <c r="BM298" s="95" t="s">
        <v>810</v>
      </c>
    </row>
    <row r="299" spans="1:65" s="2" customFormat="1" ht="24.2" customHeight="1">
      <c r="A299" s="21"/>
      <c r="B299" s="137"/>
      <c r="C299" s="213" t="s">
        <v>423</v>
      </c>
      <c r="D299" s="213" t="s">
        <v>164</v>
      </c>
      <c r="E299" s="214" t="s">
        <v>1759</v>
      </c>
      <c r="F299" s="215" t="s">
        <v>1760</v>
      </c>
      <c r="G299" s="216" t="s">
        <v>269</v>
      </c>
      <c r="H299" s="217">
        <v>1</v>
      </c>
      <c r="I299" s="218">
        <v>0</v>
      </c>
      <c r="J299" s="123"/>
      <c r="K299" s="218">
        <f t="shared" si="14"/>
        <v>0</v>
      </c>
      <c r="L299" s="89"/>
      <c r="M299" s="22"/>
      <c r="N299" s="90" t="s">
        <v>1</v>
      </c>
      <c r="O299" s="91" t="s">
        <v>35</v>
      </c>
      <c r="P299" s="92">
        <f t="shared" si="15"/>
        <v>0</v>
      </c>
      <c r="Q299" s="92">
        <f t="shared" si="16"/>
        <v>0</v>
      </c>
      <c r="R299" s="92">
        <f t="shared" si="17"/>
        <v>0</v>
      </c>
      <c r="S299" s="93">
        <v>0</v>
      </c>
      <c r="T299" s="93">
        <f t="shared" si="18"/>
        <v>0</v>
      </c>
      <c r="U299" s="93">
        <v>0</v>
      </c>
      <c r="V299" s="93">
        <f t="shared" si="19"/>
        <v>0</v>
      </c>
      <c r="W299" s="93">
        <v>0</v>
      </c>
      <c r="X299" s="94">
        <f t="shared" si="20"/>
        <v>0</v>
      </c>
      <c r="Y299" s="21"/>
      <c r="Z299" s="21"/>
      <c r="AA299" s="21"/>
      <c r="AB299" s="21"/>
      <c r="AC299" s="21"/>
      <c r="AD299" s="21"/>
      <c r="AE299" s="21"/>
      <c r="AR299" s="95" t="s">
        <v>239</v>
      </c>
      <c r="AT299" s="95" t="s">
        <v>164</v>
      </c>
      <c r="AU299" s="95" t="s">
        <v>82</v>
      </c>
      <c r="AY299" s="17" t="s">
        <v>161</v>
      </c>
      <c r="BE299" s="96">
        <f t="shared" si="21"/>
        <v>0</v>
      </c>
      <c r="BF299" s="96">
        <f t="shared" si="22"/>
        <v>0</v>
      </c>
      <c r="BG299" s="96">
        <f t="shared" si="23"/>
        <v>0</v>
      </c>
      <c r="BH299" s="96">
        <f t="shared" si="24"/>
        <v>0</v>
      </c>
      <c r="BI299" s="96">
        <f t="shared" si="25"/>
        <v>0</v>
      </c>
      <c r="BJ299" s="17" t="s">
        <v>80</v>
      </c>
      <c r="BK299" s="96">
        <f t="shared" si="26"/>
        <v>0</v>
      </c>
      <c r="BL299" s="17" t="s">
        <v>239</v>
      </c>
      <c r="BM299" s="95" t="s">
        <v>813</v>
      </c>
    </row>
    <row r="300" spans="1:65" s="2" customFormat="1" ht="16.5" customHeight="1">
      <c r="A300" s="21"/>
      <c r="B300" s="137"/>
      <c r="C300" s="235" t="s">
        <v>815</v>
      </c>
      <c r="D300" s="235" t="s">
        <v>549</v>
      </c>
      <c r="E300" s="236" t="s">
        <v>1761</v>
      </c>
      <c r="F300" s="237" t="s">
        <v>1762</v>
      </c>
      <c r="G300" s="238" t="s">
        <v>269</v>
      </c>
      <c r="H300" s="239">
        <v>1</v>
      </c>
      <c r="I300" s="123"/>
      <c r="J300" s="240"/>
      <c r="K300" s="241">
        <f t="shared" si="14"/>
        <v>0</v>
      </c>
      <c r="L300" s="115"/>
      <c r="M300" s="116"/>
      <c r="N300" s="117" t="s">
        <v>1</v>
      </c>
      <c r="O300" s="91" t="s">
        <v>35</v>
      </c>
      <c r="P300" s="92">
        <f t="shared" si="15"/>
        <v>0</v>
      </c>
      <c r="Q300" s="92">
        <f t="shared" si="16"/>
        <v>0</v>
      </c>
      <c r="R300" s="92">
        <f t="shared" si="17"/>
        <v>0</v>
      </c>
      <c r="S300" s="93">
        <v>0</v>
      </c>
      <c r="T300" s="93">
        <f t="shared" si="18"/>
        <v>0</v>
      </c>
      <c r="U300" s="93">
        <v>0</v>
      </c>
      <c r="V300" s="93">
        <f t="shared" si="19"/>
        <v>0</v>
      </c>
      <c r="W300" s="93">
        <v>0</v>
      </c>
      <c r="X300" s="94">
        <f t="shared" si="20"/>
        <v>0</v>
      </c>
      <c r="Y300" s="21"/>
      <c r="Z300" s="21"/>
      <c r="AA300" s="21"/>
      <c r="AB300" s="21"/>
      <c r="AC300" s="21"/>
      <c r="AD300" s="21"/>
      <c r="AE300" s="21"/>
      <c r="AR300" s="95" t="s">
        <v>286</v>
      </c>
      <c r="AT300" s="95" t="s">
        <v>549</v>
      </c>
      <c r="AU300" s="95" t="s">
        <v>82</v>
      </c>
      <c r="AY300" s="17" t="s">
        <v>161</v>
      </c>
      <c r="BE300" s="96">
        <f t="shared" si="21"/>
        <v>0</v>
      </c>
      <c r="BF300" s="96">
        <f t="shared" si="22"/>
        <v>0</v>
      </c>
      <c r="BG300" s="96">
        <f t="shared" si="23"/>
        <v>0</v>
      </c>
      <c r="BH300" s="96">
        <f t="shared" si="24"/>
        <v>0</v>
      </c>
      <c r="BI300" s="96">
        <f t="shared" si="25"/>
        <v>0</v>
      </c>
      <c r="BJ300" s="17" t="s">
        <v>80</v>
      </c>
      <c r="BK300" s="96">
        <f t="shared" si="26"/>
        <v>0</v>
      </c>
      <c r="BL300" s="17" t="s">
        <v>239</v>
      </c>
      <c r="BM300" s="95" t="s">
        <v>818</v>
      </c>
    </row>
    <row r="301" spans="1:65" s="2" customFormat="1" ht="37.9" customHeight="1">
      <c r="A301" s="21"/>
      <c r="B301" s="137"/>
      <c r="C301" s="213" t="s">
        <v>437</v>
      </c>
      <c r="D301" s="213" t="s">
        <v>164</v>
      </c>
      <c r="E301" s="214" t="s">
        <v>1763</v>
      </c>
      <c r="F301" s="215" t="s">
        <v>1764</v>
      </c>
      <c r="G301" s="216" t="s">
        <v>1751</v>
      </c>
      <c r="H301" s="217">
        <v>5</v>
      </c>
      <c r="I301" s="123"/>
      <c r="J301" s="123"/>
      <c r="K301" s="218">
        <f t="shared" si="14"/>
        <v>0</v>
      </c>
      <c r="L301" s="89"/>
      <c r="M301" s="22"/>
      <c r="N301" s="90" t="s">
        <v>1</v>
      </c>
      <c r="O301" s="91" t="s">
        <v>35</v>
      </c>
      <c r="P301" s="92">
        <f t="shared" si="15"/>
        <v>0</v>
      </c>
      <c r="Q301" s="92">
        <f t="shared" si="16"/>
        <v>0</v>
      </c>
      <c r="R301" s="92">
        <f t="shared" si="17"/>
        <v>0</v>
      </c>
      <c r="S301" s="93">
        <v>0</v>
      </c>
      <c r="T301" s="93">
        <f t="shared" si="18"/>
        <v>0</v>
      </c>
      <c r="U301" s="93">
        <v>0</v>
      </c>
      <c r="V301" s="93">
        <f t="shared" si="19"/>
        <v>0</v>
      </c>
      <c r="W301" s="93">
        <v>0</v>
      </c>
      <c r="X301" s="94">
        <f t="shared" si="20"/>
        <v>0</v>
      </c>
      <c r="Y301" s="21"/>
      <c r="Z301" s="21"/>
      <c r="AA301" s="21"/>
      <c r="AB301" s="21"/>
      <c r="AC301" s="21"/>
      <c r="AD301" s="21"/>
      <c r="AE301" s="21"/>
      <c r="AR301" s="95" t="s">
        <v>239</v>
      </c>
      <c r="AT301" s="95" t="s">
        <v>164</v>
      </c>
      <c r="AU301" s="95" t="s">
        <v>82</v>
      </c>
      <c r="AY301" s="17" t="s">
        <v>161</v>
      </c>
      <c r="BE301" s="96">
        <f t="shared" si="21"/>
        <v>0</v>
      </c>
      <c r="BF301" s="96">
        <f t="shared" si="22"/>
        <v>0</v>
      </c>
      <c r="BG301" s="96">
        <f t="shared" si="23"/>
        <v>0</v>
      </c>
      <c r="BH301" s="96">
        <f t="shared" si="24"/>
        <v>0</v>
      </c>
      <c r="BI301" s="96">
        <f t="shared" si="25"/>
        <v>0</v>
      </c>
      <c r="BJ301" s="17" t="s">
        <v>80</v>
      </c>
      <c r="BK301" s="96">
        <f t="shared" si="26"/>
        <v>0</v>
      </c>
      <c r="BL301" s="17" t="s">
        <v>239</v>
      </c>
      <c r="BM301" s="95" t="s">
        <v>822</v>
      </c>
    </row>
    <row r="302" spans="1:65" s="2" customFormat="1" ht="38.25" customHeight="1">
      <c r="A302" s="21"/>
      <c r="B302" s="137"/>
      <c r="C302" s="213" t="s">
        <v>824</v>
      </c>
      <c r="D302" s="213" t="s">
        <v>164</v>
      </c>
      <c r="E302" s="214" t="s">
        <v>1765</v>
      </c>
      <c r="F302" s="215" t="s">
        <v>2354</v>
      </c>
      <c r="G302" s="216" t="s">
        <v>1751</v>
      </c>
      <c r="H302" s="217">
        <v>1</v>
      </c>
      <c r="I302" s="123"/>
      <c r="J302" s="123"/>
      <c r="K302" s="218">
        <f t="shared" si="14"/>
        <v>0</v>
      </c>
      <c r="L302" s="89"/>
      <c r="M302" s="22"/>
      <c r="N302" s="90" t="s">
        <v>1</v>
      </c>
      <c r="O302" s="91" t="s">
        <v>35</v>
      </c>
      <c r="P302" s="92">
        <f t="shared" si="15"/>
        <v>0</v>
      </c>
      <c r="Q302" s="92">
        <f t="shared" si="16"/>
        <v>0</v>
      </c>
      <c r="R302" s="92">
        <f t="shared" si="17"/>
        <v>0</v>
      </c>
      <c r="S302" s="93">
        <v>0</v>
      </c>
      <c r="T302" s="93">
        <f t="shared" si="18"/>
        <v>0</v>
      </c>
      <c r="U302" s="93">
        <v>0</v>
      </c>
      <c r="V302" s="93">
        <f t="shared" si="19"/>
        <v>0</v>
      </c>
      <c r="W302" s="93">
        <v>0</v>
      </c>
      <c r="X302" s="94">
        <f t="shared" si="20"/>
        <v>0</v>
      </c>
      <c r="Y302" s="21"/>
      <c r="Z302" s="21"/>
      <c r="AA302" s="21"/>
      <c r="AB302" s="21"/>
      <c r="AC302" s="21"/>
      <c r="AD302" s="21"/>
      <c r="AE302" s="21"/>
      <c r="AR302" s="95" t="s">
        <v>239</v>
      </c>
      <c r="AT302" s="95" t="s">
        <v>164</v>
      </c>
      <c r="AU302" s="95" t="s">
        <v>82</v>
      </c>
      <c r="AY302" s="17" t="s">
        <v>161</v>
      </c>
      <c r="BE302" s="96">
        <f t="shared" si="21"/>
        <v>0</v>
      </c>
      <c r="BF302" s="96">
        <f t="shared" si="22"/>
        <v>0</v>
      </c>
      <c r="BG302" s="96">
        <f t="shared" si="23"/>
        <v>0</v>
      </c>
      <c r="BH302" s="96">
        <f t="shared" si="24"/>
        <v>0</v>
      </c>
      <c r="BI302" s="96">
        <f t="shared" si="25"/>
        <v>0</v>
      </c>
      <c r="BJ302" s="17" t="s">
        <v>80</v>
      </c>
      <c r="BK302" s="96">
        <f t="shared" si="26"/>
        <v>0</v>
      </c>
      <c r="BL302" s="17" t="s">
        <v>239</v>
      </c>
      <c r="BM302" s="95" t="s">
        <v>827</v>
      </c>
    </row>
    <row r="303" spans="1:65" s="2" customFormat="1" ht="36.75" customHeight="1">
      <c r="A303" s="21"/>
      <c r="B303" s="137"/>
      <c r="C303" s="213" t="s">
        <v>446</v>
      </c>
      <c r="D303" s="213" t="s">
        <v>164</v>
      </c>
      <c r="E303" s="214" t="s">
        <v>1766</v>
      </c>
      <c r="F303" s="215" t="s">
        <v>2355</v>
      </c>
      <c r="G303" s="216" t="s">
        <v>1751</v>
      </c>
      <c r="H303" s="217">
        <v>1</v>
      </c>
      <c r="I303" s="123"/>
      <c r="J303" s="123"/>
      <c r="K303" s="218">
        <f t="shared" si="14"/>
        <v>0</v>
      </c>
      <c r="L303" s="89"/>
      <c r="M303" s="22"/>
      <c r="N303" s="90" t="s">
        <v>1</v>
      </c>
      <c r="O303" s="91" t="s">
        <v>35</v>
      </c>
      <c r="P303" s="92">
        <f t="shared" si="15"/>
        <v>0</v>
      </c>
      <c r="Q303" s="92">
        <f t="shared" si="16"/>
        <v>0</v>
      </c>
      <c r="R303" s="92">
        <f t="shared" si="17"/>
        <v>0</v>
      </c>
      <c r="S303" s="93">
        <v>0</v>
      </c>
      <c r="T303" s="93">
        <f t="shared" si="18"/>
        <v>0</v>
      </c>
      <c r="U303" s="93">
        <v>0</v>
      </c>
      <c r="V303" s="93">
        <f t="shared" si="19"/>
        <v>0</v>
      </c>
      <c r="W303" s="93">
        <v>0</v>
      </c>
      <c r="X303" s="94">
        <f t="shared" si="20"/>
        <v>0</v>
      </c>
      <c r="Y303" s="21"/>
      <c r="Z303" s="21"/>
      <c r="AA303" s="21"/>
      <c r="AB303" s="21"/>
      <c r="AC303" s="21"/>
      <c r="AD303" s="21"/>
      <c r="AE303" s="21"/>
      <c r="AR303" s="95" t="s">
        <v>239</v>
      </c>
      <c r="AT303" s="95" t="s">
        <v>164</v>
      </c>
      <c r="AU303" s="95" t="s">
        <v>82</v>
      </c>
      <c r="AY303" s="17" t="s">
        <v>161</v>
      </c>
      <c r="BE303" s="96">
        <f t="shared" si="21"/>
        <v>0</v>
      </c>
      <c r="BF303" s="96">
        <f t="shared" si="22"/>
        <v>0</v>
      </c>
      <c r="BG303" s="96">
        <f t="shared" si="23"/>
        <v>0</v>
      </c>
      <c r="BH303" s="96">
        <f t="shared" si="24"/>
        <v>0</v>
      </c>
      <c r="BI303" s="96">
        <f t="shared" si="25"/>
        <v>0</v>
      </c>
      <c r="BJ303" s="17" t="s">
        <v>80</v>
      </c>
      <c r="BK303" s="96">
        <f t="shared" si="26"/>
        <v>0</v>
      </c>
      <c r="BL303" s="17" t="s">
        <v>239</v>
      </c>
      <c r="BM303" s="95" t="s">
        <v>839</v>
      </c>
    </row>
    <row r="304" spans="1:65" s="2" customFormat="1" ht="37.9" customHeight="1">
      <c r="A304" s="21"/>
      <c r="B304" s="137"/>
      <c r="C304" s="213" t="s">
        <v>854</v>
      </c>
      <c r="D304" s="213" t="s">
        <v>164</v>
      </c>
      <c r="E304" s="214" t="s">
        <v>1767</v>
      </c>
      <c r="F304" s="215" t="s">
        <v>1768</v>
      </c>
      <c r="G304" s="216" t="s">
        <v>1751</v>
      </c>
      <c r="H304" s="217">
        <v>2</v>
      </c>
      <c r="I304" s="123"/>
      <c r="J304" s="123"/>
      <c r="K304" s="218">
        <f t="shared" si="14"/>
        <v>0</v>
      </c>
      <c r="L304" s="89"/>
      <c r="M304" s="22"/>
      <c r="N304" s="90" t="s">
        <v>1</v>
      </c>
      <c r="O304" s="91" t="s">
        <v>35</v>
      </c>
      <c r="P304" s="92">
        <f t="shared" si="15"/>
        <v>0</v>
      </c>
      <c r="Q304" s="92">
        <f t="shared" si="16"/>
        <v>0</v>
      </c>
      <c r="R304" s="92">
        <f t="shared" si="17"/>
        <v>0</v>
      </c>
      <c r="S304" s="93">
        <v>0</v>
      </c>
      <c r="T304" s="93">
        <f t="shared" si="18"/>
        <v>0</v>
      </c>
      <c r="U304" s="93">
        <v>0</v>
      </c>
      <c r="V304" s="93">
        <f t="shared" si="19"/>
        <v>0</v>
      </c>
      <c r="W304" s="93">
        <v>0</v>
      </c>
      <c r="X304" s="94">
        <f t="shared" si="20"/>
        <v>0</v>
      </c>
      <c r="Y304" s="21"/>
      <c r="Z304" s="21"/>
      <c r="AA304" s="21"/>
      <c r="AB304" s="21"/>
      <c r="AC304" s="21"/>
      <c r="AD304" s="21"/>
      <c r="AE304" s="21"/>
      <c r="AR304" s="95" t="s">
        <v>239</v>
      </c>
      <c r="AT304" s="95" t="s">
        <v>164</v>
      </c>
      <c r="AU304" s="95" t="s">
        <v>82</v>
      </c>
      <c r="AY304" s="17" t="s">
        <v>161</v>
      </c>
      <c r="BE304" s="96">
        <f t="shared" si="21"/>
        <v>0</v>
      </c>
      <c r="BF304" s="96">
        <f t="shared" si="22"/>
        <v>0</v>
      </c>
      <c r="BG304" s="96">
        <f t="shared" si="23"/>
        <v>0</v>
      </c>
      <c r="BH304" s="96">
        <f t="shared" si="24"/>
        <v>0</v>
      </c>
      <c r="BI304" s="96">
        <f t="shared" si="25"/>
        <v>0</v>
      </c>
      <c r="BJ304" s="17" t="s">
        <v>80</v>
      </c>
      <c r="BK304" s="96">
        <f t="shared" si="26"/>
        <v>0</v>
      </c>
      <c r="BL304" s="17" t="s">
        <v>239</v>
      </c>
      <c r="BM304" s="95" t="s">
        <v>857</v>
      </c>
    </row>
    <row r="305" spans="1:65" s="2" customFormat="1" ht="37.9" customHeight="1">
      <c r="A305" s="21"/>
      <c r="B305" s="137"/>
      <c r="C305" s="213" t="s">
        <v>452</v>
      </c>
      <c r="D305" s="213" t="s">
        <v>164</v>
      </c>
      <c r="E305" s="214" t="s">
        <v>1769</v>
      </c>
      <c r="F305" s="215" t="s">
        <v>1770</v>
      </c>
      <c r="G305" s="216" t="s">
        <v>1751</v>
      </c>
      <c r="H305" s="217">
        <v>1</v>
      </c>
      <c r="I305" s="123"/>
      <c r="J305" s="123"/>
      <c r="K305" s="218">
        <f t="shared" si="14"/>
        <v>0</v>
      </c>
      <c r="L305" s="89"/>
      <c r="M305" s="22"/>
      <c r="N305" s="90" t="s">
        <v>1</v>
      </c>
      <c r="O305" s="91" t="s">
        <v>35</v>
      </c>
      <c r="P305" s="92">
        <f t="shared" si="15"/>
        <v>0</v>
      </c>
      <c r="Q305" s="92">
        <f t="shared" si="16"/>
        <v>0</v>
      </c>
      <c r="R305" s="92">
        <f t="shared" si="17"/>
        <v>0</v>
      </c>
      <c r="S305" s="93">
        <v>0</v>
      </c>
      <c r="T305" s="93">
        <f t="shared" si="18"/>
        <v>0</v>
      </c>
      <c r="U305" s="93">
        <v>0</v>
      </c>
      <c r="V305" s="93">
        <f t="shared" si="19"/>
        <v>0</v>
      </c>
      <c r="W305" s="93">
        <v>0</v>
      </c>
      <c r="X305" s="94">
        <f t="shared" si="20"/>
        <v>0</v>
      </c>
      <c r="Y305" s="21"/>
      <c r="Z305" s="21"/>
      <c r="AA305" s="21"/>
      <c r="AB305" s="21"/>
      <c r="AC305" s="21"/>
      <c r="AD305" s="21"/>
      <c r="AE305" s="21"/>
      <c r="AR305" s="95" t="s">
        <v>239</v>
      </c>
      <c r="AT305" s="95" t="s">
        <v>164</v>
      </c>
      <c r="AU305" s="95" t="s">
        <v>82</v>
      </c>
      <c r="AY305" s="17" t="s">
        <v>161</v>
      </c>
      <c r="BE305" s="96">
        <f t="shared" si="21"/>
        <v>0</v>
      </c>
      <c r="BF305" s="96">
        <f t="shared" si="22"/>
        <v>0</v>
      </c>
      <c r="BG305" s="96">
        <f t="shared" si="23"/>
        <v>0</v>
      </c>
      <c r="BH305" s="96">
        <f t="shared" si="24"/>
        <v>0</v>
      </c>
      <c r="BI305" s="96">
        <f t="shared" si="25"/>
        <v>0</v>
      </c>
      <c r="BJ305" s="17" t="s">
        <v>80</v>
      </c>
      <c r="BK305" s="96">
        <f t="shared" si="26"/>
        <v>0</v>
      </c>
      <c r="BL305" s="17" t="s">
        <v>239</v>
      </c>
      <c r="BM305" s="95" t="s">
        <v>862</v>
      </c>
    </row>
    <row r="306" spans="1:65" s="2" customFormat="1" ht="24.2" customHeight="1">
      <c r="A306" s="21"/>
      <c r="B306" s="137"/>
      <c r="C306" s="213" t="s">
        <v>863</v>
      </c>
      <c r="D306" s="213" t="s">
        <v>164</v>
      </c>
      <c r="E306" s="214" t="s">
        <v>1771</v>
      </c>
      <c r="F306" s="215" t="s">
        <v>1772</v>
      </c>
      <c r="G306" s="216" t="s">
        <v>1751</v>
      </c>
      <c r="H306" s="217">
        <v>2</v>
      </c>
      <c r="I306" s="123"/>
      <c r="J306" s="123"/>
      <c r="K306" s="218">
        <f t="shared" si="14"/>
        <v>0</v>
      </c>
      <c r="L306" s="89"/>
      <c r="M306" s="22"/>
      <c r="N306" s="90" t="s">
        <v>1</v>
      </c>
      <c r="O306" s="91" t="s">
        <v>35</v>
      </c>
      <c r="P306" s="92">
        <f t="shared" si="15"/>
        <v>0</v>
      </c>
      <c r="Q306" s="92">
        <f t="shared" si="16"/>
        <v>0</v>
      </c>
      <c r="R306" s="92">
        <f t="shared" si="17"/>
        <v>0</v>
      </c>
      <c r="S306" s="93">
        <v>0</v>
      </c>
      <c r="T306" s="93">
        <f t="shared" si="18"/>
        <v>0</v>
      </c>
      <c r="U306" s="93">
        <v>0</v>
      </c>
      <c r="V306" s="93">
        <f t="shared" si="19"/>
        <v>0</v>
      </c>
      <c r="W306" s="93">
        <v>0</v>
      </c>
      <c r="X306" s="94">
        <f t="shared" si="20"/>
        <v>0</v>
      </c>
      <c r="Y306" s="21"/>
      <c r="Z306" s="21"/>
      <c r="AA306" s="21"/>
      <c r="AB306" s="21"/>
      <c r="AC306" s="21"/>
      <c r="AD306" s="21"/>
      <c r="AE306" s="21"/>
      <c r="AR306" s="95" t="s">
        <v>239</v>
      </c>
      <c r="AT306" s="95" t="s">
        <v>164</v>
      </c>
      <c r="AU306" s="95" t="s">
        <v>82</v>
      </c>
      <c r="AY306" s="17" t="s">
        <v>161</v>
      </c>
      <c r="BE306" s="96">
        <f t="shared" si="21"/>
        <v>0</v>
      </c>
      <c r="BF306" s="96">
        <f t="shared" si="22"/>
        <v>0</v>
      </c>
      <c r="BG306" s="96">
        <f t="shared" si="23"/>
        <v>0</v>
      </c>
      <c r="BH306" s="96">
        <f t="shared" si="24"/>
        <v>0</v>
      </c>
      <c r="BI306" s="96">
        <f t="shared" si="25"/>
        <v>0</v>
      </c>
      <c r="BJ306" s="17" t="s">
        <v>80</v>
      </c>
      <c r="BK306" s="96">
        <f t="shared" si="26"/>
        <v>0</v>
      </c>
      <c r="BL306" s="17" t="s">
        <v>239</v>
      </c>
      <c r="BM306" s="95" t="s">
        <v>866</v>
      </c>
    </row>
    <row r="307" spans="1:65" s="2" customFormat="1" ht="16.5" customHeight="1">
      <c r="A307" s="21"/>
      <c r="B307" s="137"/>
      <c r="C307" s="213" t="s">
        <v>457</v>
      </c>
      <c r="D307" s="213" t="s">
        <v>164</v>
      </c>
      <c r="E307" s="214" t="s">
        <v>1773</v>
      </c>
      <c r="F307" s="215" t="s">
        <v>1774</v>
      </c>
      <c r="G307" s="216" t="s">
        <v>1751</v>
      </c>
      <c r="H307" s="217">
        <v>5</v>
      </c>
      <c r="I307" s="123"/>
      <c r="J307" s="123"/>
      <c r="K307" s="218">
        <f t="shared" si="14"/>
        <v>0</v>
      </c>
      <c r="L307" s="89"/>
      <c r="M307" s="22"/>
      <c r="N307" s="90" t="s">
        <v>1</v>
      </c>
      <c r="O307" s="91" t="s">
        <v>35</v>
      </c>
      <c r="P307" s="92">
        <f t="shared" si="15"/>
        <v>0</v>
      </c>
      <c r="Q307" s="92">
        <f t="shared" si="16"/>
        <v>0</v>
      </c>
      <c r="R307" s="92">
        <f t="shared" si="17"/>
        <v>0</v>
      </c>
      <c r="S307" s="93">
        <v>0</v>
      </c>
      <c r="T307" s="93">
        <f t="shared" si="18"/>
        <v>0</v>
      </c>
      <c r="U307" s="93">
        <v>0</v>
      </c>
      <c r="V307" s="93">
        <f t="shared" si="19"/>
        <v>0</v>
      </c>
      <c r="W307" s="93">
        <v>0</v>
      </c>
      <c r="X307" s="94">
        <f t="shared" si="20"/>
        <v>0</v>
      </c>
      <c r="Y307" s="21"/>
      <c r="Z307" s="21"/>
      <c r="AA307" s="21"/>
      <c r="AB307" s="21"/>
      <c r="AC307" s="21"/>
      <c r="AD307" s="21"/>
      <c r="AE307" s="21"/>
      <c r="AR307" s="95" t="s">
        <v>239</v>
      </c>
      <c r="AT307" s="95" t="s">
        <v>164</v>
      </c>
      <c r="AU307" s="95" t="s">
        <v>82</v>
      </c>
      <c r="AY307" s="17" t="s">
        <v>161</v>
      </c>
      <c r="BE307" s="96">
        <f t="shared" si="21"/>
        <v>0</v>
      </c>
      <c r="BF307" s="96">
        <f t="shared" si="22"/>
        <v>0</v>
      </c>
      <c r="BG307" s="96">
        <f t="shared" si="23"/>
        <v>0</v>
      </c>
      <c r="BH307" s="96">
        <f t="shared" si="24"/>
        <v>0</v>
      </c>
      <c r="BI307" s="96">
        <f t="shared" si="25"/>
        <v>0</v>
      </c>
      <c r="BJ307" s="17" t="s">
        <v>80</v>
      </c>
      <c r="BK307" s="96">
        <f t="shared" si="26"/>
        <v>0</v>
      </c>
      <c r="BL307" s="17" t="s">
        <v>239</v>
      </c>
      <c r="BM307" s="95" t="s">
        <v>873</v>
      </c>
    </row>
    <row r="308" spans="1:65" s="2" customFormat="1" ht="16.5" customHeight="1">
      <c r="A308" s="21"/>
      <c r="B308" s="137"/>
      <c r="C308" s="213" t="s">
        <v>875</v>
      </c>
      <c r="D308" s="213" t="s">
        <v>164</v>
      </c>
      <c r="E308" s="214" t="s">
        <v>1775</v>
      </c>
      <c r="F308" s="215" t="s">
        <v>1776</v>
      </c>
      <c r="G308" s="216" t="s">
        <v>1751</v>
      </c>
      <c r="H308" s="217">
        <v>1</v>
      </c>
      <c r="I308" s="123"/>
      <c r="J308" s="123"/>
      <c r="K308" s="218">
        <f t="shared" si="14"/>
        <v>0</v>
      </c>
      <c r="L308" s="89"/>
      <c r="M308" s="22"/>
      <c r="N308" s="90" t="s">
        <v>1</v>
      </c>
      <c r="O308" s="91" t="s">
        <v>35</v>
      </c>
      <c r="P308" s="92">
        <f t="shared" si="15"/>
        <v>0</v>
      </c>
      <c r="Q308" s="92">
        <f t="shared" si="16"/>
        <v>0</v>
      </c>
      <c r="R308" s="92">
        <f t="shared" si="17"/>
        <v>0</v>
      </c>
      <c r="S308" s="93">
        <v>0</v>
      </c>
      <c r="T308" s="93">
        <f t="shared" si="18"/>
        <v>0</v>
      </c>
      <c r="U308" s="93">
        <v>0</v>
      </c>
      <c r="V308" s="93">
        <f t="shared" si="19"/>
        <v>0</v>
      </c>
      <c r="W308" s="93">
        <v>0</v>
      </c>
      <c r="X308" s="94">
        <f t="shared" si="20"/>
        <v>0</v>
      </c>
      <c r="Y308" s="21"/>
      <c r="Z308" s="21"/>
      <c r="AA308" s="21"/>
      <c r="AB308" s="21"/>
      <c r="AC308" s="21"/>
      <c r="AD308" s="21"/>
      <c r="AE308" s="21"/>
      <c r="AR308" s="95" t="s">
        <v>239</v>
      </c>
      <c r="AT308" s="95" t="s">
        <v>164</v>
      </c>
      <c r="AU308" s="95" t="s">
        <v>82</v>
      </c>
      <c r="AY308" s="17" t="s">
        <v>161</v>
      </c>
      <c r="BE308" s="96">
        <f t="shared" si="21"/>
        <v>0</v>
      </c>
      <c r="BF308" s="96">
        <f t="shared" si="22"/>
        <v>0</v>
      </c>
      <c r="BG308" s="96">
        <f t="shared" si="23"/>
        <v>0</v>
      </c>
      <c r="BH308" s="96">
        <f t="shared" si="24"/>
        <v>0</v>
      </c>
      <c r="BI308" s="96">
        <f t="shared" si="25"/>
        <v>0</v>
      </c>
      <c r="BJ308" s="17" t="s">
        <v>80</v>
      </c>
      <c r="BK308" s="96">
        <f t="shared" si="26"/>
        <v>0</v>
      </c>
      <c r="BL308" s="17" t="s">
        <v>239</v>
      </c>
      <c r="BM308" s="95" t="s">
        <v>878</v>
      </c>
    </row>
    <row r="309" spans="1:65" s="2" customFormat="1" ht="24.2" customHeight="1">
      <c r="A309" s="21"/>
      <c r="B309" s="137"/>
      <c r="C309" s="213" t="s">
        <v>462</v>
      </c>
      <c r="D309" s="213" t="s">
        <v>164</v>
      </c>
      <c r="E309" s="214" t="s">
        <v>1777</v>
      </c>
      <c r="F309" s="215" t="s">
        <v>1778</v>
      </c>
      <c r="G309" s="216" t="s">
        <v>1751</v>
      </c>
      <c r="H309" s="217">
        <v>1</v>
      </c>
      <c r="I309" s="123"/>
      <c r="J309" s="123"/>
      <c r="K309" s="218">
        <f t="shared" si="14"/>
        <v>0</v>
      </c>
      <c r="L309" s="89"/>
      <c r="M309" s="22"/>
      <c r="N309" s="90" t="s">
        <v>1</v>
      </c>
      <c r="O309" s="91" t="s">
        <v>35</v>
      </c>
      <c r="P309" s="92">
        <f t="shared" si="15"/>
        <v>0</v>
      </c>
      <c r="Q309" s="92">
        <f t="shared" si="16"/>
        <v>0</v>
      </c>
      <c r="R309" s="92">
        <f t="shared" si="17"/>
        <v>0</v>
      </c>
      <c r="S309" s="93">
        <v>0</v>
      </c>
      <c r="T309" s="93">
        <f t="shared" si="18"/>
        <v>0</v>
      </c>
      <c r="U309" s="93">
        <v>0</v>
      </c>
      <c r="V309" s="93">
        <f t="shared" si="19"/>
        <v>0</v>
      </c>
      <c r="W309" s="93">
        <v>0</v>
      </c>
      <c r="X309" s="94">
        <f t="shared" si="20"/>
        <v>0</v>
      </c>
      <c r="Y309" s="21"/>
      <c r="Z309" s="21"/>
      <c r="AA309" s="21"/>
      <c r="AB309" s="21"/>
      <c r="AC309" s="21"/>
      <c r="AD309" s="21"/>
      <c r="AE309" s="21"/>
      <c r="AR309" s="95" t="s">
        <v>239</v>
      </c>
      <c r="AT309" s="95" t="s">
        <v>164</v>
      </c>
      <c r="AU309" s="95" t="s">
        <v>82</v>
      </c>
      <c r="AY309" s="17" t="s">
        <v>161</v>
      </c>
      <c r="BE309" s="96">
        <f t="shared" si="21"/>
        <v>0</v>
      </c>
      <c r="BF309" s="96">
        <f t="shared" si="22"/>
        <v>0</v>
      </c>
      <c r="BG309" s="96">
        <f t="shared" si="23"/>
        <v>0</v>
      </c>
      <c r="BH309" s="96">
        <f t="shared" si="24"/>
        <v>0</v>
      </c>
      <c r="BI309" s="96">
        <f t="shared" si="25"/>
        <v>0</v>
      </c>
      <c r="BJ309" s="17" t="s">
        <v>80</v>
      </c>
      <c r="BK309" s="96">
        <f t="shared" si="26"/>
        <v>0</v>
      </c>
      <c r="BL309" s="17" t="s">
        <v>239</v>
      </c>
      <c r="BM309" s="95" t="s">
        <v>882</v>
      </c>
    </row>
    <row r="310" spans="1:65" s="2" customFormat="1" ht="24.2" customHeight="1">
      <c r="A310" s="21"/>
      <c r="B310" s="137"/>
      <c r="C310" s="213" t="s">
        <v>886</v>
      </c>
      <c r="D310" s="213" t="s">
        <v>164</v>
      </c>
      <c r="E310" s="214" t="s">
        <v>1779</v>
      </c>
      <c r="F310" s="215" t="s">
        <v>1780</v>
      </c>
      <c r="G310" s="216" t="s">
        <v>269</v>
      </c>
      <c r="H310" s="217">
        <v>2</v>
      </c>
      <c r="I310" s="123"/>
      <c r="J310" s="123"/>
      <c r="K310" s="218">
        <f t="shared" si="14"/>
        <v>0</v>
      </c>
      <c r="L310" s="89"/>
      <c r="M310" s="22"/>
      <c r="N310" s="90" t="s">
        <v>1</v>
      </c>
      <c r="O310" s="91" t="s">
        <v>35</v>
      </c>
      <c r="P310" s="92">
        <f t="shared" si="15"/>
        <v>0</v>
      </c>
      <c r="Q310" s="92">
        <f t="shared" si="16"/>
        <v>0</v>
      </c>
      <c r="R310" s="92">
        <f t="shared" si="17"/>
        <v>0</v>
      </c>
      <c r="S310" s="93">
        <v>0</v>
      </c>
      <c r="T310" s="93">
        <f t="shared" si="18"/>
        <v>0</v>
      </c>
      <c r="U310" s="93">
        <v>0</v>
      </c>
      <c r="V310" s="93">
        <f t="shared" si="19"/>
        <v>0</v>
      </c>
      <c r="W310" s="93">
        <v>0</v>
      </c>
      <c r="X310" s="94">
        <f t="shared" si="20"/>
        <v>0</v>
      </c>
      <c r="Y310" s="21"/>
      <c r="Z310" s="21"/>
      <c r="AA310" s="21"/>
      <c r="AB310" s="21"/>
      <c r="AC310" s="21"/>
      <c r="AD310" s="21"/>
      <c r="AE310" s="21"/>
      <c r="AR310" s="95" t="s">
        <v>239</v>
      </c>
      <c r="AT310" s="95" t="s">
        <v>164</v>
      </c>
      <c r="AU310" s="95" t="s">
        <v>82</v>
      </c>
      <c r="AY310" s="17" t="s">
        <v>161</v>
      </c>
      <c r="BE310" s="96">
        <f t="shared" si="21"/>
        <v>0</v>
      </c>
      <c r="BF310" s="96">
        <f t="shared" si="22"/>
        <v>0</v>
      </c>
      <c r="BG310" s="96">
        <f t="shared" si="23"/>
        <v>0</v>
      </c>
      <c r="BH310" s="96">
        <f t="shared" si="24"/>
        <v>0</v>
      </c>
      <c r="BI310" s="96">
        <f t="shared" si="25"/>
        <v>0</v>
      </c>
      <c r="BJ310" s="17" t="s">
        <v>80</v>
      </c>
      <c r="BK310" s="96">
        <f t="shared" si="26"/>
        <v>0</v>
      </c>
      <c r="BL310" s="17" t="s">
        <v>239</v>
      </c>
      <c r="BM310" s="95" t="s">
        <v>889</v>
      </c>
    </row>
    <row r="311" spans="1:65" s="2" customFormat="1" ht="33" customHeight="1">
      <c r="A311" s="21"/>
      <c r="B311" s="137"/>
      <c r="C311" s="213" t="s">
        <v>468</v>
      </c>
      <c r="D311" s="213" t="s">
        <v>164</v>
      </c>
      <c r="E311" s="214" t="s">
        <v>1781</v>
      </c>
      <c r="F311" s="215" t="s">
        <v>1782</v>
      </c>
      <c r="G311" s="216" t="s">
        <v>269</v>
      </c>
      <c r="H311" s="217">
        <v>5</v>
      </c>
      <c r="I311" s="123"/>
      <c r="J311" s="123"/>
      <c r="K311" s="218">
        <f t="shared" si="14"/>
        <v>0</v>
      </c>
      <c r="L311" s="89"/>
      <c r="M311" s="22"/>
      <c r="N311" s="90" t="s">
        <v>1</v>
      </c>
      <c r="O311" s="91" t="s">
        <v>35</v>
      </c>
      <c r="P311" s="92">
        <f t="shared" si="15"/>
        <v>0</v>
      </c>
      <c r="Q311" s="92">
        <f t="shared" si="16"/>
        <v>0</v>
      </c>
      <c r="R311" s="92">
        <f t="shared" si="17"/>
        <v>0</v>
      </c>
      <c r="S311" s="93">
        <v>0</v>
      </c>
      <c r="T311" s="93">
        <f t="shared" si="18"/>
        <v>0</v>
      </c>
      <c r="U311" s="93">
        <v>0</v>
      </c>
      <c r="V311" s="93">
        <f t="shared" si="19"/>
        <v>0</v>
      </c>
      <c r="W311" s="93">
        <v>0</v>
      </c>
      <c r="X311" s="94">
        <f t="shared" si="20"/>
        <v>0</v>
      </c>
      <c r="Y311" s="21"/>
      <c r="Z311" s="21"/>
      <c r="AA311" s="21"/>
      <c r="AB311" s="21"/>
      <c r="AC311" s="21"/>
      <c r="AD311" s="21"/>
      <c r="AE311" s="21"/>
      <c r="AR311" s="95" t="s">
        <v>239</v>
      </c>
      <c r="AT311" s="95" t="s">
        <v>164</v>
      </c>
      <c r="AU311" s="95" t="s">
        <v>82</v>
      </c>
      <c r="AY311" s="17" t="s">
        <v>161</v>
      </c>
      <c r="BE311" s="96">
        <f t="shared" si="21"/>
        <v>0</v>
      </c>
      <c r="BF311" s="96">
        <f t="shared" si="22"/>
        <v>0</v>
      </c>
      <c r="BG311" s="96">
        <f t="shared" si="23"/>
        <v>0</v>
      </c>
      <c r="BH311" s="96">
        <f t="shared" si="24"/>
        <v>0</v>
      </c>
      <c r="BI311" s="96">
        <f t="shared" si="25"/>
        <v>0</v>
      </c>
      <c r="BJ311" s="17" t="s">
        <v>80</v>
      </c>
      <c r="BK311" s="96">
        <f t="shared" si="26"/>
        <v>0</v>
      </c>
      <c r="BL311" s="17" t="s">
        <v>239</v>
      </c>
      <c r="BM311" s="95" t="s">
        <v>892</v>
      </c>
    </row>
    <row r="312" spans="1:65" s="2" customFormat="1" ht="24.2" customHeight="1">
      <c r="A312" s="21"/>
      <c r="B312" s="137"/>
      <c r="C312" s="235" t="s">
        <v>893</v>
      </c>
      <c r="D312" s="235" t="s">
        <v>549</v>
      </c>
      <c r="E312" s="236" t="s">
        <v>1783</v>
      </c>
      <c r="F312" s="237" t="s">
        <v>1784</v>
      </c>
      <c r="G312" s="238" t="s">
        <v>269</v>
      </c>
      <c r="H312" s="239">
        <v>5</v>
      </c>
      <c r="I312" s="123"/>
      <c r="J312" s="240"/>
      <c r="K312" s="241">
        <f t="shared" si="14"/>
        <v>0</v>
      </c>
      <c r="L312" s="115"/>
      <c r="M312" s="116"/>
      <c r="N312" s="117" t="s">
        <v>1</v>
      </c>
      <c r="O312" s="91" t="s">
        <v>35</v>
      </c>
      <c r="P312" s="92">
        <f t="shared" si="15"/>
        <v>0</v>
      </c>
      <c r="Q312" s="92">
        <f t="shared" si="16"/>
        <v>0</v>
      </c>
      <c r="R312" s="92">
        <f t="shared" si="17"/>
        <v>0</v>
      </c>
      <c r="S312" s="93">
        <v>0</v>
      </c>
      <c r="T312" s="93">
        <f t="shared" si="18"/>
        <v>0</v>
      </c>
      <c r="U312" s="93">
        <v>0</v>
      </c>
      <c r="V312" s="93">
        <f t="shared" si="19"/>
        <v>0</v>
      </c>
      <c r="W312" s="93">
        <v>0</v>
      </c>
      <c r="X312" s="94">
        <f t="shared" si="20"/>
        <v>0</v>
      </c>
      <c r="Y312" s="21"/>
      <c r="Z312" s="21"/>
      <c r="AA312" s="21"/>
      <c r="AB312" s="21"/>
      <c r="AC312" s="21"/>
      <c r="AD312" s="21"/>
      <c r="AE312" s="21"/>
      <c r="AR312" s="95" t="s">
        <v>286</v>
      </c>
      <c r="AT312" s="95" t="s">
        <v>549</v>
      </c>
      <c r="AU312" s="95" t="s">
        <v>82</v>
      </c>
      <c r="AY312" s="17" t="s">
        <v>161</v>
      </c>
      <c r="BE312" s="96">
        <f t="shared" si="21"/>
        <v>0</v>
      </c>
      <c r="BF312" s="96">
        <f t="shared" si="22"/>
        <v>0</v>
      </c>
      <c r="BG312" s="96">
        <f t="shared" si="23"/>
        <v>0</v>
      </c>
      <c r="BH312" s="96">
        <f t="shared" si="24"/>
        <v>0</v>
      </c>
      <c r="BI312" s="96">
        <f t="shared" si="25"/>
        <v>0</v>
      </c>
      <c r="BJ312" s="17" t="s">
        <v>80</v>
      </c>
      <c r="BK312" s="96">
        <f t="shared" si="26"/>
        <v>0</v>
      </c>
      <c r="BL312" s="17" t="s">
        <v>239</v>
      </c>
      <c r="BM312" s="95" t="s">
        <v>896</v>
      </c>
    </row>
    <row r="313" spans="1:65" s="2" customFormat="1" ht="49.15" customHeight="1">
      <c r="A313" s="21"/>
      <c r="B313" s="137"/>
      <c r="C313" s="213" t="s">
        <v>473</v>
      </c>
      <c r="D313" s="213" t="s">
        <v>164</v>
      </c>
      <c r="E313" s="214" t="s">
        <v>1785</v>
      </c>
      <c r="F313" s="215" t="s">
        <v>1786</v>
      </c>
      <c r="G313" s="216" t="s">
        <v>282</v>
      </c>
      <c r="H313" s="217">
        <v>0.26800000000000002</v>
      </c>
      <c r="I313" s="218">
        <v>0</v>
      </c>
      <c r="J313" s="123"/>
      <c r="K313" s="218">
        <f t="shared" si="14"/>
        <v>0</v>
      </c>
      <c r="L313" s="89"/>
      <c r="M313" s="22"/>
      <c r="N313" s="90" t="s">
        <v>1</v>
      </c>
      <c r="O313" s="91" t="s">
        <v>35</v>
      </c>
      <c r="P313" s="92">
        <f t="shared" si="15"/>
        <v>0</v>
      </c>
      <c r="Q313" s="92">
        <f t="shared" si="16"/>
        <v>0</v>
      </c>
      <c r="R313" s="92">
        <f t="shared" si="17"/>
        <v>0</v>
      </c>
      <c r="S313" s="93">
        <v>0</v>
      </c>
      <c r="T313" s="93">
        <f t="shared" si="18"/>
        <v>0</v>
      </c>
      <c r="U313" s="93">
        <v>0</v>
      </c>
      <c r="V313" s="93">
        <f t="shared" si="19"/>
        <v>0</v>
      </c>
      <c r="W313" s="93">
        <v>0</v>
      </c>
      <c r="X313" s="94">
        <f t="shared" si="20"/>
        <v>0</v>
      </c>
      <c r="Y313" s="21"/>
      <c r="Z313" s="21"/>
      <c r="AA313" s="21"/>
      <c r="AB313" s="21"/>
      <c r="AC313" s="21"/>
      <c r="AD313" s="21"/>
      <c r="AE313" s="21"/>
      <c r="AR313" s="95" t="s">
        <v>239</v>
      </c>
      <c r="AT313" s="95" t="s">
        <v>164</v>
      </c>
      <c r="AU313" s="95" t="s">
        <v>82</v>
      </c>
      <c r="AY313" s="17" t="s">
        <v>161</v>
      </c>
      <c r="BE313" s="96">
        <f t="shared" si="21"/>
        <v>0</v>
      </c>
      <c r="BF313" s="96">
        <f t="shared" si="22"/>
        <v>0</v>
      </c>
      <c r="BG313" s="96">
        <f t="shared" si="23"/>
        <v>0</v>
      </c>
      <c r="BH313" s="96">
        <f t="shared" si="24"/>
        <v>0</v>
      </c>
      <c r="BI313" s="96">
        <f t="shared" si="25"/>
        <v>0</v>
      </c>
      <c r="BJ313" s="17" t="s">
        <v>80</v>
      </c>
      <c r="BK313" s="96">
        <f t="shared" si="26"/>
        <v>0</v>
      </c>
      <c r="BL313" s="17" t="s">
        <v>239</v>
      </c>
      <c r="BM313" s="95" t="s">
        <v>899</v>
      </c>
    </row>
    <row r="314" spans="1:65" s="12" customFormat="1" ht="22.9" customHeight="1">
      <c r="B314" s="206"/>
      <c r="C314" s="207"/>
      <c r="D314" s="208" t="s">
        <v>71</v>
      </c>
      <c r="E314" s="211" t="s">
        <v>1787</v>
      </c>
      <c r="F314" s="211" t="s">
        <v>1788</v>
      </c>
      <c r="G314" s="207"/>
      <c r="H314" s="207"/>
      <c r="I314" s="207"/>
      <c r="J314" s="207"/>
      <c r="K314" s="212">
        <f>BK314</f>
        <v>0</v>
      </c>
      <c r="M314" s="80"/>
      <c r="N314" s="82"/>
      <c r="O314" s="83"/>
      <c r="P314" s="83"/>
      <c r="Q314" s="84">
        <f>SUM(Q315:Q321)</f>
        <v>0</v>
      </c>
      <c r="R314" s="84">
        <f>SUM(R315:R321)</f>
        <v>0</v>
      </c>
      <c r="S314" s="83"/>
      <c r="T314" s="85">
        <f>SUM(T315:T321)</f>
        <v>0</v>
      </c>
      <c r="U314" s="83"/>
      <c r="V314" s="85">
        <f>SUM(V315:V321)</f>
        <v>0</v>
      </c>
      <c r="W314" s="83"/>
      <c r="X314" s="86">
        <f>SUM(X315:X321)</f>
        <v>0</v>
      </c>
      <c r="AR314" s="81" t="s">
        <v>82</v>
      </c>
      <c r="AT314" s="87" t="s">
        <v>71</v>
      </c>
      <c r="AU314" s="87" t="s">
        <v>80</v>
      </c>
      <c r="AY314" s="81" t="s">
        <v>161</v>
      </c>
      <c r="BK314" s="88">
        <f>SUM(BK315:BK321)</f>
        <v>0</v>
      </c>
    </row>
    <row r="315" spans="1:65" s="2" customFormat="1" ht="37.9" customHeight="1">
      <c r="A315" s="21"/>
      <c r="B315" s="137"/>
      <c r="C315" s="213" t="s">
        <v>900</v>
      </c>
      <c r="D315" s="213" t="s">
        <v>164</v>
      </c>
      <c r="E315" s="214" t="s">
        <v>1789</v>
      </c>
      <c r="F315" s="215" t="s">
        <v>1790</v>
      </c>
      <c r="G315" s="216" t="s">
        <v>1751</v>
      </c>
      <c r="H315" s="217">
        <v>2</v>
      </c>
      <c r="I315" s="123"/>
      <c r="J315" s="123"/>
      <c r="K315" s="218">
        <f t="shared" ref="K315:K321" si="27">ROUND(P315*H315,2)</f>
        <v>0</v>
      </c>
      <c r="L315" s="89"/>
      <c r="M315" s="22"/>
      <c r="N315" s="90" t="s">
        <v>1</v>
      </c>
      <c r="O315" s="91" t="s">
        <v>35</v>
      </c>
      <c r="P315" s="92">
        <f t="shared" ref="P315:P321" si="28">I315+J315</f>
        <v>0</v>
      </c>
      <c r="Q315" s="92">
        <f t="shared" ref="Q315:Q321" si="29">ROUND(I315*H315,2)</f>
        <v>0</v>
      </c>
      <c r="R315" s="92">
        <f t="shared" ref="R315:R321" si="30">ROUND(J315*H315,2)</f>
        <v>0</v>
      </c>
      <c r="S315" s="93">
        <v>0</v>
      </c>
      <c r="T315" s="93">
        <f t="shared" ref="T315:T321" si="31">S315*H315</f>
        <v>0</v>
      </c>
      <c r="U315" s="93">
        <v>0</v>
      </c>
      <c r="V315" s="93">
        <f t="shared" ref="V315:V321" si="32">U315*H315</f>
        <v>0</v>
      </c>
      <c r="W315" s="93">
        <v>0</v>
      </c>
      <c r="X315" s="94">
        <f t="shared" ref="X315:X321" si="33">W315*H315</f>
        <v>0</v>
      </c>
      <c r="Y315" s="21"/>
      <c r="Z315" s="21"/>
      <c r="AA315" s="21"/>
      <c r="AB315" s="21"/>
      <c r="AC315" s="21"/>
      <c r="AD315" s="21"/>
      <c r="AE315" s="21"/>
      <c r="AR315" s="95" t="s">
        <v>239</v>
      </c>
      <c r="AT315" s="95" t="s">
        <v>164</v>
      </c>
      <c r="AU315" s="95" t="s">
        <v>82</v>
      </c>
      <c r="AY315" s="17" t="s">
        <v>161</v>
      </c>
      <c r="BE315" s="96">
        <f t="shared" ref="BE315:BE321" si="34">IF(O315="základní",K315,0)</f>
        <v>0</v>
      </c>
      <c r="BF315" s="96">
        <f t="shared" ref="BF315:BF321" si="35">IF(O315="snížená",K315,0)</f>
        <v>0</v>
      </c>
      <c r="BG315" s="96">
        <f t="shared" ref="BG315:BG321" si="36">IF(O315="zákl. přenesená",K315,0)</f>
        <v>0</v>
      </c>
      <c r="BH315" s="96">
        <f t="shared" ref="BH315:BH321" si="37">IF(O315="sníž. přenesená",K315,0)</f>
        <v>0</v>
      </c>
      <c r="BI315" s="96">
        <f t="shared" ref="BI315:BI321" si="38">IF(O315="nulová",K315,0)</f>
        <v>0</v>
      </c>
      <c r="BJ315" s="17" t="s">
        <v>80</v>
      </c>
      <c r="BK315" s="96">
        <f t="shared" ref="BK315:BK321" si="39">ROUND(P315*H315,2)</f>
        <v>0</v>
      </c>
      <c r="BL315" s="17" t="s">
        <v>239</v>
      </c>
      <c r="BM315" s="95" t="s">
        <v>903</v>
      </c>
    </row>
    <row r="316" spans="1:65" s="2" customFormat="1" ht="24.2" customHeight="1">
      <c r="A316" s="21"/>
      <c r="B316" s="137"/>
      <c r="C316" s="213" t="s">
        <v>479</v>
      </c>
      <c r="D316" s="213" t="s">
        <v>164</v>
      </c>
      <c r="E316" s="214" t="s">
        <v>1791</v>
      </c>
      <c r="F316" s="215" t="s">
        <v>1792</v>
      </c>
      <c r="G316" s="216" t="s">
        <v>1751</v>
      </c>
      <c r="H316" s="217">
        <v>2</v>
      </c>
      <c r="I316" s="123"/>
      <c r="J316" s="123"/>
      <c r="K316" s="218">
        <f t="shared" si="27"/>
        <v>0</v>
      </c>
      <c r="L316" s="89"/>
      <c r="M316" s="22"/>
      <c r="N316" s="90" t="s">
        <v>1</v>
      </c>
      <c r="O316" s="91" t="s">
        <v>35</v>
      </c>
      <c r="P316" s="92">
        <f t="shared" si="28"/>
        <v>0</v>
      </c>
      <c r="Q316" s="92">
        <f t="shared" si="29"/>
        <v>0</v>
      </c>
      <c r="R316" s="92">
        <f t="shared" si="30"/>
        <v>0</v>
      </c>
      <c r="S316" s="93">
        <v>0</v>
      </c>
      <c r="T316" s="93">
        <f t="shared" si="31"/>
        <v>0</v>
      </c>
      <c r="U316" s="93">
        <v>0</v>
      </c>
      <c r="V316" s="93">
        <f t="shared" si="32"/>
        <v>0</v>
      </c>
      <c r="W316" s="93">
        <v>0</v>
      </c>
      <c r="X316" s="94">
        <f t="shared" si="33"/>
        <v>0</v>
      </c>
      <c r="Y316" s="21"/>
      <c r="Z316" s="21"/>
      <c r="AA316" s="21"/>
      <c r="AB316" s="21"/>
      <c r="AC316" s="21"/>
      <c r="AD316" s="21"/>
      <c r="AE316" s="21"/>
      <c r="AR316" s="95" t="s">
        <v>239</v>
      </c>
      <c r="AT316" s="95" t="s">
        <v>164</v>
      </c>
      <c r="AU316" s="95" t="s">
        <v>82</v>
      </c>
      <c r="AY316" s="17" t="s">
        <v>161</v>
      </c>
      <c r="BE316" s="96">
        <f t="shared" si="34"/>
        <v>0</v>
      </c>
      <c r="BF316" s="96">
        <f t="shared" si="35"/>
        <v>0</v>
      </c>
      <c r="BG316" s="96">
        <f t="shared" si="36"/>
        <v>0</v>
      </c>
      <c r="BH316" s="96">
        <f t="shared" si="37"/>
        <v>0</v>
      </c>
      <c r="BI316" s="96">
        <f t="shared" si="38"/>
        <v>0</v>
      </c>
      <c r="BJ316" s="17" t="s">
        <v>80</v>
      </c>
      <c r="BK316" s="96">
        <f t="shared" si="39"/>
        <v>0</v>
      </c>
      <c r="BL316" s="17" t="s">
        <v>239</v>
      </c>
      <c r="BM316" s="95" t="s">
        <v>906</v>
      </c>
    </row>
    <row r="317" spans="1:65" s="2" customFormat="1" ht="24.2" customHeight="1">
      <c r="A317" s="21"/>
      <c r="B317" s="137"/>
      <c r="C317" s="213" t="s">
        <v>907</v>
      </c>
      <c r="D317" s="213" t="s">
        <v>164</v>
      </c>
      <c r="E317" s="214" t="s">
        <v>1793</v>
      </c>
      <c r="F317" s="215" t="s">
        <v>1794</v>
      </c>
      <c r="G317" s="216" t="s">
        <v>1751</v>
      </c>
      <c r="H317" s="217">
        <v>2</v>
      </c>
      <c r="I317" s="123"/>
      <c r="J317" s="123"/>
      <c r="K317" s="218">
        <f t="shared" si="27"/>
        <v>0</v>
      </c>
      <c r="L317" s="89"/>
      <c r="M317" s="22"/>
      <c r="N317" s="90" t="s">
        <v>1</v>
      </c>
      <c r="O317" s="91" t="s">
        <v>35</v>
      </c>
      <c r="P317" s="92">
        <f t="shared" si="28"/>
        <v>0</v>
      </c>
      <c r="Q317" s="92">
        <f t="shared" si="29"/>
        <v>0</v>
      </c>
      <c r="R317" s="92">
        <f t="shared" si="30"/>
        <v>0</v>
      </c>
      <c r="S317" s="93">
        <v>0</v>
      </c>
      <c r="T317" s="93">
        <f t="shared" si="31"/>
        <v>0</v>
      </c>
      <c r="U317" s="93">
        <v>0</v>
      </c>
      <c r="V317" s="93">
        <f t="shared" si="32"/>
        <v>0</v>
      </c>
      <c r="W317" s="93">
        <v>0</v>
      </c>
      <c r="X317" s="94">
        <f t="shared" si="33"/>
        <v>0</v>
      </c>
      <c r="Y317" s="21"/>
      <c r="Z317" s="21"/>
      <c r="AA317" s="21"/>
      <c r="AB317" s="21"/>
      <c r="AC317" s="21"/>
      <c r="AD317" s="21"/>
      <c r="AE317" s="21"/>
      <c r="AR317" s="95" t="s">
        <v>239</v>
      </c>
      <c r="AT317" s="95" t="s">
        <v>164</v>
      </c>
      <c r="AU317" s="95" t="s">
        <v>82</v>
      </c>
      <c r="AY317" s="17" t="s">
        <v>161</v>
      </c>
      <c r="BE317" s="96">
        <f t="shared" si="34"/>
        <v>0</v>
      </c>
      <c r="BF317" s="96">
        <f t="shared" si="35"/>
        <v>0</v>
      </c>
      <c r="BG317" s="96">
        <f t="shared" si="36"/>
        <v>0</v>
      </c>
      <c r="BH317" s="96">
        <f t="shared" si="37"/>
        <v>0</v>
      </c>
      <c r="BI317" s="96">
        <f t="shared" si="38"/>
        <v>0</v>
      </c>
      <c r="BJ317" s="17" t="s">
        <v>80</v>
      </c>
      <c r="BK317" s="96">
        <f t="shared" si="39"/>
        <v>0</v>
      </c>
      <c r="BL317" s="17" t="s">
        <v>239</v>
      </c>
      <c r="BM317" s="95" t="s">
        <v>910</v>
      </c>
    </row>
    <row r="318" spans="1:65" s="2" customFormat="1" ht="24.2" customHeight="1">
      <c r="A318" s="21"/>
      <c r="B318" s="137"/>
      <c r="C318" s="213" t="s">
        <v>484</v>
      </c>
      <c r="D318" s="213" t="s">
        <v>164</v>
      </c>
      <c r="E318" s="214" t="s">
        <v>1795</v>
      </c>
      <c r="F318" s="215" t="s">
        <v>1796</v>
      </c>
      <c r="G318" s="216" t="s">
        <v>1751</v>
      </c>
      <c r="H318" s="217">
        <v>2</v>
      </c>
      <c r="I318" s="218">
        <v>0</v>
      </c>
      <c r="J318" s="123"/>
      <c r="K318" s="218">
        <f t="shared" si="27"/>
        <v>0</v>
      </c>
      <c r="L318" s="89"/>
      <c r="M318" s="22"/>
      <c r="N318" s="90" t="s">
        <v>1</v>
      </c>
      <c r="O318" s="91" t="s">
        <v>35</v>
      </c>
      <c r="P318" s="92">
        <f t="shared" si="28"/>
        <v>0</v>
      </c>
      <c r="Q318" s="92">
        <f t="shared" si="29"/>
        <v>0</v>
      </c>
      <c r="R318" s="92">
        <f t="shared" si="30"/>
        <v>0</v>
      </c>
      <c r="S318" s="93">
        <v>0</v>
      </c>
      <c r="T318" s="93">
        <f t="shared" si="31"/>
        <v>0</v>
      </c>
      <c r="U318" s="93">
        <v>0</v>
      </c>
      <c r="V318" s="93">
        <f t="shared" si="32"/>
        <v>0</v>
      </c>
      <c r="W318" s="93">
        <v>0</v>
      </c>
      <c r="X318" s="94">
        <f t="shared" si="33"/>
        <v>0</v>
      </c>
      <c r="Y318" s="21"/>
      <c r="Z318" s="21"/>
      <c r="AA318" s="21"/>
      <c r="AB318" s="21"/>
      <c r="AC318" s="21"/>
      <c r="AD318" s="21"/>
      <c r="AE318" s="21"/>
      <c r="AR318" s="95" t="s">
        <v>239</v>
      </c>
      <c r="AT318" s="95" t="s">
        <v>164</v>
      </c>
      <c r="AU318" s="95" t="s">
        <v>82</v>
      </c>
      <c r="AY318" s="17" t="s">
        <v>161</v>
      </c>
      <c r="BE318" s="96">
        <f t="shared" si="34"/>
        <v>0</v>
      </c>
      <c r="BF318" s="96">
        <f t="shared" si="35"/>
        <v>0</v>
      </c>
      <c r="BG318" s="96">
        <f t="shared" si="36"/>
        <v>0</v>
      </c>
      <c r="BH318" s="96">
        <f t="shared" si="37"/>
        <v>0</v>
      </c>
      <c r="BI318" s="96">
        <f t="shared" si="38"/>
        <v>0</v>
      </c>
      <c r="BJ318" s="17" t="s">
        <v>80</v>
      </c>
      <c r="BK318" s="96">
        <f t="shared" si="39"/>
        <v>0</v>
      </c>
      <c r="BL318" s="17" t="s">
        <v>239</v>
      </c>
      <c r="BM318" s="95" t="s">
        <v>913</v>
      </c>
    </row>
    <row r="319" spans="1:65" s="2" customFormat="1" ht="24.2" customHeight="1">
      <c r="A319" s="21"/>
      <c r="B319" s="137"/>
      <c r="C319" s="235" t="s">
        <v>914</v>
      </c>
      <c r="D319" s="235" t="s">
        <v>549</v>
      </c>
      <c r="E319" s="236" t="s">
        <v>1797</v>
      </c>
      <c r="F319" s="237" t="s">
        <v>1798</v>
      </c>
      <c r="G319" s="238" t="s">
        <v>269</v>
      </c>
      <c r="H319" s="239">
        <v>1</v>
      </c>
      <c r="I319" s="123"/>
      <c r="J319" s="240"/>
      <c r="K319" s="241">
        <f t="shared" si="27"/>
        <v>0</v>
      </c>
      <c r="L319" s="115"/>
      <c r="M319" s="116"/>
      <c r="N319" s="117" t="s">
        <v>1</v>
      </c>
      <c r="O319" s="91" t="s">
        <v>35</v>
      </c>
      <c r="P319" s="92">
        <f t="shared" si="28"/>
        <v>0</v>
      </c>
      <c r="Q319" s="92">
        <f t="shared" si="29"/>
        <v>0</v>
      </c>
      <c r="R319" s="92">
        <f t="shared" si="30"/>
        <v>0</v>
      </c>
      <c r="S319" s="93">
        <v>0</v>
      </c>
      <c r="T319" s="93">
        <f t="shared" si="31"/>
        <v>0</v>
      </c>
      <c r="U319" s="93">
        <v>0</v>
      </c>
      <c r="V319" s="93">
        <f t="shared" si="32"/>
        <v>0</v>
      </c>
      <c r="W319" s="93">
        <v>0</v>
      </c>
      <c r="X319" s="94">
        <f t="shared" si="33"/>
        <v>0</v>
      </c>
      <c r="Y319" s="21"/>
      <c r="Z319" s="21"/>
      <c r="AA319" s="21"/>
      <c r="AB319" s="21"/>
      <c r="AC319" s="21"/>
      <c r="AD319" s="21"/>
      <c r="AE319" s="21"/>
      <c r="AR319" s="95" t="s">
        <v>286</v>
      </c>
      <c r="AT319" s="95" t="s">
        <v>549</v>
      </c>
      <c r="AU319" s="95" t="s">
        <v>82</v>
      </c>
      <c r="AY319" s="17" t="s">
        <v>161</v>
      </c>
      <c r="BE319" s="96">
        <f t="shared" si="34"/>
        <v>0</v>
      </c>
      <c r="BF319" s="96">
        <f t="shared" si="35"/>
        <v>0</v>
      </c>
      <c r="BG319" s="96">
        <f t="shared" si="36"/>
        <v>0</v>
      </c>
      <c r="BH319" s="96">
        <f t="shared" si="37"/>
        <v>0</v>
      </c>
      <c r="BI319" s="96">
        <f t="shared" si="38"/>
        <v>0</v>
      </c>
      <c r="BJ319" s="17" t="s">
        <v>80</v>
      </c>
      <c r="BK319" s="96">
        <f t="shared" si="39"/>
        <v>0</v>
      </c>
      <c r="BL319" s="17" t="s">
        <v>239</v>
      </c>
      <c r="BM319" s="95" t="s">
        <v>916</v>
      </c>
    </row>
    <row r="320" spans="1:65" s="2" customFormat="1" ht="16.5" customHeight="1">
      <c r="A320" s="21"/>
      <c r="B320" s="137"/>
      <c r="C320" s="235" t="s">
        <v>487</v>
      </c>
      <c r="D320" s="235" t="s">
        <v>549</v>
      </c>
      <c r="E320" s="236" t="s">
        <v>1799</v>
      </c>
      <c r="F320" s="237" t="s">
        <v>1800</v>
      </c>
      <c r="G320" s="238" t="s">
        <v>269</v>
      </c>
      <c r="H320" s="239">
        <v>1</v>
      </c>
      <c r="I320" s="123"/>
      <c r="J320" s="240"/>
      <c r="K320" s="241">
        <f t="shared" si="27"/>
        <v>0</v>
      </c>
      <c r="L320" s="115"/>
      <c r="M320" s="116"/>
      <c r="N320" s="117" t="s">
        <v>1</v>
      </c>
      <c r="O320" s="91" t="s">
        <v>35</v>
      </c>
      <c r="P320" s="92">
        <f t="shared" si="28"/>
        <v>0</v>
      </c>
      <c r="Q320" s="92">
        <f t="shared" si="29"/>
        <v>0</v>
      </c>
      <c r="R320" s="92">
        <f t="shared" si="30"/>
        <v>0</v>
      </c>
      <c r="S320" s="93">
        <v>0</v>
      </c>
      <c r="T320" s="93">
        <f t="shared" si="31"/>
        <v>0</v>
      </c>
      <c r="U320" s="93">
        <v>0</v>
      </c>
      <c r="V320" s="93">
        <f t="shared" si="32"/>
        <v>0</v>
      </c>
      <c r="W320" s="93">
        <v>0</v>
      </c>
      <c r="X320" s="94">
        <f t="shared" si="33"/>
        <v>0</v>
      </c>
      <c r="Y320" s="21"/>
      <c r="Z320" s="21"/>
      <c r="AA320" s="21"/>
      <c r="AB320" s="21"/>
      <c r="AC320" s="21"/>
      <c r="AD320" s="21"/>
      <c r="AE320" s="21"/>
      <c r="AR320" s="95" t="s">
        <v>286</v>
      </c>
      <c r="AT320" s="95" t="s">
        <v>549</v>
      </c>
      <c r="AU320" s="95" t="s">
        <v>82</v>
      </c>
      <c r="AY320" s="17" t="s">
        <v>161</v>
      </c>
      <c r="BE320" s="96">
        <f t="shared" si="34"/>
        <v>0</v>
      </c>
      <c r="BF320" s="96">
        <f t="shared" si="35"/>
        <v>0</v>
      </c>
      <c r="BG320" s="96">
        <f t="shared" si="36"/>
        <v>0</v>
      </c>
      <c r="BH320" s="96">
        <f t="shared" si="37"/>
        <v>0</v>
      </c>
      <c r="BI320" s="96">
        <f t="shared" si="38"/>
        <v>0</v>
      </c>
      <c r="BJ320" s="17" t="s">
        <v>80</v>
      </c>
      <c r="BK320" s="96">
        <f t="shared" si="39"/>
        <v>0</v>
      </c>
      <c r="BL320" s="17" t="s">
        <v>239</v>
      </c>
      <c r="BM320" s="95" t="s">
        <v>918</v>
      </c>
    </row>
    <row r="321" spans="1:65" s="2" customFormat="1" ht="49.15" customHeight="1">
      <c r="A321" s="21"/>
      <c r="B321" s="137"/>
      <c r="C321" s="213" t="s">
        <v>919</v>
      </c>
      <c r="D321" s="213" t="s">
        <v>164</v>
      </c>
      <c r="E321" s="214" t="s">
        <v>1801</v>
      </c>
      <c r="F321" s="215" t="s">
        <v>1802</v>
      </c>
      <c r="G321" s="216" t="s">
        <v>282</v>
      </c>
      <c r="H321" s="217">
        <v>2.1999999999999999E-2</v>
      </c>
      <c r="I321" s="218">
        <v>0</v>
      </c>
      <c r="J321" s="123"/>
      <c r="K321" s="218">
        <f t="shared" si="27"/>
        <v>0</v>
      </c>
      <c r="L321" s="89"/>
      <c r="M321" s="22"/>
      <c r="N321" s="118" t="s">
        <v>1</v>
      </c>
      <c r="O321" s="119" t="s">
        <v>35</v>
      </c>
      <c r="P321" s="120">
        <f t="shared" si="28"/>
        <v>0</v>
      </c>
      <c r="Q321" s="120">
        <f t="shared" si="29"/>
        <v>0</v>
      </c>
      <c r="R321" s="120">
        <f t="shared" si="30"/>
        <v>0</v>
      </c>
      <c r="S321" s="121">
        <v>0</v>
      </c>
      <c r="T321" s="121">
        <f t="shared" si="31"/>
        <v>0</v>
      </c>
      <c r="U321" s="121">
        <v>0</v>
      </c>
      <c r="V321" s="121">
        <f t="shared" si="32"/>
        <v>0</v>
      </c>
      <c r="W321" s="121">
        <v>0</v>
      </c>
      <c r="X321" s="122">
        <f t="shared" si="33"/>
        <v>0</v>
      </c>
      <c r="Y321" s="21"/>
      <c r="Z321" s="21"/>
      <c r="AA321" s="21"/>
      <c r="AB321" s="21"/>
      <c r="AC321" s="21"/>
      <c r="AD321" s="21"/>
      <c r="AE321" s="21"/>
      <c r="AR321" s="95" t="s">
        <v>239</v>
      </c>
      <c r="AT321" s="95" t="s">
        <v>164</v>
      </c>
      <c r="AU321" s="95" t="s">
        <v>82</v>
      </c>
      <c r="AY321" s="17" t="s">
        <v>161</v>
      </c>
      <c r="BE321" s="96">
        <f t="shared" si="34"/>
        <v>0</v>
      </c>
      <c r="BF321" s="96">
        <f t="shared" si="35"/>
        <v>0</v>
      </c>
      <c r="BG321" s="96">
        <f t="shared" si="36"/>
        <v>0</v>
      </c>
      <c r="BH321" s="96">
        <f t="shared" si="37"/>
        <v>0</v>
      </c>
      <c r="BI321" s="96">
        <f t="shared" si="38"/>
        <v>0</v>
      </c>
      <c r="BJ321" s="17" t="s">
        <v>80</v>
      </c>
      <c r="BK321" s="96">
        <f t="shared" si="39"/>
        <v>0</v>
      </c>
      <c r="BL321" s="17" t="s">
        <v>239</v>
      </c>
      <c r="BM321" s="95" t="s">
        <v>921</v>
      </c>
    </row>
    <row r="322" spans="1:65" s="2" customFormat="1" ht="6.95" customHeight="1">
      <c r="A322" s="21"/>
      <c r="B322" s="153"/>
      <c r="C322" s="154"/>
      <c r="D322" s="154"/>
      <c r="E322" s="154"/>
      <c r="F322" s="154"/>
      <c r="G322" s="154"/>
      <c r="H322" s="154"/>
      <c r="I322" s="154"/>
      <c r="J322" s="154"/>
      <c r="K322" s="154"/>
      <c r="L322" s="29"/>
      <c r="M322" s="22"/>
      <c r="N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</row>
  </sheetData>
  <sheetProtection password="C68A" sheet="1" objects="1" scenarios="1" selectLockedCells="1"/>
  <autoFilter ref="C126:L321"/>
  <mergeCells count="9">
    <mergeCell ref="E87:H87"/>
    <mergeCell ref="E117:H117"/>
    <mergeCell ref="E119:H119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30</vt:i4>
      </vt:variant>
    </vt:vector>
  </HeadingPairs>
  <TitlesOfParts>
    <vt:vector size="45" baseType="lpstr">
      <vt:lpstr>Rekapitulace stavby</vt:lpstr>
      <vt:lpstr>SO 101 - Bourací práce</vt:lpstr>
      <vt:lpstr>SO 102 - Stavební část</vt:lpstr>
      <vt:lpstr>SO 201 - Bourací práce</vt:lpstr>
      <vt:lpstr>SO 202 - Stavební část</vt:lpstr>
      <vt:lpstr>SO 203.a - Silnoproud</vt:lpstr>
      <vt:lpstr>SO 203.b - Slaboproud</vt:lpstr>
      <vt:lpstr>SO 203.c - Bleskosvod</vt:lpstr>
      <vt:lpstr>SO 204 - ZTI</vt:lpstr>
      <vt:lpstr>SO 205 - Vytápění</vt:lpstr>
      <vt:lpstr>SO 207 - VZT</vt:lpstr>
      <vt:lpstr>SO 301 - Bourací práce</vt:lpstr>
      <vt:lpstr>SO 302 - Stavební část</vt:lpstr>
      <vt:lpstr>SO 303 - Zpevněné plochy</vt:lpstr>
      <vt:lpstr>VRN - Vedlejší rozpočtové...</vt:lpstr>
      <vt:lpstr>'Rekapitulace stavby'!Názvy_tisku</vt:lpstr>
      <vt:lpstr>'SO 101 - Bourací práce'!Názvy_tisku</vt:lpstr>
      <vt:lpstr>'SO 102 - Stavební část'!Názvy_tisku</vt:lpstr>
      <vt:lpstr>'SO 201 - Bourací práce'!Názvy_tisku</vt:lpstr>
      <vt:lpstr>'SO 202 - Stavební část'!Názvy_tisku</vt:lpstr>
      <vt:lpstr>'SO 203.a - Silnoproud'!Názvy_tisku</vt:lpstr>
      <vt:lpstr>'SO 203.b - Slaboproud'!Názvy_tisku</vt:lpstr>
      <vt:lpstr>'SO 203.c - Bleskosvod'!Názvy_tisku</vt:lpstr>
      <vt:lpstr>'SO 204 - ZTI'!Názvy_tisku</vt:lpstr>
      <vt:lpstr>'SO 205 - Vytápění'!Názvy_tisku</vt:lpstr>
      <vt:lpstr>'SO 207 - VZT'!Názvy_tisku</vt:lpstr>
      <vt:lpstr>'SO 301 - Bourací práce'!Názvy_tisku</vt:lpstr>
      <vt:lpstr>'SO 302 - Stavební část'!Názvy_tisku</vt:lpstr>
      <vt:lpstr>'SO 303 - Zpevněné plochy'!Názvy_tisku</vt:lpstr>
      <vt:lpstr>'VRN - Vedlejší rozpočtové...'!Názvy_tisku</vt:lpstr>
      <vt:lpstr>'Rekapitulace stavby'!Oblast_tisku</vt:lpstr>
      <vt:lpstr>'SO 101 - Bourací práce'!Oblast_tisku</vt:lpstr>
      <vt:lpstr>'SO 102 - Stavební část'!Oblast_tisku</vt:lpstr>
      <vt:lpstr>'SO 201 - Bourací práce'!Oblast_tisku</vt:lpstr>
      <vt:lpstr>'SO 202 - Stavební část'!Oblast_tisku</vt:lpstr>
      <vt:lpstr>'SO 203.a - Silnoproud'!Oblast_tisku</vt:lpstr>
      <vt:lpstr>'SO 203.b - Slaboproud'!Oblast_tisku</vt:lpstr>
      <vt:lpstr>'SO 203.c - Bleskosvod'!Oblast_tisku</vt:lpstr>
      <vt:lpstr>'SO 204 - ZTI'!Oblast_tisku</vt:lpstr>
      <vt:lpstr>'SO 205 - Vytápění'!Oblast_tisku</vt:lpstr>
      <vt:lpstr>'SO 207 - VZT'!Oblast_tisku</vt:lpstr>
      <vt:lpstr>'SO 301 - Bourací práce'!Oblast_tisku</vt:lpstr>
      <vt:lpstr>'SO 302 - Stavební část'!Oblast_tisku</vt:lpstr>
      <vt:lpstr>'SO 303 - Zpevněné plochy'!Oblast_tisku</vt:lpstr>
      <vt:lpstr>'VRN - Vedlejší rozpočtové...'!Oblast_tisku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KRUTILKOVA-02\Krutilkova</dc:creator>
  <cp:lastModifiedBy>Ivan</cp:lastModifiedBy>
  <dcterms:created xsi:type="dcterms:W3CDTF">2024-12-20T11:19:37Z</dcterms:created>
  <dcterms:modified xsi:type="dcterms:W3CDTF">2025-03-17T03:35:56Z</dcterms:modified>
</cp:coreProperties>
</file>