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05_KATKA\01_PRACE\A_HOTOVO\ATELIER_87\2024\08_POLIKLINIKA_VELKE_VALY_RAMPY\04_ROZPOCET\"/>
    </mc:Choice>
  </mc:AlternateContent>
  <bookViews>
    <workbookView xWindow="0" yWindow="0" windowWidth="0" windowHeight="0"/>
  </bookViews>
  <sheets>
    <sheet name="Rekapitulace stavby" sheetId="1" r:id="rId1"/>
    <sheet name="2024-09 - Přístavba bezba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'2024-09 - Přístavba bezba...'!$C$127:$L$315</definedName>
    <definedName name="_xlnm.Print_Area" localSheetId="1">'2024-09 - Přístavba bezba...'!$C$4:$K$76,'2024-09 - Přístavba bezba...'!$C$82:$K$111,'2024-09 - Přístavba bezba...'!$C$117:$L$315</definedName>
    <definedName name="_xlnm.Print_Titles" localSheetId="1">'2024-09 - Přístavba bezba...'!$127:$127</definedName>
    <definedName name="_xlnm.Print_Area" localSheetId="2">'Seznam figur'!$C$4:$G$23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K37"/>
  <c r="K36"/>
  <c i="1" r="BA95"/>
  <c i="2" r="K35"/>
  <c i="1" r="AZ95"/>
  <c i="2" r="BI315"/>
  <c r="BH315"/>
  <c r="BG315"/>
  <c r="BF315"/>
  <c r="X315"/>
  <c r="X314"/>
  <c r="V315"/>
  <c r="V314"/>
  <c r="T315"/>
  <c r="T314"/>
  <c r="P315"/>
  <c r="BI313"/>
  <c r="BH313"/>
  <c r="BG313"/>
  <c r="BF313"/>
  <c r="X313"/>
  <c r="X312"/>
  <c r="V313"/>
  <c r="V312"/>
  <c r="T313"/>
  <c r="T312"/>
  <c r="P313"/>
  <c r="BI311"/>
  <c r="BH311"/>
  <c r="BG311"/>
  <c r="BF311"/>
  <c r="X311"/>
  <c r="X310"/>
  <c r="X309"/>
  <c r="V311"/>
  <c r="V310"/>
  <c r="V309"/>
  <c r="T311"/>
  <c r="T310"/>
  <c r="T309"/>
  <c r="P311"/>
  <c r="BI308"/>
  <c r="BH308"/>
  <c r="BG308"/>
  <c r="BF308"/>
  <c r="X308"/>
  <c r="V308"/>
  <c r="T308"/>
  <c r="P308"/>
  <c r="BI301"/>
  <c r="BH301"/>
  <c r="BG301"/>
  <c r="BF301"/>
  <c r="X301"/>
  <c r="V301"/>
  <c r="T301"/>
  <c r="P301"/>
  <c r="BI295"/>
  <c r="BH295"/>
  <c r="BG295"/>
  <c r="BF295"/>
  <c r="X295"/>
  <c r="V295"/>
  <c r="T295"/>
  <c r="P295"/>
  <c r="BI290"/>
  <c r="BH290"/>
  <c r="BG290"/>
  <c r="BF290"/>
  <c r="X290"/>
  <c r="V290"/>
  <c r="T290"/>
  <c r="P290"/>
  <c r="BI287"/>
  <c r="BH287"/>
  <c r="BG287"/>
  <c r="BF287"/>
  <c r="X287"/>
  <c r="V287"/>
  <c r="T287"/>
  <c r="P287"/>
  <c r="BI281"/>
  <c r="BH281"/>
  <c r="BG281"/>
  <c r="BF281"/>
  <c r="X281"/>
  <c r="X280"/>
  <c r="V281"/>
  <c r="V280"/>
  <c r="T281"/>
  <c r="T280"/>
  <c r="P281"/>
  <c r="BI278"/>
  <c r="BH278"/>
  <c r="BG278"/>
  <c r="BF278"/>
  <c r="X278"/>
  <c r="X277"/>
  <c r="V278"/>
  <c r="V277"/>
  <c r="T278"/>
  <c r="T277"/>
  <c r="P278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1"/>
  <c r="BH271"/>
  <c r="BG271"/>
  <c r="BF271"/>
  <c r="X271"/>
  <c r="V271"/>
  <c r="T271"/>
  <c r="P271"/>
  <c r="BI268"/>
  <c r="BH268"/>
  <c r="BG268"/>
  <c r="BF268"/>
  <c r="X268"/>
  <c r="V268"/>
  <c r="T268"/>
  <c r="P268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2"/>
  <c r="BH262"/>
  <c r="BG262"/>
  <c r="BF262"/>
  <c r="X262"/>
  <c r="V262"/>
  <c r="T262"/>
  <c r="P262"/>
  <c r="BI259"/>
  <c r="BH259"/>
  <c r="BG259"/>
  <c r="BF259"/>
  <c r="X259"/>
  <c r="V259"/>
  <c r="T259"/>
  <c r="P259"/>
  <c r="BI255"/>
  <c r="BH255"/>
  <c r="BG255"/>
  <c r="BF255"/>
  <c r="X255"/>
  <c r="V255"/>
  <c r="T255"/>
  <c r="P255"/>
  <c r="BI252"/>
  <c r="BH252"/>
  <c r="BG252"/>
  <c r="BF252"/>
  <c r="X252"/>
  <c r="V252"/>
  <c r="T252"/>
  <c r="P252"/>
  <c r="BI244"/>
  <c r="BH244"/>
  <c r="BG244"/>
  <c r="BF244"/>
  <c r="X244"/>
  <c r="V244"/>
  <c r="T244"/>
  <c r="P244"/>
  <c r="BI240"/>
  <c r="BH240"/>
  <c r="BG240"/>
  <c r="BF240"/>
  <c r="X240"/>
  <c r="V240"/>
  <c r="T240"/>
  <c r="P240"/>
  <c r="BI237"/>
  <c r="BH237"/>
  <c r="BG237"/>
  <c r="BF237"/>
  <c r="X237"/>
  <c r="V237"/>
  <c r="T237"/>
  <c r="P237"/>
  <c r="BI233"/>
  <c r="BH233"/>
  <c r="BG233"/>
  <c r="BF233"/>
  <c r="X233"/>
  <c r="V233"/>
  <c r="T233"/>
  <c r="P233"/>
  <c r="BI230"/>
  <c r="BH230"/>
  <c r="BG230"/>
  <c r="BF230"/>
  <c r="X230"/>
  <c r="V230"/>
  <c r="T230"/>
  <c r="P230"/>
  <c r="BI225"/>
  <c r="BH225"/>
  <c r="BG225"/>
  <c r="BF225"/>
  <c r="X225"/>
  <c r="V225"/>
  <c r="T225"/>
  <c r="P225"/>
  <c r="BI218"/>
  <c r="BH218"/>
  <c r="BG218"/>
  <c r="BF218"/>
  <c r="X218"/>
  <c r="V218"/>
  <c r="T218"/>
  <c r="P218"/>
  <c r="BI213"/>
  <c r="BH213"/>
  <c r="BG213"/>
  <c r="BF213"/>
  <c r="X213"/>
  <c r="V213"/>
  <c r="T213"/>
  <c r="P213"/>
  <c r="BI208"/>
  <c r="BH208"/>
  <c r="BG208"/>
  <c r="BF208"/>
  <c r="X208"/>
  <c r="V208"/>
  <c r="T208"/>
  <c r="P208"/>
  <c r="BI203"/>
  <c r="BH203"/>
  <c r="BG203"/>
  <c r="BF203"/>
  <c r="X203"/>
  <c r="V203"/>
  <c r="T203"/>
  <c r="P203"/>
  <c r="BI200"/>
  <c r="BH200"/>
  <c r="BG200"/>
  <c r="BF200"/>
  <c r="X200"/>
  <c r="V200"/>
  <c r="T200"/>
  <c r="P200"/>
  <c r="BI193"/>
  <c r="BH193"/>
  <c r="BG193"/>
  <c r="BF193"/>
  <c r="X193"/>
  <c r="V193"/>
  <c r="T193"/>
  <c r="P193"/>
  <c r="BI187"/>
  <c r="BH187"/>
  <c r="BG187"/>
  <c r="BF187"/>
  <c r="X187"/>
  <c r="V187"/>
  <c r="T187"/>
  <c r="P187"/>
  <c r="BI182"/>
  <c r="BH182"/>
  <c r="BG182"/>
  <c r="BF182"/>
  <c r="X182"/>
  <c r="V182"/>
  <c r="T182"/>
  <c r="P182"/>
  <c r="BI176"/>
  <c r="BH176"/>
  <c r="BG176"/>
  <c r="BF176"/>
  <c r="X176"/>
  <c r="V176"/>
  <c r="T176"/>
  <c r="P176"/>
  <c r="BI173"/>
  <c r="BH173"/>
  <c r="BG173"/>
  <c r="BF173"/>
  <c r="X173"/>
  <c r="V173"/>
  <c r="T173"/>
  <c r="P173"/>
  <c r="BI170"/>
  <c r="BH170"/>
  <c r="BG170"/>
  <c r="BF170"/>
  <c r="X170"/>
  <c r="V170"/>
  <c r="T170"/>
  <c r="P170"/>
  <c r="BI167"/>
  <c r="BH167"/>
  <c r="BG167"/>
  <c r="BF167"/>
  <c r="X167"/>
  <c r="V167"/>
  <c r="T167"/>
  <c r="P167"/>
  <c r="BI164"/>
  <c r="BH164"/>
  <c r="BG164"/>
  <c r="BF164"/>
  <c r="X164"/>
  <c r="V164"/>
  <c r="T164"/>
  <c r="P164"/>
  <c r="BI161"/>
  <c r="BH161"/>
  <c r="BG161"/>
  <c r="BF161"/>
  <c r="X161"/>
  <c r="V161"/>
  <c r="T161"/>
  <c r="P161"/>
  <c r="BI148"/>
  <c r="BH148"/>
  <c r="BG148"/>
  <c r="BF148"/>
  <c r="X148"/>
  <c r="V148"/>
  <c r="T148"/>
  <c r="P148"/>
  <c r="BI144"/>
  <c r="BH144"/>
  <c r="BG144"/>
  <c r="BF144"/>
  <c r="X144"/>
  <c r="V144"/>
  <c r="T144"/>
  <c r="P144"/>
  <c r="BI140"/>
  <c r="BH140"/>
  <c r="BG140"/>
  <c r="BF140"/>
  <c r="X140"/>
  <c r="V140"/>
  <c r="T140"/>
  <c r="P140"/>
  <c r="BI137"/>
  <c r="BH137"/>
  <c r="BG137"/>
  <c r="BF137"/>
  <c r="X137"/>
  <c r="V137"/>
  <c r="T137"/>
  <c r="P137"/>
  <c r="BI134"/>
  <c r="BH134"/>
  <c r="BG134"/>
  <c r="BF134"/>
  <c r="X134"/>
  <c r="V134"/>
  <c r="T134"/>
  <c r="P134"/>
  <c r="BI131"/>
  <c r="BH131"/>
  <c r="BG131"/>
  <c r="BF131"/>
  <c r="X131"/>
  <c r="V131"/>
  <c r="T131"/>
  <c r="P131"/>
  <c r="J125"/>
  <c r="J124"/>
  <c r="F122"/>
  <c r="E120"/>
  <c r="J90"/>
  <c r="J89"/>
  <c r="F87"/>
  <c r="E85"/>
  <c r="J16"/>
  <c r="E16"/>
  <c r="F125"/>
  <c r="J15"/>
  <c r="J13"/>
  <c r="E13"/>
  <c r="F124"/>
  <c r="J12"/>
  <c r="J10"/>
  <c r="J87"/>
  <c i="1" r="L90"/>
  <c r="AM90"/>
  <c r="AM89"/>
  <c r="L89"/>
  <c r="AM87"/>
  <c r="L87"/>
  <c r="L85"/>
  <c r="L84"/>
  <c i="2" r="R164"/>
  <c r="Q140"/>
  <c r="Q131"/>
  <c r="Q315"/>
  <c r="Q278"/>
  <c r="Q274"/>
  <c r="R268"/>
  <c r="Q265"/>
  <c r="Q262"/>
  <c r="R255"/>
  <c r="Q244"/>
  <c r="Q230"/>
  <c r="R208"/>
  <c r="R187"/>
  <c r="Q176"/>
  <c r="Q144"/>
  <c r="BK311"/>
  <c r="BK259"/>
  <c r="K218"/>
  <c r="BE218"/>
  <c r="BK203"/>
  <c r="BK308"/>
  <c r="BK263"/>
  <c r="BK230"/>
  <c r="BK176"/>
  <c r="BK275"/>
  <c r="BK182"/>
  <c r="R182"/>
  <c r="R170"/>
  <c r="R167"/>
  <c r="Q164"/>
  <c r="Q161"/>
  <c r="R137"/>
  <c r="Q287"/>
  <c r="R278"/>
  <c r="R274"/>
  <c r="Q268"/>
  <c r="Q263"/>
  <c r="Q255"/>
  <c r="Q240"/>
  <c r="Q225"/>
  <c r="R203"/>
  <c r="Q193"/>
  <c r="R148"/>
  <c i="1" r="AU94"/>
  <c i="2" r="BK290"/>
  <c r="BK244"/>
  <c r="K213"/>
  <c r="BE213"/>
  <c r="K170"/>
  <c r="BE170"/>
  <c r="BK315"/>
  <c r="BK278"/>
  <c r="BK252"/>
  <c r="BK200"/>
  <c r="K148"/>
  <c r="BE148"/>
  <c r="BK274"/>
  <c r="K164"/>
  <c r="BE164"/>
  <c r="K131"/>
  <c r="BE131"/>
  <c r="R311"/>
  <c r="Q311"/>
  <c r="R308"/>
  <c r="Q308"/>
  <c r="R301"/>
  <c r="Q301"/>
  <c r="R295"/>
  <c r="Q295"/>
  <c r="R290"/>
  <c r="Q290"/>
  <c r="R287"/>
  <c r="R315"/>
  <c r="R244"/>
  <c r="R240"/>
  <c r="R237"/>
  <c r="R233"/>
  <c r="Q233"/>
  <c r="R218"/>
  <c r="R213"/>
  <c r="Q213"/>
  <c r="R200"/>
  <c r="R193"/>
  <c r="R176"/>
  <c r="R173"/>
  <c r="Q173"/>
  <c r="Q170"/>
  <c r="Q167"/>
  <c r="R161"/>
  <c r="R140"/>
  <c r="R131"/>
  <c r="Q313"/>
  <c r="Q281"/>
  <c r="R275"/>
  <c r="R271"/>
  <c r="R265"/>
  <c r="R262"/>
  <c r="Q259"/>
  <c r="Q252"/>
  <c r="R230"/>
  <c r="Q218"/>
  <c r="Q203"/>
  <c r="Q187"/>
  <c r="Q148"/>
  <c r="R134"/>
  <c r="BK301"/>
  <c r="BK281"/>
  <c r="K237"/>
  <c r="BE237"/>
  <c r="BK208"/>
  <c r="BK144"/>
  <c r="BK313"/>
  <c r="BK268"/>
  <c r="BK240"/>
  <c r="BK193"/>
  <c r="BK140"/>
  <c r="BK271"/>
  <c r="K161"/>
  <c r="BE161"/>
  <c r="Q137"/>
  <c r="R313"/>
  <c r="R281"/>
  <c r="Q275"/>
  <c r="Q271"/>
  <c r="R263"/>
  <c r="R259"/>
  <c r="R252"/>
  <c r="Q237"/>
  <c r="R225"/>
  <c r="Q208"/>
  <c r="Q200"/>
  <c r="Q182"/>
  <c r="R144"/>
  <c r="Q134"/>
  <c r="BK287"/>
  <c r="BK255"/>
  <c r="BK233"/>
  <c r="BK187"/>
  <c r="BK137"/>
  <c r="BK295"/>
  <c r="BK262"/>
  <c r="BK225"/>
  <c r="BK167"/>
  <c r="BK134"/>
  <c r="BK265"/>
  <c r="K173"/>
  <c r="BE173"/>
  <c l="1" r="V130"/>
  <c r="Q130"/>
  <c r="Q129"/>
  <c r="T181"/>
  <c r="Q181"/>
  <c r="I97"/>
  <c r="X199"/>
  <c r="X207"/>
  <c r="BK224"/>
  <c r="K224"/>
  <c r="K100"/>
  <c r="X224"/>
  <c r="Q236"/>
  <c r="I101"/>
  <c r="V264"/>
  <c r="Q264"/>
  <c r="I102"/>
  <c r="V286"/>
  <c r="V279"/>
  <c r="X286"/>
  <c r="X279"/>
  <c r="T130"/>
  <c r="X130"/>
  <c r="BK181"/>
  <c r="K181"/>
  <c r="K97"/>
  <c r="X181"/>
  <c r="BK199"/>
  <c r="K199"/>
  <c r="K98"/>
  <c r="V199"/>
  <c r="R199"/>
  <c r="J98"/>
  <c r="V207"/>
  <c r="R207"/>
  <c r="J99"/>
  <c r="V224"/>
  <c r="Q224"/>
  <c r="I100"/>
  <c r="V236"/>
  <c r="R236"/>
  <c r="J101"/>
  <c r="T264"/>
  <c r="R264"/>
  <c r="J102"/>
  <c r="T286"/>
  <c r="T279"/>
  <c r="R286"/>
  <c r="J106"/>
  <c r="R130"/>
  <c r="V181"/>
  <c r="R181"/>
  <c r="J97"/>
  <c r="T199"/>
  <c r="Q199"/>
  <c r="I98"/>
  <c r="T207"/>
  <c r="Q207"/>
  <c r="I99"/>
  <c r="T224"/>
  <c r="R224"/>
  <c r="J100"/>
  <c r="T236"/>
  <c r="X236"/>
  <c r="BK264"/>
  <c r="K264"/>
  <c r="K102"/>
  <c r="X264"/>
  <c r="BK286"/>
  <c r="K286"/>
  <c r="K106"/>
  <c r="Q286"/>
  <c r="I106"/>
  <c r="BK280"/>
  <c r="K280"/>
  <c r="K105"/>
  <c r="Q280"/>
  <c r="Q279"/>
  <c r="I104"/>
  <c r="R277"/>
  <c r="J103"/>
  <c r="R280"/>
  <c r="R279"/>
  <c r="J104"/>
  <c r="BK277"/>
  <c r="K277"/>
  <c r="K103"/>
  <c r="Q277"/>
  <c r="I103"/>
  <c r="BK310"/>
  <c r="K310"/>
  <c r="K108"/>
  <c r="Q310"/>
  <c r="R310"/>
  <c r="BK312"/>
  <c r="K312"/>
  <c r="K109"/>
  <c r="Q312"/>
  <c r="I109"/>
  <c r="R312"/>
  <c r="J109"/>
  <c r="BK314"/>
  <c r="K314"/>
  <c r="K110"/>
  <c r="Q314"/>
  <c r="I110"/>
  <c r="R314"/>
  <c r="J110"/>
  <c r="F89"/>
  <c r="F90"/>
  <c r="J122"/>
  <c r="K134"/>
  <c r="BE134"/>
  <c r="K140"/>
  <c r="BE140"/>
  <c r="K144"/>
  <c r="BE144"/>
  <c r="BK164"/>
  <c r="BK170"/>
  <c r="K176"/>
  <c r="BE176"/>
  <c r="K187"/>
  <c r="BE187"/>
  <c r="K200"/>
  <c r="BE200"/>
  <c r="K208"/>
  <c r="BE208"/>
  <c r="BK218"/>
  <c r="BK237"/>
  <c r="K255"/>
  <c r="BE255"/>
  <c r="K262"/>
  <c r="BE262"/>
  <c r="K265"/>
  <c r="BE265"/>
  <c r="K271"/>
  <c r="BE271"/>
  <c r="K278"/>
  <c r="BE278"/>
  <c r="K295"/>
  <c r="BE295"/>
  <c r="K290"/>
  <c r="BE290"/>
  <c r="K311"/>
  <c r="BE311"/>
  <c r="F37"/>
  <c i="1" r="BF95"/>
  <c r="BF94"/>
  <c r="W33"/>
  <c i="2" r="K193"/>
  <c r="BE193"/>
  <c r="K230"/>
  <c r="BE230"/>
  <c r="K244"/>
  <c r="BE244"/>
  <c r="K259"/>
  <c r="BE259"/>
  <c r="K274"/>
  <c r="BE274"/>
  <c r="K281"/>
  <c r="BE281"/>
  <c r="K313"/>
  <c r="BE313"/>
  <c r="K308"/>
  <c r="BE308"/>
  <c r="F35"/>
  <c i="1" r="BD95"/>
  <c r="BD94"/>
  <c r="W31"/>
  <c i="2" r="F34"/>
  <c i="1" r="BC95"/>
  <c r="BC94"/>
  <c r="W30"/>
  <c i="2" r="K315"/>
  <c r="BE315"/>
  <c r="F36"/>
  <c i="1" r="BE95"/>
  <c r="BE94"/>
  <c r="W32"/>
  <c i="2" r="BK131"/>
  <c r="K137"/>
  <c r="BE137"/>
  <c r="BK148"/>
  <c r="BK161"/>
  <c r="K167"/>
  <c r="BE167"/>
  <c r="BK173"/>
  <c r="K182"/>
  <c r="BE182"/>
  <c r="K203"/>
  <c r="BE203"/>
  <c r="BK213"/>
  <c r="K225"/>
  <c r="BE225"/>
  <c r="K233"/>
  <c r="BE233"/>
  <c r="K252"/>
  <c r="BE252"/>
  <c r="K263"/>
  <c r="BE263"/>
  <c r="K268"/>
  <c r="BE268"/>
  <c r="K275"/>
  <c r="BE275"/>
  <c r="K287"/>
  <c r="BE287"/>
  <c r="K240"/>
  <c r="BE240"/>
  <c r="K301"/>
  <c r="BE301"/>
  <c r="K34"/>
  <c i="1" r="AY95"/>
  <c i="2" l="1" r="Q309"/>
  <c r="I107"/>
  <c r="R129"/>
  <c r="R309"/>
  <c r="J107"/>
  <c r="T129"/>
  <c r="T128"/>
  <c i="1" r="AW95"/>
  <c i="2" r="Q128"/>
  <c r="I94"/>
  <c r="K28"/>
  <c i="1" r="AS95"/>
  <c i="2" r="X129"/>
  <c r="X128"/>
  <c r="V129"/>
  <c r="V128"/>
  <c r="BK236"/>
  <c r="K236"/>
  <c r="K101"/>
  <c r="I95"/>
  <c r="I96"/>
  <c r="J96"/>
  <c r="J105"/>
  <c r="I108"/>
  <c r="BK279"/>
  <c r="K279"/>
  <c r="K104"/>
  <c r="J108"/>
  <c r="I105"/>
  <c r="BK309"/>
  <c r="K309"/>
  <c r="K107"/>
  <c r="BK207"/>
  <c r="K207"/>
  <c r="K99"/>
  <c r="BK130"/>
  <c r="K130"/>
  <c r="K96"/>
  <c i="1" r="AW94"/>
  <c r="AS94"/>
  <c r="AY94"/>
  <c r="AK30"/>
  <c r="AZ94"/>
  <c r="BA94"/>
  <c i="2" r="K33"/>
  <c i="1" r="AX95"/>
  <c r="AV95"/>
  <c i="2" r="F33"/>
  <c i="1" r="BB95"/>
  <c r="BB94"/>
  <c r="W29"/>
  <c i="2" l="1" r="R128"/>
  <c r="J94"/>
  <c r="K29"/>
  <c i="1" r="AT95"/>
  <c i="2" r="J95"/>
  <c r="BK129"/>
  <c r="K129"/>
  <c r="K95"/>
  <c i="1" r="AT94"/>
  <c r="AX94"/>
  <c r="AK29"/>
  <c i="2" l="1" r="BK128"/>
  <c r="K128"/>
  <c r="K94"/>
  <c i="1" r="AV94"/>
  <c i="2" l="1" r="K30"/>
  <c i="1" r="AG95"/>
  <c r="AG94"/>
  <c r="AK26"/>
  <c i="2" l="1" r="K39"/>
  <c i="1" r="AN95"/>
  <c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<sst xmlns="http://schemas.openxmlformats.org/spreadsheetml/2006/main">
  <si>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</si>
  <si>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</si>
  <si>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</si>
  <si>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</si>
  <si>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</si>
  <si>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</si>
  <si>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{688657eb-16fd-4ce5-b0c7-f206eae119cb}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</si>
  <si>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</si>
  <si>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</si>
  <si>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</si>
  <si>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</si>
  <si>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</si>
  <si>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</si>
  <si>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</si>
  <si>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</si>
  <si>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</si>
  <si>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</si>
  <si>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</si>
  <si>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Přístavba bezbariérové rampy - poliklinika Velké Valy</t>
  </si>
  <si>
    <t>KSO:</t>
  </si>
  <si>
    <t>CC-CZ:</t>
  </si>
  <si>
    <t>Místo:</t>
  </si>
  <si>
    <t>Nymburk</t>
  </si>
  <si>
    <t>Datum:</t>
  </si>
  <si>
    <t>8. 9. 2024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</si>
  <si>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</si>
  <si>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</si>
  <si>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</si>
  <si>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</si>
  <si>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</si>
  <si>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</si>
  <si>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</si>
  <si>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08746907</t>
  </si>
  <si>
    <t>Atelier 87 s.r.o.</t>
  </si>
  <si>
    <t>Zpracovatel:</t>
  </si>
  <si>
    <t>Ing. Kateřina Petlíková, Ph.D.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</si>
  <si>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</si>
  <si>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</si>
  <si>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</si>
  <si>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</si>
  <si>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</si>
  <si>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</si>
  <si>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</si>
  <si>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</si>
  <si>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</si>
  <si>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</si>
  <si>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</si>
  <si>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</si>
  <si>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</si>
  <si>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</si>
  <si>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</si>
  <si>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</si>
  <si>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</si>
  <si>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</si>
  <si>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</si>
  <si>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</si>
  <si>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</si>
  <si>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</si>
  <si>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</si>
  <si>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</si>
  <si>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</si>
  <si>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</si>
  <si>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</si>
  <si>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</si>
  <si>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</si>
  <si>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</si>
  <si>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</si>
  <si>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</si>
  <si>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</si>
  <si>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</si>
  <si>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</si>
  <si>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</si>
  <si>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</si>
  <si>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</si>
  <si>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</si>
  <si>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</si>
  <si>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</si>
  <si>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</si>
  <si>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</si>
  <si>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</si>
  <si>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</si>
  <si>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</si>
  <si>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</si>
  <si>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</si>
  <si>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</si>
  <si>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</si>
  <si>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ZAM_DLAZ_M2</t>
  </si>
  <si>
    <t>Plocha zpevněné plochy S1 - zámkové dlažby</t>
  </si>
  <si>
    <t>m2</t>
  </si>
  <si>
    <t>10,133</t>
  </si>
  <si>
    <t>2</t>
  </si>
  <si>
    <t>KACIR_M2</t>
  </si>
  <si>
    <t>Zpevněná plocha S2 - říční kamenivo</t>
  </si>
  <si>
    <t>17,18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</si>
  <si>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</si>
  <si>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</si>
  <si>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</si>
  <si>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</si>
  <si>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</si>
  <si>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</si>
  <si>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</si>
  <si>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</si>
  <si>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</si>
  <si>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</si>
  <si>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</si>
  <si>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</si>
  <si>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</si>
  <si>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</si>
  <si>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</si>
  <si>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</si>
  <si>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</si>
  <si>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</si>
  <si>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</si>
  <si>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</si>
  <si>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</si>
  <si>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771 - Podlahy z dlaždic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</si>
  <si>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</si>
  <si>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</si>
  <si>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</si>
  <si>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</si>
  <si>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</si>
  <si>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</si>
  <si>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</si>
  <si>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</si>
  <si>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</si>
  <si>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</si>
  <si>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</si>
  <si>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</si>
  <si>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</si>
  <si>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</si>
  <si>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</si>
  <si>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</si>
  <si>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</si>
  <si>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</si>
  <si>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</si>
  <si>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</si>
  <si>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</si>
  <si>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</si>
  <si>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</si>
  <si>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</si>
  <si>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</si>
  <si>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</si>
  <si>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113107322</t>
  </si>
  <si>
    <t>Odstranění podkladu z kameniva drceného tl přes 100 do 200 mm strojně pl do 50 m2</t>
  </si>
  <si>
    <t>CS ÚRS 2024 02</t>
  </si>
  <si>
    <t>4</t>
  </si>
  <si>
    <t>-1487494078</t>
  </si>
  <si>
    <t>VV</t>
  </si>
  <si>
    <t>9,37+6,9</t>
  </si>
  <si>
    <t>Součet</t>
  </si>
  <si>
    <t>113107R1</t>
  </si>
  <si>
    <t>Odstranění betonové zpevněné plochy v tl. 50 až 100 mm strojně s naložením na dopravní prostředek</t>
  </si>
  <si>
    <t>-490724249</t>
  </si>
  <si>
    <t>3</t>
  </si>
  <si>
    <t>121151103</t>
  </si>
  <si>
    <t>Sejmutí ornice plochy do 100 m2 tl vrstvy do 200 mm strojně</t>
  </si>
  <si>
    <t>-2110424094</t>
  </si>
  <si>
    <t>12,6+14,401</t>
  </si>
  <si>
    <t>131251100</t>
  </si>
  <si>
    <t>Hloubení jam nezapažených v hornině třídy těžitelnosti I skupiny 3 objem do 20 m3 strojně</t>
  </si>
  <si>
    <t>m3</t>
  </si>
  <si>
    <t>1987515905</t>
  </si>
  <si>
    <t>11,7*0,04</t>
  </si>
  <si>
    <t>18,7*0,155</t>
  </si>
  <si>
    <t>5</t>
  </si>
  <si>
    <t>132251101</t>
  </si>
  <si>
    <t>Hloubení rýh nezapažených š do 800 mm v hornině třídy těžitelnosti I skupiny 3 objem do 20 m3 strojně</t>
  </si>
  <si>
    <t>2103022039</t>
  </si>
  <si>
    <t>0,05*14,63</t>
  </si>
  <si>
    <t>(2,935+10,3)*0,2</t>
  </si>
  <si>
    <t>6</t>
  </si>
  <si>
    <t>133212811</t>
  </si>
  <si>
    <t>Hloubení nezapažených šachet v hornině třídy těžitelnosti I skupiny 3 plocha výkopu do 4 m2 ručně</t>
  </si>
  <si>
    <t>-1929739978</t>
  </si>
  <si>
    <t>0,4*0,6*1,1*2</t>
  </si>
  <si>
    <t>0,42*0,6*1,1*2</t>
  </si>
  <si>
    <t>0,6*0,6*1,081</t>
  </si>
  <si>
    <t>0,62*0,6*1,081</t>
  </si>
  <si>
    <t>0,6*0,6*1,072</t>
  </si>
  <si>
    <t>0,62*0,6*1,072</t>
  </si>
  <si>
    <t>0,6*0,6*1,062</t>
  </si>
  <si>
    <t>0,62*0,6*1,062</t>
  </si>
  <si>
    <t>0,6*0,6*1,057</t>
  </si>
  <si>
    <t>0,62*0,6*1,057</t>
  </si>
  <si>
    <t>0,6*0,6*0,7*4</t>
  </si>
  <si>
    <t>7</t>
  </si>
  <si>
    <t>162751117</t>
  </si>
  <si>
    <t>Vodorovné přemístění přes 9 000 do 10000 m výkopku/sypaniny z horniny třídy těžitelnosti I skupiny 1 až 3</t>
  </si>
  <si>
    <t>98940847</t>
  </si>
  <si>
    <t>(3,367+3,379+5,217)</t>
  </si>
  <si>
    <t>8</t>
  </si>
  <si>
    <t>162751119</t>
  </si>
  <si>
    <t>Příplatek k vodorovnému přemístění výkopku/sypaniny z horniny třídy těžitelnosti I skupiny 1 až 3 ZKD 1000 m přes 10000 m</t>
  </si>
  <si>
    <t>-297530441</t>
  </si>
  <si>
    <t>9</t>
  </si>
  <si>
    <t>M</t>
  </si>
  <si>
    <t>94621007</t>
  </si>
  <si>
    <t>poplatek za uložení stavebního odpadu zeminy a kamení zatříděného kódem 17 05 04 na recyklační skládku</t>
  </si>
  <si>
    <t>t</t>
  </si>
  <si>
    <t>41227764</t>
  </si>
  <si>
    <t>(3,367+3,379+5,217)*1,6</t>
  </si>
  <si>
    <t>10</t>
  </si>
  <si>
    <t>171152501</t>
  </si>
  <si>
    <t>Zhutnění podloží z hornin soudržných nebo nesoudržných pod násypy</t>
  </si>
  <si>
    <t>-1996241597</t>
  </si>
  <si>
    <t>11</t>
  </si>
  <si>
    <t>181311103</t>
  </si>
  <si>
    <t>Rozprostření ornice tl vrstvy do 200 mm v rovině nebo ve svahu do 1:5 ručně</t>
  </si>
  <si>
    <t>735007886</t>
  </si>
  <si>
    <t>181R1</t>
  </si>
  <si>
    <t>D+M Založení trávníku - osázení travním semenem</t>
  </si>
  <si>
    <t>-1816631691</t>
  </si>
  <si>
    <t>postřik, kultivace a uhrabání půdy, výsev travního semen, uválcování a zalití</t>
  </si>
  <si>
    <t>po 10-14 dnech dosetí travního semene a postřik na dvouděložné plevele</t>
  </si>
  <si>
    <t>9,38+6,9+3,07+4,75</t>
  </si>
  <si>
    <t>Zakládání</t>
  </si>
  <si>
    <t>13</t>
  </si>
  <si>
    <t>275313811</t>
  </si>
  <si>
    <t>Základové patky z betonu tř. C 25/30</t>
  </si>
  <si>
    <t>1749397791</t>
  </si>
  <si>
    <t>0,4*0,6*1,1*4</t>
  </si>
  <si>
    <t>0,6*0,6*1,1*8</t>
  </si>
  <si>
    <t>0,6*0,6*0,8*4</t>
  </si>
  <si>
    <t>14</t>
  </si>
  <si>
    <t>275351121</t>
  </si>
  <si>
    <t>Zřízení bednění základových patek</t>
  </si>
  <si>
    <t>1029153621</t>
  </si>
  <si>
    <t>(0,42*2+0,6)*0,1*2</t>
  </si>
  <si>
    <t>(0,62*2+0,6)*0,1*5</t>
  </si>
  <si>
    <t>(0,4*2+0,6*2)*0,1*2</t>
  </si>
  <si>
    <t>0,6*4*0,1*7</t>
  </si>
  <si>
    <t>15</t>
  </si>
  <si>
    <t>275351122</t>
  </si>
  <si>
    <t>Odstranění bednění základových patek</t>
  </si>
  <si>
    <t>505323690</t>
  </si>
  <si>
    <t>Svislé a kompletní konstrukce</t>
  </si>
  <si>
    <t>16</t>
  </si>
  <si>
    <t>339921132</t>
  </si>
  <si>
    <t>Osazování betonových palisád do betonového základu v řadě výšky prvku přes 0,5 do 1 m</t>
  </si>
  <si>
    <t>m</t>
  </si>
  <si>
    <t>-982140109</t>
  </si>
  <si>
    <t>3,051+10,4</t>
  </si>
  <si>
    <t>17</t>
  </si>
  <si>
    <t>59228408</t>
  </si>
  <si>
    <t>palisáda tyčová hranatá betonová 110x110mm v 600mm přírodní</t>
  </si>
  <si>
    <t>kus</t>
  </si>
  <si>
    <t>2084472399</t>
  </si>
  <si>
    <t>(3,051+10,4)*9,23 výpočet množství</t>
  </si>
  <si>
    <t>125</t>
  </si>
  <si>
    <t>Komunikace pozemní</t>
  </si>
  <si>
    <t>18</t>
  </si>
  <si>
    <t>564750001</t>
  </si>
  <si>
    <t>Podklad z kameniva hrubého drceného vel. 8-16 mm plochy do 100 m2 tl 150 mm</t>
  </si>
  <si>
    <t>917301836</t>
  </si>
  <si>
    <t>FIG</t>
  </si>
  <si>
    <t>Rozpad figury: ZAM_DLAZ_M2</t>
  </si>
  <si>
    <t>19</t>
  </si>
  <si>
    <t>596211110</t>
  </si>
  <si>
    <t>Kladení zámkové dlažby komunikací pro pěší ručně tl 60 mm skupiny A pl do 50 m2</t>
  </si>
  <si>
    <t>-1671398703</t>
  </si>
  <si>
    <t>20</t>
  </si>
  <si>
    <t>59245015</t>
  </si>
  <si>
    <t>dlažba zámková betonová tvaru I 200x165mm tl 60mm přírodní</t>
  </si>
  <si>
    <t>-21543208</t>
  </si>
  <si>
    <t>10,133*1,03 'Přepočtené koeficientem množství</t>
  </si>
  <si>
    <t>Úpravy povrchů, podlahy a osazování výplní</t>
  </si>
  <si>
    <t>622135000</t>
  </si>
  <si>
    <t>Vyrovnání podkladu vnějších stěn maltou vápennou tl do 10 mm</t>
  </si>
  <si>
    <t>1560553043</t>
  </si>
  <si>
    <t>0,92*0,15</t>
  </si>
  <si>
    <t>0,3*0,1</t>
  </si>
  <si>
    <t>1,285*0,25</t>
  </si>
  <si>
    <t>22</t>
  </si>
  <si>
    <t>632451022</t>
  </si>
  <si>
    <t>Vyrovnávací potěr tl přes 20 do 30 mm z MC 15 provedený v pásu</t>
  </si>
  <si>
    <t>-415199458</t>
  </si>
  <si>
    <t>0,695</t>
  </si>
  <si>
    <t>23</t>
  </si>
  <si>
    <t>637121r1</t>
  </si>
  <si>
    <t>Zpevněná plocha z kačírku tl 50 mm s udusáním</t>
  </si>
  <si>
    <t>-410007946</t>
  </si>
  <si>
    <t>Ostatní konstrukce a práce, bourání</t>
  </si>
  <si>
    <t>24</t>
  </si>
  <si>
    <t>916231213</t>
  </si>
  <si>
    <t>Osazení chodníkového obrubníku betonového stojatého s boční opěrou do lože z betonu prostého</t>
  </si>
  <si>
    <t>-1656253991</t>
  </si>
  <si>
    <t>14,625</t>
  </si>
  <si>
    <t>25</t>
  </si>
  <si>
    <t>59217024</t>
  </si>
  <si>
    <t>obrubník betonový chodníkový 500x100x250mm</t>
  </si>
  <si>
    <t>-767895979</t>
  </si>
  <si>
    <t>14,625*1,02 'Přepočtené koeficientem množství</t>
  </si>
  <si>
    <t>26</t>
  </si>
  <si>
    <t>919726122</t>
  </si>
  <si>
    <t>Geotextilie pro ochranu, separaci a filtraci netkaná měrná hm přes 200 do 300 g/m2</t>
  </si>
  <si>
    <t>-2033194834</t>
  </si>
  <si>
    <t>19,925*0,12</t>
  </si>
  <si>
    <t>13,75*0,3</t>
  </si>
  <si>
    <t>Rozpad figury: KACIR_M2</t>
  </si>
  <si>
    <t>27</t>
  </si>
  <si>
    <t>953312122</t>
  </si>
  <si>
    <t>Vložky do svislých dilatačních spár z extrudovaných polystyrénových desek tl. přes 10 do 20 mm</t>
  </si>
  <si>
    <t>-1723317265</t>
  </si>
  <si>
    <t>0,6*1,1*6</t>
  </si>
  <si>
    <t>28</t>
  </si>
  <si>
    <t>962032230</t>
  </si>
  <si>
    <t>Bourání zdiva z cihel pálených nebo vápenopískových na MV nebo MVC do 1 m3</t>
  </si>
  <si>
    <t>123444028</t>
  </si>
  <si>
    <t xml:space="preserve">Zděné zábradlí </t>
  </si>
  <si>
    <t>1,222*0,3</t>
  </si>
  <si>
    <t>29</t>
  </si>
  <si>
    <t>962052210</t>
  </si>
  <si>
    <t>Bourání zdiva nadzákladového ze ŽB do 1 m3</t>
  </si>
  <si>
    <t>1966644568</t>
  </si>
  <si>
    <t>1,035*0,3*0,25</t>
  </si>
  <si>
    <t>30</t>
  </si>
  <si>
    <t>9R1</t>
  </si>
  <si>
    <t>D+M Zednické zaspravení po odstranění stávajícího zábradlí a soklu, příprava na osazení nové rampy, zaspravení fasády</t>
  </si>
  <si>
    <t>kpl</t>
  </si>
  <si>
    <t>1742535218</t>
  </si>
  <si>
    <t>31</t>
  </si>
  <si>
    <t>9R2</t>
  </si>
  <si>
    <t>D+M Přeložení napojení dešťového svodu, odbočka, přeložení přilehlé dešťové kanalizace vč. výkopu,zpětného zásypu, dodávky písku a odvozu a likvidace přebytečné zeminy, včetně likvidace odpadů a dodávky nového materiálu, dle projektové dokumentace</t>
  </si>
  <si>
    <t>1187636182</t>
  </si>
  <si>
    <t>997</t>
  </si>
  <si>
    <t>Přesun sutě</t>
  </si>
  <si>
    <t>32</t>
  </si>
  <si>
    <t>997013111</t>
  </si>
  <si>
    <t>Vnitrostaveništní doprava suti a vybouraných hmot pro budovy v do 6 m</t>
  </si>
  <si>
    <t>-1012030064</t>
  </si>
  <si>
    <t>9,471</t>
  </si>
  <si>
    <t>33</t>
  </si>
  <si>
    <t>997013631</t>
  </si>
  <si>
    <t>Poplatek za uložení na skládce (skládkovné) stavebního odpadu směsného kód odpadu 17 09 04</t>
  </si>
  <si>
    <t>498510721</t>
  </si>
  <si>
    <t>(9,471-4,718)</t>
  </si>
  <si>
    <t>34</t>
  </si>
  <si>
    <t>-1370849961</t>
  </si>
  <si>
    <t>4,718</t>
  </si>
  <si>
    <t>35</t>
  </si>
  <si>
    <t>997231111</t>
  </si>
  <si>
    <t>Vodorovná doprava suti a vybouraných hmot do 1 km</t>
  </si>
  <si>
    <t>-1315581149</t>
  </si>
  <si>
    <t>36</t>
  </si>
  <si>
    <t>997231119</t>
  </si>
  <si>
    <t>Příplatek ZKD 1 km vodorovné dopravy suti a vybouraných hmot</t>
  </si>
  <si>
    <t>1246771799</t>
  </si>
  <si>
    <t>9,471*13 'Přepočtené koeficientem množství</t>
  </si>
  <si>
    <t>998</t>
  </si>
  <si>
    <t>Přesun hmot</t>
  </si>
  <si>
    <t>37</t>
  </si>
  <si>
    <t>998011001</t>
  </si>
  <si>
    <t>Přesun hmot pro budovy zděné v do 6 m</t>
  </si>
  <si>
    <t>1790540073</t>
  </si>
  <si>
    <t>PSV</t>
  </si>
  <si>
    <t>Práce a dodávky PSV</t>
  </si>
  <si>
    <t>767</t>
  </si>
  <si>
    <t>Konstrukce zámečnické</t>
  </si>
  <si>
    <t>38</t>
  </si>
  <si>
    <t>767R1</t>
  </si>
  <si>
    <t>D+M Ocelová kce rampy (kpl provedení) vč.zábradlí, spojovacího materiálu, svařování, provedení dle projektové dokumentace, včetně zaměření, dílenské dokumentace, výroby, kotvení, dopravy a PKO (žárové zinkování), materiál vč. prořezu, vč. přesunů hmot</t>
  </si>
  <si>
    <t>kg</t>
  </si>
  <si>
    <t>113284934</t>
  </si>
  <si>
    <t>Materiál dle výkazu mareriálu D.1.2.2. – Stavebně konstrukční část – OCELOVÉ KONSTRUKCE</t>
  </si>
  <si>
    <t>Revize 02 - 4.10.2024</t>
  </si>
  <si>
    <t>7497,641</t>
  </si>
  <si>
    <t>771</t>
  </si>
  <si>
    <t>Podlahy z dlaždic</t>
  </si>
  <si>
    <t>39</t>
  </si>
  <si>
    <t>771474113</t>
  </si>
  <si>
    <t>Montáž soklů z dlaždic keramických rovných lepených cementovým flexibilním lepidlem v přes 90 do 120 mm</t>
  </si>
  <si>
    <t>-1141693275</t>
  </si>
  <si>
    <t>0,3</t>
  </si>
  <si>
    <t>40</t>
  </si>
  <si>
    <t>59761187</t>
  </si>
  <si>
    <t>sokl keramický mrazuvzdorný povrch hladký/lapovaný tl do 10mm výšky přes 90 do 120mm</t>
  </si>
  <si>
    <t>-563388677</t>
  </si>
  <si>
    <t>prořez bude určen výběrem materiálu (výrobní rozměry 1 ks)</t>
  </si>
  <si>
    <t>0,3*1,1 'Přepočtené koeficientem množství</t>
  </si>
  <si>
    <t>41</t>
  </si>
  <si>
    <t>771574476</t>
  </si>
  <si>
    <t>Montáž podlah keramických pro mechanické zatížení lepených cementovým flexibilním lepidlem přes 9 do 12 ks/m2</t>
  </si>
  <si>
    <t>2039044159</t>
  </si>
  <si>
    <t>0,3*1,3</t>
  </si>
  <si>
    <t>0,303</t>
  </si>
  <si>
    <t>42</t>
  </si>
  <si>
    <t>597M1</t>
  </si>
  <si>
    <t>dlažba keramická mrazuvzdorná</t>
  </si>
  <si>
    <t>690220638</t>
  </si>
  <si>
    <t>1,152*1,1 'Přepočtené koeficientem množství</t>
  </si>
  <si>
    <t>43</t>
  </si>
  <si>
    <t>998771201</t>
  </si>
  <si>
    <t>Přesun hmot procentní pro podlahy z dlaždic v objektech v do 6 m</t>
  </si>
  <si>
    <t>%</t>
  </si>
  <si>
    <t>740670583</t>
  </si>
  <si>
    <t>VRN</t>
  </si>
  <si>
    <t>Vedlejší rozpočtové náklady</t>
  </si>
  <si>
    <t>VRN1</t>
  </si>
  <si>
    <t>Průzkumné, geodetické a projektové práce</t>
  </si>
  <si>
    <t>44</t>
  </si>
  <si>
    <t>012002R1</t>
  </si>
  <si>
    <t>Geodetické práce - vytyčení sítí technické infrastruktury</t>
  </si>
  <si>
    <t>1024</t>
  </si>
  <si>
    <t>1762318559</t>
  </si>
  <si>
    <t>VRN3</t>
  </si>
  <si>
    <t>Zařízení staveniště</t>
  </si>
  <si>
    <t>45</t>
  </si>
  <si>
    <t>030001R5</t>
  </si>
  <si>
    <t>Zařízení staveniště - uložení materiálů, nakládání s odpady, ochranné konstrukc stávajících kcí, zajištění BOZP, zázemí, org.opatření a další ZS jiinde neuvedené potřebné pro realizaci procesů uvedených v tomto rozpočtu a dle platných předpisů</t>
  </si>
  <si>
    <t>-1158402016</t>
  </si>
  <si>
    <t>VRN6</t>
  </si>
  <si>
    <t>Územní vlivy</t>
  </si>
  <si>
    <t>46</t>
  </si>
  <si>
    <t>065002000</t>
  </si>
  <si>
    <t>Mimostaveništní doprava materiálů</t>
  </si>
  <si>
    <t>CS ÚRS 2017 01</t>
  </si>
  <si>
    <t>1031058662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</si>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</sst>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2" fillId="0" borderId="12" xfId="0" applyNumberFormat="1" applyFont="1" applyBorder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inden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4" fontId="23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7" t="s">
        <v>7</v>
      </c>
      <c r="BT2" s="17" t="s">
        <v>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="1" customFormat="1" ht="24.96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G4" s="25" t="s">
        <v>12</v>
      </c>
      <c r="BS4" s="17" t="s">
        <v>13</v>
      </c>
    </row>
    <row r="5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7" t="s">
        <v>15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G5" s="28" t="s">
        <v>16</v>
      </c>
      <c r="BS5" s="17" t="s">
        <v>7</v>
      </c>
    </row>
    <row r="6" s="1" customFormat="1" ht="36.96" customHeight="1">
      <c r="B6" s="21"/>
      <c r="C6" s="22"/>
      <c r="D6" s="29" t="s">
        <v>17</v>
      </c>
      <c r="E6" s="22"/>
      <c r="F6" s="22"/>
      <c r="G6" s="22"/>
      <c r="H6" s="22"/>
      <c r="I6" s="22"/>
      <c r="J6" s="22"/>
      <c r="K6" s="30" t="s">
        <v>18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G6" s="31"/>
      <c r="BS6" s="17" t="s">
        <v>7</v>
      </c>
    </row>
    <row r="7" s="1" customFormat="1" ht="12" customHeight="1">
      <c r="B7" s="21"/>
      <c r="C7" s="22"/>
      <c r="D7" s="32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</v>
      </c>
      <c r="AO7" s="22"/>
      <c r="AP7" s="22"/>
      <c r="AQ7" s="22"/>
      <c r="AR7" s="20"/>
      <c r="BG7" s="31"/>
      <c r="BS7" s="17" t="s">
        <v>7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G8" s="31"/>
      <c r="BS8" s="17" t="s">
        <v>7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31"/>
      <c r="BS9" s="17" t="s">
        <v>7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</v>
      </c>
      <c r="AO10" s="22"/>
      <c r="AP10" s="22"/>
      <c r="AQ10" s="22"/>
      <c r="AR10" s="20"/>
      <c r="BG10" s="31"/>
      <c r="BS10" s="17" t="s">
        <v>7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G11" s="31"/>
      <c r="BS11" s="17" t="s">
        <v>7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31"/>
      <c r="BS12" s="17" t="s">
        <v>7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G13" s="31"/>
      <c r="BS13" s="17" t="s">
        <v>7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G14" s="31"/>
      <c r="BS14" s="17" t="s">
        <v>7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G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G17" s="31"/>
      <c r="BS17" s="17" t="s">
        <v>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31"/>
      <c r="BS18" s="17" t="s">
        <v>7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</v>
      </c>
      <c r="AO19" s="22"/>
      <c r="AP19" s="22"/>
      <c r="AQ19" s="22"/>
      <c r="AR19" s="20"/>
      <c r="BG19" s="31"/>
      <c r="BS19" s="17" t="s">
        <v>7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G20" s="31"/>
      <c r="BS20" s="17" t="s">
        <v>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G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G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G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G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G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ROUND(BB94,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ROUND(AX94, 2)</f>
        <v>0</v>
      </c>
      <c r="AL29" s="47"/>
      <c r="AM29" s="47"/>
      <c r="AN29" s="47"/>
      <c r="AO29" s="47"/>
      <c r="AP29" s="47"/>
      <c r="AQ29" s="47"/>
      <c r="AR29" s="50"/>
      <c r="BG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ROUND(BC94,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ROUND(AY94, 2)</f>
        <v>0</v>
      </c>
      <c r="AL30" s="47"/>
      <c r="AM30" s="47"/>
      <c r="AN30" s="47"/>
      <c r="AO30" s="47"/>
      <c r="AP30" s="47"/>
      <c r="AQ30" s="47"/>
      <c r="AR30" s="50"/>
      <c r="BG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ROUND(BD94,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G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ROUND(BE94,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G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ROUND(BF94,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G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G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G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G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G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G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G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G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G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G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G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G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G83" s="38"/>
    </row>
    <row r="84" s="4" customFormat="1" ht="12" customHeight="1">
      <c r="A84" s="4"/>
      <c r="B84" s="70"/>
      <c r="C84" s="32" t="s">
        <v>14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2024-09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G84" s="4"/>
    </row>
    <row r="85" s="5" customFormat="1" ht="36.96" customHeight="1">
      <c r="A85" s="5"/>
      <c r="B85" s="73"/>
      <c r="C85" s="74" t="s">
        <v>17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Přístavba bezbariérové rampy - poliklinika Velké Valy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G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G86" s="38"/>
    </row>
    <row r="87" s="2" customFormat="1" ht="12" customHeight="1">
      <c r="A87" s="38"/>
      <c r="B87" s="39"/>
      <c r="C87" s="32" t="s">
        <v>21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Nymburk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23</v>
      </c>
      <c r="AJ87" s="40"/>
      <c r="AK87" s="40"/>
      <c r="AL87" s="40"/>
      <c r="AM87" s="79" t="str">
        <f>IF(AN8= "","",AN8)</f>
        <v>8. 9. 2024</v>
      </c>
      <c r="AN87" s="79"/>
      <c r="AO87" s="40"/>
      <c r="AP87" s="40"/>
      <c r="AQ87" s="40"/>
      <c r="AR87" s="44"/>
      <c r="BG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G88" s="38"/>
    </row>
    <row r="89" s="2" customFormat="1" ht="15.15" customHeight="1">
      <c r="A89" s="38"/>
      <c r="B89" s="39"/>
      <c r="C89" s="32" t="s">
        <v>25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Atelier 87 s.r.o.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4"/>
      <c r="BG89" s="38"/>
    </row>
    <row r="90" s="2" customFormat="1" ht="25.6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Ing. Kateřina Petlíková, Ph.D.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8"/>
      <c r="BG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2"/>
      <c r="BG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1" t="s">
        <v>74</v>
      </c>
      <c r="BE92" s="101" t="s">
        <v>75</v>
      </c>
      <c r="BF92" s="102" t="s">
        <v>76</v>
      </c>
      <c r="BG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5"/>
      <c r="BG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SUM(AG94,AV94)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ROUND(AT95,2)</f>
        <v>0</v>
      </c>
      <c r="AU94" s="115">
        <f>ROUND(AU95,2)</f>
        <v>0</v>
      </c>
      <c r="AV94" s="115">
        <f>ROUND(SUM(AX94:AY94),2)</f>
        <v>0</v>
      </c>
      <c r="AW94" s="116">
        <f>ROUND(AW95,5)</f>
        <v>0</v>
      </c>
      <c r="AX94" s="115">
        <f>ROUND(BB94*L29,2)</f>
        <v>0</v>
      </c>
      <c r="AY94" s="115">
        <f>ROUND(BC94*L30,2)</f>
        <v>0</v>
      </c>
      <c r="AZ94" s="115">
        <f>ROUND(BD94*L29,2)</f>
        <v>0</v>
      </c>
      <c r="BA94" s="115">
        <f>ROUND(BE94*L30,2)</f>
        <v>0</v>
      </c>
      <c r="BB94" s="115">
        <f>ROUND(BB95,2)</f>
        <v>0</v>
      </c>
      <c r="BC94" s="115">
        <f>ROUND(BC95,2)</f>
        <v>0</v>
      </c>
      <c r="BD94" s="115">
        <f>ROUND(BD95,2)</f>
        <v>0</v>
      </c>
      <c r="BE94" s="115">
        <f>ROUND(BE95,2)</f>
        <v>0</v>
      </c>
      <c r="BF94" s="117">
        <f>ROUND(BF95,2)</f>
        <v>0</v>
      </c>
      <c r="BG94" s="6"/>
      <c r="BS94" s="118" t="s">
        <v>78</v>
      </c>
      <c r="BT94" s="118" t="s">
        <v>79</v>
      </c>
      <c r="BV94" s="118" t="s">
        <v>80</v>
      </c>
      <c r="BW94" s="118" t="s">
        <v>6</v>
      </c>
      <c r="BX94" s="118" t="s">
        <v>81</v>
      </c>
      <c r="CL94" s="118" t="s">
        <v>1</v>
      </c>
    </row>
    <row r="95" s="7" customFormat="1" ht="24.75" customHeight="1">
      <c r="A95" s="119" t="s">
        <v>82</v>
      </c>
      <c r="B95" s="120"/>
      <c r="C95" s="121"/>
      <c r="D95" s="122" t="s">
        <v>15</v>
      </c>
      <c r="E95" s="122"/>
      <c r="F95" s="122"/>
      <c r="G95" s="122"/>
      <c r="H95" s="122"/>
      <c r="I95" s="123"/>
      <c r="J95" s="122" t="s">
        <v>18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'2024-09 - Přístavba bezba...'!K30</f>
        <v>0</v>
      </c>
      <c r="AH95" s="123"/>
      <c r="AI95" s="123"/>
      <c r="AJ95" s="123"/>
      <c r="AK95" s="123"/>
      <c r="AL95" s="123"/>
      <c r="AM95" s="123"/>
      <c r="AN95" s="124">
        <f>SUM(AG95,AV95)</f>
        <v>0</v>
      </c>
      <c r="AO95" s="123"/>
      <c r="AP95" s="123"/>
      <c r="AQ95" s="125" t="s">
        <v>83</v>
      </c>
      <c r="AR95" s="126"/>
      <c r="AS95" s="127">
        <f>'2024-09 - Přístavba bezba...'!K28</f>
        <v>0</v>
      </c>
      <c r="AT95" s="128">
        <f>'2024-09 - Přístavba bezba...'!K29</f>
        <v>0</v>
      </c>
      <c r="AU95" s="128">
        <v>0</v>
      </c>
      <c r="AV95" s="128">
        <f>ROUND(SUM(AX95:AY95),2)</f>
        <v>0</v>
      </c>
      <c r="AW95" s="129">
        <f>'2024-09 - Přístavba bezba...'!T128</f>
        <v>0</v>
      </c>
      <c r="AX95" s="128">
        <f>'2024-09 - Přístavba bezba...'!K33</f>
        <v>0</v>
      </c>
      <c r="AY95" s="128">
        <f>'2024-09 - Přístavba bezba...'!K34</f>
        <v>0</v>
      </c>
      <c r="AZ95" s="128">
        <f>'2024-09 - Přístavba bezba...'!K35</f>
        <v>0</v>
      </c>
      <c r="BA95" s="128">
        <f>'2024-09 - Přístavba bezba...'!K36</f>
        <v>0</v>
      </c>
      <c r="BB95" s="128">
        <f>'2024-09 - Přístavba bezba...'!F33</f>
        <v>0</v>
      </c>
      <c r="BC95" s="128">
        <f>'2024-09 - Přístavba bezba...'!F34</f>
        <v>0</v>
      </c>
      <c r="BD95" s="128">
        <f>'2024-09 - Přístavba bezba...'!F35</f>
        <v>0</v>
      </c>
      <c r="BE95" s="128">
        <f>'2024-09 - Přístavba bezba...'!F36</f>
        <v>0</v>
      </c>
      <c r="BF95" s="130">
        <f>'2024-09 - Přístavba bezba...'!F37</f>
        <v>0</v>
      </c>
      <c r="BG95" s="7"/>
      <c r="BT95" s="131" t="s">
        <v>84</v>
      </c>
      <c r="BU95" s="131" t="s">
        <v>85</v>
      </c>
      <c r="BV95" s="131" t="s">
        <v>80</v>
      </c>
      <c r="BW95" s="131" t="s">
        <v>6</v>
      </c>
      <c r="BX95" s="131" t="s">
        <v>81</v>
      </c>
      <c r="CL95" s="131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</row>
  </sheetData>
  <sheetProtection sheet="1" formatColumns="0" formatRows="0" objects="1" scenarios="1" spinCount="100000" saltValue="FmSg0z02RhIBtqWoWirHfZaf5scddNfpwrXg5UwWFe5VH/NIPg8E+rA12Kg2WAVzwSyaeTePMkjVXF4WChsRXw==" hashValue="xxU5vhq8ZcMGUQ8VbjcoUCbAO3Zc6jJ05QxqnRkmzYFJ2QBlBD4fVqWkslQHKI3i9dF6DxABZPRacbDZIqUCqA==" algorithmName="SHA-512" password="B67A"/>
  <mergeCells count="42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2024-09 - Přístavba bezb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6</v>
      </c>
      <c r="AZ2" s="132" t="s">
        <v>86</v>
      </c>
      <c r="BA2" s="132" t="s">
        <v>87</v>
      </c>
      <c r="BB2" s="132" t="s">
        <v>88</v>
      </c>
      <c r="BC2" s="132" t="s">
        <v>89</v>
      </c>
      <c r="BD2" s="132" t="s">
        <v>90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20"/>
      <c r="AT3" s="17" t="s">
        <v>90</v>
      </c>
      <c r="AZ3" s="132" t="s">
        <v>91</v>
      </c>
      <c r="BA3" s="132" t="s">
        <v>92</v>
      </c>
      <c r="BB3" s="132" t="s">
        <v>88</v>
      </c>
      <c r="BC3" s="132" t="s">
        <v>93</v>
      </c>
      <c r="BD3" s="132" t="s">
        <v>90</v>
      </c>
    </row>
    <row r="4" s="1" customFormat="1" ht="24.96" customHeight="1">
      <c r="B4" s="20"/>
      <c r="D4" s="135" t="s">
        <v>94</v>
      </c>
      <c r="M4" s="20"/>
      <c r="N4" s="136" t="s">
        <v>11</v>
      </c>
      <c r="AT4" s="17" t="s">
        <v>4</v>
      </c>
    </row>
    <row r="5" s="1" customFormat="1" ht="6.96" customHeight="1">
      <c r="B5" s="20"/>
      <c r="M5" s="20"/>
    </row>
    <row r="6" s="2" customFormat="1" ht="12" customHeight="1">
      <c r="A6" s="38"/>
      <c r="B6" s="44"/>
      <c r="C6" s="38"/>
      <c r="D6" s="137" t="s">
        <v>17</v>
      </c>
      <c r="E6" s="38"/>
      <c r="F6" s="38"/>
      <c r="G6" s="38"/>
      <c r="H6" s="38"/>
      <c r="I6" s="38"/>
      <c r="J6" s="38"/>
      <c r="K6" s="38"/>
      <c r="L6" s="38"/>
      <c r="M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8" t="s">
        <v>18</v>
      </c>
      <c r="F7" s="38"/>
      <c r="G7" s="38"/>
      <c r="H7" s="38"/>
      <c r="I7" s="38"/>
      <c r="J7" s="38"/>
      <c r="K7" s="38"/>
      <c r="L7" s="38"/>
      <c r="M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7" t="s">
        <v>19</v>
      </c>
      <c r="E9" s="38"/>
      <c r="F9" s="139" t="s">
        <v>1</v>
      </c>
      <c r="G9" s="38"/>
      <c r="H9" s="38"/>
      <c r="I9" s="137" t="s">
        <v>20</v>
      </c>
      <c r="J9" s="139" t="s">
        <v>1</v>
      </c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7" t="s">
        <v>21</v>
      </c>
      <c r="E10" s="38"/>
      <c r="F10" s="139" t="s">
        <v>22</v>
      </c>
      <c r="G10" s="38"/>
      <c r="H10" s="38"/>
      <c r="I10" s="137" t="s">
        <v>23</v>
      </c>
      <c r="J10" s="140" t="str">
        <f>'Rekapitulace stavby'!AN8</f>
        <v>8. 9. 2024</v>
      </c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7" t="s">
        <v>25</v>
      </c>
      <c r="E12" s="38"/>
      <c r="F12" s="38"/>
      <c r="G12" s="38"/>
      <c r="H12" s="38"/>
      <c r="I12" s="137" t="s">
        <v>26</v>
      </c>
      <c r="J12" s="139" t="str">
        <f>IF('Rekapitulace stavby'!AN10="","",'Rekapitulace stavby'!AN10)</f>
        <v/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9" t="str">
        <f>IF('Rekapitulace stavby'!E11="","",'Rekapitulace stavby'!E11)</f>
        <v xml:space="preserve"> </v>
      </c>
      <c r="F13" s="38"/>
      <c r="G13" s="38"/>
      <c r="H13" s="38"/>
      <c r="I13" s="137" t="s">
        <v>28</v>
      </c>
      <c r="J13" s="139" t="str">
        <f>IF('Rekapitulace stavby'!AN11="","",'Rekapitulace stavby'!AN11)</f>
        <v/>
      </c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7" t="s">
        <v>29</v>
      </c>
      <c r="E15" s="38"/>
      <c r="F15" s="38"/>
      <c r="G15" s="38"/>
      <c r="H15" s="38"/>
      <c r="I15" s="137" t="s">
        <v>26</v>
      </c>
      <c r="J15" s="33" t="str">
        <f>'Rekapitulace stavby'!AN13</f>
        <v>Vyplň údaj</v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9"/>
      <c r="G16" s="139"/>
      <c r="H16" s="139"/>
      <c r="I16" s="137" t="s">
        <v>28</v>
      </c>
      <c r="J16" s="33" t="str">
        <f>'Rekapitulace stavby'!AN14</f>
        <v>Vyplň údaj</v>
      </c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7" t="s">
        <v>31</v>
      </c>
      <c r="E18" s="38"/>
      <c r="F18" s="38"/>
      <c r="G18" s="38"/>
      <c r="H18" s="38"/>
      <c r="I18" s="137" t="s">
        <v>26</v>
      </c>
      <c r="J18" s="139" t="s">
        <v>32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9" t="s">
        <v>33</v>
      </c>
      <c r="F19" s="38"/>
      <c r="G19" s="38"/>
      <c r="H19" s="38"/>
      <c r="I19" s="137" t="s">
        <v>28</v>
      </c>
      <c r="J19" s="139" t="s">
        <v>1</v>
      </c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7" t="s">
        <v>34</v>
      </c>
      <c r="E21" s="38"/>
      <c r="F21" s="38"/>
      <c r="G21" s="38"/>
      <c r="H21" s="38"/>
      <c r="I21" s="137" t="s">
        <v>26</v>
      </c>
      <c r="J21" s="139" t="s">
        <v>1</v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9" t="s">
        <v>35</v>
      </c>
      <c r="F22" s="38"/>
      <c r="G22" s="38"/>
      <c r="H22" s="38"/>
      <c r="I22" s="137" t="s">
        <v>28</v>
      </c>
      <c r="J22" s="139" t="s">
        <v>1</v>
      </c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7" t="s">
        <v>36</v>
      </c>
      <c r="E24" s="38"/>
      <c r="F24" s="38"/>
      <c r="G24" s="38"/>
      <c r="H24" s="38"/>
      <c r="I24" s="38"/>
      <c r="J24" s="38"/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1"/>
      <c r="B25" s="142"/>
      <c r="C25" s="141"/>
      <c r="D25" s="141"/>
      <c r="E25" s="143" t="s">
        <v>1</v>
      </c>
      <c r="F25" s="143"/>
      <c r="G25" s="143"/>
      <c r="H25" s="143"/>
      <c r="I25" s="141"/>
      <c r="J25" s="141"/>
      <c r="K25" s="141"/>
      <c r="L25" s="141"/>
      <c r="M25" s="144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5"/>
      <c r="E27" s="145"/>
      <c r="F27" s="145"/>
      <c r="G27" s="145"/>
      <c r="H27" s="145"/>
      <c r="I27" s="145"/>
      <c r="J27" s="145"/>
      <c r="K27" s="145"/>
      <c r="L27" s="145"/>
      <c r="M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>
      <c r="A28" s="38"/>
      <c r="B28" s="44"/>
      <c r="C28" s="38"/>
      <c r="D28" s="38"/>
      <c r="E28" s="137" t="s">
        <v>95</v>
      </c>
      <c r="F28" s="38"/>
      <c r="G28" s="38"/>
      <c r="H28" s="38"/>
      <c r="I28" s="38"/>
      <c r="J28" s="38"/>
      <c r="K28" s="146">
        <f>I94</f>
        <v>0</v>
      </c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>
      <c r="A29" s="38"/>
      <c r="B29" s="44"/>
      <c r="C29" s="38"/>
      <c r="D29" s="38"/>
      <c r="E29" s="137" t="s">
        <v>96</v>
      </c>
      <c r="F29" s="38"/>
      <c r="G29" s="38"/>
      <c r="H29" s="38"/>
      <c r="I29" s="38"/>
      <c r="J29" s="38"/>
      <c r="K29" s="146">
        <f>J94</f>
        <v>0</v>
      </c>
      <c r="L29" s="38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7" t="s">
        <v>37</v>
      </c>
      <c r="E30" s="38"/>
      <c r="F30" s="38"/>
      <c r="G30" s="38"/>
      <c r="H30" s="38"/>
      <c r="I30" s="38"/>
      <c r="J30" s="38"/>
      <c r="K30" s="148">
        <f>ROUND(K128, 2)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145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9" t="s">
        <v>39</v>
      </c>
      <c r="G32" s="38"/>
      <c r="H32" s="38"/>
      <c r="I32" s="149" t="s">
        <v>38</v>
      </c>
      <c r="J32" s="38"/>
      <c r="K32" s="149" t="s">
        <v>40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0" t="s">
        <v>41</v>
      </c>
      <c r="E33" s="137" t="s">
        <v>42</v>
      </c>
      <c r="F33" s="146">
        <f>ROUND((SUM(BE128:BE315)),  2)</f>
        <v>0</v>
      </c>
      <c r="G33" s="38"/>
      <c r="H33" s="38"/>
      <c r="I33" s="151">
        <v>0.20999999999999999</v>
      </c>
      <c r="J33" s="38"/>
      <c r="K33" s="146">
        <f>ROUND(((SUM(BE128:BE315))*I33),  2)</f>
        <v>0</v>
      </c>
      <c r="L33" s="38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7" t="s">
        <v>43</v>
      </c>
      <c r="F34" s="146">
        <f>ROUND((SUM(BF128:BF315)),  2)</f>
        <v>0</v>
      </c>
      <c r="G34" s="38"/>
      <c r="H34" s="38"/>
      <c r="I34" s="151">
        <v>0.12</v>
      </c>
      <c r="J34" s="38"/>
      <c r="K34" s="146">
        <f>ROUND(((SUM(BF128:BF315))*I34),  2)</f>
        <v>0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7" t="s">
        <v>44</v>
      </c>
      <c r="F35" s="146">
        <f>ROUND((SUM(BG128:BG315)),  2)</f>
        <v>0</v>
      </c>
      <c r="G35" s="38"/>
      <c r="H35" s="38"/>
      <c r="I35" s="151">
        <v>0.20999999999999999</v>
      </c>
      <c r="J35" s="38"/>
      <c r="K35" s="146">
        <f>0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7" t="s">
        <v>45</v>
      </c>
      <c r="F36" s="146">
        <f>ROUND((SUM(BH128:BH315)),  2)</f>
        <v>0</v>
      </c>
      <c r="G36" s="38"/>
      <c r="H36" s="38"/>
      <c r="I36" s="151">
        <v>0.12</v>
      </c>
      <c r="J36" s="38"/>
      <c r="K36" s="146">
        <f>0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7" t="s">
        <v>46</v>
      </c>
      <c r="F37" s="146">
        <f>ROUND((SUM(BI128:BI315)),  2)</f>
        <v>0</v>
      </c>
      <c r="G37" s="38"/>
      <c r="H37" s="38"/>
      <c r="I37" s="151">
        <v>0</v>
      </c>
      <c r="J37" s="38"/>
      <c r="K37" s="146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4"/>
      <c r="K39" s="157">
        <f>SUM(K30:K37)</f>
        <v>0</v>
      </c>
      <c r="L39" s="15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M41" s="20"/>
    </row>
    <row r="42" s="1" customFormat="1" ht="14.4" customHeight="1">
      <c r="B42" s="20"/>
      <c r="M42" s="20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59" t="s">
        <v>50</v>
      </c>
      <c r="E50" s="160"/>
      <c r="F50" s="160"/>
      <c r="G50" s="159" t="s">
        <v>51</v>
      </c>
      <c r="H50" s="160"/>
      <c r="I50" s="160"/>
      <c r="J50" s="160"/>
      <c r="K50" s="160"/>
      <c r="L50" s="160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1" t="s">
        <v>52</v>
      </c>
      <c r="E61" s="162"/>
      <c r="F61" s="163" t="s">
        <v>53</v>
      </c>
      <c r="G61" s="161" t="s">
        <v>52</v>
      </c>
      <c r="H61" s="162"/>
      <c r="I61" s="162"/>
      <c r="J61" s="164" t="s">
        <v>53</v>
      </c>
      <c r="K61" s="162"/>
      <c r="L61" s="162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59" t="s">
        <v>54</v>
      </c>
      <c r="E65" s="165"/>
      <c r="F65" s="165"/>
      <c r="G65" s="159" t="s">
        <v>55</v>
      </c>
      <c r="H65" s="165"/>
      <c r="I65" s="165"/>
      <c r="J65" s="165"/>
      <c r="K65" s="165"/>
      <c r="L65" s="165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1" t="s">
        <v>52</v>
      </c>
      <c r="E76" s="162"/>
      <c r="F76" s="163" t="s">
        <v>53</v>
      </c>
      <c r="G76" s="161" t="s">
        <v>52</v>
      </c>
      <c r="H76" s="162"/>
      <c r="I76" s="162"/>
      <c r="J76" s="164" t="s">
        <v>53</v>
      </c>
      <c r="K76" s="162"/>
      <c r="L76" s="162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Přístavba bezbariérové rampy - poliklinika Velké Valy</v>
      </c>
      <c r="F85" s="40"/>
      <c r="G85" s="40"/>
      <c r="H85" s="40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21</v>
      </c>
      <c r="D87" s="40"/>
      <c r="E87" s="40"/>
      <c r="F87" s="27" t="str">
        <f>F10</f>
        <v>Nymburk</v>
      </c>
      <c r="G87" s="40"/>
      <c r="H87" s="40"/>
      <c r="I87" s="32" t="s">
        <v>23</v>
      </c>
      <c r="J87" s="79" t="str">
        <f>IF(J10="","",J10)</f>
        <v>8. 9. 2024</v>
      </c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25</v>
      </c>
      <c r="D89" s="40"/>
      <c r="E89" s="40"/>
      <c r="F89" s="27" t="str">
        <f>E13</f>
        <v xml:space="preserve"> </v>
      </c>
      <c r="G89" s="40"/>
      <c r="H89" s="40"/>
      <c r="I89" s="32" t="s">
        <v>31</v>
      </c>
      <c r="J89" s="36" t="str">
        <f>E19</f>
        <v>Atelier 87 s.r.o.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25.65" customHeight="1">
      <c r="A90" s="38"/>
      <c r="B90" s="39"/>
      <c r="C90" s="32" t="s">
        <v>29</v>
      </c>
      <c r="D90" s="40"/>
      <c r="E90" s="40"/>
      <c r="F90" s="27" t="str">
        <f>IF(E16="","",E16)</f>
        <v>Vyplň údaj</v>
      </c>
      <c r="G90" s="40"/>
      <c r="H90" s="40"/>
      <c r="I90" s="32" t="s">
        <v>34</v>
      </c>
      <c r="J90" s="36" t="str">
        <f>E22</f>
        <v>Ing. Kateřina Petlíková, Ph.D.</v>
      </c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70" t="s">
        <v>98</v>
      </c>
      <c r="D92" s="171"/>
      <c r="E92" s="171"/>
      <c r="F92" s="171"/>
      <c r="G92" s="171"/>
      <c r="H92" s="171"/>
      <c r="I92" s="172" t="s">
        <v>99</v>
      </c>
      <c r="J92" s="172" t="s">
        <v>100</v>
      </c>
      <c r="K92" s="172" t="s">
        <v>101</v>
      </c>
      <c r="L92" s="171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3" t="s">
        <v>102</v>
      </c>
      <c r="D94" s="40"/>
      <c r="E94" s="40"/>
      <c r="F94" s="40"/>
      <c r="G94" s="40"/>
      <c r="H94" s="40"/>
      <c r="I94" s="110">
        <f>Q128</f>
        <v>0</v>
      </c>
      <c r="J94" s="110">
        <f>R128</f>
        <v>0</v>
      </c>
      <c r="K94" s="110">
        <f>K128</f>
        <v>0</v>
      </c>
      <c r="L94" s="40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103</v>
      </c>
    </row>
    <row r="95" s="9" customFormat="1" ht="24.96" customHeight="1">
      <c r="A95" s="9"/>
      <c r="B95" s="174"/>
      <c r="C95" s="175"/>
      <c r="D95" s="176" t="s">
        <v>104</v>
      </c>
      <c r="E95" s="177"/>
      <c r="F95" s="177"/>
      <c r="G95" s="177"/>
      <c r="H95" s="177"/>
      <c r="I95" s="178">
        <f>Q129</f>
        <v>0</v>
      </c>
      <c r="J95" s="178">
        <f>R129</f>
        <v>0</v>
      </c>
      <c r="K95" s="178">
        <f>K129</f>
        <v>0</v>
      </c>
      <c r="L95" s="175"/>
      <c r="M95" s="17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0"/>
      <c r="C96" s="181"/>
      <c r="D96" s="182" t="s">
        <v>105</v>
      </c>
      <c r="E96" s="183"/>
      <c r="F96" s="183"/>
      <c r="G96" s="183"/>
      <c r="H96" s="183"/>
      <c r="I96" s="184">
        <f>Q130</f>
        <v>0</v>
      </c>
      <c r="J96" s="184">
        <f>R130</f>
        <v>0</v>
      </c>
      <c r="K96" s="184">
        <f>K130</f>
        <v>0</v>
      </c>
      <c r="L96" s="181"/>
      <c r="M96" s="185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0"/>
      <c r="C97" s="181"/>
      <c r="D97" s="182" t="s">
        <v>106</v>
      </c>
      <c r="E97" s="183"/>
      <c r="F97" s="183"/>
      <c r="G97" s="183"/>
      <c r="H97" s="183"/>
      <c r="I97" s="184">
        <f>Q181</f>
        <v>0</v>
      </c>
      <c r="J97" s="184">
        <f>R181</f>
        <v>0</v>
      </c>
      <c r="K97" s="184">
        <f>K181</f>
        <v>0</v>
      </c>
      <c r="L97" s="181"/>
      <c r="M97" s="185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0"/>
      <c r="C98" s="181"/>
      <c r="D98" s="182" t="s">
        <v>107</v>
      </c>
      <c r="E98" s="183"/>
      <c r="F98" s="183"/>
      <c r="G98" s="183"/>
      <c r="H98" s="183"/>
      <c r="I98" s="184">
        <f>Q199</f>
        <v>0</v>
      </c>
      <c r="J98" s="184">
        <f>R199</f>
        <v>0</v>
      </c>
      <c r="K98" s="184">
        <f>K199</f>
        <v>0</v>
      </c>
      <c r="L98" s="181"/>
      <c r="M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108</v>
      </c>
      <c r="E99" s="183"/>
      <c r="F99" s="183"/>
      <c r="G99" s="183"/>
      <c r="H99" s="183"/>
      <c r="I99" s="184">
        <f>Q207</f>
        <v>0</v>
      </c>
      <c r="J99" s="184">
        <f>R207</f>
        <v>0</v>
      </c>
      <c r="K99" s="184">
        <f>K207</f>
        <v>0</v>
      </c>
      <c r="L99" s="181"/>
      <c r="M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109</v>
      </c>
      <c r="E100" s="183"/>
      <c r="F100" s="183"/>
      <c r="G100" s="183"/>
      <c r="H100" s="183"/>
      <c r="I100" s="184">
        <f>Q224</f>
        <v>0</v>
      </c>
      <c r="J100" s="184">
        <f>R224</f>
        <v>0</v>
      </c>
      <c r="K100" s="184">
        <f>K224</f>
        <v>0</v>
      </c>
      <c r="L100" s="181"/>
      <c r="M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110</v>
      </c>
      <c r="E101" s="183"/>
      <c r="F101" s="183"/>
      <c r="G101" s="183"/>
      <c r="H101" s="183"/>
      <c r="I101" s="184">
        <f>Q236</f>
        <v>0</v>
      </c>
      <c r="J101" s="184">
        <f>R236</f>
        <v>0</v>
      </c>
      <c r="K101" s="184">
        <f>K236</f>
        <v>0</v>
      </c>
      <c r="L101" s="181"/>
      <c r="M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111</v>
      </c>
      <c r="E102" s="183"/>
      <c r="F102" s="183"/>
      <c r="G102" s="183"/>
      <c r="H102" s="183"/>
      <c r="I102" s="184">
        <f>Q264</f>
        <v>0</v>
      </c>
      <c r="J102" s="184">
        <f>R264</f>
        <v>0</v>
      </c>
      <c r="K102" s="184">
        <f>K264</f>
        <v>0</v>
      </c>
      <c r="L102" s="181"/>
      <c r="M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112</v>
      </c>
      <c r="E103" s="183"/>
      <c r="F103" s="183"/>
      <c r="G103" s="183"/>
      <c r="H103" s="183"/>
      <c r="I103" s="184">
        <f>Q277</f>
        <v>0</v>
      </c>
      <c r="J103" s="184">
        <f>R277</f>
        <v>0</v>
      </c>
      <c r="K103" s="184">
        <f>K277</f>
        <v>0</v>
      </c>
      <c r="L103" s="181"/>
      <c r="M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4"/>
      <c r="C104" s="175"/>
      <c r="D104" s="176" t="s">
        <v>113</v>
      </c>
      <c r="E104" s="177"/>
      <c r="F104" s="177"/>
      <c r="G104" s="177"/>
      <c r="H104" s="177"/>
      <c r="I104" s="178">
        <f>Q279</f>
        <v>0</v>
      </c>
      <c r="J104" s="178">
        <f>R279</f>
        <v>0</v>
      </c>
      <c r="K104" s="178">
        <f>K279</f>
        <v>0</v>
      </c>
      <c r="L104" s="175"/>
      <c r="M104" s="17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0"/>
      <c r="C105" s="181"/>
      <c r="D105" s="182" t="s">
        <v>114</v>
      </c>
      <c r="E105" s="183"/>
      <c r="F105" s="183"/>
      <c r="G105" s="183"/>
      <c r="H105" s="183"/>
      <c r="I105" s="184">
        <f>Q280</f>
        <v>0</v>
      </c>
      <c r="J105" s="184">
        <f>R280</f>
        <v>0</v>
      </c>
      <c r="K105" s="184">
        <f>K280</f>
        <v>0</v>
      </c>
      <c r="L105" s="181"/>
      <c r="M105" s="18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0"/>
      <c r="C106" s="181"/>
      <c r="D106" s="182" t="s">
        <v>115</v>
      </c>
      <c r="E106" s="183"/>
      <c r="F106" s="183"/>
      <c r="G106" s="183"/>
      <c r="H106" s="183"/>
      <c r="I106" s="184">
        <f>Q286</f>
        <v>0</v>
      </c>
      <c r="J106" s="184">
        <f>R286</f>
        <v>0</v>
      </c>
      <c r="K106" s="184">
        <f>K286</f>
        <v>0</v>
      </c>
      <c r="L106" s="181"/>
      <c r="M106" s="18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4"/>
      <c r="C107" s="175"/>
      <c r="D107" s="176" t="s">
        <v>116</v>
      </c>
      <c r="E107" s="177"/>
      <c r="F107" s="177"/>
      <c r="G107" s="177"/>
      <c r="H107" s="177"/>
      <c r="I107" s="178">
        <f>Q309</f>
        <v>0</v>
      </c>
      <c r="J107" s="178">
        <f>R309</f>
        <v>0</v>
      </c>
      <c r="K107" s="178">
        <f>K309</f>
        <v>0</v>
      </c>
      <c r="L107" s="175"/>
      <c r="M107" s="17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0"/>
      <c r="C108" s="181"/>
      <c r="D108" s="182" t="s">
        <v>117</v>
      </c>
      <c r="E108" s="183"/>
      <c r="F108" s="183"/>
      <c r="G108" s="183"/>
      <c r="H108" s="183"/>
      <c r="I108" s="184">
        <f>Q310</f>
        <v>0</v>
      </c>
      <c r="J108" s="184">
        <f>R310</f>
        <v>0</v>
      </c>
      <c r="K108" s="184">
        <f>K310</f>
        <v>0</v>
      </c>
      <c r="L108" s="181"/>
      <c r="M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0"/>
      <c r="C109" s="181"/>
      <c r="D109" s="182" t="s">
        <v>118</v>
      </c>
      <c r="E109" s="183"/>
      <c r="F109" s="183"/>
      <c r="G109" s="183"/>
      <c r="H109" s="183"/>
      <c r="I109" s="184">
        <f>Q312</f>
        <v>0</v>
      </c>
      <c r="J109" s="184">
        <f>R312</f>
        <v>0</v>
      </c>
      <c r="K109" s="184">
        <f>K312</f>
        <v>0</v>
      </c>
      <c r="L109" s="181"/>
      <c r="M109" s="18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0"/>
      <c r="C110" s="181"/>
      <c r="D110" s="182" t="s">
        <v>119</v>
      </c>
      <c r="E110" s="183"/>
      <c r="F110" s="183"/>
      <c r="G110" s="183"/>
      <c r="H110" s="183"/>
      <c r="I110" s="184">
        <f>Q314</f>
        <v>0</v>
      </c>
      <c r="J110" s="184">
        <f>R314</f>
        <v>0</v>
      </c>
      <c r="K110" s="184">
        <f>K314</f>
        <v>0</v>
      </c>
      <c r="L110" s="181"/>
      <c r="M110" s="18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120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17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E7</f>
        <v>Přístavba bezbariérové rampy - poliklinika Velké Valy</v>
      </c>
      <c r="F120" s="40"/>
      <c r="G120" s="40"/>
      <c r="H120" s="40"/>
      <c r="I120" s="40"/>
      <c r="J120" s="40"/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21</v>
      </c>
      <c r="D122" s="40"/>
      <c r="E122" s="40"/>
      <c r="F122" s="27" t="str">
        <f>F10</f>
        <v>Nymburk</v>
      </c>
      <c r="G122" s="40"/>
      <c r="H122" s="40"/>
      <c r="I122" s="32" t="s">
        <v>23</v>
      </c>
      <c r="J122" s="79" t="str">
        <f>IF(J10="","",J10)</f>
        <v>8. 9. 2024</v>
      </c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25</v>
      </c>
      <c r="D124" s="40"/>
      <c r="E124" s="40"/>
      <c r="F124" s="27" t="str">
        <f>E13</f>
        <v xml:space="preserve"> </v>
      </c>
      <c r="G124" s="40"/>
      <c r="H124" s="40"/>
      <c r="I124" s="32" t="s">
        <v>31</v>
      </c>
      <c r="J124" s="36" t="str">
        <f>E19</f>
        <v>Atelier 87 s.r.o.</v>
      </c>
      <c r="K124" s="40"/>
      <c r="L124" s="40"/>
      <c r="M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5.65" customHeight="1">
      <c r="A125" s="38"/>
      <c r="B125" s="39"/>
      <c r="C125" s="32" t="s">
        <v>29</v>
      </c>
      <c r="D125" s="40"/>
      <c r="E125" s="40"/>
      <c r="F125" s="27" t="str">
        <f>IF(E16="","",E16)</f>
        <v>Vyplň údaj</v>
      </c>
      <c r="G125" s="40"/>
      <c r="H125" s="40"/>
      <c r="I125" s="32" t="s">
        <v>34</v>
      </c>
      <c r="J125" s="36" t="str">
        <f>E22</f>
        <v>Ing. Kateřina Petlíková, Ph.D.</v>
      </c>
      <c r="K125" s="40"/>
      <c r="L125" s="40"/>
      <c r="M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86"/>
      <c r="B127" s="187"/>
      <c r="C127" s="188" t="s">
        <v>121</v>
      </c>
      <c r="D127" s="189" t="s">
        <v>62</v>
      </c>
      <c r="E127" s="189" t="s">
        <v>58</v>
      </c>
      <c r="F127" s="189" t="s">
        <v>59</v>
      </c>
      <c r="G127" s="189" t="s">
        <v>122</v>
      </c>
      <c r="H127" s="189" t="s">
        <v>123</v>
      </c>
      <c r="I127" s="189" t="s">
        <v>124</v>
      </c>
      <c r="J127" s="189" t="s">
        <v>125</v>
      </c>
      <c r="K127" s="189" t="s">
        <v>101</v>
      </c>
      <c r="L127" s="190" t="s">
        <v>126</v>
      </c>
      <c r="M127" s="191"/>
      <c r="N127" s="100" t="s">
        <v>1</v>
      </c>
      <c r="O127" s="101" t="s">
        <v>41</v>
      </c>
      <c r="P127" s="101" t="s">
        <v>127</v>
      </c>
      <c r="Q127" s="101" t="s">
        <v>128</v>
      </c>
      <c r="R127" s="101" t="s">
        <v>129</v>
      </c>
      <c r="S127" s="101" t="s">
        <v>130</v>
      </c>
      <c r="T127" s="101" t="s">
        <v>131</v>
      </c>
      <c r="U127" s="101" t="s">
        <v>132</v>
      </c>
      <c r="V127" s="101" t="s">
        <v>133</v>
      </c>
      <c r="W127" s="101" t="s">
        <v>134</v>
      </c>
      <c r="X127" s="102" t="s">
        <v>135</v>
      </c>
      <c r="Y127" s="186"/>
      <c r="Z127" s="186"/>
      <c r="AA127" s="186"/>
      <c r="AB127" s="186"/>
      <c r="AC127" s="186"/>
      <c r="AD127" s="186"/>
      <c r="AE127" s="186"/>
    </row>
    <row r="128" s="2" customFormat="1" ht="22.8" customHeight="1">
      <c r="A128" s="38"/>
      <c r="B128" s="39"/>
      <c r="C128" s="107" t="s">
        <v>136</v>
      </c>
      <c r="D128" s="40"/>
      <c r="E128" s="40"/>
      <c r="F128" s="40"/>
      <c r="G128" s="40"/>
      <c r="H128" s="40"/>
      <c r="I128" s="40"/>
      <c r="J128" s="40"/>
      <c r="K128" s="192">
        <f>BK128</f>
        <v>0</v>
      </c>
      <c r="L128" s="40"/>
      <c r="M128" s="44"/>
      <c r="N128" s="103"/>
      <c r="O128" s="193"/>
      <c r="P128" s="104"/>
      <c r="Q128" s="194">
        <f>Q129+Q279+Q309</f>
        <v>0</v>
      </c>
      <c r="R128" s="194">
        <f>R129+R279+R309</f>
        <v>0</v>
      </c>
      <c r="S128" s="104"/>
      <c r="T128" s="195">
        <f>T129+T279+T309</f>
        <v>0</v>
      </c>
      <c r="U128" s="104"/>
      <c r="V128" s="195">
        <f>V129+V279+V309</f>
        <v>29.448003799999999</v>
      </c>
      <c r="W128" s="104"/>
      <c r="X128" s="196">
        <f>X129+X279+X309</f>
        <v>9.4708999999999985</v>
      </c>
      <c r="Y128" s="38"/>
      <c r="Z128" s="38"/>
      <c r="AA128" s="38"/>
      <c r="AB128" s="38"/>
      <c r="AC128" s="38"/>
      <c r="AD128" s="38"/>
      <c r="AE128" s="38"/>
      <c r="AT128" s="17" t="s">
        <v>78</v>
      </c>
      <c r="AU128" s="17" t="s">
        <v>103</v>
      </c>
      <c r="BK128" s="197">
        <f>BK129+BK279+BK309</f>
        <v>0</v>
      </c>
    </row>
    <row r="129" s="12" customFormat="1" ht="25.92" customHeight="1">
      <c r="A129" s="12"/>
      <c r="B129" s="198"/>
      <c r="C129" s="199"/>
      <c r="D129" s="200" t="s">
        <v>78</v>
      </c>
      <c r="E129" s="201" t="s">
        <v>137</v>
      </c>
      <c r="F129" s="201" t="s">
        <v>138</v>
      </c>
      <c r="G129" s="199"/>
      <c r="H129" s="199"/>
      <c r="I129" s="202"/>
      <c r="J129" s="202"/>
      <c r="K129" s="203">
        <f>BK129</f>
        <v>0</v>
      </c>
      <c r="L129" s="199"/>
      <c r="M129" s="204"/>
      <c r="N129" s="205"/>
      <c r="O129" s="206"/>
      <c r="P129" s="206"/>
      <c r="Q129" s="207">
        <f>Q130+Q181+Q199+Q207+Q224+Q236+Q264+Q277</f>
        <v>0</v>
      </c>
      <c r="R129" s="207">
        <f>R130+R181+R199+R207+R224+R236+R264+R277</f>
        <v>0</v>
      </c>
      <c r="S129" s="206"/>
      <c r="T129" s="208">
        <f>T130+T181+T199+T207+T224+T236+T264+T277</f>
        <v>0</v>
      </c>
      <c r="U129" s="206"/>
      <c r="V129" s="208">
        <f>V130+V181+V199+V207+V224+V236+V264+V277</f>
        <v>28.87320489</v>
      </c>
      <c r="W129" s="206"/>
      <c r="X129" s="209">
        <f>X130+X181+X199+X207+X224+X236+X264+X277</f>
        <v>9.4708999999999985</v>
      </c>
      <c r="Y129" s="12"/>
      <c r="Z129" s="12"/>
      <c r="AA129" s="12"/>
      <c r="AB129" s="12"/>
      <c r="AC129" s="12"/>
      <c r="AD129" s="12"/>
      <c r="AE129" s="12"/>
      <c r="AR129" s="210" t="s">
        <v>84</v>
      </c>
      <c r="AT129" s="211" t="s">
        <v>78</v>
      </c>
      <c r="AU129" s="211" t="s">
        <v>79</v>
      </c>
      <c r="AY129" s="210" t="s">
        <v>139</v>
      </c>
      <c r="BK129" s="212">
        <f>BK130+BK181+BK199+BK207+BK224+BK236+BK264+BK277</f>
        <v>0</v>
      </c>
    </row>
    <row r="130" s="12" customFormat="1" ht="22.8" customHeight="1">
      <c r="A130" s="12"/>
      <c r="B130" s="198"/>
      <c r="C130" s="199"/>
      <c r="D130" s="200" t="s">
        <v>78</v>
      </c>
      <c r="E130" s="213" t="s">
        <v>84</v>
      </c>
      <c r="F130" s="213" t="s">
        <v>140</v>
      </c>
      <c r="G130" s="199"/>
      <c r="H130" s="199"/>
      <c r="I130" s="202"/>
      <c r="J130" s="202"/>
      <c r="K130" s="214">
        <f>BK130</f>
        <v>0</v>
      </c>
      <c r="L130" s="199"/>
      <c r="M130" s="204"/>
      <c r="N130" s="205"/>
      <c r="O130" s="206"/>
      <c r="P130" s="206"/>
      <c r="Q130" s="207">
        <f>SUM(Q131:Q180)</f>
        <v>0</v>
      </c>
      <c r="R130" s="207">
        <f>SUM(R131:R180)</f>
        <v>0</v>
      </c>
      <c r="S130" s="206"/>
      <c r="T130" s="208">
        <f>SUM(T131:T180)</f>
        <v>0</v>
      </c>
      <c r="U130" s="206"/>
      <c r="V130" s="208">
        <f>SUM(V131:V180)</f>
        <v>0</v>
      </c>
      <c r="W130" s="206"/>
      <c r="X130" s="209">
        <f>SUM(X131:X180)</f>
        <v>8.6230999999999991</v>
      </c>
      <c r="Y130" s="12"/>
      <c r="Z130" s="12"/>
      <c r="AA130" s="12"/>
      <c r="AB130" s="12"/>
      <c r="AC130" s="12"/>
      <c r="AD130" s="12"/>
      <c r="AE130" s="12"/>
      <c r="AR130" s="210" t="s">
        <v>84</v>
      </c>
      <c r="AT130" s="211" t="s">
        <v>78</v>
      </c>
      <c r="AU130" s="211" t="s">
        <v>84</v>
      </c>
      <c r="AY130" s="210" t="s">
        <v>139</v>
      </c>
      <c r="BK130" s="212">
        <f>SUM(BK131:BK180)</f>
        <v>0</v>
      </c>
    </row>
    <row r="131" s="2" customFormat="1" ht="24.15" customHeight="1">
      <c r="A131" s="38"/>
      <c r="B131" s="39"/>
      <c r="C131" s="215" t="s">
        <v>84</v>
      </c>
      <c r="D131" s="215" t="s">
        <v>141</v>
      </c>
      <c r="E131" s="216" t="s">
        <v>142</v>
      </c>
      <c r="F131" s="217" t="s">
        <v>143</v>
      </c>
      <c r="G131" s="218" t="s">
        <v>88</v>
      </c>
      <c r="H131" s="219">
        <v>16.27</v>
      </c>
      <c r="I131" s="220"/>
      <c r="J131" s="220"/>
      <c r="K131" s="221">
        <f>ROUND(P131*H131,2)</f>
        <v>0</v>
      </c>
      <c r="L131" s="217" t="s">
        <v>144</v>
      </c>
      <c r="M131" s="44"/>
      <c r="N131" s="222" t="s">
        <v>1</v>
      </c>
      <c r="O131" s="223" t="s">
        <v>42</v>
      </c>
      <c r="P131" s="224">
        <f>I131+J131</f>
        <v>0</v>
      </c>
      <c r="Q131" s="224">
        <f>ROUND(I131*H131,2)</f>
        <v>0</v>
      </c>
      <c r="R131" s="224">
        <f>ROUND(J131*H131,2)</f>
        <v>0</v>
      </c>
      <c r="S131" s="91"/>
      <c r="T131" s="225">
        <f>S131*H131</f>
        <v>0</v>
      </c>
      <c r="U131" s="225">
        <v>0</v>
      </c>
      <c r="V131" s="225">
        <f>U131*H131</f>
        <v>0</v>
      </c>
      <c r="W131" s="225">
        <v>0.28999999999999998</v>
      </c>
      <c r="X131" s="226">
        <f>W131*H131</f>
        <v>4.7182999999999993</v>
      </c>
      <c r="Y131" s="38"/>
      <c r="Z131" s="38"/>
      <c r="AA131" s="38"/>
      <c r="AB131" s="38"/>
      <c r="AC131" s="38"/>
      <c r="AD131" s="38"/>
      <c r="AE131" s="38"/>
      <c r="AR131" s="227" t="s">
        <v>145</v>
      </c>
      <c r="AT131" s="227" t="s">
        <v>141</v>
      </c>
      <c r="AU131" s="227" t="s">
        <v>90</v>
      </c>
      <c r="AY131" s="17" t="s">
        <v>139</v>
      </c>
      <c r="BE131" s="228">
        <f>IF(O131="základní",K131,0)</f>
        <v>0</v>
      </c>
      <c r="BF131" s="228">
        <f>IF(O131="snížená",K131,0)</f>
        <v>0</v>
      </c>
      <c r="BG131" s="228">
        <f>IF(O131="zákl. přenesená",K131,0)</f>
        <v>0</v>
      </c>
      <c r="BH131" s="228">
        <f>IF(O131="sníž. přenesená",K131,0)</f>
        <v>0</v>
      </c>
      <c r="BI131" s="228">
        <f>IF(O131="nulová",K131,0)</f>
        <v>0</v>
      </c>
      <c r="BJ131" s="17" t="s">
        <v>84</v>
      </c>
      <c r="BK131" s="228">
        <f>ROUND(P131*H131,2)</f>
        <v>0</v>
      </c>
      <c r="BL131" s="17" t="s">
        <v>145</v>
      </c>
      <c r="BM131" s="227" t="s">
        <v>146</v>
      </c>
    </row>
    <row r="132" s="13" customFormat="1">
      <c r="A132" s="13"/>
      <c r="B132" s="229"/>
      <c r="C132" s="230"/>
      <c r="D132" s="231" t="s">
        <v>147</v>
      </c>
      <c r="E132" s="232" t="s">
        <v>1</v>
      </c>
      <c r="F132" s="233" t="s">
        <v>148</v>
      </c>
      <c r="G132" s="230"/>
      <c r="H132" s="234">
        <v>16.27</v>
      </c>
      <c r="I132" s="235"/>
      <c r="J132" s="235"/>
      <c r="K132" s="230"/>
      <c r="L132" s="230"/>
      <c r="M132" s="236"/>
      <c r="N132" s="237"/>
      <c r="O132" s="238"/>
      <c r="P132" s="238"/>
      <c r="Q132" s="238"/>
      <c r="R132" s="238"/>
      <c r="S132" s="238"/>
      <c r="T132" s="238"/>
      <c r="U132" s="238"/>
      <c r="V132" s="238"/>
      <c r="W132" s="238"/>
      <c r="X132" s="239"/>
      <c r="Y132" s="13"/>
      <c r="Z132" s="13"/>
      <c r="AA132" s="13"/>
      <c r="AB132" s="13"/>
      <c r="AC132" s="13"/>
      <c r="AD132" s="13"/>
      <c r="AE132" s="13"/>
      <c r="AT132" s="240" t="s">
        <v>147</v>
      </c>
      <c r="AU132" s="240" t="s">
        <v>90</v>
      </c>
      <c r="AV132" s="13" t="s">
        <v>90</v>
      </c>
      <c r="AW132" s="13" t="s">
        <v>5</v>
      </c>
      <c r="AX132" s="13" t="s">
        <v>79</v>
      </c>
      <c r="AY132" s="240" t="s">
        <v>139</v>
      </c>
    </row>
    <row r="133" s="14" customFormat="1">
      <c r="A133" s="14"/>
      <c r="B133" s="241"/>
      <c r="C133" s="242"/>
      <c r="D133" s="231" t="s">
        <v>147</v>
      </c>
      <c r="E133" s="243" t="s">
        <v>1</v>
      </c>
      <c r="F133" s="244" t="s">
        <v>149</v>
      </c>
      <c r="G133" s="242"/>
      <c r="H133" s="245">
        <v>16.27</v>
      </c>
      <c r="I133" s="246"/>
      <c r="J133" s="246"/>
      <c r="K133" s="242"/>
      <c r="L133" s="242"/>
      <c r="M133" s="247"/>
      <c r="N133" s="248"/>
      <c r="O133" s="249"/>
      <c r="P133" s="249"/>
      <c r="Q133" s="249"/>
      <c r="R133" s="249"/>
      <c r="S133" s="249"/>
      <c r="T133" s="249"/>
      <c r="U133" s="249"/>
      <c r="V133" s="249"/>
      <c r="W133" s="249"/>
      <c r="X133" s="250"/>
      <c r="Y133" s="14"/>
      <c r="Z133" s="14"/>
      <c r="AA133" s="14"/>
      <c r="AB133" s="14"/>
      <c r="AC133" s="14"/>
      <c r="AD133" s="14"/>
      <c r="AE133" s="14"/>
      <c r="AT133" s="251" t="s">
        <v>147</v>
      </c>
      <c r="AU133" s="251" t="s">
        <v>90</v>
      </c>
      <c r="AV133" s="14" t="s">
        <v>145</v>
      </c>
      <c r="AW133" s="14" t="s">
        <v>5</v>
      </c>
      <c r="AX133" s="14" t="s">
        <v>84</v>
      </c>
      <c r="AY133" s="251" t="s">
        <v>139</v>
      </c>
    </row>
    <row r="134" s="2" customFormat="1" ht="33" customHeight="1">
      <c r="A134" s="38"/>
      <c r="B134" s="39"/>
      <c r="C134" s="215" t="s">
        <v>90</v>
      </c>
      <c r="D134" s="215" t="s">
        <v>141</v>
      </c>
      <c r="E134" s="216" t="s">
        <v>150</v>
      </c>
      <c r="F134" s="217" t="s">
        <v>151</v>
      </c>
      <c r="G134" s="218" t="s">
        <v>88</v>
      </c>
      <c r="H134" s="219">
        <v>16.27</v>
      </c>
      <c r="I134" s="220"/>
      <c r="J134" s="220"/>
      <c r="K134" s="221">
        <f>ROUND(P134*H134,2)</f>
        <v>0</v>
      </c>
      <c r="L134" s="217" t="s">
        <v>1</v>
      </c>
      <c r="M134" s="44"/>
      <c r="N134" s="222" t="s">
        <v>1</v>
      </c>
      <c r="O134" s="223" t="s">
        <v>42</v>
      </c>
      <c r="P134" s="224">
        <f>I134+J134</f>
        <v>0</v>
      </c>
      <c r="Q134" s="224">
        <f>ROUND(I134*H134,2)</f>
        <v>0</v>
      </c>
      <c r="R134" s="224">
        <f>ROUND(J134*H134,2)</f>
        <v>0</v>
      </c>
      <c r="S134" s="91"/>
      <c r="T134" s="225">
        <f>S134*H134</f>
        <v>0</v>
      </c>
      <c r="U134" s="225">
        <v>0</v>
      </c>
      <c r="V134" s="225">
        <f>U134*H134</f>
        <v>0</v>
      </c>
      <c r="W134" s="225">
        <v>0.23999999999999999</v>
      </c>
      <c r="X134" s="226">
        <f>W134*H134</f>
        <v>3.9047999999999998</v>
      </c>
      <c r="Y134" s="38"/>
      <c r="Z134" s="38"/>
      <c r="AA134" s="38"/>
      <c r="AB134" s="38"/>
      <c r="AC134" s="38"/>
      <c r="AD134" s="38"/>
      <c r="AE134" s="38"/>
      <c r="AR134" s="227" t="s">
        <v>145</v>
      </c>
      <c r="AT134" s="227" t="s">
        <v>141</v>
      </c>
      <c r="AU134" s="227" t="s">
        <v>90</v>
      </c>
      <c r="AY134" s="17" t="s">
        <v>139</v>
      </c>
      <c r="BE134" s="228">
        <f>IF(O134="základní",K134,0)</f>
        <v>0</v>
      </c>
      <c r="BF134" s="228">
        <f>IF(O134="snížená",K134,0)</f>
        <v>0</v>
      </c>
      <c r="BG134" s="228">
        <f>IF(O134="zákl. přenesená",K134,0)</f>
        <v>0</v>
      </c>
      <c r="BH134" s="228">
        <f>IF(O134="sníž. přenesená",K134,0)</f>
        <v>0</v>
      </c>
      <c r="BI134" s="228">
        <f>IF(O134="nulová",K134,0)</f>
        <v>0</v>
      </c>
      <c r="BJ134" s="17" t="s">
        <v>84</v>
      </c>
      <c r="BK134" s="228">
        <f>ROUND(P134*H134,2)</f>
        <v>0</v>
      </c>
      <c r="BL134" s="17" t="s">
        <v>145</v>
      </c>
      <c r="BM134" s="227" t="s">
        <v>152</v>
      </c>
    </row>
    <row r="135" s="13" customFormat="1">
      <c r="A135" s="13"/>
      <c r="B135" s="229"/>
      <c r="C135" s="230"/>
      <c r="D135" s="231" t="s">
        <v>147</v>
      </c>
      <c r="E135" s="232" t="s">
        <v>1</v>
      </c>
      <c r="F135" s="233" t="s">
        <v>148</v>
      </c>
      <c r="G135" s="230"/>
      <c r="H135" s="234">
        <v>16.27</v>
      </c>
      <c r="I135" s="235"/>
      <c r="J135" s="235"/>
      <c r="K135" s="230"/>
      <c r="L135" s="230"/>
      <c r="M135" s="236"/>
      <c r="N135" s="237"/>
      <c r="O135" s="238"/>
      <c r="P135" s="238"/>
      <c r="Q135" s="238"/>
      <c r="R135" s="238"/>
      <c r="S135" s="238"/>
      <c r="T135" s="238"/>
      <c r="U135" s="238"/>
      <c r="V135" s="238"/>
      <c r="W135" s="238"/>
      <c r="X135" s="239"/>
      <c r="Y135" s="13"/>
      <c r="Z135" s="13"/>
      <c r="AA135" s="13"/>
      <c r="AB135" s="13"/>
      <c r="AC135" s="13"/>
      <c r="AD135" s="13"/>
      <c r="AE135" s="13"/>
      <c r="AT135" s="240" t="s">
        <v>147</v>
      </c>
      <c r="AU135" s="240" t="s">
        <v>90</v>
      </c>
      <c r="AV135" s="13" t="s">
        <v>90</v>
      </c>
      <c r="AW135" s="13" t="s">
        <v>5</v>
      </c>
      <c r="AX135" s="13" t="s">
        <v>79</v>
      </c>
      <c r="AY135" s="240" t="s">
        <v>139</v>
      </c>
    </row>
    <row r="136" s="14" customFormat="1">
      <c r="A136" s="14"/>
      <c r="B136" s="241"/>
      <c r="C136" s="242"/>
      <c r="D136" s="231" t="s">
        <v>147</v>
      </c>
      <c r="E136" s="243" t="s">
        <v>1</v>
      </c>
      <c r="F136" s="244" t="s">
        <v>149</v>
      </c>
      <c r="G136" s="242"/>
      <c r="H136" s="245">
        <v>16.27</v>
      </c>
      <c r="I136" s="246"/>
      <c r="J136" s="246"/>
      <c r="K136" s="242"/>
      <c r="L136" s="242"/>
      <c r="M136" s="247"/>
      <c r="N136" s="248"/>
      <c r="O136" s="249"/>
      <c r="P136" s="249"/>
      <c r="Q136" s="249"/>
      <c r="R136" s="249"/>
      <c r="S136" s="249"/>
      <c r="T136" s="249"/>
      <c r="U136" s="249"/>
      <c r="V136" s="249"/>
      <c r="W136" s="249"/>
      <c r="X136" s="250"/>
      <c r="Y136" s="14"/>
      <c r="Z136" s="14"/>
      <c r="AA136" s="14"/>
      <c r="AB136" s="14"/>
      <c r="AC136" s="14"/>
      <c r="AD136" s="14"/>
      <c r="AE136" s="14"/>
      <c r="AT136" s="251" t="s">
        <v>147</v>
      </c>
      <c r="AU136" s="251" t="s">
        <v>90</v>
      </c>
      <c r="AV136" s="14" t="s">
        <v>145</v>
      </c>
      <c r="AW136" s="14" t="s">
        <v>5</v>
      </c>
      <c r="AX136" s="14" t="s">
        <v>84</v>
      </c>
      <c r="AY136" s="251" t="s">
        <v>139</v>
      </c>
    </row>
    <row r="137" s="2" customFormat="1" ht="24.15" customHeight="1">
      <c r="A137" s="38"/>
      <c r="B137" s="39"/>
      <c r="C137" s="215" t="s">
        <v>153</v>
      </c>
      <c r="D137" s="215" t="s">
        <v>141</v>
      </c>
      <c r="E137" s="216" t="s">
        <v>154</v>
      </c>
      <c r="F137" s="217" t="s">
        <v>155</v>
      </c>
      <c r="G137" s="218" t="s">
        <v>88</v>
      </c>
      <c r="H137" s="219">
        <v>27.001000000000001</v>
      </c>
      <c r="I137" s="220"/>
      <c r="J137" s="220"/>
      <c r="K137" s="221">
        <f>ROUND(P137*H137,2)</f>
        <v>0</v>
      </c>
      <c r="L137" s="217" t="s">
        <v>144</v>
      </c>
      <c r="M137" s="44"/>
      <c r="N137" s="222" t="s">
        <v>1</v>
      </c>
      <c r="O137" s="223" t="s">
        <v>42</v>
      </c>
      <c r="P137" s="224">
        <f>I137+J137</f>
        <v>0</v>
      </c>
      <c r="Q137" s="224">
        <f>ROUND(I137*H137,2)</f>
        <v>0</v>
      </c>
      <c r="R137" s="224">
        <f>ROUND(J137*H137,2)</f>
        <v>0</v>
      </c>
      <c r="S137" s="91"/>
      <c r="T137" s="225">
        <f>S137*H137</f>
        <v>0</v>
      </c>
      <c r="U137" s="225">
        <v>0</v>
      </c>
      <c r="V137" s="225">
        <f>U137*H137</f>
        <v>0</v>
      </c>
      <c r="W137" s="225">
        <v>0</v>
      </c>
      <c r="X137" s="226">
        <f>W137*H137</f>
        <v>0</v>
      </c>
      <c r="Y137" s="38"/>
      <c r="Z137" s="38"/>
      <c r="AA137" s="38"/>
      <c r="AB137" s="38"/>
      <c r="AC137" s="38"/>
      <c r="AD137" s="38"/>
      <c r="AE137" s="38"/>
      <c r="AR137" s="227" t="s">
        <v>145</v>
      </c>
      <c r="AT137" s="227" t="s">
        <v>141</v>
      </c>
      <c r="AU137" s="227" t="s">
        <v>90</v>
      </c>
      <c r="AY137" s="17" t="s">
        <v>139</v>
      </c>
      <c r="BE137" s="228">
        <f>IF(O137="základní",K137,0)</f>
        <v>0</v>
      </c>
      <c r="BF137" s="228">
        <f>IF(O137="snížená",K137,0)</f>
        <v>0</v>
      </c>
      <c r="BG137" s="228">
        <f>IF(O137="zákl. přenesená",K137,0)</f>
        <v>0</v>
      </c>
      <c r="BH137" s="228">
        <f>IF(O137="sníž. přenesená",K137,0)</f>
        <v>0</v>
      </c>
      <c r="BI137" s="228">
        <f>IF(O137="nulová",K137,0)</f>
        <v>0</v>
      </c>
      <c r="BJ137" s="17" t="s">
        <v>84</v>
      </c>
      <c r="BK137" s="228">
        <f>ROUND(P137*H137,2)</f>
        <v>0</v>
      </c>
      <c r="BL137" s="17" t="s">
        <v>145</v>
      </c>
      <c r="BM137" s="227" t="s">
        <v>156</v>
      </c>
    </row>
    <row r="138" s="13" customFormat="1">
      <c r="A138" s="13"/>
      <c r="B138" s="229"/>
      <c r="C138" s="230"/>
      <c r="D138" s="231" t="s">
        <v>147</v>
      </c>
      <c r="E138" s="232" t="s">
        <v>1</v>
      </c>
      <c r="F138" s="233" t="s">
        <v>157</v>
      </c>
      <c r="G138" s="230"/>
      <c r="H138" s="234">
        <v>27.001000000000001</v>
      </c>
      <c r="I138" s="235"/>
      <c r="J138" s="235"/>
      <c r="K138" s="230"/>
      <c r="L138" s="230"/>
      <c r="M138" s="236"/>
      <c r="N138" s="237"/>
      <c r="O138" s="238"/>
      <c r="P138" s="238"/>
      <c r="Q138" s="238"/>
      <c r="R138" s="238"/>
      <c r="S138" s="238"/>
      <c r="T138" s="238"/>
      <c r="U138" s="238"/>
      <c r="V138" s="238"/>
      <c r="W138" s="238"/>
      <c r="X138" s="239"/>
      <c r="Y138" s="13"/>
      <c r="Z138" s="13"/>
      <c r="AA138" s="13"/>
      <c r="AB138" s="13"/>
      <c r="AC138" s="13"/>
      <c r="AD138" s="13"/>
      <c r="AE138" s="13"/>
      <c r="AT138" s="240" t="s">
        <v>147</v>
      </c>
      <c r="AU138" s="240" t="s">
        <v>90</v>
      </c>
      <c r="AV138" s="13" t="s">
        <v>90</v>
      </c>
      <c r="AW138" s="13" t="s">
        <v>5</v>
      </c>
      <c r="AX138" s="13" t="s">
        <v>79</v>
      </c>
      <c r="AY138" s="240" t="s">
        <v>139</v>
      </c>
    </row>
    <row r="139" s="14" customFormat="1">
      <c r="A139" s="14"/>
      <c r="B139" s="241"/>
      <c r="C139" s="242"/>
      <c r="D139" s="231" t="s">
        <v>147</v>
      </c>
      <c r="E139" s="243" t="s">
        <v>1</v>
      </c>
      <c r="F139" s="244" t="s">
        <v>149</v>
      </c>
      <c r="G139" s="242"/>
      <c r="H139" s="245">
        <v>27.001000000000001</v>
      </c>
      <c r="I139" s="246"/>
      <c r="J139" s="246"/>
      <c r="K139" s="242"/>
      <c r="L139" s="242"/>
      <c r="M139" s="247"/>
      <c r="N139" s="248"/>
      <c r="O139" s="249"/>
      <c r="P139" s="249"/>
      <c r="Q139" s="249"/>
      <c r="R139" s="249"/>
      <c r="S139" s="249"/>
      <c r="T139" s="249"/>
      <c r="U139" s="249"/>
      <c r="V139" s="249"/>
      <c r="W139" s="249"/>
      <c r="X139" s="250"/>
      <c r="Y139" s="14"/>
      <c r="Z139" s="14"/>
      <c r="AA139" s="14"/>
      <c r="AB139" s="14"/>
      <c r="AC139" s="14"/>
      <c r="AD139" s="14"/>
      <c r="AE139" s="14"/>
      <c r="AT139" s="251" t="s">
        <v>147</v>
      </c>
      <c r="AU139" s="251" t="s">
        <v>90</v>
      </c>
      <c r="AV139" s="14" t="s">
        <v>145</v>
      </c>
      <c r="AW139" s="14" t="s">
        <v>5</v>
      </c>
      <c r="AX139" s="14" t="s">
        <v>84</v>
      </c>
      <c r="AY139" s="251" t="s">
        <v>139</v>
      </c>
    </row>
    <row r="140" s="2" customFormat="1" ht="24.15" customHeight="1">
      <c r="A140" s="38"/>
      <c r="B140" s="39"/>
      <c r="C140" s="215" t="s">
        <v>145</v>
      </c>
      <c r="D140" s="215" t="s">
        <v>141</v>
      </c>
      <c r="E140" s="216" t="s">
        <v>158</v>
      </c>
      <c r="F140" s="217" t="s">
        <v>159</v>
      </c>
      <c r="G140" s="218" t="s">
        <v>160</v>
      </c>
      <c r="H140" s="219">
        <v>3.367</v>
      </c>
      <c r="I140" s="220"/>
      <c r="J140" s="220"/>
      <c r="K140" s="221">
        <f>ROUND(P140*H140,2)</f>
        <v>0</v>
      </c>
      <c r="L140" s="217" t="s">
        <v>144</v>
      </c>
      <c r="M140" s="44"/>
      <c r="N140" s="222" t="s">
        <v>1</v>
      </c>
      <c r="O140" s="223" t="s">
        <v>42</v>
      </c>
      <c r="P140" s="224">
        <f>I140+J140</f>
        <v>0</v>
      </c>
      <c r="Q140" s="224">
        <f>ROUND(I140*H140,2)</f>
        <v>0</v>
      </c>
      <c r="R140" s="224">
        <f>ROUND(J140*H140,2)</f>
        <v>0</v>
      </c>
      <c r="S140" s="91"/>
      <c r="T140" s="225">
        <f>S140*H140</f>
        <v>0</v>
      </c>
      <c r="U140" s="225">
        <v>0</v>
      </c>
      <c r="V140" s="225">
        <f>U140*H140</f>
        <v>0</v>
      </c>
      <c r="W140" s="225">
        <v>0</v>
      </c>
      <c r="X140" s="226">
        <f>W140*H140</f>
        <v>0</v>
      </c>
      <c r="Y140" s="38"/>
      <c r="Z140" s="38"/>
      <c r="AA140" s="38"/>
      <c r="AB140" s="38"/>
      <c r="AC140" s="38"/>
      <c r="AD140" s="38"/>
      <c r="AE140" s="38"/>
      <c r="AR140" s="227" t="s">
        <v>145</v>
      </c>
      <c r="AT140" s="227" t="s">
        <v>141</v>
      </c>
      <c r="AU140" s="227" t="s">
        <v>90</v>
      </c>
      <c r="AY140" s="17" t="s">
        <v>139</v>
      </c>
      <c r="BE140" s="228">
        <f>IF(O140="základní",K140,0)</f>
        <v>0</v>
      </c>
      <c r="BF140" s="228">
        <f>IF(O140="snížená",K140,0)</f>
        <v>0</v>
      </c>
      <c r="BG140" s="228">
        <f>IF(O140="zákl. přenesená",K140,0)</f>
        <v>0</v>
      </c>
      <c r="BH140" s="228">
        <f>IF(O140="sníž. přenesená",K140,0)</f>
        <v>0</v>
      </c>
      <c r="BI140" s="228">
        <f>IF(O140="nulová",K140,0)</f>
        <v>0</v>
      </c>
      <c r="BJ140" s="17" t="s">
        <v>84</v>
      </c>
      <c r="BK140" s="228">
        <f>ROUND(P140*H140,2)</f>
        <v>0</v>
      </c>
      <c r="BL140" s="17" t="s">
        <v>145</v>
      </c>
      <c r="BM140" s="227" t="s">
        <v>161</v>
      </c>
    </row>
    <row r="141" s="13" customFormat="1">
      <c r="A141" s="13"/>
      <c r="B141" s="229"/>
      <c r="C141" s="230"/>
      <c r="D141" s="231" t="s">
        <v>147</v>
      </c>
      <c r="E141" s="232" t="s">
        <v>1</v>
      </c>
      <c r="F141" s="233" t="s">
        <v>162</v>
      </c>
      <c r="G141" s="230"/>
      <c r="H141" s="234">
        <v>0.46800000000000003</v>
      </c>
      <c r="I141" s="235"/>
      <c r="J141" s="235"/>
      <c r="K141" s="230"/>
      <c r="L141" s="230"/>
      <c r="M141" s="236"/>
      <c r="N141" s="237"/>
      <c r="O141" s="238"/>
      <c r="P141" s="238"/>
      <c r="Q141" s="238"/>
      <c r="R141" s="238"/>
      <c r="S141" s="238"/>
      <c r="T141" s="238"/>
      <c r="U141" s="238"/>
      <c r="V141" s="238"/>
      <c r="W141" s="238"/>
      <c r="X141" s="239"/>
      <c r="Y141" s="13"/>
      <c r="Z141" s="13"/>
      <c r="AA141" s="13"/>
      <c r="AB141" s="13"/>
      <c r="AC141" s="13"/>
      <c r="AD141" s="13"/>
      <c r="AE141" s="13"/>
      <c r="AT141" s="240" t="s">
        <v>147</v>
      </c>
      <c r="AU141" s="240" t="s">
        <v>90</v>
      </c>
      <c r="AV141" s="13" t="s">
        <v>90</v>
      </c>
      <c r="AW141" s="13" t="s">
        <v>5</v>
      </c>
      <c r="AX141" s="13" t="s">
        <v>79</v>
      </c>
      <c r="AY141" s="240" t="s">
        <v>139</v>
      </c>
    </row>
    <row r="142" s="13" customFormat="1">
      <c r="A142" s="13"/>
      <c r="B142" s="229"/>
      <c r="C142" s="230"/>
      <c r="D142" s="231" t="s">
        <v>147</v>
      </c>
      <c r="E142" s="232" t="s">
        <v>1</v>
      </c>
      <c r="F142" s="233" t="s">
        <v>163</v>
      </c>
      <c r="G142" s="230"/>
      <c r="H142" s="234">
        <v>2.899</v>
      </c>
      <c r="I142" s="235"/>
      <c r="J142" s="235"/>
      <c r="K142" s="230"/>
      <c r="L142" s="230"/>
      <c r="M142" s="236"/>
      <c r="N142" s="237"/>
      <c r="O142" s="238"/>
      <c r="P142" s="238"/>
      <c r="Q142" s="238"/>
      <c r="R142" s="238"/>
      <c r="S142" s="238"/>
      <c r="T142" s="238"/>
      <c r="U142" s="238"/>
      <c r="V142" s="238"/>
      <c r="W142" s="238"/>
      <c r="X142" s="239"/>
      <c r="Y142" s="13"/>
      <c r="Z142" s="13"/>
      <c r="AA142" s="13"/>
      <c r="AB142" s="13"/>
      <c r="AC142" s="13"/>
      <c r="AD142" s="13"/>
      <c r="AE142" s="13"/>
      <c r="AT142" s="240" t="s">
        <v>147</v>
      </c>
      <c r="AU142" s="240" t="s">
        <v>90</v>
      </c>
      <c r="AV142" s="13" t="s">
        <v>90</v>
      </c>
      <c r="AW142" s="13" t="s">
        <v>5</v>
      </c>
      <c r="AX142" s="13" t="s">
        <v>79</v>
      </c>
      <c r="AY142" s="240" t="s">
        <v>139</v>
      </c>
    </row>
    <row r="143" s="14" customFormat="1">
      <c r="A143" s="14"/>
      <c r="B143" s="241"/>
      <c r="C143" s="242"/>
      <c r="D143" s="231" t="s">
        <v>147</v>
      </c>
      <c r="E143" s="243" t="s">
        <v>1</v>
      </c>
      <c r="F143" s="244" t="s">
        <v>149</v>
      </c>
      <c r="G143" s="242"/>
      <c r="H143" s="245">
        <v>3.367</v>
      </c>
      <c r="I143" s="246"/>
      <c r="J143" s="246"/>
      <c r="K143" s="242"/>
      <c r="L143" s="242"/>
      <c r="M143" s="247"/>
      <c r="N143" s="248"/>
      <c r="O143" s="249"/>
      <c r="P143" s="249"/>
      <c r="Q143" s="249"/>
      <c r="R143" s="249"/>
      <c r="S143" s="249"/>
      <c r="T143" s="249"/>
      <c r="U143" s="249"/>
      <c r="V143" s="249"/>
      <c r="W143" s="249"/>
      <c r="X143" s="250"/>
      <c r="Y143" s="14"/>
      <c r="Z143" s="14"/>
      <c r="AA143" s="14"/>
      <c r="AB143" s="14"/>
      <c r="AC143" s="14"/>
      <c r="AD143" s="14"/>
      <c r="AE143" s="14"/>
      <c r="AT143" s="251" t="s">
        <v>147</v>
      </c>
      <c r="AU143" s="251" t="s">
        <v>90</v>
      </c>
      <c r="AV143" s="14" t="s">
        <v>145</v>
      </c>
      <c r="AW143" s="14" t="s">
        <v>5</v>
      </c>
      <c r="AX143" s="14" t="s">
        <v>84</v>
      </c>
      <c r="AY143" s="251" t="s">
        <v>139</v>
      </c>
    </row>
    <row r="144" s="2" customFormat="1" ht="33" customHeight="1">
      <c r="A144" s="38"/>
      <c r="B144" s="39"/>
      <c r="C144" s="215" t="s">
        <v>164</v>
      </c>
      <c r="D144" s="215" t="s">
        <v>141</v>
      </c>
      <c r="E144" s="216" t="s">
        <v>165</v>
      </c>
      <c r="F144" s="217" t="s">
        <v>166</v>
      </c>
      <c r="G144" s="218" t="s">
        <v>160</v>
      </c>
      <c r="H144" s="219">
        <v>3.379</v>
      </c>
      <c r="I144" s="220"/>
      <c r="J144" s="220"/>
      <c r="K144" s="221">
        <f>ROUND(P144*H144,2)</f>
        <v>0</v>
      </c>
      <c r="L144" s="217" t="s">
        <v>144</v>
      </c>
      <c r="M144" s="44"/>
      <c r="N144" s="222" t="s">
        <v>1</v>
      </c>
      <c r="O144" s="223" t="s">
        <v>42</v>
      </c>
      <c r="P144" s="224">
        <f>I144+J144</f>
        <v>0</v>
      </c>
      <c r="Q144" s="224">
        <f>ROUND(I144*H144,2)</f>
        <v>0</v>
      </c>
      <c r="R144" s="224">
        <f>ROUND(J144*H144,2)</f>
        <v>0</v>
      </c>
      <c r="S144" s="91"/>
      <c r="T144" s="225">
        <f>S144*H144</f>
        <v>0</v>
      </c>
      <c r="U144" s="225">
        <v>0</v>
      </c>
      <c r="V144" s="225">
        <f>U144*H144</f>
        <v>0</v>
      </c>
      <c r="W144" s="225">
        <v>0</v>
      </c>
      <c r="X144" s="226">
        <f>W144*H144</f>
        <v>0</v>
      </c>
      <c r="Y144" s="38"/>
      <c r="Z144" s="38"/>
      <c r="AA144" s="38"/>
      <c r="AB144" s="38"/>
      <c r="AC144" s="38"/>
      <c r="AD144" s="38"/>
      <c r="AE144" s="38"/>
      <c r="AR144" s="227" t="s">
        <v>145</v>
      </c>
      <c r="AT144" s="227" t="s">
        <v>141</v>
      </c>
      <c r="AU144" s="227" t="s">
        <v>90</v>
      </c>
      <c r="AY144" s="17" t="s">
        <v>139</v>
      </c>
      <c r="BE144" s="228">
        <f>IF(O144="základní",K144,0)</f>
        <v>0</v>
      </c>
      <c r="BF144" s="228">
        <f>IF(O144="snížená",K144,0)</f>
        <v>0</v>
      </c>
      <c r="BG144" s="228">
        <f>IF(O144="zákl. přenesená",K144,0)</f>
        <v>0</v>
      </c>
      <c r="BH144" s="228">
        <f>IF(O144="sníž. přenesená",K144,0)</f>
        <v>0</v>
      </c>
      <c r="BI144" s="228">
        <f>IF(O144="nulová",K144,0)</f>
        <v>0</v>
      </c>
      <c r="BJ144" s="17" t="s">
        <v>84</v>
      </c>
      <c r="BK144" s="228">
        <f>ROUND(P144*H144,2)</f>
        <v>0</v>
      </c>
      <c r="BL144" s="17" t="s">
        <v>145</v>
      </c>
      <c r="BM144" s="227" t="s">
        <v>167</v>
      </c>
    </row>
    <row r="145" s="13" customFormat="1">
      <c r="A145" s="13"/>
      <c r="B145" s="229"/>
      <c r="C145" s="230"/>
      <c r="D145" s="231" t="s">
        <v>147</v>
      </c>
      <c r="E145" s="232" t="s">
        <v>1</v>
      </c>
      <c r="F145" s="233" t="s">
        <v>168</v>
      </c>
      <c r="G145" s="230"/>
      <c r="H145" s="234">
        <v>0.73199999999999998</v>
      </c>
      <c r="I145" s="235"/>
      <c r="J145" s="235"/>
      <c r="K145" s="230"/>
      <c r="L145" s="230"/>
      <c r="M145" s="236"/>
      <c r="N145" s="237"/>
      <c r="O145" s="238"/>
      <c r="P145" s="238"/>
      <c r="Q145" s="238"/>
      <c r="R145" s="238"/>
      <c r="S145" s="238"/>
      <c r="T145" s="238"/>
      <c r="U145" s="238"/>
      <c r="V145" s="238"/>
      <c r="W145" s="238"/>
      <c r="X145" s="239"/>
      <c r="Y145" s="13"/>
      <c r="Z145" s="13"/>
      <c r="AA145" s="13"/>
      <c r="AB145" s="13"/>
      <c r="AC145" s="13"/>
      <c r="AD145" s="13"/>
      <c r="AE145" s="13"/>
      <c r="AT145" s="240" t="s">
        <v>147</v>
      </c>
      <c r="AU145" s="240" t="s">
        <v>90</v>
      </c>
      <c r="AV145" s="13" t="s">
        <v>90</v>
      </c>
      <c r="AW145" s="13" t="s">
        <v>5</v>
      </c>
      <c r="AX145" s="13" t="s">
        <v>79</v>
      </c>
      <c r="AY145" s="240" t="s">
        <v>139</v>
      </c>
    </row>
    <row r="146" s="13" customFormat="1">
      <c r="A146" s="13"/>
      <c r="B146" s="229"/>
      <c r="C146" s="230"/>
      <c r="D146" s="231" t="s">
        <v>147</v>
      </c>
      <c r="E146" s="232" t="s">
        <v>1</v>
      </c>
      <c r="F146" s="233" t="s">
        <v>169</v>
      </c>
      <c r="G146" s="230"/>
      <c r="H146" s="234">
        <v>2.6469999999999998</v>
      </c>
      <c r="I146" s="235"/>
      <c r="J146" s="235"/>
      <c r="K146" s="230"/>
      <c r="L146" s="230"/>
      <c r="M146" s="236"/>
      <c r="N146" s="237"/>
      <c r="O146" s="238"/>
      <c r="P146" s="238"/>
      <c r="Q146" s="238"/>
      <c r="R146" s="238"/>
      <c r="S146" s="238"/>
      <c r="T146" s="238"/>
      <c r="U146" s="238"/>
      <c r="V146" s="238"/>
      <c r="W146" s="238"/>
      <c r="X146" s="239"/>
      <c r="Y146" s="13"/>
      <c r="Z146" s="13"/>
      <c r="AA146" s="13"/>
      <c r="AB146" s="13"/>
      <c r="AC146" s="13"/>
      <c r="AD146" s="13"/>
      <c r="AE146" s="13"/>
      <c r="AT146" s="240" t="s">
        <v>147</v>
      </c>
      <c r="AU146" s="240" t="s">
        <v>90</v>
      </c>
      <c r="AV146" s="13" t="s">
        <v>90</v>
      </c>
      <c r="AW146" s="13" t="s">
        <v>5</v>
      </c>
      <c r="AX146" s="13" t="s">
        <v>79</v>
      </c>
      <c r="AY146" s="240" t="s">
        <v>139</v>
      </c>
    </row>
    <row r="147" s="14" customFormat="1">
      <c r="A147" s="14"/>
      <c r="B147" s="241"/>
      <c r="C147" s="242"/>
      <c r="D147" s="231" t="s">
        <v>147</v>
      </c>
      <c r="E147" s="243" t="s">
        <v>1</v>
      </c>
      <c r="F147" s="244" t="s">
        <v>149</v>
      </c>
      <c r="G147" s="242"/>
      <c r="H147" s="245">
        <v>3.3789999999999996</v>
      </c>
      <c r="I147" s="246"/>
      <c r="J147" s="246"/>
      <c r="K147" s="242"/>
      <c r="L147" s="242"/>
      <c r="M147" s="247"/>
      <c r="N147" s="248"/>
      <c r="O147" s="249"/>
      <c r="P147" s="249"/>
      <c r="Q147" s="249"/>
      <c r="R147" s="249"/>
      <c r="S147" s="249"/>
      <c r="T147" s="249"/>
      <c r="U147" s="249"/>
      <c r="V147" s="249"/>
      <c r="W147" s="249"/>
      <c r="X147" s="250"/>
      <c r="Y147" s="14"/>
      <c r="Z147" s="14"/>
      <c r="AA147" s="14"/>
      <c r="AB147" s="14"/>
      <c r="AC147" s="14"/>
      <c r="AD147" s="14"/>
      <c r="AE147" s="14"/>
      <c r="AT147" s="251" t="s">
        <v>147</v>
      </c>
      <c r="AU147" s="251" t="s">
        <v>90</v>
      </c>
      <c r="AV147" s="14" t="s">
        <v>145</v>
      </c>
      <c r="AW147" s="14" t="s">
        <v>5</v>
      </c>
      <c r="AX147" s="14" t="s">
        <v>84</v>
      </c>
      <c r="AY147" s="251" t="s">
        <v>139</v>
      </c>
    </row>
    <row r="148" s="2" customFormat="1" ht="33" customHeight="1">
      <c r="A148" s="38"/>
      <c r="B148" s="39"/>
      <c r="C148" s="215" t="s">
        <v>170</v>
      </c>
      <c r="D148" s="215" t="s">
        <v>141</v>
      </c>
      <c r="E148" s="216" t="s">
        <v>171</v>
      </c>
      <c r="F148" s="217" t="s">
        <v>172</v>
      </c>
      <c r="G148" s="218" t="s">
        <v>160</v>
      </c>
      <c r="H148" s="219">
        <v>5.2169999999999996</v>
      </c>
      <c r="I148" s="220"/>
      <c r="J148" s="220"/>
      <c r="K148" s="221">
        <f>ROUND(P148*H148,2)</f>
        <v>0</v>
      </c>
      <c r="L148" s="217" t="s">
        <v>144</v>
      </c>
      <c r="M148" s="44"/>
      <c r="N148" s="222" t="s">
        <v>1</v>
      </c>
      <c r="O148" s="223" t="s">
        <v>42</v>
      </c>
      <c r="P148" s="224">
        <f>I148+J148</f>
        <v>0</v>
      </c>
      <c r="Q148" s="224">
        <f>ROUND(I148*H148,2)</f>
        <v>0</v>
      </c>
      <c r="R148" s="224">
        <f>ROUND(J148*H148,2)</f>
        <v>0</v>
      </c>
      <c r="S148" s="91"/>
      <c r="T148" s="225">
        <f>S148*H148</f>
        <v>0</v>
      </c>
      <c r="U148" s="225">
        <v>0</v>
      </c>
      <c r="V148" s="225">
        <f>U148*H148</f>
        <v>0</v>
      </c>
      <c r="W148" s="225">
        <v>0</v>
      </c>
      <c r="X148" s="226">
        <f>W148*H148</f>
        <v>0</v>
      </c>
      <c r="Y148" s="38"/>
      <c r="Z148" s="38"/>
      <c r="AA148" s="38"/>
      <c r="AB148" s="38"/>
      <c r="AC148" s="38"/>
      <c r="AD148" s="38"/>
      <c r="AE148" s="38"/>
      <c r="AR148" s="227" t="s">
        <v>145</v>
      </c>
      <c r="AT148" s="227" t="s">
        <v>141</v>
      </c>
      <c r="AU148" s="227" t="s">
        <v>90</v>
      </c>
      <c r="AY148" s="17" t="s">
        <v>139</v>
      </c>
      <c r="BE148" s="228">
        <f>IF(O148="základní",K148,0)</f>
        <v>0</v>
      </c>
      <c r="BF148" s="228">
        <f>IF(O148="snížená",K148,0)</f>
        <v>0</v>
      </c>
      <c r="BG148" s="228">
        <f>IF(O148="zákl. přenesená",K148,0)</f>
        <v>0</v>
      </c>
      <c r="BH148" s="228">
        <f>IF(O148="sníž. přenesená",K148,0)</f>
        <v>0</v>
      </c>
      <c r="BI148" s="228">
        <f>IF(O148="nulová",K148,0)</f>
        <v>0</v>
      </c>
      <c r="BJ148" s="17" t="s">
        <v>84</v>
      </c>
      <c r="BK148" s="228">
        <f>ROUND(P148*H148,2)</f>
        <v>0</v>
      </c>
      <c r="BL148" s="17" t="s">
        <v>145</v>
      </c>
      <c r="BM148" s="227" t="s">
        <v>173</v>
      </c>
    </row>
    <row r="149" s="13" customFormat="1">
      <c r="A149" s="13"/>
      <c r="B149" s="229"/>
      <c r="C149" s="230"/>
      <c r="D149" s="231" t="s">
        <v>147</v>
      </c>
      <c r="E149" s="232" t="s">
        <v>1</v>
      </c>
      <c r="F149" s="233" t="s">
        <v>174</v>
      </c>
      <c r="G149" s="230"/>
      <c r="H149" s="234">
        <v>0.52800000000000002</v>
      </c>
      <c r="I149" s="235"/>
      <c r="J149" s="235"/>
      <c r="K149" s="230"/>
      <c r="L149" s="230"/>
      <c r="M149" s="236"/>
      <c r="N149" s="237"/>
      <c r="O149" s="238"/>
      <c r="P149" s="238"/>
      <c r="Q149" s="238"/>
      <c r="R149" s="238"/>
      <c r="S149" s="238"/>
      <c r="T149" s="238"/>
      <c r="U149" s="238"/>
      <c r="V149" s="238"/>
      <c r="W149" s="238"/>
      <c r="X149" s="239"/>
      <c r="Y149" s="13"/>
      <c r="Z149" s="13"/>
      <c r="AA149" s="13"/>
      <c r="AB149" s="13"/>
      <c r="AC149" s="13"/>
      <c r="AD149" s="13"/>
      <c r="AE149" s="13"/>
      <c r="AT149" s="240" t="s">
        <v>147</v>
      </c>
      <c r="AU149" s="240" t="s">
        <v>90</v>
      </c>
      <c r="AV149" s="13" t="s">
        <v>90</v>
      </c>
      <c r="AW149" s="13" t="s">
        <v>5</v>
      </c>
      <c r="AX149" s="13" t="s">
        <v>79</v>
      </c>
      <c r="AY149" s="240" t="s">
        <v>139</v>
      </c>
    </row>
    <row r="150" s="13" customFormat="1">
      <c r="A150" s="13"/>
      <c r="B150" s="229"/>
      <c r="C150" s="230"/>
      <c r="D150" s="231" t="s">
        <v>147</v>
      </c>
      <c r="E150" s="232" t="s">
        <v>1</v>
      </c>
      <c r="F150" s="233" t="s">
        <v>175</v>
      </c>
      <c r="G150" s="230"/>
      <c r="H150" s="234">
        <v>0.55400000000000005</v>
      </c>
      <c r="I150" s="235"/>
      <c r="J150" s="235"/>
      <c r="K150" s="230"/>
      <c r="L150" s="230"/>
      <c r="M150" s="236"/>
      <c r="N150" s="237"/>
      <c r="O150" s="238"/>
      <c r="P150" s="238"/>
      <c r="Q150" s="238"/>
      <c r="R150" s="238"/>
      <c r="S150" s="238"/>
      <c r="T150" s="238"/>
      <c r="U150" s="238"/>
      <c r="V150" s="238"/>
      <c r="W150" s="238"/>
      <c r="X150" s="239"/>
      <c r="Y150" s="13"/>
      <c r="Z150" s="13"/>
      <c r="AA150" s="13"/>
      <c r="AB150" s="13"/>
      <c r="AC150" s="13"/>
      <c r="AD150" s="13"/>
      <c r="AE150" s="13"/>
      <c r="AT150" s="240" t="s">
        <v>147</v>
      </c>
      <c r="AU150" s="240" t="s">
        <v>90</v>
      </c>
      <c r="AV150" s="13" t="s">
        <v>90</v>
      </c>
      <c r="AW150" s="13" t="s">
        <v>5</v>
      </c>
      <c r="AX150" s="13" t="s">
        <v>79</v>
      </c>
      <c r="AY150" s="240" t="s">
        <v>139</v>
      </c>
    </row>
    <row r="151" s="13" customFormat="1">
      <c r="A151" s="13"/>
      <c r="B151" s="229"/>
      <c r="C151" s="230"/>
      <c r="D151" s="231" t="s">
        <v>147</v>
      </c>
      <c r="E151" s="232" t="s">
        <v>1</v>
      </c>
      <c r="F151" s="233" t="s">
        <v>176</v>
      </c>
      <c r="G151" s="230"/>
      <c r="H151" s="234">
        <v>0.38900000000000001</v>
      </c>
      <c r="I151" s="235"/>
      <c r="J151" s="235"/>
      <c r="K151" s="230"/>
      <c r="L151" s="230"/>
      <c r="M151" s="236"/>
      <c r="N151" s="237"/>
      <c r="O151" s="238"/>
      <c r="P151" s="238"/>
      <c r="Q151" s="238"/>
      <c r="R151" s="238"/>
      <c r="S151" s="238"/>
      <c r="T151" s="238"/>
      <c r="U151" s="238"/>
      <c r="V151" s="238"/>
      <c r="W151" s="238"/>
      <c r="X151" s="239"/>
      <c r="Y151" s="13"/>
      <c r="Z151" s="13"/>
      <c r="AA151" s="13"/>
      <c r="AB151" s="13"/>
      <c r="AC151" s="13"/>
      <c r="AD151" s="13"/>
      <c r="AE151" s="13"/>
      <c r="AT151" s="240" t="s">
        <v>147</v>
      </c>
      <c r="AU151" s="240" t="s">
        <v>90</v>
      </c>
      <c r="AV151" s="13" t="s">
        <v>90</v>
      </c>
      <c r="AW151" s="13" t="s">
        <v>5</v>
      </c>
      <c r="AX151" s="13" t="s">
        <v>79</v>
      </c>
      <c r="AY151" s="240" t="s">
        <v>139</v>
      </c>
    </row>
    <row r="152" s="13" customFormat="1">
      <c r="A152" s="13"/>
      <c r="B152" s="229"/>
      <c r="C152" s="230"/>
      <c r="D152" s="231" t="s">
        <v>147</v>
      </c>
      <c r="E152" s="232" t="s">
        <v>1</v>
      </c>
      <c r="F152" s="233" t="s">
        <v>177</v>
      </c>
      <c r="G152" s="230"/>
      <c r="H152" s="234">
        <v>0.40200000000000002</v>
      </c>
      <c r="I152" s="235"/>
      <c r="J152" s="235"/>
      <c r="K152" s="230"/>
      <c r="L152" s="230"/>
      <c r="M152" s="236"/>
      <c r="N152" s="237"/>
      <c r="O152" s="238"/>
      <c r="P152" s="238"/>
      <c r="Q152" s="238"/>
      <c r="R152" s="238"/>
      <c r="S152" s="238"/>
      <c r="T152" s="238"/>
      <c r="U152" s="238"/>
      <c r="V152" s="238"/>
      <c r="W152" s="238"/>
      <c r="X152" s="239"/>
      <c r="Y152" s="13"/>
      <c r="Z152" s="13"/>
      <c r="AA152" s="13"/>
      <c r="AB152" s="13"/>
      <c r="AC152" s="13"/>
      <c r="AD152" s="13"/>
      <c r="AE152" s="13"/>
      <c r="AT152" s="240" t="s">
        <v>147</v>
      </c>
      <c r="AU152" s="240" t="s">
        <v>90</v>
      </c>
      <c r="AV152" s="13" t="s">
        <v>90</v>
      </c>
      <c r="AW152" s="13" t="s">
        <v>5</v>
      </c>
      <c r="AX152" s="13" t="s">
        <v>79</v>
      </c>
      <c r="AY152" s="240" t="s">
        <v>139</v>
      </c>
    </row>
    <row r="153" s="13" customFormat="1">
      <c r="A153" s="13"/>
      <c r="B153" s="229"/>
      <c r="C153" s="230"/>
      <c r="D153" s="231" t="s">
        <v>147</v>
      </c>
      <c r="E153" s="232" t="s">
        <v>1</v>
      </c>
      <c r="F153" s="233" t="s">
        <v>178</v>
      </c>
      <c r="G153" s="230"/>
      <c r="H153" s="234">
        <v>0.38600000000000001</v>
      </c>
      <c r="I153" s="235"/>
      <c r="J153" s="235"/>
      <c r="K153" s="230"/>
      <c r="L153" s="230"/>
      <c r="M153" s="236"/>
      <c r="N153" s="237"/>
      <c r="O153" s="238"/>
      <c r="P153" s="238"/>
      <c r="Q153" s="238"/>
      <c r="R153" s="238"/>
      <c r="S153" s="238"/>
      <c r="T153" s="238"/>
      <c r="U153" s="238"/>
      <c r="V153" s="238"/>
      <c r="W153" s="238"/>
      <c r="X153" s="239"/>
      <c r="Y153" s="13"/>
      <c r="Z153" s="13"/>
      <c r="AA153" s="13"/>
      <c r="AB153" s="13"/>
      <c r="AC153" s="13"/>
      <c r="AD153" s="13"/>
      <c r="AE153" s="13"/>
      <c r="AT153" s="240" t="s">
        <v>147</v>
      </c>
      <c r="AU153" s="240" t="s">
        <v>90</v>
      </c>
      <c r="AV153" s="13" t="s">
        <v>90</v>
      </c>
      <c r="AW153" s="13" t="s">
        <v>5</v>
      </c>
      <c r="AX153" s="13" t="s">
        <v>79</v>
      </c>
      <c r="AY153" s="240" t="s">
        <v>139</v>
      </c>
    </row>
    <row r="154" s="13" customFormat="1">
      <c r="A154" s="13"/>
      <c r="B154" s="229"/>
      <c r="C154" s="230"/>
      <c r="D154" s="231" t="s">
        <v>147</v>
      </c>
      <c r="E154" s="232" t="s">
        <v>1</v>
      </c>
      <c r="F154" s="233" t="s">
        <v>179</v>
      </c>
      <c r="G154" s="230"/>
      <c r="H154" s="234">
        <v>0.39900000000000002</v>
      </c>
      <c r="I154" s="235"/>
      <c r="J154" s="235"/>
      <c r="K154" s="230"/>
      <c r="L154" s="230"/>
      <c r="M154" s="236"/>
      <c r="N154" s="237"/>
      <c r="O154" s="238"/>
      <c r="P154" s="238"/>
      <c r="Q154" s="238"/>
      <c r="R154" s="238"/>
      <c r="S154" s="238"/>
      <c r="T154" s="238"/>
      <c r="U154" s="238"/>
      <c r="V154" s="238"/>
      <c r="W154" s="238"/>
      <c r="X154" s="239"/>
      <c r="Y154" s="13"/>
      <c r="Z154" s="13"/>
      <c r="AA154" s="13"/>
      <c r="AB154" s="13"/>
      <c r="AC154" s="13"/>
      <c r="AD154" s="13"/>
      <c r="AE154" s="13"/>
      <c r="AT154" s="240" t="s">
        <v>147</v>
      </c>
      <c r="AU154" s="240" t="s">
        <v>90</v>
      </c>
      <c r="AV154" s="13" t="s">
        <v>90</v>
      </c>
      <c r="AW154" s="13" t="s">
        <v>5</v>
      </c>
      <c r="AX154" s="13" t="s">
        <v>79</v>
      </c>
      <c r="AY154" s="240" t="s">
        <v>139</v>
      </c>
    </row>
    <row r="155" s="13" customFormat="1">
      <c r="A155" s="13"/>
      <c r="B155" s="229"/>
      <c r="C155" s="230"/>
      <c r="D155" s="231" t="s">
        <v>147</v>
      </c>
      <c r="E155" s="232" t="s">
        <v>1</v>
      </c>
      <c r="F155" s="233" t="s">
        <v>180</v>
      </c>
      <c r="G155" s="230"/>
      <c r="H155" s="234">
        <v>0.38200000000000001</v>
      </c>
      <c r="I155" s="235"/>
      <c r="J155" s="235"/>
      <c r="K155" s="230"/>
      <c r="L155" s="230"/>
      <c r="M155" s="236"/>
      <c r="N155" s="237"/>
      <c r="O155" s="238"/>
      <c r="P155" s="238"/>
      <c r="Q155" s="238"/>
      <c r="R155" s="238"/>
      <c r="S155" s="238"/>
      <c r="T155" s="238"/>
      <c r="U155" s="238"/>
      <c r="V155" s="238"/>
      <c r="W155" s="238"/>
      <c r="X155" s="239"/>
      <c r="Y155" s="13"/>
      <c r="Z155" s="13"/>
      <c r="AA155" s="13"/>
      <c r="AB155" s="13"/>
      <c r="AC155" s="13"/>
      <c r="AD155" s="13"/>
      <c r="AE155" s="13"/>
      <c r="AT155" s="240" t="s">
        <v>147</v>
      </c>
      <c r="AU155" s="240" t="s">
        <v>90</v>
      </c>
      <c r="AV155" s="13" t="s">
        <v>90</v>
      </c>
      <c r="AW155" s="13" t="s">
        <v>5</v>
      </c>
      <c r="AX155" s="13" t="s">
        <v>79</v>
      </c>
      <c r="AY155" s="240" t="s">
        <v>139</v>
      </c>
    </row>
    <row r="156" s="13" customFormat="1">
      <c r="A156" s="13"/>
      <c r="B156" s="229"/>
      <c r="C156" s="230"/>
      <c r="D156" s="231" t="s">
        <v>147</v>
      </c>
      <c r="E156" s="232" t="s">
        <v>1</v>
      </c>
      <c r="F156" s="233" t="s">
        <v>181</v>
      </c>
      <c r="G156" s="230"/>
      <c r="H156" s="234">
        <v>0.39500000000000002</v>
      </c>
      <c r="I156" s="235"/>
      <c r="J156" s="235"/>
      <c r="K156" s="230"/>
      <c r="L156" s="230"/>
      <c r="M156" s="236"/>
      <c r="N156" s="237"/>
      <c r="O156" s="238"/>
      <c r="P156" s="238"/>
      <c r="Q156" s="238"/>
      <c r="R156" s="238"/>
      <c r="S156" s="238"/>
      <c r="T156" s="238"/>
      <c r="U156" s="238"/>
      <c r="V156" s="238"/>
      <c r="W156" s="238"/>
      <c r="X156" s="239"/>
      <c r="Y156" s="13"/>
      <c r="Z156" s="13"/>
      <c r="AA156" s="13"/>
      <c r="AB156" s="13"/>
      <c r="AC156" s="13"/>
      <c r="AD156" s="13"/>
      <c r="AE156" s="13"/>
      <c r="AT156" s="240" t="s">
        <v>147</v>
      </c>
      <c r="AU156" s="240" t="s">
        <v>90</v>
      </c>
      <c r="AV156" s="13" t="s">
        <v>90</v>
      </c>
      <c r="AW156" s="13" t="s">
        <v>5</v>
      </c>
      <c r="AX156" s="13" t="s">
        <v>79</v>
      </c>
      <c r="AY156" s="240" t="s">
        <v>139</v>
      </c>
    </row>
    <row r="157" s="13" customFormat="1">
      <c r="A157" s="13"/>
      <c r="B157" s="229"/>
      <c r="C157" s="230"/>
      <c r="D157" s="231" t="s">
        <v>147</v>
      </c>
      <c r="E157" s="232" t="s">
        <v>1</v>
      </c>
      <c r="F157" s="233" t="s">
        <v>182</v>
      </c>
      <c r="G157" s="230"/>
      <c r="H157" s="234">
        <v>0.38100000000000001</v>
      </c>
      <c r="I157" s="235"/>
      <c r="J157" s="235"/>
      <c r="K157" s="230"/>
      <c r="L157" s="230"/>
      <c r="M157" s="236"/>
      <c r="N157" s="237"/>
      <c r="O157" s="238"/>
      <c r="P157" s="238"/>
      <c r="Q157" s="238"/>
      <c r="R157" s="238"/>
      <c r="S157" s="238"/>
      <c r="T157" s="238"/>
      <c r="U157" s="238"/>
      <c r="V157" s="238"/>
      <c r="W157" s="238"/>
      <c r="X157" s="239"/>
      <c r="Y157" s="13"/>
      <c r="Z157" s="13"/>
      <c r="AA157" s="13"/>
      <c r="AB157" s="13"/>
      <c r="AC157" s="13"/>
      <c r="AD157" s="13"/>
      <c r="AE157" s="13"/>
      <c r="AT157" s="240" t="s">
        <v>147</v>
      </c>
      <c r="AU157" s="240" t="s">
        <v>90</v>
      </c>
      <c r="AV157" s="13" t="s">
        <v>90</v>
      </c>
      <c r="AW157" s="13" t="s">
        <v>5</v>
      </c>
      <c r="AX157" s="13" t="s">
        <v>79</v>
      </c>
      <c r="AY157" s="240" t="s">
        <v>139</v>
      </c>
    </row>
    <row r="158" s="13" customFormat="1">
      <c r="A158" s="13"/>
      <c r="B158" s="229"/>
      <c r="C158" s="230"/>
      <c r="D158" s="231" t="s">
        <v>147</v>
      </c>
      <c r="E158" s="232" t="s">
        <v>1</v>
      </c>
      <c r="F158" s="233" t="s">
        <v>183</v>
      </c>
      <c r="G158" s="230"/>
      <c r="H158" s="234">
        <v>0.39300000000000002</v>
      </c>
      <c r="I158" s="235"/>
      <c r="J158" s="235"/>
      <c r="K158" s="230"/>
      <c r="L158" s="230"/>
      <c r="M158" s="236"/>
      <c r="N158" s="237"/>
      <c r="O158" s="238"/>
      <c r="P158" s="238"/>
      <c r="Q158" s="238"/>
      <c r="R158" s="238"/>
      <c r="S158" s="238"/>
      <c r="T158" s="238"/>
      <c r="U158" s="238"/>
      <c r="V158" s="238"/>
      <c r="W158" s="238"/>
      <c r="X158" s="239"/>
      <c r="Y158" s="13"/>
      <c r="Z158" s="13"/>
      <c r="AA158" s="13"/>
      <c r="AB158" s="13"/>
      <c r="AC158" s="13"/>
      <c r="AD158" s="13"/>
      <c r="AE158" s="13"/>
      <c r="AT158" s="240" t="s">
        <v>147</v>
      </c>
      <c r="AU158" s="240" t="s">
        <v>90</v>
      </c>
      <c r="AV158" s="13" t="s">
        <v>90</v>
      </c>
      <c r="AW158" s="13" t="s">
        <v>5</v>
      </c>
      <c r="AX158" s="13" t="s">
        <v>79</v>
      </c>
      <c r="AY158" s="240" t="s">
        <v>139</v>
      </c>
    </row>
    <row r="159" s="13" customFormat="1">
      <c r="A159" s="13"/>
      <c r="B159" s="229"/>
      <c r="C159" s="230"/>
      <c r="D159" s="231" t="s">
        <v>147</v>
      </c>
      <c r="E159" s="232" t="s">
        <v>1</v>
      </c>
      <c r="F159" s="233" t="s">
        <v>184</v>
      </c>
      <c r="G159" s="230"/>
      <c r="H159" s="234">
        <v>1.008</v>
      </c>
      <c r="I159" s="235"/>
      <c r="J159" s="235"/>
      <c r="K159" s="230"/>
      <c r="L159" s="230"/>
      <c r="M159" s="236"/>
      <c r="N159" s="237"/>
      <c r="O159" s="238"/>
      <c r="P159" s="238"/>
      <c r="Q159" s="238"/>
      <c r="R159" s="238"/>
      <c r="S159" s="238"/>
      <c r="T159" s="238"/>
      <c r="U159" s="238"/>
      <c r="V159" s="238"/>
      <c r="W159" s="238"/>
      <c r="X159" s="239"/>
      <c r="Y159" s="13"/>
      <c r="Z159" s="13"/>
      <c r="AA159" s="13"/>
      <c r="AB159" s="13"/>
      <c r="AC159" s="13"/>
      <c r="AD159" s="13"/>
      <c r="AE159" s="13"/>
      <c r="AT159" s="240" t="s">
        <v>147</v>
      </c>
      <c r="AU159" s="240" t="s">
        <v>90</v>
      </c>
      <c r="AV159" s="13" t="s">
        <v>90</v>
      </c>
      <c r="AW159" s="13" t="s">
        <v>5</v>
      </c>
      <c r="AX159" s="13" t="s">
        <v>79</v>
      </c>
      <c r="AY159" s="240" t="s">
        <v>139</v>
      </c>
    </row>
    <row r="160" s="14" customFormat="1">
      <c r="A160" s="14"/>
      <c r="B160" s="241"/>
      <c r="C160" s="242"/>
      <c r="D160" s="231" t="s">
        <v>147</v>
      </c>
      <c r="E160" s="243" t="s">
        <v>1</v>
      </c>
      <c r="F160" s="244" t="s">
        <v>149</v>
      </c>
      <c r="G160" s="242"/>
      <c r="H160" s="245">
        <v>5.2170000000000005</v>
      </c>
      <c r="I160" s="246"/>
      <c r="J160" s="246"/>
      <c r="K160" s="242"/>
      <c r="L160" s="242"/>
      <c r="M160" s="247"/>
      <c r="N160" s="248"/>
      <c r="O160" s="249"/>
      <c r="P160" s="249"/>
      <c r="Q160" s="249"/>
      <c r="R160" s="249"/>
      <c r="S160" s="249"/>
      <c r="T160" s="249"/>
      <c r="U160" s="249"/>
      <c r="V160" s="249"/>
      <c r="W160" s="249"/>
      <c r="X160" s="250"/>
      <c r="Y160" s="14"/>
      <c r="Z160" s="14"/>
      <c r="AA160" s="14"/>
      <c r="AB160" s="14"/>
      <c r="AC160" s="14"/>
      <c r="AD160" s="14"/>
      <c r="AE160" s="14"/>
      <c r="AT160" s="251" t="s">
        <v>147</v>
      </c>
      <c r="AU160" s="251" t="s">
        <v>90</v>
      </c>
      <c r="AV160" s="14" t="s">
        <v>145</v>
      </c>
      <c r="AW160" s="14" t="s">
        <v>5</v>
      </c>
      <c r="AX160" s="14" t="s">
        <v>84</v>
      </c>
      <c r="AY160" s="251" t="s">
        <v>139</v>
      </c>
    </row>
    <row r="161" s="2" customFormat="1" ht="37.8" customHeight="1">
      <c r="A161" s="38"/>
      <c r="B161" s="39"/>
      <c r="C161" s="215" t="s">
        <v>185</v>
      </c>
      <c r="D161" s="215" t="s">
        <v>141</v>
      </c>
      <c r="E161" s="216" t="s">
        <v>186</v>
      </c>
      <c r="F161" s="217" t="s">
        <v>187</v>
      </c>
      <c r="G161" s="218" t="s">
        <v>160</v>
      </c>
      <c r="H161" s="219">
        <v>11.962999999999999</v>
      </c>
      <c r="I161" s="220"/>
      <c r="J161" s="220"/>
      <c r="K161" s="221">
        <f>ROUND(P161*H161,2)</f>
        <v>0</v>
      </c>
      <c r="L161" s="217" t="s">
        <v>144</v>
      </c>
      <c r="M161" s="44"/>
      <c r="N161" s="222" t="s">
        <v>1</v>
      </c>
      <c r="O161" s="223" t="s">
        <v>42</v>
      </c>
      <c r="P161" s="224">
        <f>I161+J161</f>
        <v>0</v>
      </c>
      <c r="Q161" s="224">
        <f>ROUND(I161*H161,2)</f>
        <v>0</v>
      </c>
      <c r="R161" s="224">
        <f>ROUND(J161*H161,2)</f>
        <v>0</v>
      </c>
      <c r="S161" s="91"/>
      <c r="T161" s="225">
        <f>S161*H161</f>
        <v>0</v>
      </c>
      <c r="U161" s="225">
        <v>0</v>
      </c>
      <c r="V161" s="225">
        <f>U161*H161</f>
        <v>0</v>
      </c>
      <c r="W161" s="225">
        <v>0</v>
      </c>
      <c r="X161" s="226">
        <f>W161*H161</f>
        <v>0</v>
      </c>
      <c r="Y161" s="38"/>
      <c r="Z161" s="38"/>
      <c r="AA161" s="38"/>
      <c r="AB161" s="38"/>
      <c r="AC161" s="38"/>
      <c r="AD161" s="38"/>
      <c r="AE161" s="38"/>
      <c r="AR161" s="227" t="s">
        <v>145</v>
      </c>
      <c r="AT161" s="227" t="s">
        <v>141</v>
      </c>
      <c r="AU161" s="227" t="s">
        <v>90</v>
      </c>
      <c r="AY161" s="17" t="s">
        <v>139</v>
      </c>
      <c r="BE161" s="228">
        <f>IF(O161="základní",K161,0)</f>
        <v>0</v>
      </c>
      <c r="BF161" s="228">
        <f>IF(O161="snížená",K161,0)</f>
        <v>0</v>
      </c>
      <c r="BG161" s="228">
        <f>IF(O161="zákl. přenesená",K161,0)</f>
        <v>0</v>
      </c>
      <c r="BH161" s="228">
        <f>IF(O161="sníž. přenesená",K161,0)</f>
        <v>0</v>
      </c>
      <c r="BI161" s="228">
        <f>IF(O161="nulová",K161,0)</f>
        <v>0</v>
      </c>
      <c r="BJ161" s="17" t="s">
        <v>84</v>
      </c>
      <c r="BK161" s="228">
        <f>ROUND(P161*H161,2)</f>
        <v>0</v>
      </c>
      <c r="BL161" s="17" t="s">
        <v>145</v>
      </c>
      <c r="BM161" s="227" t="s">
        <v>188</v>
      </c>
    </row>
    <row r="162" s="13" customFormat="1">
      <c r="A162" s="13"/>
      <c r="B162" s="229"/>
      <c r="C162" s="230"/>
      <c r="D162" s="231" t="s">
        <v>147</v>
      </c>
      <c r="E162" s="232" t="s">
        <v>1</v>
      </c>
      <c r="F162" s="233" t="s">
        <v>189</v>
      </c>
      <c r="G162" s="230"/>
      <c r="H162" s="234">
        <v>11.962999999999999</v>
      </c>
      <c r="I162" s="235"/>
      <c r="J162" s="235"/>
      <c r="K162" s="230"/>
      <c r="L162" s="230"/>
      <c r="M162" s="236"/>
      <c r="N162" s="237"/>
      <c r="O162" s="238"/>
      <c r="P162" s="238"/>
      <c r="Q162" s="238"/>
      <c r="R162" s="238"/>
      <c r="S162" s="238"/>
      <c r="T162" s="238"/>
      <c r="U162" s="238"/>
      <c r="V162" s="238"/>
      <c r="W162" s="238"/>
      <c r="X162" s="239"/>
      <c r="Y162" s="13"/>
      <c r="Z162" s="13"/>
      <c r="AA162" s="13"/>
      <c r="AB162" s="13"/>
      <c r="AC162" s="13"/>
      <c r="AD162" s="13"/>
      <c r="AE162" s="13"/>
      <c r="AT162" s="240" t="s">
        <v>147</v>
      </c>
      <c r="AU162" s="240" t="s">
        <v>90</v>
      </c>
      <c r="AV162" s="13" t="s">
        <v>90</v>
      </c>
      <c r="AW162" s="13" t="s">
        <v>5</v>
      </c>
      <c r="AX162" s="13" t="s">
        <v>79</v>
      </c>
      <c r="AY162" s="240" t="s">
        <v>139</v>
      </c>
    </row>
    <row r="163" s="14" customFormat="1">
      <c r="A163" s="14"/>
      <c r="B163" s="241"/>
      <c r="C163" s="242"/>
      <c r="D163" s="231" t="s">
        <v>147</v>
      </c>
      <c r="E163" s="243" t="s">
        <v>1</v>
      </c>
      <c r="F163" s="244" t="s">
        <v>149</v>
      </c>
      <c r="G163" s="242"/>
      <c r="H163" s="245">
        <v>11.962999999999999</v>
      </c>
      <c r="I163" s="246"/>
      <c r="J163" s="246"/>
      <c r="K163" s="242"/>
      <c r="L163" s="242"/>
      <c r="M163" s="247"/>
      <c r="N163" s="248"/>
      <c r="O163" s="249"/>
      <c r="P163" s="249"/>
      <c r="Q163" s="249"/>
      <c r="R163" s="249"/>
      <c r="S163" s="249"/>
      <c r="T163" s="249"/>
      <c r="U163" s="249"/>
      <c r="V163" s="249"/>
      <c r="W163" s="249"/>
      <c r="X163" s="250"/>
      <c r="Y163" s="14"/>
      <c r="Z163" s="14"/>
      <c r="AA163" s="14"/>
      <c r="AB163" s="14"/>
      <c r="AC163" s="14"/>
      <c r="AD163" s="14"/>
      <c r="AE163" s="14"/>
      <c r="AT163" s="251" t="s">
        <v>147</v>
      </c>
      <c r="AU163" s="251" t="s">
        <v>90</v>
      </c>
      <c r="AV163" s="14" t="s">
        <v>145</v>
      </c>
      <c r="AW163" s="14" t="s">
        <v>5</v>
      </c>
      <c r="AX163" s="14" t="s">
        <v>84</v>
      </c>
      <c r="AY163" s="251" t="s">
        <v>139</v>
      </c>
    </row>
    <row r="164" s="2" customFormat="1" ht="37.8" customHeight="1">
      <c r="A164" s="38"/>
      <c r="B164" s="39"/>
      <c r="C164" s="215" t="s">
        <v>190</v>
      </c>
      <c r="D164" s="215" t="s">
        <v>141</v>
      </c>
      <c r="E164" s="216" t="s">
        <v>191</v>
      </c>
      <c r="F164" s="217" t="s">
        <v>192</v>
      </c>
      <c r="G164" s="218" t="s">
        <v>160</v>
      </c>
      <c r="H164" s="219">
        <v>11.962999999999999</v>
      </c>
      <c r="I164" s="220"/>
      <c r="J164" s="220"/>
      <c r="K164" s="221">
        <f>ROUND(P164*H164,2)</f>
        <v>0</v>
      </c>
      <c r="L164" s="217" t="s">
        <v>144</v>
      </c>
      <c r="M164" s="44"/>
      <c r="N164" s="222" t="s">
        <v>1</v>
      </c>
      <c r="O164" s="223" t="s">
        <v>42</v>
      </c>
      <c r="P164" s="224">
        <f>I164+J164</f>
        <v>0</v>
      </c>
      <c r="Q164" s="224">
        <f>ROUND(I164*H164,2)</f>
        <v>0</v>
      </c>
      <c r="R164" s="224">
        <f>ROUND(J164*H164,2)</f>
        <v>0</v>
      </c>
      <c r="S164" s="91"/>
      <c r="T164" s="225">
        <f>S164*H164</f>
        <v>0</v>
      </c>
      <c r="U164" s="225">
        <v>0</v>
      </c>
      <c r="V164" s="225">
        <f>U164*H164</f>
        <v>0</v>
      </c>
      <c r="W164" s="225">
        <v>0</v>
      </c>
      <c r="X164" s="226">
        <f>W164*H164</f>
        <v>0</v>
      </c>
      <c r="Y164" s="38"/>
      <c r="Z164" s="38"/>
      <c r="AA164" s="38"/>
      <c r="AB164" s="38"/>
      <c r="AC164" s="38"/>
      <c r="AD164" s="38"/>
      <c r="AE164" s="38"/>
      <c r="AR164" s="227" t="s">
        <v>145</v>
      </c>
      <c r="AT164" s="227" t="s">
        <v>141</v>
      </c>
      <c r="AU164" s="227" t="s">
        <v>90</v>
      </c>
      <c r="AY164" s="17" t="s">
        <v>139</v>
      </c>
      <c r="BE164" s="228">
        <f>IF(O164="základní",K164,0)</f>
        <v>0</v>
      </c>
      <c r="BF164" s="228">
        <f>IF(O164="snížená",K164,0)</f>
        <v>0</v>
      </c>
      <c r="BG164" s="228">
        <f>IF(O164="zákl. přenesená",K164,0)</f>
        <v>0</v>
      </c>
      <c r="BH164" s="228">
        <f>IF(O164="sníž. přenesená",K164,0)</f>
        <v>0</v>
      </c>
      <c r="BI164" s="228">
        <f>IF(O164="nulová",K164,0)</f>
        <v>0</v>
      </c>
      <c r="BJ164" s="17" t="s">
        <v>84</v>
      </c>
      <c r="BK164" s="228">
        <f>ROUND(P164*H164,2)</f>
        <v>0</v>
      </c>
      <c r="BL164" s="17" t="s">
        <v>145</v>
      </c>
      <c r="BM164" s="227" t="s">
        <v>193</v>
      </c>
    </row>
    <row r="165" s="13" customFormat="1">
      <c r="A165" s="13"/>
      <c r="B165" s="229"/>
      <c r="C165" s="230"/>
      <c r="D165" s="231" t="s">
        <v>147</v>
      </c>
      <c r="E165" s="232" t="s">
        <v>1</v>
      </c>
      <c r="F165" s="233" t="s">
        <v>189</v>
      </c>
      <c r="G165" s="230"/>
      <c r="H165" s="234">
        <v>11.962999999999999</v>
      </c>
      <c r="I165" s="235"/>
      <c r="J165" s="235"/>
      <c r="K165" s="230"/>
      <c r="L165" s="230"/>
      <c r="M165" s="236"/>
      <c r="N165" s="237"/>
      <c r="O165" s="238"/>
      <c r="P165" s="238"/>
      <c r="Q165" s="238"/>
      <c r="R165" s="238"/>
      <c r="S165" s="238"/>
      <c r="T165" s="238"/>
      <c r="U165" s="238"/>
      <c r="V165" s="238"/>
      <c r="W165" s="238"/>
      <c r="X165" s="239"/>
      <c r="Y165" s="13"/>
      <c r="Z165" s="13"/>
      <c r="AA165" s="13"/>
      <c r="AB165" s="13"/>
      <c r="AC165" s="13"/>
      <c r="AD165" s="13"/>
      <c r="AE165" s="13"/>
      <c r="AT165" s="240" t="s">
        <v>147</v>
      </c>
      <c r="AU165" s="240" t="s">
        <v>90</v>
      </c>
      <c r="AV165" s="13" t="s">
        <v>90</v>
      </c>
      <c r="AW165" s="13" t="s">
        <v>5</v>
      </c>
      <c r="AX165" s="13" t="s">
        <v>79</v>
      </c>
      <c r="AY165" s="240" t="s">
        <v>139</v>
      </c>
    </row>
    <row r="166" s="14" customFormat="1">
      <c r="A166" s="14"/>
      <c r="B166" s="241"/>
      <c r="C166" s="242"/>
      <c r="D166" s="231" t="s">
        <v>147</v>
      </c>
      <c r="E166" s="243" t="s">
        <v>1</v>
      </c>
      <c r="F166" s="244" t="s">
        <v>149</v>
      </c>
      <c r="G166" s="242"/>
      <c r="H166" s="245">
        <v>11.962999999999999</v>
      </c>
      <c r="I166" s="246"/>
      <c r="J166" s="246"/>
      <c r="K166" s="242"/>
      <c r="L166" s="242"/>
      <c r="M166" s="247"/>
      <c r="N166" s="248"/>
      <c r="O166" s="249"/>
      <c r="P166" s="249"/>
      <c r="Q166" s="249"/>
      <c r="R166" s="249"/>
      <c r="S166" s="249"/>
      <c r="T166" s="249"/>
      <c r="U166" s="249"/>
      <c r="V166" s="249"/>
      <c r="W166" s="249"/>
      <c r="X166" s="250"/>
      <c r="Y166" s="14"/>
      <c r="Z166" s="14"/>
      <c r="AA166" s="14"/>
      <c r="AB166" s="14"/>
      <c r="AC166" s="14"/>
      <c r="AD166" s="14"/>
      <c r="AE166" s="14"/>
      <c r="AT166" s="251" t="s">
        <v>147</v>
      </c>
      <c r="AU166" s="251" t="s">
        <v>90</v>
      </c>
      <c r="AV166" s="14" t="s">
        <v>145</v>
      </c>
      <c r="AW166" s="14" t="s">
        <v>5</v>
      </c>
      <c r="AX166" s="14" t="s">
        <v>84</v>
      </c>
      <c r="AY166" s="251" t="s">
        <v>139</v>
      </c>
    </row>
    <row r="167" s="2" customFormat="1" ht="37.8" customHeight="1">
      <c r="A167" s="38"/>
      <c r="B167" s="39"/>
      <c r="C167" s="252" t="s">
        <v>194</v>
      </c>
      <c r="D167" s="252" t="s">
        <v>195</v>
      </c>
      <c r="E167" s="253" t="s">
        <v>196</v>
      </c>
      <c r="F167" s="254" t="s">
        <v>197</v>
      </c>
      <c r="G167" s="255" t="s">
        <v>198</v>
      </c>
      <c r="H167" s="256">
        <v>19.140999999999998</v>
      </c>
      <c r="I167" s="257"/>
      <c r="J167" s="258"/>
      <c r="K167" s="259">
        <f>ROUND(P167*H167,2)</f>
        <v>0</v>
      </c>
      <c r="L167" s="254" t="s">
        <v>144</v>
      </c>
      <c r="M167" s="260"/>
      <c r="N167" s="261" t="s">
        <v>1</v>
      </c>
      <c r="O167" s="223" t="s">
        <v>42</v>
      </c>
      <c r="P167" s="224">
        <f>I167+J167</f>
        <v>0</v>
      </c>
      <c r="Q167" s="224">
        <f>ROUND(I167*H167,2)</f>
        <v>0</v>
      </c>
      <c r="R167" s="224">
        <f>ROUND(J167*H167,2)</f>
        <v>0</v>
      </c>
      <c r="S167" s="91"/>
      <c r="T167" s="225">
        <f>S167*H167</f>
        <v>0</v>
      </c>
      <c r="U167" s="225">
        <v>0</v>
      </c>
      <c r="V167" s="225">
        <f>U167*H167</f>
        <v>0</v>
      </c>
      <c r="W167" s="225">
        <v>0</v>
      </c>
      <c r="X167" s="226">
        <f>W167*H167</f>
        <v>0</v>
      </c>
      <c r="Y167" s="38"/>
      <c r="Z167" s="38"/>
      <c r="AA167" s="38"/>
      <c r="AB167" s="38"/>
      <c r="AC167" s="38"/>
      <c r="AD167" s="38"/>
      <c r="AE167" s="38"/>
      <c r="AR167" s="227" t="s">
        <v>190</v>
      </c>
      <c r="AT167" s="227" t="s">
        <v>195</v>
      </c>
      <c r="AU167" s="227" t="s">
        <v>90</v>
      </c>
      <c r="AY167" s="17" t="s">
        <v>139</v>
      </c>
      <c r="BE167" s="228">
        <f>IF(O167="základní",K167,0)</f>
        <v>0</v>
      </c>
      <c r="BF167" s="228">
        <f>IF(O167="snížená",K167,0)</f>
        <v>0</v>
      </c>
      <c r="BG167" s="228">
        <f>IF(O167="zákl. přenesená",K167,0)</f>
        <v>0</v>
      </c>
      <c r="BH167" s="228">
        <f>IF(O167="sníž. přenesená",K167,0)</f>
        <v>0</v>
      </c>
      <c r="BI167" s="228">
        <f>IF(O167="nulová",K167,0)</f>
        <v>0</v>
      </c>
      <c r="BJ167" s="17" t="s">
        <v>84</v>
      </c>
      <c r="BK167" s="228">
        <f>ROUND(P167*H167,2)</f>
        <v>0</v>
      </c>
      <c r="BL167" s="17" t="s">
        <v>145</v>
      </c>
      <c r="BM167" s="227" t="s">
        <v>199</v>
      </c>
    </row>
    <row r="168" s="13" customFormat="1">
      <c r="A168" s="13"/>
      <c r="B168" s="229"/>
      <c r="C168" s="230"/>
      <c r="D168" s="231" t="s">
        <v>147</v>
      </c>
      <c r="E168" s="232" t="s">
        <v>1</v>
      </c>
      <c r="F168" s="233" t="s">
        <v>200</v>
      </c>
      <c r="G168" s="230"/>
      <c r="H168" s="234">
        <v>19.140999999999998</v>
      </c>
      <c r="I168" s="235"/>
      <c r="J168" s="235"/>
      <c r="K168" s="230"/>
      <c r="L168" s="230"/>
      <c r="M168" s="236"/>
      <c r="N168" s="237"/>
      <c r="O168" s="238"/>
      <c r="P168" s="238"/>
      <c r="Q168" s="238"/>
      <c r="R168" s="238"/>
      <c r="S168" s="238"/>
      <c r="T168" s="238"/>
      <c r="U168" s="238"/>
      <c r="V168" s="238"/>
      <c r="W168" s="238"/>
      <c r="X168" s="239"/>
      <c r="Y168" s="13"/>
      <c r="Z168" s="13"/>
      <c r="AA168" s="13"/>
      <c r="AB168" s="13"/>
      <c r="AC168" s="13"/>
      <c r="AD168" s="13"/>
      <c r="AE168" s="13"/>
      <c r="AT168" s="240" t="s">
        <v>147</v>
      </c>
      <c r="AU168" s="240" t="s">
        <v>90</v>
      </c>
      <c r="AV168" s="13" t="s">
        <v>90</v>
      </c>
      <c r="AW168" s="13" t="s">
        <v>5</v>
      </c>
      <c r="AX168" s="13" t="s">
        <v>79</v>
      </c>
      <c r="AY168" s="240" t="s">
        <v>139</v>
      </c>
    </row>
    <row r="169" s="14" customFormat="1">
      <c r="A169" s="14"/>
      <c r="B169" s="241"/>
      <c r="C169" s="242"/>
      <c r="D169" s="231" t="s">
        <v>147</v>
      </c>
      <c r="E169" s="243" t="s">
        <v>1</v>
      </c>
      <c r="F169" s="244" t="s">
        <v>149</v>
      </c>
      <c r="G169" s="242"/>
      <c r="H169" s="245">
        <v>19.140999999999998</v>
      </c>
      <c r="I169" s="246"/>
      <c r="J169" s="246"/>
      <c r="K169" s="242"/>
      <c r="L169" s="242"/>
      <c r="M169" s="247"/>
      <c r="N169" s="248"/>
      <c r="O169" s="249"/>
      <c r="P169" s="249"/>
      <c r="Q169" s="249"/>
      <c r="R169" s="249"/>
      <c r="S169" s="249"/>
      <c r="T169" s="249"/>
      <c r="U169" s="249"/>
      <c r="V169" s="249"/>
      <c r="W169" s="249"/>
      <c r="X169" s="250"/>
      <c r="Y169" s="14"/>
      <c r="Z169" s="14"/>
      <c r="AA169" s="14"/>
      <c r="AB169" s="14"/>
      <c r="AC169" s="14"/>
      <c r="AD169" s="14"/>
      <c r="AE169" s="14"/>
      <c r="AT169" s="251" t="s">
        <v>147</v>
      </c>
      <c r="AU169" s="251" t="s">
        <v>90</v>
      </c>
      <c r="AV169" s="14" t="s">
        <v>145</v>
      </c>
      <c r="AW169" s="14" t="s">
        <v>5</v>
      </c>
      <c r="AX169" s="14" t="s">
        <v>84</v>
      </c>
      <c r="AY169" s="251" t="s">
        <v>139</v>
      </c>
    </row>
    <row r="170" s="2" customFormat="1" ht="24.15" customHeight="1">
      <c r="A170" s="38"/>
      <c r="B170" s="39"/>
      <c r="C170" s="215" t="s">
        <v>201</v>
      </c>
      <c r="D170" s="215" t="s">
        <v>141</v>
      </c>
      <c r="E170" s="216" t="s">
        <v>202</v>
      </c>
      <c r="F170" s="217" t="s">
        <v>203</v>
      </c>
      <c r="G170" s="218" t="s">
        <v>88</v>
      </c>
      <c r="H170" s="219">
        <v>10.132999999999999</v>
      </c>
      <c r="I170" s="220"/>
      <c r="J170" s="220"/>
      <c r="K170" s="221">
        <f>ROUND(P170*H170,2)</f>
        <v>0</v>
      </c>
      <c r="L170" s="217" t="s">
        <v>144</v>
      </c>
      <c r="M170" s="44"/>
      <c r="N170" s="222" t="s">
        <v>1</v>
      </c>
      <c r="O170" s="223" t="s">
        <v>42</v>
      </c>
      <c r="P170" s="224">
        <f>I170+J170</f>
        <v>0</v>
      </c>
      <c r="Q170" s="224">
        <f>ROUND(I170*H170,2)</f>
        <v>0</v>
      </c>
      <c r="R170" s="224">
        <f>ROUND(J170*H170,2)</f>
        <v>0</v>
      </c>
      <c r="S170" s="91"/>
      <c r="T170" s="225">
        <f>S170*H170</f>
        <v>0</v>
      </c>
      <c r="U170" s="225">
        <v>0</v>
      </c>
      <c r="V170" s="225">
        <f>U170*H170</f>
        <v>0</v>
      </c>
      <c r="W170" s="225">
        <v>0</v>
      </c>
      <c r="X170" s="226">
        <f>W170*H170</f>
        <v>0</v>
      </c>
      <c r="Y170" s="38"/>
      <c r="Z170" s="38"/>
      <c r="AA170" s="38"/>
      <c r="AB170" s="38"/>
      <c r="AC170" s="38"/>
      <c r="AD170" s="38"/>
      <c r="AE170" s="38"/>
      <c r="AR170" s="227" t="s">
        <v>145</v>
      </c>
      <c r="AT170" s="227" t="s">
        <v>141</v>
      </c>
      <c r="AU170" s="227" t="s">
        <v>90</v>
      </c>
      <c r="AY170" s="17" t="s">
        <v>139</v>
      </c>
      <c r="BE170" s="228">
        <f>IF(O170="základní",K170,0)</f>
        <v>0</v>
      </c>
      <c r="BF170" s="228">
        <f>IF(O170="snížená",K170,0)</f>
        <v>0</v>
      </c>
      <c r="BG170" s="228">
        <f>IF(O170="zákl. přenesená",K170,0)</f>
        <v>0</v>
      </c>
      <c r="BH170" s="228">
        <f>IF(O170="sníž. přenesená",K170,0)</f>
        <v>0</v>
      </c>
      <c r="BI170" s="228">
        <f>IF(O170="nulová",K170,0)</f>
        <v>0</v>
      </c>
      <c r="BJ170" s="17" t="s">
        <v>84</v>
      </c>
      <c r="BK170" s="228">
        <f>ROUND(P170*H170,2)</f>
        <v>0</v>
      </c>
      <c r="BL170" s="17" t="s">
        <v>145</v>
      </c>
      <c r="BM170" s="227" t="s">
        <v>204</v>
      </c>
    </row>
    <row r="171" s="13" customFormat="1">
      <c r="A171" s="13"/>
      <c r="B171" s="229"/>
      <c r="C171" s="230"/>
      <c r="D171" s="231" t="s">
        <v>147</v>
      </c>
      <c r="E171" s="232" t="s">
        <v>86</v>
      </c>
      <c r="F171" s="233" t="s">
        <v>89</v>
      </c>
      <c r="G171" s="230"/>
      <c r="H171" s="234">
        <v>10.132999999999999</v>
      </c>
      <c r="I171" s="235"/>
      <c r="J171" s="235"/>
      <c r="K171" s="230"/>
      <c r="L171" s="230"/>
      <c r="M171" s="236"/>
      <c r="N171" s="237"/>
      <c r="O171" s="238"/>
      <c r="P171" s="238"/>
      <c r="Q171" s="238"/>
      <c r="R171" s="238"/>
      <c r="S171" s="238"/>
      <c r="T171" s="238"/>
      <c r="U171" s="238"/>
      <c r="V171" s="238"/>
      <c r="W171" s="238"/>
      <c r="X171" s="239"/>
      <c r="Y171" s="13"/>
      <c r="Z171" s="13"/>
      <c r="AA171" s="13"/>
      <c r="AB171" s="13"/>
      <c r="AC171" s="13"/>
      <c r="AD171" s="13"/>
      <c r="AE171" s="13"/>
      <c r="AT171" s="240" t="s">
        <v>147</v>
      </c>
      <c r="AU171" s="240" t="s">
        <v>90</v>
      </c>
      <c r="AV171" s="13" t="s">
        <v>90</v>
      </c>
      <c r="AW171" s="13" t="s">
        <v>5</v>
      </c>
      <c r="AX171" s="13" t="s">
        <v>79</v>
      </c>
      <c r="AY171" s="240" t="s">
        <v>139</v>
      </c>
    </row>
    <row r="172" s="14" customFormat="1">
      <c r="A172" s="14"/>
      <c r="B172" s="241"/>
      <c r="C172" s="242"/>
      <c r="D172" s="231" t="s">
        <v>147</v>
      </c>
      <c r="E172" s="243" t="s">
        <v>1</v>
      </c>
      <c r="F172" s="244" t="s">
        <v>149</v>
      </c>
      <c r="G172" s="242"/>
      <c r="H172" s="245">
        <v>10.132999999999999</v>
      </c>
      <c r="I172" s="246"/>
      <c r="J172" s="246"/>
      <c r="K172" s="242"/>
      <c r="L172" s="242"/>
      <c r="M172" s="247"/>
      <c r="N172" s="248"/>
      <c r="O172" s="249"/>
      <c r="P172" s="249"/>
      <c r="Q172" s="249"/>
      <c r="R172" s="249"/>
      <c r="S172" s="249"/>
      <c r="T172" s="249"/>
      <c r="U172" s="249"/>
      <c r="V172" s="249"/>
      <c r="W172" s="249"/>
      <c r="X172" s="250"/>
      <c r="Y172" s="14"/>
      <c r="Z172" s="14"/>
      <c r="AA172" s="14"/>
      <c r="AB172" s="14"/>
      <c r="AC172" s="14"/>
      <c r="AD172" s="14"/>
      <c r="AE172" s="14"/>
      <c r="AT172" s="251" t="s">
        <v>147</v>
      </c>
      <c r="AU172" s="251" t="s">
        <v>90</v>
      </c>
      <c r="AV172" s="14" t="s">
        <v>145</v>
      </c>
      <c r="AW172" s="14" t="s">
        <v>5</v>
      </c>
      <c r="AX172" s="14" t="s">
        <v>84</v>
      </c>
      <c r="AY172" s="251" t="s">
        <v>139</v>
      </c>
    </row>
    <row r="173" s="2" customFormat="1" ht="24.15" customHeight="1">
      <c r="A173" s="38"/>
      <c r="B173" s="39"/>
      <c r="C173" s="215" t="s">
        <v>205</v>
      </c>
      <c r="D173" s="215" t="s">
        <v>141</v>
      </c>
      <c r="E173" s="216" t="s">
        <v>206</v>
      </c>
      <c r="F173" s="217" t="s">
        <v>207</v>
      </c>
      <c r="G173" s="218" t="s">
        <v>88</v>
      </c>
      <c r="H173" s="219">
        <v>27.001000000000001</v>
      </c>
      <c r="I173" s="220"/>
      <c r="J173" s="220"/>
      <c r="K173" s="221">
        <f>ROUND(P173*H173,2)</f>
        <v>0</v>
      </c>
      <c r="L173" s="217" t="s">
        <v>144</v>
      </c>
      <c r="M173" s="44"/>
      <c r="N173" s="222" t="s">
        <v>1</v>
      </c>
      <c r="O173" s="223" t="s">
        <v>42</v>
      </c>
      <c r="P173" s="224">
        <f>I173+J173</f>
        <v>0</v>
      </c>
      <c r="Q173" s="224">
        <f>ROUND(I173*H173,2)</f>
        <v>0</v>
      </c>
      <c r="R173" s="224">
        <f>ROUND(J173*H173,2)</f>
        <v>0</v>
      </c>
      <c r="S173" s="91"/>
      <c r="T173" s="225">
        <f>S173*H173</f>
        <v>0</v>
      </c>
      <c r="U173" s="225">
        <v>0</v>
      </c>
      <c r="V173" s="225">
        <f>U173*H173</f>
        <v>0</v>
      </c>
      <c r="W173" s="225">
        <v>0</v>
      </c>
      <c r="X173" s="226">
        <f>W173*H173</f>
        <v>0</v>
      </c>
      <c r="Y173" s="38"/>
      <c r="Z173" s="38"/>
      <c r="AA173" s="38"/>
      <c r="AB173" s="38"/>
      <c r="AC173" s="38"/>
      <c r="AD173" s="38"/>
      <c r="AE173" s="38"/>
      <c r="AR173" s="227" t="s">
        <v>145</v>
      </c>
      <c r="AT173" s="227" t="s">
        <v>141</v>
      </c>
      <c r="AU173" s="227" t="s">
        <v>90</v>
      </c>
      <c r="AY173" s="17" t="s">
        <v>139</v>
      </c>
      <c r="BE173" s="228">
        <f>IF(O173="základní",K173,0)</f>
        <v>0</v>
      </c>
      <c r="BF173" s="228">
        <f>IF(O173="snížená",K173,0)</f>
        <v>0</v>
      </c>
      <c r="BG173" s="228">
        <f>IF(O173="zákl. přenesená",K173,0)</f>
        <v>0</v>
      </c>
      <c r="BH173" s="228">
        <f>IF(O173="sníž. přenesená",K173,0)</f>
        <v>0</v>
      </c>
      <c r="BI173" s="228">
        <f>IF(O173="nulová",K173,0)</f>
        <v>0</v>
      </c>
      <c r="BJ173" s="17" t="s">
        <v>84</v>
      </c>
      <c r="BK173" s="228">
        <f>ROUND(P173*H173,2)</f>
        <v>0</v>
      </c>
      <c r="BL173" s="17" t="s">
        <v>145</v>
      </c>
      <c r="BM173" s="227" t="s">
        <v>208</v>
      </c>
    </row>
    <row r="174" s="13" customFormat="1">
      <c r="A174" s="13"/>
      <c r="B174" s="229"/>
      <c r="C174" s="230"/>
      <c r="D174" s="231" t="s">
        <v>147</v>
      </c>
      <c r="E174" s="232" t="s">
        <v>1</v>
      </c>
      <c r="F174" s="233" t="s">
        <v>157</v>
      </c>
      <c r="G174" s="230"/>
      <c r="H174" s="234">
        <v>27.001000000000001</v>
      </c>
      <c r="I174" s="235"/>
      <c r="J174" s="235"/>
      <c r="K174" s="230"/>
      <c r="L174" s="230"/>
      <c r="M174" s="236"/>
      <c r="N174" s="237"/>
      <c r="O174" s="238"/>
      <c r="P174" s="238"/>
      <c r="Q174" s="238"/>
      <c r="R174" s="238"/>
      <c r="S174" s="238"/>
      <c r="T174" s="238"/>
      <c r="U174" s="238"/>
      <c r="V174" s="238"/>
      <c r="W174" s="238"/>
      <c r="X174" s="239"/>
      <c r="Y174" s="13"/>
      <c r="Z174" s="13"/>
      <c r="AA174" s="13"/>
      <c r="AB174" s="13"/>
      <c r="AC174" s="13"/>
      <c r="AD174" s="13"/>
      <c r="AE174" s="13"/>
      <c r="AT174" s="240" t="s">
        <v>147</v>
      </c>
      <c r="AU174" s="240" t="s">
        <v>90</v>
      </c>
      <c r="AV174" s="13" t="s">
        <v>90</v>
      </c>
      <c r="AW174" s="13" t="s">
        <v>5</v>
      </c>
      <c r="AX174" s="13" t="s">
        <v>79</v>
      </c>
      <c r="AY174" s="240" t="s">
        <v>139</v>
      </c>
    </row>
    <row r="175" s="14" customFormat="1">
      <c r="A175" s="14"/>
      <c r="B175" s="241"/>
      <c r="C175" s="242"/>
      <c r="D175" s="231" t="s">
        <v>147</v>
      </c>
      <c r="E175" s="243" t="s">
        <v>1</v>
      </c>
      <c r="F175" s="244" t="s">
        <v>149</v>
      </c>
      <c r="G175" s="242"/>
      <c r="H175" s="245">
        <v>27.001000000000001</v>
      </c>
      <c r="I175" s="246"/>
      <c r="J175" s="246"/>
      <c r="K175" s="242"/>
      <c r="L175" s="242"/>
      <c r="M175" s="247"/>
      <c r="N175" s="248"/>
      <c r="O175" s="249"/>
      <c r="P175" s="249"/>
      <c r="Q175" s="249"/>
      <c r="R175" s="249"/>
      <c r="S175" s="249"/>
      <c r="T175" s="249"/>
      <c r="U175" s="249"/>
      <c r="V175" s="249"/>
      <c r="W175" s="249"/>
      <c r="X175" s="250"/>
      <c r="Y175" s="14"/>
      <c r="Z175" s="14"/>
      <c r="AA175" s="14"/>
      <c r="AB175" s="14"/>
      <c r="AC175" s="14"/>
      <c r="AD175" s="14"/>
      <c r="AE175" s="14"/>
      <c r="AT175" s="251" t="s">
        <v>147</v>
      </c>
      <c r="AU175" s="251" t="s">
        <v>90</v>
      </c>
      <c r="AV175" s="14" t="s">
        <v>145</v>
      </c>
      <c r="AW175" s="14" t="s">
        <v>5</v>
      </c>
      <c r="AX175" s="14" t="s">
        <v>84</v>
      </c>
      <c r="AY175" s="251" t="s">
        <v>139</v>
      </c>
    </row>
    <row r="176" s="2" customFormat="1" ht="21.75" customHeight="1">
      <c r="A176" s="38"/>
      <c r="B176" s="39"/>
      <c r="C176" s="215" t="s">
        <v>9</v>
      </c>
      <c r="D176" s="215" t="s">
        <v>141</v>
      </c>
      <c r="E176" s="216" t="s">
        <v>209</v>
      </c>
      <c r="F176" s="217" t="s">
        <v>210</v>
      </c>
      <c r="G176" s="218" t="s">
        <v>88</v>
      </c>
      <c r="H176" s="219">
        <v>24.100000000000001</v>
      </c>
      <c r="I176" s="220"/>
      <c r="J176" s="220"/>
      <c r="K176" s="221">
        <f>ROUND(P176*H176,2)</f>
        <v>0</v>
      </c>
      <c r="L176" s="217" t="s">
        <v>1</v>
      </c>
      <c r="M176" s="44"/>
      <c r="N176" s="222" t="s">
        <v>1</v>
      </c>
      <c r="O176" s="223" t="s">
        <v>42</v>
      </c>
      <c r="P176" s="224">
        <f>I176+J176</f>
        <v>0</v>
      </c>
      <c r="Q176" s="224">
        <f>ROUND(I176*H176,2)</f>
        <v>0</v>
      </c>
      <c r="R176" s="224">
        <f>ROUND(J176*H176,2)</f>
        <v>0</v>
      </c>
      <c r="S176" s="91"/>
      <c r="T176" s="225">
        <f>S176*H176</f>
        <v>0</v>
      </c>
      <c r="U176" s="225">
        <v>0</v>
      </c>
      <c r="V176" s="225">
        <f>U176*H176</f>
        <v>0</v>
      </c>
      <c r="W176" s="225">
        <v>0</v>
      </c>
      <c r="X176" s="226">
        <f>W176*H176</f>
        <v>0</v>
      </c>
      <c r="Y176" s="38"/>
      <c r="Z176" s="38"/>
      <c r="AA176" s="38"/>
      <c r="AB176" s="38"/>
      <c r="AC176" s="38"/>
      <c r="AD176" s="38"/>
      <c r="AE176" s="38"/>
      <c r="AR176" s="227" t="s">
        <v>145</v>
      </c>
      <c r="AT176" s="227" t="s">
        <v>141</v>
      </c>
      <c r="AU176" s="227" t="s">
        <v>90</v>
      </c>
      <c r="AY176" s="17" t="s">
        <v>139</v>
      </c>
      <c r="BE176" s="228">
        <f>IF(O176="základní",K176,0)</f>
        <v>0</v>
      </c>
      <c r="BF176" s="228">
        <f>IF(O176="snížená",K176,0)</f>
        <v>0</v>
      </c>
      <c r="BG176" s="228">
        <f>IF(O176="zákl. přenesená",K176,0)</f>
        <v>0</v>
      </c>
      <c r="BH176" s="228">
        <f>IF(O176="sníž. přenesená",K176,0)</f>
        <v>0</v>
      </c>
      <c r="BI176" s="228">
        <f>IF(O176="nulová",K176,0)</f>
        <v>0</v>
      </c>
      <c r="BJ176" s="17" t="s">
        <v>84</v>
      </c>
      <c r="BK176" s="228">
        <f>ROUND(P176*H176,2)</f>
        <v>0</v>
      </c>
      <c r="BL176" s="17" t="s">
        <v>145</v>
      </c>
      <c r="BM176" s="227" t="s">
        <v>211</v>
      </c>
    </row>
    <row r="177" s="15" customFormat="1">
      <c r="A177" s="15"/>
      <c r="B177" s="262"/>
      <c r="C177" s="263"/>
      <c r="D177" s="231" t="s">
        <v>147</v>
      </c>
      <c r="E177" s="264" t="s">
        <v>1</v>
      </c>
      <c r="F177" s="265" t="s">
        <v>212</v>
      </c>
      <c r="G177" s="263"/>
      <c r="H177" s="264" t="s">
        <v>1</v>
      </c>
      <c r="I177" s="266"/>
      <c r="J177" s="266"/>
      <c r="K177" s="263"/>
      <c r="L177" s="263"/>
      <c r="M177" s="267"/>
      <c r="N177" s="268"/>
      <c r="O177" s="269"/>
      <c r="P177" s="269"/>
      <c r="Q177" s="269"/>
      <c r="R177" s="269"/>
      <c r="S177" s="269"/>
      <c r="T177" s="269"/>
      <c r="U177" s="269"/>
      <c r="V177" s="269"/>
      <c r="W177" s="269"/>
      <c r="X177" s="270"/>
      <c r="Y177" s="15"/>
      <c r="Z177" s="15"/>
      <c r="AA177" s="15"/>
      <c r="AB177" s="15"/>
      <c r="AC177" s="15"/>
      <c r="AD177" s="15"/>
      <c r="AE177" s="15"/>
      <c r="AT177" s="271" t="s">
        <v>147</v>
      </c>
      <c r="AU177" s="271" t="s">
        <v>90</v>
      </c>
      <c r="AV177" s="15" t="s">
        <v>84</v>
      </c>
      <c r="AW177" s="15" t="s">
        <v>5</v>
      </c>
      <c r="AX177" s="15" t="s">
        <v>79</v>
      </c>
      <c r="AY177" s="271" t="s">
        <v>139</v>
      </c>
    </row>
    <row r="178" s="15" customFormat="1">
      <c r="A178" s="15"/>
      <c r="B178" s="262"/>
      <c r="C178" s="263"/>
      <c r="D178" s="231" t="s">
        <v>147</v>
      </c>
      <c r="E178" s="264" t="s">
        <v>1</v>
      </c>
      <c r="F178" s="265" t="s">
        <v>213</v>
      </c>
      <c r="G178" s="263"/>
      <c r="H178" s="264" t="s">
        <v>1</v>
      </c>
      <c r="I178" s="266"/>
      <c r="J178" s="266"/>
      <c r="K178" s="263"/>
      <c r="L178" s="263"/>
      <c r="M178" s="267"/>
      <c r="N178" s="268"/>
      <c r="O178" s="269"/>
      <c r="P178" s="269"/>
      <c r="Q178" s="269"/>
      <c r="R178" s="269"/>
      <c r="S178" s="269"/>
      <c r="T178" s="269"/>
      <c r="U178" s="269"/>
      <c r="V178" s="269"/>
      <c r="W178" s="269"/>
      <c r="X178" s="270"/>
      <c r="Y178" s="15"/>
      <c r="Z178" s="15"/>
      <c r="AA178" s="15"/>
      <c r="AB178" s="15"/>
      <c r="AC178" s="15"/>
      <c r="AD178" s="15"/>
      <c r="AE178" s="15"/>
      <c r="AT178" s="271" t="s">
        <v>147</v>
      </c>
      <c r="AU178" s="271" t="s">
        <v>90</v>
      </c>
      <c r="AV178" s="15" t="s">
        <v>84</v>
      </c>
      <c r="AW178" s="15" t="s">
        <v>5</v>
      </c>
      <c r="AX178" s="15" t="s">
        <v>79</v>
      </c>
      <c r="AY178" s="271" t="s">
        <v>139</v>
      </c>
    </row>
    <row r="179" s="13" customFormat="1">
      <c r="A179" s="13"/>
      <c r="B179" s="229"/>
      <c r="C179" s="230"/>
      <c r="D179" s="231" t="s">
        <v>147</v>
      </c>
      <c r="E179" s="232" t="s">
        <v>1</v>
      </c>
      <c r="F179" s="233" t="s">
        <v>214</v>
      </c>
      <c r="G179" s="230"/>
      <c r="H179" s="234">
        <v>24.100000000000001</v>
      </c>
      <c r="I179" s="235"/>
      <c r="J179" s="235"/>
      <c r="K179" s="230"/>
      <c r="L179" s="230"/>
      <c r="M179" s="236"/>
      <c r="N179" s="237"/>
      <c r="O179" s="238"/>
      <c r="P179" s="238"/>
      <c r="Q179" s="238"/>
      <c r="R179" s="238"/>
      <c r="S179" s="238"/>
      <c r="T179" s="238"/>
      <c r="U179" s="238"/>
      <c r="V179" s="238"/>
      <c r="W179" s="238"/>
      <c r="X179" s="239"/>
      <c r="Y179" s="13"/>
      <c r="Z179" s="13"/>
      <c r="AA179" s="13"/>
      <c r="AB179" s="13"/>
      <c r="AC179" s="13"/>
      <c r="AD179" s="13"/>
      <c r="AE179" s="13"/>
      <c r="AT179" s="240" t="s">
        <v>147</v>
      </c>
      <c r="AU179" s="240" t="s">
        <v>90</v>
      </c>
      <c r="AV179" s="13" t="s">
        <v>90</v>
      </c>
      <c r="AW179" s="13" t="s">
        <v>5</v>
      </c>
      <c r="AX179" s="13" t="s">
        <v>79</v>
      </c>
      <c r="AY179" s="240" t="s">
        <v>139</v>
      </c>
    </row>
    <row r="180" s="14" customFormat="1">
      <c r="A180" s="14"/>
      <c r="B180" s="241"/>
      <c r="C180" s="242"/>
      <c r="D180" s="231" t="s">
        <v>147</v>
      </c>
      <c r="E180" s="243" t="s">
        <v>1</v>
      </c>
      <c r="F180" s="244" t="s">
        <v>149</v>
      </c>
      <c r="G180" s="242"/>
      <c r="H180" s="245">
        <v>24.100000000000001</v>
      </c>
      <c r="I180" s="246"/>
      <c r="J180" s="246"/>
      <c r="K180" s="242"/>
      <c r="L180" s="242"/>
      <c r="M180" s="247"/>
      <c r="N180" s="248"/>
      <c r="O180" s="249"/>
      <c r="P180" s="249"/>
      <c r="Q180" s="249"/>
      <c r="R180" s="249"/>
      <c r="S180" s="249"/>
      <c r="T180" s="249"/>
      <c r="U180" s="249"/>
      <c r="V180" s="249"/>
      <c r="W180" s="249"/>
      <c r="X180" s="250"/>
      <c r="Y180" s="14"/>
      <c r="Z180" s="14"/>
      <c r="AA180" s="14"/>
      <c r="AB180" s="14"/>
      <c r="AC180" s="14"/>
      <c r="AD180" s="14"/>
      <c r="AE180" s="14"/>
      <c r="AT180" s="251" t="s">
        <v>147</v>
      </c>
      <c r="AU180" s="251" t="s">
        <v>90</v>
      </c>
      <c r="AV180" s="14" t="s">
        <v>145</v>
      </c>
      <c r="AW180" s="14" t="s">
        <v>5</v>
      </c>
      <c r="AX180" s="14" t="s">
        <v>84</v>
      </c>
      <c r="AY180" s="251" t="s">
        <v>139</v>
      </c>
    </row>
    <row r="181" s="12" customFormat="1" ht="22.8" customHeight="1">
      <c r="A181" s="12"/>
      <c r="B181" s="198"/>
      <c r="C181" s="199"/>
      <c r="D181" s="200" t="s">
        <v>78</v>
      </c>
      <c r="E181" s="213" t="s">
        <v>90</v>
      </c>
      <c r="F181" s="213" t="s">
        <v>215</v>
      </c>
      <c r="G181" s="199"/>
      <c r="H181" s="199"/>
      <c r="I181" s="202"/>
      <c r="J181" s="202"/>
      <c r="K181" s="214">
        <f>BK181</f>
        <v>0</v>
      </c>
      <c r="L181" s="199"/>
      <c r="M181" s="204"/>
      <c r="N181" s="205"/>
      <c r="O181" s="206"/>
      <c r="P181" s="206"/>
      <c r="Q181" s="207">
        <f>SUM(Q182:Q198)</f>
        <v>0</v>
      </c>
      <c r="R181" s="207">
        <f>SUM(R182:R198)</f>
        <v>0</v>
      </c>
      <c r="S181" s="206"/>
      <c r="T181" s="208">
        <f>SUM(T182:T198)</f>
        <v>0</v>
      </c>
      <c r="U181" s="206"/>
      <c r="V181" s="208">
        <f>SUM(V182:V198)</f>
        <v>13.45873344</v>
      </c>
      <c r="W181" s="206"/>
      <c r="X181" s="209">
        <f>SUM(X182:X198)</f>
        <v>0</v>
      </c>
      <c r="Y181" s="12"/>
      <c r="Z181" s="12"/>
      <c r="AA181" s="12"/>
      <c r="AB181" s="12"/>
      <c r="AC181" s="12"/>
      <c r="AD181" s="12"/>
      <c r="AE181" s="12"/>
      <c r="AR181" s="210" t="s">
        <v>84</v>
      </c>
      <c r="AT181" s="211" t="s">
        <v>78</v>
      </c>
      <c r="AU181" s="211" t="s">
        <v>84</v>
      </c>
      <c r="AY181" s="210" t="s">
        <v>139</v>
      </c>
      <c r="BK181" s="212">
        <f>SUM(BK182:BK198)</f>
        <v>0</v>
      </c>
    </row>
    <row r="182" s="2" customFormat="1" ht="24.15" customHeight="1">
      <c r="A182" s="38"/>
      <c r="B182" s="39"/>
      <c r="C182" s="215" t="s">
        <v>216</v>
      </c>
      <c r="D182" s="215" t="s">
        <v>141</v>
      </c>
      <c r="E182" s="216" t="s">
        <v>217</v>
      </c>
      <c r="F182" s="217" t="s">
        <v>218</v>
      </c>
      <c r="G182" s="218" t="s">
        <v>160</v>
      </c>
      <c r="H182" s="219">
        <v>5.3760000000000003</v>
      </c>
      <c r="I182" s="220"/>
      <c r="J182" s="220"/>
      <c r="K182" s="221">
        <f>ROUND(P182*H182,2)</f>
        <v>0</v>
      </c>
      <c r="L182" s="217" t="s">
        <v>144</v>
      </c>
      <c r="M182" s="44"/>
      <c r="N182" s="222" t="s">
        <v>1</v>
      </c>
      <c r="O182" s="223" t="s">
        <v>42</v>
      </c>
      <c r="P182" s="224">
        <f>I182+J182</f>
        <v>0</v>
      </c>
      <c r="Q182" s="224">
        <f>ROUND(I182*H182,2)</f>
        <v>0</v>
      </c>
      <c r="R182" s="224">
        <f>ROUND(J182*H182,2)</f>
        <v>0</v>
      </c>
      <c r="S182" s="91"/>
      <c r="T182" s="225">
        <f>S182*H182</f>
        <v>0</v>
      </c>
      <c r="U182" s="225">
        <v>2.5018699999999998</v>
      </c>
      <c r="V182" s="225">
        <f>U182*H182</f>
        <v>13.45005312</v>
      </c>
      <c r="W182" s="225">
        <v>0</v>
      </c>
      <c r="X182" s="226">
        <f>W182*H182</f>
        <v>0</v>
      </c>
      <c r="Y182" s="38"/>
      <c r="Z182" s="38"/>
      <c r="AA182" s="38"/>
      <c r="AB182" s="38"/>
      <c r="AC182" s="38"/>
      <c r="AD182" s="38"/>
      <c r="AE182" s="38"/>
      <c r="AR182" s="227" t="s">
        <v>145</v>
      </c>
      <c r="AT182" s="227" t="s">
        <v>141</v>
      </c>
      <c r="AU182" s="227" t="s">
        <v>90</v>
      </c>
      <c r="AY182" s="17" t="s">
        <v>139</v>
      </c>
      <c r="BE182" s="228">
        <f>IF(O182="základní",K182,0)</f>
        <v>0</v>
      </c>
      <c r="BF182" s="228">
        <f>IF(O182="snížená",K182,0)</f>
        <v>0</v>
      </c>
      <c r="BG182" s="228">
        <f>IF(O182="zákl. přenesená",K182,0)</f>
        <v>0</v>
      </c>
      <c r="BH182" s="228">
        <f>IF(O182="sníž. přenesená",K182,0)</f>
        <v>0</v>
      </c>
      <c r="BI182" s="228">
        <f>IF(O182="nulová",K182,0)</f>
        <v>0</v>
      </c>
      <c r="BJ182" s="17" t="s">
        <v>84</v>
      </c>
      <c r="BK182" s="228">
        <f>ROUND(P182*H182,2)</f>
        <v>0</v>
      </c>
      <c r="BL182" s="17" t="s">
        <v>145</v>
      </c>
      <c r="BM182" s="227" t="s">
        <v>219</v>
      </c>
    </row>
    <row r="183" s="13" customFormat="1">
      <c r="A183" s="13"/>
      <c r="B183" s="229"/>
      <c r="C183" s="230"/>
      <c r="D183" s="231" t="s">
        <v>147</v>
      </c>
      <c r="E183" s="232" t="s">
        <v>1</v>
      </c>
      <c r="F183" s="233" t="s">
        <v>220</v>
      </c>
      <c r="G183" s="230"/>
      <c r="H183" s="234">
        <v>1.0560000000000001</v>
      </c>
      <c r="I183" s="235"/>
      <c r="J183" s="235"/>
      <c r="K183" s="230"/>
      <c r="L183" s="230"/>
      <c r="M183" s="236"/>
      <c r="N183" s="237"/>
      <c r="O183" s="238"/>
      <c r="P183" s="238"/>
      <c r="Q183" s="238"/>
      <c r="R183" s="238"/>
      <c r="S183" s="238"/>
      <c r="T183" s="238"/>
      <c r="U183" s="238"/>
      <c r="V183" s="238"/>
      <c r="W183" s="238"/>
      <c r="X183" s="239"/>
      <c r="Y183" s="13"/>
      <c r="Z183" s="13"/>
      <c r="AA183" s="13"/>
      <c r="AB183" s="13"/>
      <c r="AC183" s="13"/>
      <c r="AD183" s="13"/>
      <c r="AE183" s="13"/>
      <c r="AT183" s="240" t="s">
        <v>147</v>
      </c>
      <c r="AU183" s="240" t="s">
        <v>90</v>
      </c>
      <c r="AV183" s="13" t="s">
        <v>90</v>
      </c>
      <c r="AW183" s="13" t="s">
        <v>5</v>
      </c>
      <c r="AX183" s="13" t="s">
        <v>79</v>
      </c>
      <c r="AY183" s="240" t="s">
        <v>139</v>
      </c>
    </row>
    <row r="184" s="13" customFormat="1">
      <c r="A184" s="13"/>
      <c r="B184" s="229"/>
      <c r="C184" s="230"/>
      <c r="D184" s="231" t="s">
        <v>147</v>
      </c>
      <c r="E184" s="232" t="s">
        <v>1</v>
      </c>
      <c r="F184" s="233" t="s">
        <v>221</v>
      </c>
      <c r="G184" s="230"/>
      <c r="H184" s="234">
        <v>3.1680000000000001</v>
      </c>
      <c r="I184" s="235"/>
      <c r="J184" s="235"/>
      <c r="K184" s="230"/>
      <c r="L184" s="230"/>
      <c r="M184" s="236"/>
      <c r="N184" s="237"/>
      <c r="O184" s="238"/>
      <c r="P184" s="238"/>
      <c r="Q184" s="238"/>
      <c r="R184" s="238"/>
      <c r="S184" s="238"/>
      <c r="T184" s="238"/>
      <c r="U184" s="238"/>
      <c r="V184" s="238"/>
      <c r="W184" s="238"/>
      <c r="X184" s="239"/>
      <c r="Y184" s="13"/>
      <c r="Z184" s="13"/>
      <c r="AA184" s="13"/>
      <c r="AB184" s="13"/>
      <c r="AC184" s="13"/>
      <c r="AD184" s="13"/>
      <c r="AE184" s="13"/>
      <c r="AT184" s="240" t="s">
        <v>147</v>
      </c>
      <c r="AU184" s="240" t="s">
        <v>90</v>
      </c>
      <c r="AV184" s="13" t="s">
        <v>90</v>
      </c>
      <c r="AW184" s="13" t="s">
        <v>5</v>
      </c>
      <c r="AX184" s="13" t="s">
        <v>79</v>
      </c>
      <c r="AY184" s="240" t="s">
        <v>139</v>
      </c>
    </row>
    <row r="185" s="13" customFormat="1">
      <c r="A185" s="13"/>
      <c r="B185" s="229"/>
      <c r="C185" s="230"/>
      <c r="D185" s="231" t="s">
        <v>147</v>
      </c>
      <c r="E185" s="232" t="s">
        <v>1</v>
      </c>
      <c r="F185" s="233" t="s">
        <v>222</v>
      </c>
      <c r="G185" s="230"/>
      <c r="H185" s="234">
        <v>1.1519999999999999</v>
      </c>
      <c r="I185" s="235"/>
      <c r="J185" s="235"/>
      <c r="K185" s="230"/>
      <c r="L185" s="230"/>
      <c r="M185" s="236"/>
      <c r="N185" s="237"/>
      <c r="O185" s="238"/>
      <c r="P185" s="238"/>
      <c r="Q185" s="238"/>
      <c r="R185" s="238"/>
      <c r="S185" s="238"/>
      <c r="T185" s="238"/>
      <c r="U185" s="238"/>
      <c r="V185" s="238"/>
      <c r="W185" s="238"/>
      <c r="X185" s="239"/>
      <c r="Y185" s="13"/>
      <c r="Z185" s="13"/>
      <c r="AA185" s="13"/>
      <c r="AB185" s="13"/>
      <c r="AC185" s="13"/>
      <c r="AD185" s="13"/>
      <c r="AE185" s="13"/>
      <c r="AT185" s="240" t="s">
        <v>147</v>
      </c>
      <c r="AU185" s="240" t="s">
        <v>90</v>
      </c>
      <c r="AV185" s="13" t="s">
        <v>90</v>
      </c>
      <c r="AW185" s="13" t="s">
        <v>5</v>
      </c>
      <c r="AX185" s="13" t="s">
        <v>79</v>
      </c>
      <c r="AY185" s="240" t="s">
        <v>139</v>
      </c>
    </row>
    <row r="186" s="14" customFormat="1">
      <c r="A186" s="14"/>
      <c r="B186" s="241"/>
      <c r="C186" s="242"/>
      <c r="D186" s="231" t="s">
        <v>147</v>
      </c>
      <c r="E186" s="243" t="s">
        <v>1</v>
      </c>
      <c r="F186" s="244" t="s">
        <v>149</v>
      </c>
      <c r="G186" s="242"/>
      <c r="H186" s="245">
        <v>5.3760000000000003</v>
      </c>
      <c r="I186" s="246"/>
      <c r="J186" s="246"/>
      <c r="K186" s="242"/>
      <c r="L186" s="242"/>
      <c r="M186" s="247"/>
      <c r="N186" s="248"/>
      <c r="O186" s="249"/>
      <c r="P186" s="249"/>
      <c r="Q186" s="249"/>
      <c r="R186" s="249"/>
      <c r="S186" s="249"/>
      <c r="T186" s="249"/>
      <c r="U186" s="249"/>
      <c r="V186" s="249"/>
      <c r="W186" s="249"/>
      <c r="X186" s="250"/>
      <c r="Y186" s="14"/>
      <c r="Z186" s="14"/>
      <c r="AA186" s="14"/>
      <c r="AB186" s="14"/>
      <c r="AC186" s="14"/>
      <c r="AD186" s="14"/>
      <c r="AE186" s="14"/>
      <c r="AT186" s="251" t="s">
        <v>147</v>
      </c>
      <c r="AU186" s="251" t="s">
        <v>90</v>
      </c>
      <c r="AV186" s="14" t="s">
        <v>145</v>
      </c>
      <c r="AW186" s="14" t="s">
        <v>5</v>
      </c>
      <c r="AX186" s="14" t="s">
        <v>84</v>
      </c>
      <c r="AY186" s="251" t="s">
        <v>139</v>
      </c>
    </row>
    <row r="187" s="2" customFormat="1" ht="24.15" customHeight="1">
      <c r="A187" s="38"/>
      <c r="B187" s="39"/>
      <c r="C187" s="215" t="s">
        <v>223</v>
      </c>
      <c r="D187" s="215" t="s">
        <v>141</v>
      </c>
      <c r="E187" s="216" t="s">
        <v>224</v>
      </c>
      <c r="F187" s="217" t="s">
        <v>225</v>
      </c>
      <c r="G187" s="218" t="s">
        <v>88</v>
      </c>
      <c r="H187" s="219">
        <v>3.2879999999999998</v>
      </c>
      <c r="I187" s="220"/>
      <c r="J187" s="220"/>
      <c r="K187" s="221">
        <f>ROUND(P187*H187,2)</f>
        <v>0</v>
      </c>
      <c r="L187" s="217" t="s">
        <v>144</v>
      </c>
      <c r="M187" s="44"/>
      <c r="N187" s="222" t="s">
        <v>1</v>
      </c>
      <c r="O187" s="223" t="s">
        <v>42</v>
      </c>
      <c r="P187" s="224">
        <f>I187+J187</f>
        <v>0</v>
      </c>
      <c r="Q187" s="224">
        <f>ROUND(I187*H187,2)</f>
        <v>0</v>
      </c>
      <c r="R187" s="224">
        <f>ROUND(J187*H187,2)</f>
        <v>0</v>
      </c>
      <c r="S187" s="91"/>
      <c r="T187" s="225">
        <f>S187*H187</f>
        <v>0</v>
      </c>
      <c r="U187" s="225">
        <v>0.00264</v>
      </c>
      <c r="V187" s="225">
        <f>U187*H187</f>
        <v>0.00868032</v>
      </c>
      <c r="W187" s="225">
        <v>0</v>
      </c>
      <c r="X187" s="226">
        <f>W187*H187</f>
        <v>0</v>
      </c>
      <c r="Y187" s="38"/>
      <c r="Z187" s="38"/>
      <c r="AA187" s="38"/>
      <c r="AB187" s="38"/>
      <c r="AC187" s="38"/>
      <c r="AD187" s="38"/>
      <c r="AE187" s="38"/>
      <c r="AR187" s="227" t="s">
        <v>145</v>
      </c>
      <c r="AT187" s="227" t="s">
        <v>141</v>
      </c>
      <c r="AU187" s="227" t="s">
        <v>90</v>
      </c>
      <c r="AY187" s="17" t="s">
        <v>139</v>
      </c>
      <c r="BE187" s="228">
        <f>IF(O187="základní",K187,0)</f>
        <v>0</v>
      </c>
      <c r="BF187" s="228">
        <f>IF(O187="snížená",K187,0)</f>
        <v>0</v>
      </c>
      <c r="BG187" s="228">
        <f>IF(O187="zákl. přenesená",K187,0)</f>
        <v>0</v>
      </c>
      <c r="BH187" s="228">
        <f>IF(O187="sníž. přenesená",K187,0)</f>
        <v>0</v>
      </c>
      <c r="BI187" s="228">
        <f>IF(O187="nulová",K187,0)</f>
        <v>0</v>
      </c>
      <c r="BJ187" s="17" t="s">
        <v>84</v>
      </c>
      <c r="BK187" s="228">
        <f>ROUND(P187*H187,2)</f>
        <v>0</v>
      </c>
      <c r="BL187" s="17" t="s">
        <v>145</v>
      </c>
      <c r="BM187" s="227" t="s">
        <v>226</v>
      </c>
    </row>
    <row r="188" s="13" customFormat="1">
      <c r="A188" s="13"/>
      <c r="B188" s="229"/>
      <c r="C188" s="230"/>
      <c r="D188" s="231" t="s">
        <v>147</v>
      </c>
      <c r="E188" s="232" t="s">
        <v>1</v>
      </c>
      <c r="F188" s="233" t="s">
        <v>227</v>
      </c>
      <c r="G188" s="230"/>
      <c r="H188" s="234">
        <v>0.28799999999999998</v>
      </c>
      <c r="I188" s="235"/>
      <c r="J188" s="235"/>
      <c r="K188" s="230"/>
      <c r="L188" s="230"/>
      <c r="M188" s="236"/>
      <c r="N188" s="237"/>
      <c r="O188" s="238"/>
      <c r="P188" s="238"/>
      <c r="Q188" s="238"/>
      <c r="R188" s="238"/>
      <c r="S188" s="238"/>
      <c r="T188" s="238"/>
      <c r="U188" s="238"/>
      <c r="V188" s="238"/>
      <c r="W188" s="238"/>
      <c r="X188" s="239"/>
      <c r="Y188" s="13"/>
      <c r="Z188" s="13"/>
      <c r="AA188" s="13"/>
      <c r="AB188" s="13"/>
      <c r="AC188" s="13"/>
      <c r="AD188" s="13"/>
      <c r="AE188" s="13"/>
      <c r="AT188" s="240" t="s">
        <v>147</v>
      </c>
      <c r="AU188" s="240" t="s">
        <v>90</v>
      </c>
      <c r="AV188" s="13" t="s">
        <v>90</v>
      </c>
      <c r="AW188" s="13" t="s">
        <v>5</v>
      </c>
      <c r="AX188" s="13" t="s">
        <v>79</v>
      </c>
      <c r="AY188" s="240" t="s">
        <v>139</v>
      </c>
    </row>
    <row r="189" s="13" customFormat="1">
      <c r="A189" s="13"/>
      <c r="B189" s="229"/>
      <c r="C189" s="230"/>
      <c r="D189" s="231" t="s">
        <v>147</v>
      </c>
      <c r="E189" s="232" t="s">
        <v>1</v>
      </c>
      <c r="F189" s="233" t="s">
        <v>228</v>
      </c>
      <c r="G189" s="230"/>
      <c r="H189" s="234">
        <v>0.92000000000000004</v>
      </c>
      <c r="I189" s="235"/>
      <c r="J189" s="235"/>
      <c r="K189" s="230"/>
      <c r="L189" s="230"/>
      <c r="M189" s="236"/>
      <c r="N189" s="237"/>
      <c r="O189" s="238"/>
      <c r="P189" s="238"/>
      <c r="Q189" s="238"/>
      <c r="R189" s="238"/>
      <c r="S189" s="238"/>
      <c r="T189" s="238"/>
      <c r="U189" s="238"/>
      <c r="V189" s="238"/>
      <c r="W189" s="238"/>
      <c r="X189" s="239"/>
      <c r="Y189" s="13"/>
      <c r="Z189" s="13"/>
      <c r="AA189" s="13"/>
      <c r="AB189" s="13"/>
      <c r="AC189" s="13"/>
      <c r="AD189" s="13"/>
      <c r="AE189" s="13"/>
      <c r="AT189" s="240" t="s">
        <v>147</v>
      </c>
      <c r="AU189" s="240" t="s">
        <v>90</v>
      </c>
      <c r="AV189" s="13" t="s">
        <v>90</v>
      </c>
      <c r="AW189" s="13" t="s">
        <v>5</v>
      </c>
      <c r="AX189" s="13" t="s">
        <v>79</v>
      </c>
      <c r="AY189" s="240" t="s">
        <v>139</v>
      </c>
    </row>
    <row r="190" s="13" customFormat="1">
      <c r="A190" s="13"/>
      <c r="B190" s="229"/>
      <c r="C190" s="230"/>
      <c r="D190" s="231" t="s">
        <v>147</v>
      </c>
      <c r="E190" s="232" t="s">
        <v>1</v>
      </c>
      <c r="F190" s="233" t="s">
        <v>229</v>
      </c>
      <c r="G190" s="230"/>
      <c r="H190" s="234">
        <v>0.40000000000000002</v>
      </c>
      <c r="I190" s="235"/>
      <c r="J190" s="235"/>
      <c r="K190" s="230"/>
      <c r="L190" s="230"/>
      <c r="M190" s="236"/>
      <c r="N190" s="237"/>
      <c r="O190" s="238"/>
      <c r="P190" s="238"/>
      <c r="Q190" s="238"/>
      <c r="R190" s="238"/>
      <c r="S190" s="238"/>
      <c r="T190" s="238"/>
      <c r="U190" s="238"/>
      <c r="V190" s="238"/>
      <c r="W190" s="238"/>
      <c r="X190" s="239"/>
      <c r="Y190" s="13"/>
      <c r="Z190" s="13"/>
      <c r="AA190" s="13"/>
      <c r="AB190" s="13"/>
      <c r="AC190" s="13"/>
      <c r="AD190" s="13"/>
      <c r="AE190" s="13"/>
      <c r="AT190" s="240" t="s">
        <v>147</v>
      </c>
      <c r="AU190" s="240" t="s">
        <v>90</v>
      </c>
      <c r="AV190" s="13" t="s">
        <v>90</v>
      </c>
      <c r="AW190" s="13" t="s">
        <v>5</v>
      </c>
      <c r="AX190" s="13" t="s">
        <v>79</v>
      </c>
      <c r="AY190" s="240" t="s">
        <v>139</v>
      </c>
    </row>
    <row r="191" s="13" customFormat="1">
      <c r="A191" s="13"/>
      <c r="B191" s="229"/>
      <c r="C191" s="230"/>
      <c r="D191" s="231" t="s">
        <v>147</v>
      </c>
      <c r="E191" s="232" t="s">
        <v>1</v>
      </c>
      <c r="F191" s="233" t="s">
        <v>230</v>
      </c>
      <c r="G191" s="230"/>
      <c r="H191" s="234">
        <v>1.6799999999999999</v>
      </c>
      <c r="I191" s="235"/>
      <c r="J191" s="235"/>
      <c r="K191" s="230"/>
      <c r="L191" s="230"/>
      <c r="M191" s="236"/>
      <c r="N191" s="237"/>
      <c r="O191" s="238"/>
      <c r="P191" s="238"/>
      <c r="Q191" s="238"/>
      <c r="R191" s="238"/>
      <c r="S191" s="238"/>
      <c r="T191" s="238"/>
      <c r="U191" s="238"/>
      <c r="V191" s="238"/>
      <c r="W191" s="238"/>
      <c r="X191" s="239"/>
      <c r="Y191" s="13"/>
      <c r="Z191" s="13"/>
      <c r="AA191" s="13"/>
      <c r="AB191" s="13"/>
      <c r="AC191" s="13"/>
      <c r="AD191" s="13"/>
      <c r="AE191" s="13"/>
      <c r="AT191" s="240" t="s">
        <v>147</v>
      </c>
      <c r="AU191" s="240" t="s">
        <v>90</v>
      </c>
      <c r="AV191" s="13" t="s">
        <v>90</v>
      </c>
      <c r="AW191" s="13" t="s">
        <v>5</v>
      </c>
      <c r="AX191" s="13" t="s">
        <v>79</v>
      </c>
      <c r="AY191" s="240" t="s">
        <v>139</v>
      </c>
    </row>
    <row r="192" s="14" customFormat="1">
      <c r="A192" s="14"/>
      <c r="B192" s="241"/>
      <c r="C192" s="242"/>
      <c r="D192" s="231" t="s">
        <v>147</v>
      </c>
      <c r="E192" s="243" t="s">
        <v>1</v>
      </c>
      <c r="F192" s="244" t="s">
        <v>149</v>
      </c>
      <c r="G192" s="242"/>
      <c r="H192" s="245">
        <v>3.2880000000000003</v>
      </c>
      <c r="I192" s="246"/>
      <c r="J192" s="246"/>
      <c r="K192" s="242"/>
      <c r="L192" s="242"/>
      <c r="M192" s="247"/>
      <c r="N192" s="248"/>
      <c r="O192" s="249"/>
      <c r="P192" s="249"/>
      <c r="Q192" s="249"/>
      <c r="R192" s="249"/>
      <c r="S192" s="249"/>
      <c r="T192" s="249"/>
      <c r="U192" s="249"/>
      <c r="V192" s="249"/>
      <c r="W192" s="249"/>
      <c r="X192" s="250"/>
      <c r="Y192" s="14"/>
      <c r="Z192" s="14"/>
      <c r="AA192" s="14"/>
      <c r="AB192" s="14"/>
      <c r="AC192" s="14"/>
      <c r="AD192" s="14"/>
      <c r="AE192" s="14"/>
      <c r="AT192" s="251" t="s">
        <v>147</v>
      </c>
      <c r="AU192" s="251" t="s">
        <v>90</v>
      </c>
      <c r="AV192" s="14" t="s">
        <v>145</v>
      </c>
      <c r="AW192" s="14" t="s">
        <v>5</v>
      </c>
      <c r="AX192" s="14" t="s">
        <v>84</v>
      </c>
      <c r="AY192" s="251" t="s">
        <v>139</v>
      </c>
    </row>
    <row r="193" s="2" customFormat="1" ht="24.15" customHeight="1">
      <c r="A193" s="38"/>
      <c r="B193" s="39"/>
      <c r="C193" s="215" t="s">
        <v>231</v>
      </c>
      <c r="D193" s="215" t="s">
        <v>141</v>
      </c>
      <c r="E193" s="216" t="s">
        <v>232</v>
      </c>
      <c r="F193" s="217" t="s">
        <v>233</v>
      </c>
      <c r="G193" s="218" t="s">
        <v>88</v>
      </c>
      <c r="H193" s="219">
        <v>3.2879999999999998</v>
      </c>
      <c r="I193" s="220"/>
      <c r="J193" s="220"/>
      <c r="K193" s="221">
        <f>ROUND(P193*H193,2)</f>
        <v>0</v>
      </c>
      <c r="L193" s="217" t="s">
        <v>144</v>
      </c>
      <c r="M193" s="44"/>
      <c r="N193" s="222" t="s">
        <v>1</v>
      </c>
      <c r="O193" s="223" t="s">
        <v>42</v>
      </c>
      <c r="P193" s="224">
        <f>I193+J193</f>
        <v>0</v>
      </c>
      <c r="Q193" s="224">
        <f>ROUND(I193*H193,2)</f>
        <v>0</v>
      </c>
      <c r="R193" s="224">
        <f>ROUND(J193*H193,2)</f>
        <v>0</v>
      </c>
      <c r="S193" s="91"/>
      <c r="T193" s="225">
        <f>S193*H193</f>
        <v>0</v>
      </c>
      <c r="U193" s="225">
        <v>0</v>
      </c>
      <c r="V193" s="225">
        <f>U193*H193</f>
        <v>0</v>
      </c>
      <c r="W193" s="225">
        <v>0</v>
      </c>
      <c r="X193" s="226">
        <f>W193*H193</f>
        <v>0</v>
      </c>
      <c r="Y193" s="38"/>
      <c r="Z193" s="38"/>
      <c r="AA193" s="38"/>
      <c r="AB193" s="38"/>
      <c r="AC193" s="38"/>
      <c r="AD193" s="38"/>
      <c r="AE193" s="38"/>
      <c r="AR193" s="227" t="s">
        <v>145</v>
      </c>
      <c r="AT193" s="227" t="s">
        <v>141</v>
      </c>
      <c r="AU193" s="227" t="s">
        <v>90</v>
      </c>
      <c r="AY193" s="17" t="s">
        <v>139</v>
      </c>
      <c r="BE193" s="228">
        <f>IF(O193="základní",K193,0)</f>
        <v>0</v>
      </c>
      <c r="BF193" s="228">
        <f>IF(O193="snížená",K193,0)</f>
        <v>0</v>
      </c>
      <c r="BG193" s="228">
        <f>IF(O193="zákl. přenesená",K193,0)</f>
        <v>0</v>
      </c>
      <c r="BH193" s="228">
        <f>IF(O193="sníž. přenesená",K193,0)</f>
        <v>0</v>
      </c>
      <c r="BI193" s="228">
        <f>IF(O193="nulová",K193,0)</f>
        <v>0</v>
      </c>
      <c r="BJ193" s="17" t="s">
        <v>84</v>
      </c>
      <c r="BK193" s="228">
        <f>ROUND(P193*H193,2)</f>
        <v>0</v>
      </c>
      <c r="BL193" s="17" t="s">
        <v>145</v>
      </c>
      <c r="BM193" s="227" t="s">
        <v>234</v>
      </c>
    </row>
    <row r="194" s="13" customFormat="1">
      <c r="A194" s="13"/>
      <c r="B194" s="229"/>
      <c r="C194" s="230"/>
      <c r="D194" s="231" t="s">
        <v>147</v>
      </c>
      <c r="E194" s="232" t="s">
        <v>1</v>
      </c>
      <c r="F194" s="233" t="s">
        <v>227</v>
      </c>
      <c r="G194" s="230"/>
      <c r="H194" s="234">
        <v>0.28799999999999998</v>
      </c>
      <c r="I194" s="235"/>
      <c r="J194" s="235"/>
      <c r="K194" s="230"/>
      <c r="L194" s="230"/>
      <c r="M194" s="236"/>
      <c r="N194" s="237"/>
      <c r="O194" s="238"/>
      <c r="P194" s="238"/>
      <c r="Q194" s="238"/>
      <c r="R194" s="238"/>
      <c r="S194" s="238"/>
      <c r="T194" s="238"/>
      <c r="U194" s="238"/>
      <c r="V194" s="238"/>
      <c r="W194" s="238"/>
      <c r="X194" s="239"/>
      <c r="Y194" s="13"/>
      <c r="Z194" s="13"/>
      <c r="AA194" s="13"/>
      <c r="AB194" s="13"/>
      <c r="AC194" s="13"/>
      <c r="AD194" s="13"/>
      <c r="AE194" s="13"/>
      <c r="AT194" s="240" t="s">
        <v>147</v>
      </c>
      <c r="AU194" s="240" t="s">
        <v>90</v>
      </c>
      <c r="AV194" s="13" t="s">
        <v>90</v>
      </c>
      <c r="AW194" s="13" t="s">
        <v>5</v>
      </c>
      <c r="AX194" s="13" t="s">
        <v>79</v>
      </c>
      <c r="AY194" s="240" t="s">
        <v>139</v>
      </c>
    </row>
    <row r="195" s="13" customFormat="1">
      <c r="A195" s="13"/>
      <c r="B195" s="229"/>
      <c r="C195" s="230"/>
      <c r="D195" s="231" t="s">
        <v>147</v>
      </c>
      <c r="E195" s="232" t="s">
        <v>1</v>
      </c>
      <c r="F195" s="233" t="s">
        <v>228</v>
      </c>
      <c r="G195" s="230"/>
      <c r="H195" s="234">
        <v>0.92000000000000004</v>
      </c>
      <c r="I195" s="235"/>
      <c r="J195" s="235"/>
      <c r="K195" s="230"/>
      <c r="L195" s="230"/>
      <c r="M195" s="236"/>
      <c r="N195" s="237"/>
      <c r="O195" s="238"/>
      <c r="P195" s="238"/>
      <c r="Q195" s="238"/>
      <c r="R195" s="238"/>
      <c r="S195" s="238"/>
      <c r="T195" s="238"/>
      <c r="U195" s="238"/>
      <c r="V195" s="238"/>
      <c r="W195" s="238"/>
      <c r="X195" s="239"/>
      <c r="Y195" s="13"/>
      <c r="Z195" s="13"/>
      <c r="AA195" s="13"/>
      <c r="AB195" s="13"/>
      <c r="AC195" s="13"/>
      <c r="AD195" s="13"/>
      <c r="AE195" s="13"/>
      <c r="AT195" s="240" t="s">
        <v>147</v>
      </c>
      <c r="AU195" s="240" t="s">
        <v>90</v>
      </c>
      <c r="AV195" s="13" t="s">
        <v>90</v>
      </c>
      <c r="AW195" s="13" t="s">
        <v>5</v>
      </c>
      <c r="AX195" s="13" t="s">
        <v>79</v>
      </c>
      <c r="AY195" s="240" t="s">
        <v>139</v>
      </c>
    </row>
    <row r="196" s="13" customFormat="1">
      <c r="A196" s="13"/>
      <c r="B196" s="229"/>
      <c r="C196" s="230"/>
      <c r="D196" s="231" t="s">
        <v>147</v>
      </c>
      <c r="E196" s="232" t="s">
        <v>1</v>
      </c>
      <c r="F196" s="233" t="s">
        <v>229</v>
      </c>
      <c r="G196" s="230"/>
      <c r="H196" s="234">
        <v>0.40000000000000002</v>
      </c>
      <c r="I196" s="235"/>
      <c r="J196" s="235"/>
      <c r="K196" s="230"/>
      <c r="L196" s="230"/>
      <c r="M196" s="236"/>
      <c r="N196" s="237"/>
      <c r="O196" s="238"/>
      <c r="P196" s="238"/>
      <c r="Q196" s="238"/>
      <c r="R196" s="238"/>
      <c r="S196" s="238"/>
      <c r="T196" s="238"/>
      <c r="U196" s="238"/>
      <c r="V196" s="238"/>
      <c r="W196" s="238"/>
      <c r="X196" s="239"/>
      <c r="Y196" s="13"/>
      <c r="Z196" s="13"/>
      <c r="AA196" s="13"/>
      <c r="AB196" s="13"/>
      <c r="AC196" s="13"/>
      <c r="AD196" s="13"/>
      <c r="AE196" s="13"/>
      <c r="AT196" s="240" t="s">
        <v>147</v>
      </c>
      <c r="AU196" s="240" t="s">
        <v>90</v>
      </c>
      <c r="AV196" s="13" t="s">
        <v>90</v>
      </c>
      <c r="AW196" s="13" t="s">
        <v>5</v>
      </c>
      <c r="AX196" s="13" t="s">
        <v>79</v>
      </c>
      <c r="AY196" s="240" t="s">
        <v>139</v>
      </c>
    </row>
    <row r="197" s="13" customFormat="1">
      <c r="A197" s="13"/>
      <c r="B197" s="229"/>
      <c r="C197" s="230"/>
      <c r="D197" s="231" t="s">
        <v>147</v>
      </c>
      <c r="E197" s="232" t="s">
        <v>1</v>
      </c>
      <c r="F197" s="233" t="s">
        <v>230</v>
      </c>
      <c r="G197" s="230"/>
      <c r="H197" s="234">
        <v>1.6799999999999999</v>
      </c>
      <c r="I197" s="235"/>
      <c r="J197" s="235"/>
      <c r="K197" s="230"/>
      <c r="L197" s="230"/>
      <c r="M197" s="236"/>
      <c r="N197" s="237"/>
      <c r="O197" s="238"/>
      <c r="P197" s="238"/>
      <c r="Q197" s="238"/>
      <c r="R197" s="238"/>
      <c r="S197" s="238"/>
      <c r="T197" s="238"/>
      <c r="U197" s="238"/>
      <c r="V197" s="238"/>
      <c r="W197" s="238"/>
      <c r="X197" s="239"/>
      <c r="Y197" s="13"/>
      <c r="Z197" s="13"/>
      <c r="AA197" s="13"/>
      <c r="AB197" s="13"/>
      <c r="AC197" s="13"/>
      <c r="AD197" s="13"/>
      <c r="AE197" s="13"/>
      <c r="AT197" s="240" t="s">
        <v>147</v>
      </c>
      <c r="AU197" s="240" t="s">
        <v>90</v>
      </c>
      <c r="AV197" s="13" t="s">
        <v>90</v>
      </c>
      <c r="AW197" s="13" t="s">
        <v>5</v>
      </c>
      <c r="AX197" s="13" t="s">
        <v>79</v>
      </c>
      <c r="AY197" s="240" t="s">
        <v>139</v>
      </c>
    </row>
    <row r="198" s="14" customFormat="1">
      <c r="A198" s="14"/>
      <c r="B198" s="241"/>
      <c r="C198" s="242"/>
      <c r="D198" s="231" t="s">
        <v>147</v>
      </c>
      <c r="E198" s="243" t="s">
        <v>1</v>
      </c>
      <c r="F198" s="244" t="s">
        <v>149</v>
      </c>
      <c r="G198" s="242"/>
      <c r="H198" s="245">
        <v>3.2880000000000003</v>
      </c>
      <c r="I198" s="246"/>
      <c r="J198" s="246"/>
      <c r="K198" s="242"/>
      <c r="L198" s="242"/>
      <c r="M198" s="247"/>
      <c r="N198" s="248"/>
      <c r="O198" s="249"/>
      <c r="P198" s="249"/>
      <c r="Q198" s="249"/>
      <c r="R198" s="249"/>
      <c r="S198" s="249"/>
      <c r="T198" s="249"/>
      <c r="U198" s="249"/>
      <c r="V198" s="249"/>
      <c r="W198" s="249"/>
      <c r="X198" s="250"/>
      <c r="Y198" s="14"/>
      <c r="Z198" s="14"/>
      <c r="AA198" s="14"/>
      <c r="AB198" s="14"/>
      <c r="AC198" s="14"/>
      <c r="AD198" s="14"/>
      <c r="AE198" s="14"/>
      <c r="AT198" s="251" t="s">
        <v>147</v>
      </c>
      <c r="AU198" s="251" t="s">
        <v>90</v>
      </c>
      <c r="AV198" s="14" t="s">
        <v>145</v>
      </c>
      <c r="AW198" s="14" t="s">
        <v>5</v>
      </c>
      <c r="AX198" s="14" t="s">
        <v>84</v>
      </c>
      <c r="AY198" s="251" t="s">
        <v>139</v>
      </c>
    </row>
    <row r="199" s="12" customFormat="1" ht="22.8" customHeight="1">
      <c r="A199" s="12"/>
      <c r="B199" s="198"/>
      <c r="C199" s="199"/>
      <c r="D199" s="200" t="s">
        <v>78</v>
      </c>
      <c r="E199" s="213" t="s">
        <v>153</v>
      </c>
      <c r="F199" s="213" t="s">
        <v>235</v>
      </c>
      <c r="G199" s="199"/>
      <c r="H199" s="199"/>
      <c r="I199" s="202"/>
      <c r="J199" s="202"/>
      <c r="K199" s="214">
        <f>BK199</f>
        <v>0</v>
      </c>
      <c r="L199" s="199"/>
      <c r="M199" s="204"/>
      <c r="N199" s="205"/>
      <c r="O199" s="206"/>
      <c r="P199" s="206"/>
      <c r="Q199" s="207">
        <f>SUM(Q200:Q206)</f>
        <v>0</v>
      </c>
      <c r="R199" s="207">
        <f>SUM(R200:R206)</f>
        <v>0</v>
      </c>
      <c r="S199" s="206"/>
      <c r="T199" s="208">
        <f>SUM(T200:T206)</f>
        <v>0</v>
      </c>
      <c r="U199" s="206"/>
      <c r="V199" s="208">
        <f>SUM(V200:V206)</f>
        <v>4.7453227700000005</v>
      </c>
      <c r="W199" s="206"/>
      <c r="X199" s="209">
        <f>SUM(X200:X206)</f>
        <v>0</v>
      </c>
      <c r="Y199" s="12"/>
      <c r="Z199" s="12"/>
      <c r="AA199" s="12"/>
      <c r="AB199" s="12"/>
      <c r="AC199" s="12"/>
      <c r="AD199" s="12"/>
      <c r="AE199" s="12"/>
      <c r="AR199" s="210" t="s">
        <v>84</v>
      </c>
      <c r="AT199" s="211" t="s">
        <v>78</v>
      </c>
      <c r="AU199" s="211" t="s">
        <v>84</v>
      </c>
      <c r="AY199" s="210" t="s">
        <v>139</v>
      </c>
      <c r="BK199" s="212">
        <f>SUM(BK200:BK206)</f>
        <v>0</v>
      </c>
    </row>
    <row r="200" s="2" customFormat="1" ht="24.15" customHeight="1">
      <c r="A200" s="38"/>
      <c r="B200" s="39"/>
      <c r="C200" s="215" t="s">
        <v>236</v>
      </c>
      <c r="D200" s="215" t="s">
        <v>141</v>
      </c>
      <c r="E200" s="216" t="s">
        <v>237</v>
      </c>
      <c r="F200" s="217" t="s">
        <v>238</v>
      </c>
      <c r="G200" s="218" t="s">
        <v>239</v>
      </c>
      <c r="H200" s="219">
        <v>13.451000000000001</v>
      </c>
      <c r="I200" s="220"/>
      <c r="J200" s="220"/>
      <c r="K200" s="221">
        <f>ROUND(P200*H200,2)</f>
        <v>0</v>
      </c>
      <c r="L200" s="217" t="s">
        <v>144</v>
      </c>
      <c r="M200" s="44"/>
      <c r="N200" s="222" t="s">
        <v>1</v>
      </c>
      <c r="O200" s="223" t="s">
        <v>42</v>
      </c>
      <c r="P200" s="224">
        <f>I200+J200</f>
        <v>0</v>
      </c>
      <c r="Q200" s="224">
        <f>ROUND(I200*H200,2)</f>
        <v>0</v>
      </c>
      <c r="R200" s="224">
        <f>ROUND(J200*H200,2)</f>
        <v>0</v>
      </c>
      <c r="S200" s="91"/>
      <c r="T200" s="225">
        <f>S200*H200</f>
        <v>0</v>
      </c>
      <c r="U200" s="225">
        <v>0.24127000000000001</v>
      </c>
      <c r="V200" s="225">
        <f>U200*H200</f>
        <v>3.2453227700000005</v>
      </c>
      <c r="W200" s="225">
        <v>0</v>
      </c>
      <c r="X200" s="226">
        <f>W200*H200</f>
        <v>0</v>
      </c>
      <c r="Y200" s="38"/>
      <c r="Z200" s="38"/>
      <c r="AA200" s="38"/>
      <c r="AB200" s="38"/>
      <c r="AC200" s="38"/>
      <c r="AD200" s="38"/>
      <c r="AE200" s="38"/>
      <c r="AR200" s="227" t="s">
        <v>145</v>
      </c>
      <c r="AT200" s="227" t="s">
        <v>141</v>
      </c>
      <c r="AU200" s="227" t="s">
        <v>90</v>
      </c>
      <c r="AY200" s="17" t="s">
        <v>139</v>
      </c>
      <c r="BE200" s="228">
        <f>IF(O200="základní",K200,0)</f>
        <v>0</v>
      </c>
      <c r="BF200" s="228">
        <f>IF(O200="snížená",K200,0)</f>
        <v>0</v>
      </c>
      <c r="BG200" s="228">
        <f>IF(O200="zákl. přenesená",K200,0)</f>
        <v>0</v>
      </c>
      <c r="BH200" s="228">
        <f>IF(O200="sníž. přenesená",K200,0)</f>
        <v>0</v>
      </c>
      <c r="BI200" s="228">
        <f>IF(O200="nulová",K200,0)</f>
        <v>0</v>
      </c>
      <c r="BJ200" s="17" t="s">
        <v>84</v>
      </c>
      <c r="BK200" s="228">
        <f>ROUND(P200*H200,2)</f>
        <v>0</v>
      </c>
      <c r="BL200" s="17" t="s">
        <v>145</v>
      </c>
      <c r="BM200" s="227" t="s">
        <v>240</v>
      </c>
    </row>
    <row r="201" s="13" customFormat="1">
      <c r="A201" s="13"/>
      <c r="B201" s="229"/>
      <c r="C201" s="230"/>
      <c r="D201" s="231" t="s">
        <v>147</v>
      </c>
      <c r="E201" s="232" t="s">
        <v>1</v>
      </c>
      <c r="F201" s="233" t="s">
        <v>241</v>
      </c>
      <c r="G201" s="230"/>
      <c r="H201" s="234">
        <v>13.451000000000001</v>
      </c>
      <c r="I201" s="235"/>
      <c r="J201" s="235"/>
      <c r="K201" s="230"/>
      <c r="L201" s="230"/>
      <c r="M201" s="236"/>
      <c r="N201" s="237"/>
      <c r="O201" s="238"/>
      <c r="P201" s="238"/>
      <c r="Q201" s="238"/>
      <c r="R201" s="238"/>
      <c r="S201" s="238"/>
      <c r="T201" s="238"/>
      <c r="U201" s="238"/>
      <c r="V201" s="238"/>
      <c r="W201" s="238"/>
      <c r="X201" s="239"/>
      <c r="Y201" s="13"/>
      <c r="Z201" s="13"/>
      <c r="AA201" s="13"/>
      <c r="AB201" s="13"/>
      <c r="AC201" s="13"/>
      <c r="AD201" s="13"/>
      <c r="AE201" s="13"/>
      <c r="AT201" s="240" t="s">
        <v>147</v>
      </c>
      <c r="AU201" s="240" t="s">
        <v>90</v>
      </c>
      <c r="AV201" s="13" t="s">
        <v>90</v>
      </c>
      <c r="AW201" s="13" t="s">
        <v>5</v>
      </c>
      <c r="AX201" s="13" t="s">
        <v>79</v>
      </c>
      <c r="AY201" s="240" t="s">
        <v>139</v>
      </c>
    </row>
    <row r="202" s="14" customFormat="1">
      <c r="A202" s="14"/>
      <c r="B202" s="241"/>
      <c r="C202" s="242"/>
      <c r="D202" s="231" t="s">
        <v>147</v>
      </c>
      <c r="E202" s="243" t="s">
        <v>1</v>
      </c>
      <c r="F202" s="244" t="s">
        <v>149</v>
      </c>
      <c r="G202" s="242"/>
      <c r="H202" s="245">
        <v>13.451000000000001</v>
      </c>
      <c r="I202" s="246"/>
      <c r="J202" s="246"/>
      <c r="K202" s="242"/>
      <c r="L202" s="242"/>
      <c r="M202" s="247"/>
      <c r="N202" s="248"/>
      <c r="O202" s="249"/>
      <c r="P202" s="249"/>
      <c r="Q202" s="249"/>
      <c r="R202" s="249"/>
      <c r="S202" s="249"/>
      <c r="T202" s="249"/>
      <c r="U202" s="249"/>
      <c r="V202" s="249"/>
      <c r="W202" s="249"/>
      <c r="X202" s="250"/>
      <c r="Y202" s="14"/>
      <c r="Z202" s="14"/>
      <c r="AA202" s="14"/>
      <c r="AB202" s="14"/>
      <c r="AC202" s="14"/>
      <c r="AD202" s="14"/>
      <c r="AE202" s="14"/>
      <c r="AT202" s="251" t="s">
        <v>147</v>
      </c>
      <c r="AU202" s="251" t="s">
        <v>90</v>
      </c>
      <c r="AV202" s="14" t="s">
        <v>145</v>
      </c>
      <c r="AW202" s="14" t="s">
        <v>5</v>
      </c>
      <c r="AX202" s="14" t="s">
        <v>84</v>
      </c>
      <c r="AY202" s="251" t="s">
        <v>139</v>
      </c>
    </row>
    <row r="203" s="2" customFormat="1" ht="24.15" customHeight="1">
      <c r="A203" s="38"/>
      <c r="B203" s="39"/>
      <c r="C203" s="252" t="s">
        <v>242</v>
      </c>
      <c r="D203" s="252" t="s">
        <v>195</v>
      </c>
      <c r="E203" s="253" t="s">
        <v>243</v>
      </c>
      <c r="F203" s="254" t="s">
        <v>244</v>
      </c>
      <c r="G203" s="255" t="s">
        <v>245</v>
      </c>
      <c r="H203" s="256">
        <v>125</v>
      </c>
      <c r="I203" s="257"/>
      <c r="J203" s="258"/>
      <c r="K203" s="259">
        <f>ROUND(P203*H203,2)</f>
        <v>0</v>
      </c>
      <c r="L203" s="254" t="s">
        <v>144</v>
      </c>
      <c r="M203" s="260"/>
      <c r="N203" s="261" t="s">
        <v>1</v>
      </c>
      <c r="O203" s="223" t="s">
        <v>42</v>
      </c>
      <c r="P203" s="224">
        <f>I203+J203</f>
        <v>0</v>
      </c>
      <c r="Q203" s="224">
        <f>ROUND(I203*H203,2)</f>
        <v>0</v>
      </c>
      <c r="R203" s="224">
        <f>ROUND(J203*H203,2)</f>
        <v>0</v>
      </c>
      <c r="S203" s="91"/>
      <c r="T203" s="225">
        <f>S203*H203</f>
        <v>0</v>
      </c>
      <c r="U203" s="225">
        <v>0.012</v>
      </c>
      <c r="V203" s="225">
        <f>U203*H203</f>
        <v>1.5</v>
      </c>
      <c r="W203" s="225">
        <v>0</v>
      </c>
      <c r="X203" s="226">
        <f>W203*H203</f>
        <v>0</v>
      </c>
      <c r="Y203" s="38"/>
      <c r="Z203" s="38"/>
      <c r="AA203" s="38"/>
      <c r="AB203" s="38"/>
      <c r="AC203" s="38"/>
      <c r="AD203" s="38"/>
      <c r="AE203" s="38"/>
      <c r="AR203" s="227" t="s">
        <v>190</v>
      </c>
      <c r="AT203" s="227" t="s">
        <v>195</v>
      </c>
      <c r="AU203" s="227" t="s">
        <v>90</v>
      </c>
      <c r="AY203" s="17" t="s">
        <v>139</v>
      </c>
      <c r="BE203" s="228">
        <f>IF(O203="základní",K203,0)</f>
        <v>0</v>
      </c>
      <c r="BF203" s="228">
        <f>IF(O203="snížená",K203,0)</f>
        <v>0</v>
      </c>
      <c r="BG203" s="228">
        <f>IF(O203="zákl. přenesená",K203,0)</f>
        <v>0</v>
      </c>
      <c r="BH203" s="228">
        <f>IF(O203="sníž. přenesená",K203,0)</f>
        <v>0</v>
      </c>
      <c r="BI203" s="228">
        <f>IF(O203="nulová",K203,0)</f>
        <v>0</v>
      </c>
      <c r="BJ203" s="17" t="s">
        <v>84</v>
      </c>
      <c r="BK203" s="228">
        <f>ROUND(P203*H203,2)</f>
        <v>0</v>
      </c>
      <c r="BL203" s="17" t="s">
        <v>145</v>
      </c>
      <c r="BM203" s="227" t="s">
        <v>246</v>
      </c>
    </row>
    <row r="204" s="15" customFormat="1">
      <c r="A204" s="15"/>
      <c r="B204" s="262"/>
      <c r="C204" s="263"/>
      <c r="D204" s="231" t="s">
        <v>147</v>
      </c>
      <c r="E204" s="264" t="s">
        <v>1</v>
      </c>
      <c r="F204" s="265" t="s">
        <v>247</v>
      </c>
      <c r="G204" s="263"/>
      <c r="H204" s="264" t="s">
        <v>1</v>
      </c>
      <c r="I204" s="266"/>
      <c r="J204" s="266"/>
      <c r="K204" s="263"/>
      <c r="L204" s="263"/>
      <c r="M204" s="267"/>
      <c r="N204" s="268"/>
      <c r="O204" s="269"/>
      <c r="P204" s="269"/>
      <c r="Q204" s="269"/>
      <c r="R204" s="269"/>
      <c r="S204" s="269"/>
      <c r="T204" s="269"/>
      <c r="U204" s="269"/>
      <c r="V204" s="269"/>
      <c r="W204" s="269"/>
      <c r="X204" s="270"/>
      <c r="Y204" s="15"/>
      <c r="Z204" s="15"/>
      <c r="AA204" s="15"/>
      <c r="AB204" s="15"/>
      <c r="AC204" s="15"/>
      <c r="AD204" s="15"/>
      <c r="AE204" s="15"/>
      <c r="AT204" s="271" t="s">
        <v>147</v>
      </c>
      <c r="AU204" s="271" t="s">
        <v>90</v>
      </c>
      <c r="AV204" s="15" t="s">
        <v>84</v>
      </c>
      <c r="AW204" s="15" t="s">
        <v>5</v>
      </c>
      <c r="AX204" s="15" t="s">
        <v>79</v>
      </c>
      <c r="AY204" s="271" t="s">
        <v>139</v>
      </c>
    </row>
    <row r="205" s="13" customFormat="1">
      <c r="A205" s="13"/>
      <c r="B205" s="229"/>
      <c r="C205" s="230"/>
      <c r="D205" s="231" t="s">
        <v>147</v>
      </c>
      <c r="E205" s="232" t="s">
        <v>1</v>
      </c>
      <c r="F205" s="233" t="s">
        <v>248</v>
      </c>
      <c r="G205" s="230"/>
      <c r="H205" s="234">
        <v>125</v>
      </c>
      <c r="I205" s="235"/>
      <c r="J205" s="235"/>
      <c r="K205" s="230"/>
      <c r="L205" s="230"/>
      <c r="M205" s="236"/>
      <c r="N205" s="237"/>
      <c r="O205" s="238"/>
      <c r="P205" s="238"/>
      <c r="Q205" s="238"/>
      <c r="R205" s="238"/>
      <c r="S205" s="238"/>
      <c r="T205" s="238"/>
      <c r="U205" s="238"/>
      <c r="V205" s="238"/>
      <c r="W205" s="238"/>
      <c r="X205" s="239"/>
      <c r="Y205" s="13"/>
      <c r="Z205" s="13"/>
      <c r="AA205" s="13"/>
      <c r="AB205" s="13"/>
      <c r="AC205" s="13"/>
      <c r="AD205" s="13"/>
      <c r="AE205" s="13"/>
      <c r="AT205" s="240" t="s">
        <v>147</v>
      </c>
      <c r="AU205" s="240" t="s">
        <v>90</v>
      </c>
      <c r="AV205" s="13" t="s">
        <v>90</v>
      </c>
      <c r="AW205" s="13" t="s">
        <v>5</v>
      </c>
      <c r="AX205" s="13" t="s">
        <v>79</v>
      </c>
      <c r="AY205" s="240" t="s">
        <v>139</v>
      </c>
    </row>
    <row r="206" s="14" customFormat="1">
      <c r="A206" s="14"/>
      <c r="B206" s="241"/>
      <c r="C206" s="242"/>
      <c r="D206" s="231" t="s">
        <v>147</v>
      </c>
      <c r="E206" s="243" t="s">
        <v>1</v>
      </c>
      <c r="F206" s="244" t="s">
        <v>149</v>
      </c>
      <c r="G206" s="242"/>
      <c r="H206" s="245">
        <v>125</v>
      </c>
      <c r="I206" s="246"/>
      <c r="J206" s="246"/>
      <c r="K206" s="242"/>
      <c r="L206" s="242"/>
      <c r="M206" s="247"/>
      <c r="N206" s="248"/>
      <c r="O206" s="249"/>
      <c r="P206" s="249"/>
      <c r="Q206" s="249"/>
      <c r="R206" s="249"/>
      <c r="S206" s="249"/>
      <c r="T206" s="249"/>
      <c r="U206" s="249"/>
      <c r="V206" s="249"/>
      <c r="W206" s="249"/>
      <c r="X206" s="250"/>
      <c r="Y206" s="14"/>
      <c r="Z206" s="14"/>
      <c r="AA206" s="14"/>
      <c r="AB206" s="14"/>
      <c r="AC206" s="14"/>
      <c r="AD206" s="14"/>
      <c r="AE206" s="14"/>
      <c r="AT206" s="251" t="s">
        <v>147</v>
      </c>
      <c r="AU206" s="251" t="s">
        <v>90</v>
      </c>
      <c r="AV206" s="14" t="s">
        <v>145</v>
      </c>
      <c r="AW206" s="14" t="s">
        <v>5</v>
      </c>
      <c r="AX206" s="14" t="s">
        <v>84</v>
      </c>
      <c r="AY206" s="251" t="s">
        <v>139</v>
      </c>
    </row>
    <row r="207" s="12" customFormat="1" ht="22.8" customHeight="1">
      <c r="A207" s="12"/>
      <c r="B207" s="198"/>
      <c r="C207" s="199"/>
      <c r="D207" s="200" t="s">
        <v>78</v>
      </c>
      <c r="E207" s="213" t="s">
        <v>164</v>
      </c>
      <c r="F207" s="213" t="s">
        <v>249</v>
      </c>
      <c r="G207" s="199"/>
      <c r="H207" s="199"/>
      <c r="I207" s="202"/>
      <c r="J207" s="202"/>
      <c r="K207" s="214">
        <f>BK207</f>
        <v>0</v>
      </c>
      <c r="L207" s="199"/>
      <c r="M207" s="204"/>
      <c r="N207" s="205"/>
      <c r="O207" s="206"/>
      <c r="P207" s="206"/>
      <c r="Q207" s="207">
        <f>SUM(Q208:Q223)</f>
        <v>0</v>
      </c>
      <c r="R207" s="207">
        <f>SUM(R208:R223)</f>
        <v>0</v>
      </c>
      <c r="S207" s="206"/>
      <c r="T207" s="208">
        <f>SUM(T208:T223)</f>
        <v>0</v>
      </c>
      <c r="U207" s="206"/>
      <c r="V207" s="208">
        <f>SUM(V208:V223)</f>
        <v>5.1132142599999995</v>
      </c>
      <c r="W207" s="206"/>
      <c r="X207" s="209">
        <f>SUM(X208:X223)</f>
        <v>0</v>
      </c>
      <c r="Y207" s="12"/>
      <c r="Z207" s="12"/>
      <c r="AA207" s="12"/>
      <c r="AB207" s="12"/>
      <c r="AC207" s="12"/>
      <c r="AD207" s="12"/>
      <c r="AE207" s="12"/>
      <c r="AR207" s="210" t="s">
        <v>84</v>
      </c>
      <c r="AT207" s="211" t="s">
        <v>78</v>
      </c>
      <c r="AU207" s="211" t="s">
        <v>84</v>
      </c>
      <c r="AY207" s="210" t="s">
        <v>139</v>
      </c>
      <c r="BK207" s="212">
        <f>SUM(BK208:BK223)</f>
        <v>0</v>
      </c>
    </row>
    <row r="208" s="2" customFormat="1" ht="24.15" customHeight="1">
      <c r="A208" s="38"/>
      <c r="B208" s="39"/>
      <c r="C208" s="215" t="s">
        <v>250</v>
      </c>
      <c r="D208" s="215" t="s">
        <v>141</v>
      </c>
      <c r="E208" s="216" t="s">
        <v>251</v>
      </c>
      <c r="F208" s="217" t="s">
        <v>252</v>
      </c>
      <c r="G208" s="218" t="s">
        <v>88</v>
      </c>
      <c r="H208" s="219">
        <v>10.132999999999999</v>
      </c>
      <c r="I208" s="220"/>
      <c r="J208" s="220"/>
      <c r="K208" s="221">
        <f>ROUND(P208*H208,2)</f>
        <v>0</v>
      </c>
      <c r="L208" s="217" t="s">
        <v>144</v>
      </c>
      <c r="M208" s="44"/>
      <c r="N208" s="222" t="s">
        <v>1</v>
      </c>
      <c r="O208" s="223" t="s">
        <v>42</v>
      </c>
      <c r="P208" s="224">
        <f>I208+J208</f>
        <v>0</v>
      </c>
      <c r="Q208" s="224">
        <f>ROUND(I208*H208,2)</f>
        <v>0</v>
      </c>
      <c r="R208" s="224">
        <f>ROUND(J208*H208,2)</f>
        <v>0</v>
      </c>
      <c r="S208" s="91"/>
      <c r="T208" s="225">
        <f>S208*H208</f>
        <v>0</v>
      </c>
      <c r="U208" s="225">
        <v>0.29899999999999999</v>
      </c>
      <c r="V208" s="225">
        <f>U208*H208</f>
        <v>3.0297669999999997</v>
      </c>
      <c r="W208" s="225">
        <v>0</v>
      </c>
      <c r="X208" s="226">
        <f>W208*H208</f>
        <v>0</v>
      </c>
      <c r="Y208" s="38"/>
      <c r="Z208" s="38"/>
      <c r="AA208" s="38"/>
      <c r="AB208" s="38"/>
      <c r="AC208" s="38"/>
      <c r="AD208" s="38"/>
      <c r="AE208" s="38"/>
      <c r="AR208" s="227" t="s">
        <v>145</v>
      </c>
      <c r="AT208" s="227" t="s">
        <v>141</v>
      </c>
      <c r="AU208" s="227" t="s">
        <v>90</v>
      </c>
      <c r="AY208" s="17" t="s">
        <v>139</v>
      </c>
      <c r="BE208" s="228">
        <f>IF(O208="základní",K208,0)</f>
        <v>0</v>
      </c>
      <c r="BF208" s="228">
        <f>IF(O208="snížená",K208,0)</f>
        <v>0</v>
      </c>
      <c r="BG208" s="228">
        <f>IF(O208="zákl. přenesená",K208,0)</f>
        <v>0</v>
      </c>
      <c r="BH208" s="228">
        <f>IF(O208="sníž. přenesená",K208,0)</f>
        <v>0</v>
      </c>
      <c r="BI208" s="228">
        <f>IF(O208="nulová",K208,0)</f>
        <v>0</v>
      </c>
      <c r="BJ208" s="17" t="s">
        <v>84</v>
      </c>
      <c r="BK208" s="228">
        <f>ROUND(P208*H208,2)</f>
        <v>0</v>
      </c>
      <c r="BL208" s="17" t="s">
        <v>145</v>
      </c>
      <c r="BM208" s="227" t="s">
        <v>253</v>
      </c>
    </row>
    <row r="209" s="13" customFormat="1">
      <c r="A209" s="13"/>
      <c r="B209" s="229"/>
      <c r="C209" s="230"/>
      <c r="D209" s="231" t="s">
        <v>147</v>
      </c>
      <c r="E209" s="232" t="s">
        <v>1</v>
      </c>
      <c r="F209" s="233" t="s">
        <v>86</v>
      </c>
      <c r="G209" s="230"/>
      <c r="H209" s="234">
        <v>10.132999999999999</v>
      </c>
      <c r="I209" s="235"/>
      <c r="J209" s="235"/>
      <c r="K209" s="230"/>
      <c r="L209" s="230"/>
      <c r="M209" s="236"/>
      <c r="N209" s="237"/>
      <c r="O209" s="238"/>
      <c r="P209" s="238"/>
      <c r="Q209" s="238"/>
      <c r="R209" s="238"/>
      <c r="S209" s="238"/>
      <c r="T209" s="238"/>
      <c r="U209" s="238"/>
      <c r="V209" s="238"/>
      <c r="W209" s="238"/>
      <c r="X209" s="239"/>
      <c r="Y209" s="13"/>
      <c r="Z209" s="13"/>
      <c r="AA209" s="13"/>
      <c r="AB209" s="13"/>
      <c r="AC209" s="13"/>
      <c r="AD209" s="13"/>
      <c r="AE209" s="13"/>
      <c r="AT209" s="240" t="s">
        <v>147</v>
      </c>
      <c r="AU209" s="240" t="s">
        <v>90</v>
      </c>
      <c r="AV209" s="13" t="s">
        <v>90</v>
      </c>
      <c r="AW209" s="13" t="s">
        <v>5</v>
      </c>
      <c r="AX209" s="13" t="s">
        <v>79</v>
      </c>
      <c r="AY209" s="240" t="s">
        <v>139</v>
      </c>
    </row>
    <row r="210" s="14" customFormat="1">
      <c r="A210" s="14"/>
      <c r="B210" s="241"/>
      <c r="C210" s="242"/>
      <c r="D210" s="231" t="s">
        <v>147</v>
      </c>
      <c r="E210" s="243" t="s">
        <v>1</v>
      </c>
      <c r="F210" s="244" t="s">
        <v>149</v>
      </c>
      <c r="G210" s="242"/>
      <c r="H210" s="245">
        <v>10.132999999999999</v>
      </c>
      <c r="I210" s="246"/>
      <c r="J210" s="246"/>
      <c r="K210" s="242"/>
      <c r="L210" s="242"/>
      <c r="M210" s="247"/>
      <c r="N210" s="248"/>
      <c r="O210" s="249"/>
      <c r="P210" s="249"/>
      <c r="Q210" s="249"/>
      <c r="R210" s="249"/>
      <c r="S210" s="249"/>
      <c r="T210" s="249"/>
      <c r="U210" s="249"/>
      <c r="V210" s="249"/>
      <c r="W210" s="249"/>
      <c r="X210" s="250"/>
      <c r="Y210" s="14"/>
      <c r="Z210" s="14"/>
      <c r="AA210" s="14"/>
      <c r="AB210" s="14"/>
      <c r="AC210" s="14"/>
      <c r="AD210" s="14"/>
      <c r="AE210" s="14"/>
      <c r="AT210" s="251" t="s">
        <v>147</v>
      </c>
      <c r="AU210" s="251" t="s">
        <v>90</v>
      </c>
      <c r="AV210" s="14" t="s">
        <v>145</v>
      </c>
      <c r="AW210" s="14" t="s">
        <v>5</v>
      </c>
      <c r="AX210" s="14" t="s">
        <v>84</v>
      </c>
      <c r="AY210" s="251" t="s">
        <v>139</v>
      </c>
    </row>
    <row r="211" s="2" customFormat="1">
      <c r="A211" s="38"/>
      <c r="B211" s="39"/>
      <c r="C211" s="40"/>
      <c r="D211" s="231" t="s">
        <v>254</v>
      </c>
      <c r="E211" s="40"/>
      <c r="F211" s="272" t="s">
        <v>255</v>
      </c>
      <c r="G211" s="40"/>
      <c r="H211" s="40"/>
      <c r="I211" s="40"/>
      <c r="J211" s="40"/>
      <c r="K211" s="40"/>
      <c r="L211" s="40"/>
      <c r="M211" s="44"/>
      <c r="N211" s="273"/>
      <c r="O211" s="274"/>
      <c r="P211" s="91"/>
      <c r="Q211" s="91"/>
      <c r="R211" s="91"/>
      <c r="S211" s="91"/>
      <c r="T211" s="91"/>
      <c r="U211" s="91"/>
      <c r="V211" s="91"/>
      <c r="W211" s="91"/>
      <c r="X211" s="92"/>
      <c r="Y211" s="38"/>
      <c r="Z211" s="38"/>
      <c r="AA211" s="38"/>
      <c r="AB211" s="38"/>
      <c r="AC211" s="38"/>
      <c r="AD211" s="38"/>
      <c r="AE211" s="38"/>
      <c r="AU211" s="17" t="s">
        <v>90</v>
      </c>
    </row>
    <row r="212" s="2" customFormat="1">
      <c r="A212" s="38"/>
      <c r="B212" s="39"/>
      <c r="C212" s="40"/>
      <c r="D212" s="231" t="s">
        <v>254</v>
      </c>
      <c r="E212" s="40"/>
      <c r="F212" s="275" t="s">
        <v>89</v>
      </c>
      <c r="G212" s="40"/>
      <c r="H212" s="276">
        <v>10.132999999999999</v>
      </c>
      <c r="I212" s="40"/>
      <c r="J212" s="40"/>
      <c r="K212" s="40"/>
      <c r="L212" s="40"/>
      <c r="M212" s="44"/>
      <c r="N212" s="273"/>
      <c r="O212" s="274"/>
      <c r="P212" s="91"/>
      <c r="Q212" s="91"/>
      <c r="R212" s="91"/>
      <c r="S212" s="91"/>
      <c r="T212" s="91"/>
      <c r="U212" s="91"/>
      <c r="V212" s="91"/>
      <c r="W212" s="91"/>
      <c r="X212" s="92"/>
      <c r="Y212" s="38"/>
      <c r="Z212" s="38"/>
      <c r="AA212" s="38"/>
      <c r="AB212" s="38"/>
      <c r="AC212" s="38"/>
      <c r="AD212" s="38"/>
      <c r="AE212" s="38"/>
      <c r="AU212" s="17" t="s">
        <v>90</v>
      </c>
    </row>
    <row r="213" s="2" customFormat="1" ht="24.15" customHeight="1">
      <c r="A213" s="38"/>
      <c r="B213" s="39"/>
      <c r="C213" s="215" t="s">
        <v>256</v>
      </c>
      <c r="D213" s="215" t="s">
        <v>141</v>
      </c>
      <c r="E213" s="216" t="s">
        <v>257</v>
      </c>
      <c r="F213" s="217" t="s">
        <v>258</v>
      </c>
      <c r="G213" s="218" t="s">
        <v>88</v>
      </c>
      <c r="H213" s="219">
        <v>10.132999999999999</v>
      </c>
      <c r="I213" s="220"/>
      <c r="J213" s="220"/>
      <c r="K213" s="221">
        <f>ROUND(P213*H213,2)</f>
        <v>0</v>
      </c>
      <c r="L213" s="217" t="s">
        <v>144</v>
      </c>
      <c r="M213" s="44"/>
      <c r="N213" s="222" t="s">
        <v>1</v>
      </c>
      <c r="O213" s="223" t="s">
        <v>42</v>
      </c>
      <c r="P213" s="224">
        <f>I213+J213</f>
        <v>0</v>
      </c>
      <c r="Q213" s="224">
        <f>ROUND(I213*H213,2)</f>
        <v>0</v>
      </c>
      <c r="R213" s="224">
        <f>ROUND(J213*H213,2)</f>
        <v>0</v>
      </c>
      <c r="S213" s="91"/>
      <c r="T213" s="225">
        <f>S213*H213</f>
        <v>0</v>
      </c>
      <c r="U213" s="225">
        <v>0.089219999999999994</v>
      </c>
      <c r="V213" s="225">
        <f>U213*H213</f>
        <v>0.9040662599999999</v>
      </c>
      <c r="W213" s="225">
        <v>0</v>
      </c>
      <c r="X213" s="226">
        <f>W213*H213</f>
        <v>0</v>
      </c>
      <c r="Y213" s="38"/>
      <c r="Z213" s="38"/>
      <c r="AA213" s="38"/>
      <c r="AB213" s="38"/>
      <c r="AC213" s="38"/>
      <c r="AD213" s="38"/>
      <c r="AE213" s="38"/>
      <c r="AR213" s="227" t="s">
        <v>145</v>
      </c>
      <c r="AT213" s="227" t="s">
        <v>141</v>
      </c>
      <c r="AU213" s="227" t="s">
        <v>90</v>
      </c>
      <c r="AY213" s="17" t="s">
        <v>139</v>
      </c>
      <c r="BE213" s="228">
        <f>IF(O213="základní",K213,0)</f>
        <v>0</v>
      </c>
      <c r="BF213" s="228">
        <f>IF(O213="snížená",K213,0)</f>
        <v>0</v>
      </c>
      <c r="BG213" s="228">
        <f>IF(O213="zákl. přenesená",K213,0)</f>
        <v>0</v>
      </c>
      <c r="BH213" s="228">
        <f>IF(O213="sníž. přenesená",K213,0)</f>
        <v>0</v>
      </c>
      <c r="BI213" s="228">
        <f>IF(O213="nulová",K213,0)</f>
        <v>0</v>
      </c>
      <c r="BJ213" s="17" t="s">
        <v>84</v>
      </c>
      <c r="BK213" s="228">
        <f>ROUND(P213*H213,2)</f>
        <v>0</v>
      </c>
      <c r="BL213" s="17" t="s">
        <v>145</v>
      </c>
      <c r="BM213" s="227" t="s">
        <v>259</v>
      </c>
    </row>
    <row r="214" s="13" customFormat="1">
      <c r="A214" s="13"/>
      <c r="B214" s="229"/>
      <c r="C214" s="230"/>
      <c r="D214" s="231" t="s">
        <v>147</v>
      </c>
      <c r="E214" s="232" t="s">
        <v>1</v>
      </c>
      <c r="F214" s="233" t="s">
        <v>86</v>
      </c>
      <c r="G214" s="230"/>
      <c r="H214" s="234">
        <v>10.132999999999999</v>
      </c>
      <c r="I214" s="235"/>
      <c r="J214" s="235"/>
      <c r="K214" s="230"/>
      <c r="L214" s="230"/>
      <c r="M214" s="236"/>
      <c r="N214" s="237"/>
      <c r="O214" s="238"/>
      <c r="P214" s="238"/>
      <c r="Q214" s="238"/>
      <c r="R214" s="238"/>
      <c r="S214" s="238"/>
      <c r="T214" s="238"/>
      <c r="U214" s="238"/>
      <c r="V214" s="238"/>
      <c r="W214" s="238"/>
      <c r="X214" s="239"/>
      <c r="Y214" s="13"/>
      <c r="Z214" s="13"/>
      <c r="AA214" s="13"/>
      <c r="AB214" s="13"/>
      <c r="AC214" s="13"/>
      <c r="AD214" s="13"/>
      <c r="AE214" s="13"/>
      <c r="AT214" s="240" t="s">
        <v>147</v>
      </c>
      <c r="AU214" s="240" t="s">
        <v>90</v>
      </c>
      <c r="AV214" s="13" t="s">
        <v>90</v>
      </c>
      <c r="AW214" s="13" t="s">
        <v>5</v>
      </c>
      <c r="AX214" s="13" t="s">
        <v>79</v>
      </c>
      <c r="AY214" s="240" t="s">
        <v>139</v>
      </c>
    </row>
    <row r="215" s="14" customFormat="1">
      <c r="A215" s="14"/>
      <c r="B215" s="241"/>
      <c r="C215" s="242"/>
      <c r="D215" s="231" t="s">
        <v>147</v>
      </c>
      <c r="E215" s="243" t="s">
        <v>1</v>
      </c>
      <c r="F215" s="244" t="s">
        <v>149</v>
      </c>
      <c r="G215" s="242"/>
      <c r="H215" s="245">
        <v>10.132999999999999</v>
      </c>
      <c r="I215" s="246"/>
      <c r="J215" s="246"/>
      <c r="K215" s="242"/>
      <c r="L215" s="242"/>
      <c r="M215" s="247"/>
      <c r="N215" s="248"/>
      <c r="O215" s="249"/>
      <c r="P215" s="249"/>
      <c r="Q215" s="249"/>
      <c r="R215" s="249"/>
      <c r="S215" s="249"/>
      <c r="T215" s="249"/>
      <c r="U215" s="249"/>
      <c r="V215" s="249"/>
      <c r="W215" s="249"/>
      <c r="X215" s="250"/>
      <c r="Y215" s="14"/>
      <c r="Z215" s="14"/>
      <c r="AA215" s="14"/>
      <c r="AB215" s="14"/>
      <c r="AC215" s="14"/>
      <c r="AD215" s="14"/>
      <c r="AE215" s="14"/>
      <c r="AT215" s="251" t="s">
        <v>147</v>
      </c>
      <c r="AU215" s="251" t="s">
        <v>90</v>
      </c>
      <c r="AV215" s="14" t="s">
        <v>145</v>
      </c>
      <c r="AW215" s="14" t="s">
        <v>5</v>
      </c>
      <c r="AX215" s="14" t="s">
        <v>84</v>
      </c>
      <c r="AY215" s="251" t="s">
        <v>139</v>
      </c>
    </row>
    <row r="216" s="2" customFormat="1">
      <c r="A216" s="38"/>
      <c r="B216" s="39"/>
      <c r="C216" s="40"/>
      <c r="D216" s="231" t="s">
        <v>254</v>
      </c>
      <c r="E216" s="40"/>
      <c r="F216" s="272" t="s">
        <v>255</v>
      </c>
      <c r="G216" s="40"/>
      <c r="H216" s="40"/>
      <c r="I216" s="40"/>
      <c r="J216" s="40"/>
      <c r="K216" s="40"/>
      <c r="L216" s="40"/>
      <c r="M216" s="44"/>
      <c r="N216" s="273"/>
      <c r="O216" s="274"/>
      <c r="P216" s="91"/>
      <c r="Q216" s="91"/>
      <c r="R216" s="91"/>
      <c r="S216" s="91"/>
      <c r="T216" s="91"/>
      <c r="U216" s="91"/>
      <c r="V216" s="91"/>
      <c r="W216" s="91"/>
      <c r="X216" s="92"/>
      <c r="Y216" s="38"/>
      <c r="Z216" s="38"/>
      <c r="AA216" s="38"/>
      <c r="AB216" s="38"/>
      <c r="AC216" s="38"/>
      <c r="AD216" s="38"/>
      <c r="AE216" s="38"/>
      <c r="AU216" s="17" t="s">
        <v>90</v>
      </c>
    </row>
    <row r="217" s="2" customFormat="1">
      <c r="A217" s="38"/>
      <c r="B217" s="39"/>
      <c r="C217" s="40"/>
      <c r="D217" s="231" t="s">
        <v>254</v>
      </c>
      <c r="E217" s="40"/>
      <c r="F217" s="275" t="s">
        <v>89</v>
      </c>
      <c r="G217" s="40"/>
      <c r="H217" s="276">
        <v>10.132999999999999</v>
      </c>
      <c r="I217" s="40"/>
      <c r="J217" s="40"/>
      <c r="K217" s="40"/>
      <c r="L217" s="40"/>
      <c r="M217" s="44"/>
      <c r="N217" s="273"/>
      <c r="O217" s="274"/>
      <c r="P217" s="91"/>
      <c r="Q217" s="91"/>
      <c r="R217" s="91"/>
      <c r="S217" s="91"/>
      <c r="T217" s="91"/>
      <c r="U217" s="91"/>
      <c r="V217" s="91"/>
      <c r="W217" s="91"/>
      <c r="X217" s="92"/>
      <c r="Y217" s="38"/>
      <c r="Z217" s="38"/>
      <c r="AA217" s="38"/>
      <c r="AB217" s="38"/>
      <c r="AC217" s="38"/>
      <c r="AD217" s="38"/>
      <c r="AE217" s="38"/>
      <c r="AU217" s="17" t="s">
        <v>90</v>
      </c>
    </row>
    <row r="218" s="2" customFormat="1" ht="24.15" customHeight="1">
      <c r="A218" s="38"/>
      <c r="B218" s="39"/>
      <c r="C218" s="252" t="s">
        <v>260</v>
      </c>
      <c r="D218" s="252" t="s">
        <v>195</v>
      </c>
      <c r="E218" s="253" t="s">
        <v>261</v>
      </c>
      <c r="F218" s="254" t="s">
        <v>262</v>
      </c>
      <c r="G218" s="255" t="s">
        <v>88</v>
      </c>
      <c r="H218" s="256">
        <v>10.436999999999999</v>
      </c>
      <c r="I218" s="257"/>
      <c r="J218" s="258"/>
      <c r="K218" s="259">
        <f>ROUND(P218*H218,2)</f>
        <v>0</v>
      </c>
      <c r="L218" s="254" t="s">
        <v>144</v>
      </c>
      <c r="M218" s="260"/>
      <c r="N218" s="261" t="s">
        <v>1</v>
      </c>
      <c r="O218" s="223" t="s">
        <v>42</v>
      </c>
      <c r="P218" s="224">
        <f>I218+J218</f>
        <v>0</v>
      </c>
      <c r="Q218" s="224">
        <f>ROUND(I218*H218,2)</f>
        <v>0</v>
      </c>
      <c r="R218" s="224">
        <f>ROUND(J218*H218,2)</f>
        <v>0</v>
      </c>
      <c r="S218" s="91"/>
      <c r="T218" s="225">
        <f>S218*H218</f>
        <v>0</v>
      </c>
      <c r="U218" s="225">
        <v>0.113</v>
      </c>
      <c r="V218" s="225">
        <f>U218*H218</f>
        <v>1.179381</v>
      </c>
      <c r="W218" s="225">
        <v>0</v>
      </c>
      <c r="X218" s="226">
        <f>W218*H218</f>
        <v>0</v>
      </c>
      <c r="Y218" s="38"/>
      <c r="Z218" s="38"/>
      <c r="AA218" s="38"/>
      <c r="AB218" s="38"/>
      <c r="AC218" s="38"/>
      <c r="AD218" s="38"/>
      <c r="AE218" s="38"/>
      <c r="AR218" s="227" t="s">
        <v>190</v>
      </c>
      <c r="AT218" s="227" t="s">
        <v>195</v>
      </c>
      <c r="AU218" s="227" t="s">
        <v>90</v>
      </c>
      <c r="AY218" s="17" t="s">
        <v>139</v>
      </c>
      <c r="BE218" s="228">
        <f>IF(O218="základní",K218,0)</f>
        <v>0</v>
      </c>
      <c r="BF218" s="228">
        <f>IF(O218="snížená",K218,0)</f>
        <v>0</v>
      </c>
      <c r="BG218" s="228">
        <f>IF(O218="zákl. přenesená",K218,0)</f>
        <v>0</v>
      </c>
      <c r="BH218" s="228">
        <f>IF(O218="sníž. přenesená",K218,0)</f>
        <v>0</v>
      </c>
      <c r="BI218" s="228">
        <f>IF(O218="nulová",K218,0)</f>
        <v>0</v>
      </c>
      <c r="BJ218" s="17" t="s">
        <v>84</v>
      </c>
      <c r="BK218" s="228">
        <f>ROUND(P218*H218,2)</f>
        <v>0</v>
      </c>
      <c r="BL218" s="17" t="s">
        <v>145</v>
      </c>
      <c r="BM218" s="227" t="s">
        <v>263</v>
      </c>
    </row>
    <row r="219" s="13" customFormat="1">
      <c r="A219" s="13"/>
      <c r="B219" s="229"/>
      <c r="C219" s="230"/>
      <c r="D219" s="231" t="s">
        <v>147</v>
      </c>
      <c r="E219" s="232" t="s">
        <v>1</v>
      </c>
      <c r="F219" s="233" t="s">
        <v>86</v>
      </c>
      <c r="G219" s="230"/>
      <c r="H219" s="234">
        <v>10.132999999999999</v>
      </c>
      <c r="I219" s="235"/>
      <c r="J219" s="235"/>
      <c r="K219" s="230"/>
      <c r="L219" s="230"/>
      <c r="M219" s="236"/>
      <c r="N219" s="237"/>
      <c r="O219" s="238"/>
      <c r="P219" s="238"/>
      <c r="Q219" s="238"/>
      <c r="R219" s="238"/>
      <c r="S219" s="238"/>
      <c r="T219" s="238"/>
      <c r="U219" s="238"/>
      <c r="V219" s="238"/>
      <c r="W219" s="238"/>
      <c r="X219" s="239"/>
      <c r="Y219" s="13"/>
      <c r="Z219" s="13"/>
      <c r="AA219" s="13"/>
      <c r="AB219" s="13"/>
      <c r="AC219" s="13"/>
      <c r="AD219" s="13"/>
      <c r="AE219" s="13"/>
      <c r="AT219" s="240" t="s">
        <v>147</v>
      </c>
      <c r="AU219" s="240" t="s">
        <v>90</v>
      </c>
      <c r="AV219" s="13" t="s">
        <v>90</v>
      </c>
      <c r="AW219" s="13" t="s">
        <v>5</v>
      </c>
      <c r="AX219" s="13" t="s">
        <v>79</v>
      </c>
      <c r="AY219" s="240" t="s">
        <v>139</v>
      </c>
    </row>
    <row r="220" s="14" customFormat="1">
      <c r="A220" s="14"/>
      <c r="B220" s="241"/>
      <c r="C220" s="242"/>
      <c r="D220" s="231" t="s">
        <v>147</v>
      </c>
      <c r="E220" s="243" t="s">
        <v>1</v>
      </c>
      <c r="F220" s="244" t="s">
        <v>149</v>
      </c>
      <c r="G220" s="242"/>
      <c r="H220" s="245">
        <v>10.132999999999999</v>
      </c>
      <c r="I220" s="246"/>
      <c r="J220" s="246"/>
      <c r="K220" s="242"/>
      <c r="L220" s="242"/>
      <c r="M220" s="247"/>
      <c r="N220" s="248"/>
      <c r="O220" s="249"/>
      <c r="P220" s="249"/>
      <c r="Q220" s="249"/>
      <c r="R220" s="249"/>
      <c r="S220" s="249"/>
      <c r="T220" s="249"/>
      <c r="U220" s="249"/>
      <c r="V220" s="249"/>
      <c r="W220" s="249"/>
      <c r="X220" s="250"/>
      <c r="Y220" s="14"/>
      <c r="Z220" s="14"/>
      <c r="AA220" s="14"/>
      <c r="AB220" s="14"/>
      <c r="AC220" s="14"/>
      <c r="AD220" s="14"/>
      <c r="AE220" s="14"/>
      <c r="AT220" s="251" t="s">
        <v>147</v>
      </c>
      <c r="AU220" s="251" t="s">
        <v>90</v>
      </c>
      <c r="AV220" s="14" t="s">
        <v>145</v>
      </c>
      <c r="AW220" s="14" t="s">
        <v>5</v>
      </c>
      <c r="AX220" s="14" t="s">
        <v>84</v>
      </c>
      <c r="AY220" s="251" t="s">
        <v>139</v>
      </c>
    </row>
    <row r="221" s="2" customFormat="1">
      <c r="A221" s="38"/>
      <c r="B221" s="39"/>
      <c r="C221" s="40"/>
      <c r="D221" s="231" t="s">
        <v>254</v>
      </c>
      <c r="E221" s="40"/>
      <c r="F221" s="272" t="s">
        <v>255</v>
      </c>
      <c r="G221" s="40"/>
      <c r="H221" s="40"/>
      <c r="I221" s="40"/>
      <c r="J221" s="40"/>
      <c r="K221" s="40"/>
      <c r="L221" s="40"/>
      <c r="M221" s="44"/>
      <c r="N221" s="273"/>
      <c r="O221" s="274"/>
      <c r="P221" s="91"/>
      <c r="Q221" s="91"/>
      <c r="R221" s="91"/>
      <c r="S221" s="91"/>
      <c r="T221" s="91"/>
      <c r="U221" s="91"/>
      <c r="V221" s="91"/>
      <c r="W221" s="91"/>
      <c r="X221" s="92"/>
      <c r="Y221" s="38"/>
      <c r="Z221" s="38"/>
      <c r="AA221" s="38"/>
      <c r="AB221" s="38"/>
      <c r="AC221" s="38"/>
      <c r="AD221" s="38"/>
      <c r="AE221" s="38"/>
      <c r="AU221" s="17" t="s">
        <v>90</v>
      </c>
    </row>
    <row r="222" s="2" customFormat="1">
      <c r="A222" s="38"/>
      <c r="B222" s="39"/>
      <c r="C222" s="40"/>
      <c r="D222" s="231" t="s">
        <v>254</v>
      </c>
      <c r="E222" s="40"/>
      <c r="F222" s="275" t="s">
        <v>89</v>
      </c>
      <c r="G222" s="40"/>
      <c r="H222" s="276">
        <v>10.132999999999999</v>
      </c>
      <c r="I222" s="40"/>
      <c r="J222" s="40"/>
      <c r="K222" s="40"/>
      <c r="L222" s="40"/>
      <c r="M222" s="44"/>
      <c r="N222" s="273"/>
      <c r="O222" s="274"/>
      <c r="P222" s="91"/>
      <c r="Q222" s="91"/>
      <c r="R222" s="91"/>
      <c r="S222" s="91"/>
      <c r="T222" s="91"/>
      <c r="U222" s="91"/>
      <c r="V222" s="91"/>
      <c r="W222" s="91"/>
      <c r="X222" s="92"/>
      <c r="Y222" s="38"/>
      <c r="Z222" s="38"/>
      <c r="AA222" s="38"/>
      <c r="AB222" s="38"/>
      <c r="AC222" s="38"/>
      <c r="AD222" s="38"/>
      <c r="AE222" s="38"/>
      <c r="AU222" s="17" t="s">
        <v>90</v>
      </c>
    </row>
    <row r="223" s="13" customFormat="1">
      <c r="A223" s="13"/>
      <c r="B223" s="229"/>
      <c r="C223" s="230"/>
      <c r="D223" s="231" t="s">
        <v>147</v>
      </c>
      <c r="E223" s="230"/>
      <c r="F223" s="233" t="s">
        <v>264</v>
      </c>
      <c r="G223" s="230"/>
      <c r="H223" s="234">
        <v>10.436999999999999</v>
      </c>
      <c r="I223" s="235"/>
      <c r="J223" s="235"/>
      <c r="K223" s="230"/>
      <c r="L223" s="230"/>
      <c r="M223" s="236"/>
      <c r="N223" s="237"/>
      <c r="O223" s="238"/>
      <c r="P223" s="238"/>
      <c r="Q223" s="238"/>
      <c r="R223" s="238"/>
      <c r="S223" s="238"/>
      <c r="T223" s="238"/>
      <c r="U223" s="238"/>
      <c r="V223" s="238"/>
      <c r="W223" s="238"/>
      <c r="X223" s="239"/>
      <c r="Y223" s="13"/>
      <c r="Z223" s="13"/>
      <c r="AA223" s="13"/>
      <c r="AB223" s="13"/>
      <c r="AC223" s="13"/>
      <c r="AD223" s="13"/>
      <c r="AE223" s="13"/>
      <c r="AT223" s="240" t="s">
        <v>147</v>
      </c>
      <c r="AU223" s="240" t="s">
        <v>90</v>
      </c>
      <c r="AV223" s="13" t="s">
        <v>90</v>
      </c>
      <c r="AW223" s="13" t="s">
        <v>4</v>
      </c>
      <c r="AX223" s="13" t="s">
        <v>84</v>
      </c>
      <c r="AY223" s="240" t="s">
        <v>139</v>
      </c>
    </row>
    <row r="224" s="12" customFormat="1" ht="22.8" customHeight="1">
      <c r="A224" s="12"/>
      <c r="B224" s="198"/>
      <c r="C224" s="199"/>
      <c r="D224" s="200" t="s">
        <v>78</v>
      </c>
      <c r="E224" s="213" t="s">
        <v>170</v>
      </c>
      <c r="F224" s="213" t="s">
        <v>265</v>
      </c>
      <c r="G224" s="199"/>
      <c r="H224" s="199"/>
      <c r="I224" s="202"/>
      <c r="J224" s="202"/>
      <c r="K224" s="214">
        <f>BK224</f>
        <v>0</v>
      </c>
      <c r="L224" s="199"/>
      <c r="M224" s="204"/>
      <c r="N224" s="205"/>
      <c r="O224" s="206"/>
      <c r="P224" s="206"/>
      <c r="Q224" s="207">
        <f>SUM(Q225:Q235)</f>
        <v>0</v>
      </c>
      <c r="R224" s="207">
        <f>SUM(R225:R235)</f>
        <v>0</v>
      </c>
      <c r="S224" s="206"/>
      <c r="T224" s="208">
        <f>SUM(T225:T235)</f>
        <v>0</v>
      </c>
      <c r="U224" s="206"/>
      <c r="V224" s="208">
        <f>SUM(V225:V235)</f>
        <v>3.2157429999999998</v>
      </c>
      <c r="W224" s="206"/>
      <c r="X224" s="209">
        <f>SUM(X225:X235)</f>
        <v>0</v>
      </c>
      <c r="Y224" s="12"/>
      <c r="Z224" s="12"/>
      <c r="AA224" s="12"/>
      <c r="AB224" s="12"/>
      <c r="AC224" s="12"/>
      <c r="AD224" s="12"/>
      <c r="AE224" s="12"/>
      <c r="AR224" s="210" t="s">
        <v>84</v>
      </c>
      <c r="AT224" s="211" t="s">
        <v>78</v>
      </c>
      <c r="AU224" s="211" t="s">
        <v>84</v>
      </c>
      <c r="AY224" s="210" t="s">
        <v>139</v>
      </c>
      <c r="BK224" s="212">
        <f>SUM(BK225:BK235)</f>
        <v>0</v>
      </c>
    </row>
    <row r="225" s="2" customFormat="1" ht="24.15" customHeight="1">
      <c r="A225" s="38"/>
      <c r="B225" s="39"/>
      <c r="C225" s="215" t="s">
        <v>8</v>
      </c>
      <c r="D225" s="215" t="s">
        <v>141</v>
      </c>
      <c r="E225" s="216" t="s">
        <v>266</v>
      </c>
      <c r="F225" s="217" t="s">
        <v>267</v>
      </c>
      <c r="G225" s="218" t="s">
        <v>88</v>
      </c>
      <c r="H225" s="219">
        <v>0.48899999999999999</v>
      </c>
      <c r="I225" s="220"/>
      <c r="J225" s="220"/>
      <c r="K225" s="221">
        <f>ROUND(P225*H225,2)</f>
        <v>0</v>
      </c>
      <c r="L225" s="217" t="s">
        <v>144</v>
      </c>
      <c r="M225" s="44"/>
      <c r="N225" s="222" t="s">
        <v>1</v>
      </c>
      <c r="O225" s="223" t="s">
        <v>42</v>
      </c>
      <c r="P225" s="224">
        <f>I225+J225</f>
        <v>0</v>
      </c>
      <c r="Q225" s="224">
        <f>ROUND(I225*H225,2)</f>
        <v>0</v>
      </c>
      <c r="R225" s="224">
        <f>ROUND(J225*H225,2)</f>
        <v>0</v>
      </c>
      <c r="S225" s="91"/>
      <c r="T225" s="225">
        <f>S225*H225</f>
        <v>0</v>
      </c>
      <c r="U225" s="225">
        <v>0.0167</v>
      </c>
      <c r="V225" s="225">
        <f>U225*H225</f>
        <v>0.0081662999999999996</v>
      </c>
      <c r="W225" s="225">
        <v>0</v>
      </c>
      <c r="X225" s="226">
        <f>W225*H225</f>
        <v>0</v>
      </c>
      <c r="Y225" s="38"/>
      <c r="Z225" s="38"/>
      <c r="AA225" s="38"/>
      <c r="AB225" s="38"/>
      <c r="AC225" s="38"/>
      <c r="AD225" s="38"/>
      <c r="AE225" s="38"/>
      <c r="AR225" s="227" t="s">
        <v>145</v>
      </c>
      <c r="AT225" s="227" t="s">
        <v>141</v>
      </c>
      <c r="AU225" s="227" t="s">
        <v>90</v>
      </c>
      <c r="AY225" s="17" t="s">
        <v>139</v>
      </c>
      <c r="BE225" s="228">
        <f>IF(O225="základní",K225,0)</f>
        <v>0</v>
      </c>
      <c r="BF225" s="228">
        <f>IF(O225="snížená",K225,0)</f>
        <v>0</v>
      </c>
      <c r="BG225" s="228">
        <f>IF(O225="zákl. přenesená",K225,0)</f>
        <v>0</v>
      </c>
      <c r="BH225" s="228">
        <f>IF(O225="sníž. přenesená",K225,0)</f>
        <v>0</v>
      </c>
      <c r="BI225" s="228">
        <f>IF(O225="nulová",K225,0)</f>
        <v>0</v>
      </c>
      <c r="BJ225" s="17" t="s">
        <v>84</v>
      </c>
      <c r="BK225" s="228">
        <f>ROUND(P225*H225,2)</f>
        <v>0</v>
      </c>
      <c r="BL225" s="17" t="s">
        <v>145</v>
      </c>
      <c r="BM225" s="227" t="s">
        <v>268</v>
      </c>
    </row>
    <row r="226" s="13" customFormat="1">
      <c r="A226" s="13"/>
      <c r="B226" s="229"/>
      <c r="C226" s="230"/>
      <c r="D226" s="231" t="s">
        <v>147</v>
      </c>
      <c r="E226" s="232" t="s">
        <v>1</v>
      </c>
      <c r="F226" s="233" t="s">
        <v>269</v>
      </c>
      <c r="G226" s="230"/>
      <c r="H226" s="234">
        <v>0.13800000000000001</v>
      </c>
      <c r="I226" s="235"/>
      <c r="J226" s="235"/>
      <c r="K226" s="230"/>
      <c r="L226" s="230"/>
      <c r="M226" s="236"/>
      <c r="N226" s="237"/>
      <c r="O226" s="238"/>
      <c r="P226" s="238"/>
      <c r="Q226" s="238"/>
      <c r="R226" s="238"/>
      <c r="S226" s="238"/>
      <c r="T226" s="238"/>
      <c r="U226" s="238"/>
      <c r="V226" s="238"/>
      <c r="W226" s="238"/>
      <c r="X226" s="239"/>
      <c r="Y226" s="13"/>
      <c r="Z226" s="13"/>
      <c r="AA226" s="13"/>
      <c r="AB226" s="13"/>
      <c r="AC226" s="13"/>
      <c r="AD226" s="13"/>
      <c r="AE226" s="13"/>
      <c r="AT226" s="240" t="s">
        <v>147</v>
      </c>
      <c r="AU226" s="240" t="s">
        <v>90</v>
      </c>
      <c r="AV226" s="13" t="s">
        <v>90</v>
      </c>
      <c r="AW226" s="13" t="s">
        <v>5</v>
      </c>
      <c r="AX226" s="13" t="s">
        <v>79</v>
      </c>
      <c r="AY226" s="240" t="s">
        <v>139</v>
      </c>
    </row>
    <row r="227" s="13" customFormat="1">
      <c r="A227" s="13"/>
      <c r="B227" s="229"/>
      <c r="C227" s="230"/>
      <c r="D227" s="231" t="s">
        <v>147</v>
      </c>
      <c r="E227" s="232" t="s">
        <v>1</v>
      </c>
      <c r="F227" s="233" t="s">
        <v>270</v>
      </c>
      <c r="G227" s="230"/>
      <c r="H227" s="234">
        <v>0.029999999999999999</v>
      </c>
      <c r="I227" s="235"/>
      <c r="J227" s="235"/>
      <c r="K227" s="230"/>
      <c r="L227" s="230"/>
      <c r="M227" s="236"/>
      <c r="N227" s="237"/>
      <c r="O227" s="238"/>
      <c r="P227" s="238"/>
      <c r="Q227" s="238"/>
      <c r="R227" s="238"/>
      <c r="S227" s="238"/>
      <c r="T227" s="238"/>
      <c r="U227" s="238"/>
      <c r="V227" s="238"/>
      <c r="W227" s="238"/>
      <c r="X227" s="239"/>
      <c r="Y227" s="13"/>
      <c r="Z227" s="13"/>
      <c r="AA227" s="13"/>
      <c r="AB227" s="13"/>
      <c r="AC227" s="13"/>
      <c r="AD227" s="13"/>
      <c r="AE227" s="13"/>
      <c r="AT227" s="240" t="s">
        <v>147</v>
      </c>
      <c r="AU227" s="240" t="s">
        <v>90</v>
      </c>
      <c r="AV227" s="13" t="s">
        <v>90</v>
      </c>
      <c r="AW227" s="13" t="s">
        <v>5</v>
      </c>
      <c r="AX227" s="13" t="s">
        <v>79</v>
      </c>
      <c r="AY227" s="240" t="s">
        <v>139</v>
      </c>
    </row>
    <row r="228" s="13" customFormat="1">
      <c r="A228" s="13"/>
      <c r="B228" s="229"/>
      <c r="C228" s="230"/>
      <c r="D228" s="231" t="s">
        <v>147</v>
      </c>
      <c r="E228" s="232" t="s">
        <v>1</v>
      </c>
      <c r="F228" s="233" t="s">
        <v>271</v>
      </c>
      <c r="G228" s="230"/>
      <c r="H228" s="234">
        <v>0.32100000000000001</v>
      </c>
      <c r="I228" s="235"/>
      <c r="J228" s="235"/>
      <c r="K228" s="230"/>
      <c r="L228" s="230"/>
      <c r="M228" s="236"/>
      <c r="N228" s="237"/>
      <c r="O228" s="238"/>
      <c r="P228" s="238"/>
      <c r="Q228" s="238"/>
      <c r="R228" s="238"/>
      <c r="S228" s="238"/>
      <c r="T228" s="238"/>
      <c r="U228" s="238"/>
      <c r="V228" s="238"/>
      <c r="W228" s="238"/>
      <c r="X228" s="239"/>
      <c r="Y228" s="13"/>
      <c r="Z228" s="13"/>
      <c r="AA228" s="13"/>
      <c r="AB228" s="13"/>
      <c r="AC228" s="13"/>
      <c r="AD228" s="13"/>
      <c r="AE228" s="13"/>
      <c r="AT228" s="240" t="s">
        <v>147</v>
      </c>
      <c r="AU228" s="240" t="s">
        <v>90</v>
      </c>
      <c r="AV228" s="13" t="s">
        <v>90</v>
      </c>
      <c r="AW228" s="13" t="s">
        <v>5</v>
      </c>
      <c r="AX228" s="13" t="s">
        <v>79</v>
      </c>
      <c r="AY228" s="240" t="s">
        <v>139</v>
      </c>
    </row>
    <row r="229" s="14" customFormat="1">
      <c r="A229" s="14"/>
      <c r="B229" s="241"/>
      <c r="C229" s="242"/>
      <c r="D229" s="231" t="s">
        <v>147</v>
      </c>
      <c r="E229" s="243" t="s">
        <v>1</v>
      </c>
      <c r="F229" s="244" t="s">
        <v>149</v>
      </c>
      <c r="G229" s="242"/>
      <c r="H229" s="245">
        <v>0.48899999999999999</v>
      </c>
      <c r="I229" s="246"/>
      <c r="J229" s="246"/>
      <c r="K229" s="242"/>
      <c r="L229" s="242"/>
      <c r="M229" s="247"/>
      <c r="N229" s="248"/>
      <c r="O229" s="249"/>
      <c r="P229" s="249"/>
      <c r="Q229" s="249"/>
      <c r="R229" s="249"/>
      <c r="S229" s="249"/>
      <c r="T229" s="249"/>
      <c r="U229" s="249"/>
      <c r="V229" s="249"/>
      <c r="W229" s="249"/>
      <c r="X229" s="250"/>
      <c r="Y229" s="14"/>
      <c r="Z229" s="14"/>
      <c r="AA229" s="14"/>
      <c r="AB229" s="14"/>
      <c r="AC229" s="14"/>
      <c r="AD229" s="14"/>
      <c r="AE229" s="14"/>
      <c r="AT229" s="251" t="s">
        <v>147</v>
      </c>
      <c r="AU229" s="251" t="s">
        <v>90</v>
      </c>
      <c r="AV229" s="14" t="s">
        <v>145</v>
      </c>
      <c r="AW229" s="14" t="s">
        <v>5</v>
      </c>
      <c r="AX229" s="14" t="s">
        <v>84</v>
      </c>
      <c r="AY229" s="251" t="s">
        <v>139</v>
      </c>
    </row>
    <row r="230" s="2" customFormat="1" ht="24.15" customHeight="1">
      <c r="A230" s="38"/>
      <c r="B230" s="39"/>
      <c r="C230" s="215" t="s">
        <v>272</v>
      </c>
      <c r="D230" s="215" t="s">
        <v>141</v>
      </c>
      <c r="E230" s="216" t="s">
        <v>273</v>
      </c>
      <c r="F230" s="217" t="s">
        <v>274</v>
      </c>
      <c r="G230" s="218" t="s">
        <v>88</v>
      </c>
      <c r="H230" s="219">
        <v>0.69499999999999995</v>
      </c>
      <c r="I230" s="220"/>
      <c r="J230" s="220"/>
      <c r="K230" s="221">
        <f>ROUND(P230*H230,2)</f>
        <v>0</v>
      </c>
      <c r="L230" s="217" t="s">
        <v>144</v>
      </c>
      <c r="M230" s="44"/>
      <c r="N230" s="222" t="s">
        <v>1</v>
      </c>
      <c r="O230" s="223" t="s">
        <v>42</v>
      </c>
      <c r="P230" s="224">
        <f>I230+J230</f>
        <v>0</v>
      </c>
      <c r="Q230" s="224">
        <f>ROUND(I230*H230,2)</f>
        <v>0</v>
      </c>
      <c r="R230" s="224">
        <f>ROUND(J230*H230,2)</f>
        <v>0</v>
      </c>
      <c r="S230" s="91"/>
      <c r="T230" s="225">
        <f>S230*H230</f>
        <v>0</v>
      </c>
      <c r="U230" s="225">
        <v>0.074260000000000007</v>
      </c>
      <c r="V230" s="225">
        <f>U230*H230</f>
        <v>0.051610700000000002</v>
      </c>
      <c r="W230" s="225">
        <v>0</v>
      </c>
      <c r="X230" s="226">
        <f>W230*H230</f>
        <v>0</v>
      </c>
      <c r="Y230" s="38"/>
      <c r="Z230" s="38"/>
      <c r="AA230" s="38"/>
      <c r="AB230" s="38"/>
      <c r="AC230" s="38"/>
      <c r="AD230" s="38"/>
      <c r="AE230" s="38"/>
      <c r="AR230" s="227" t="s">
        <v>145</v>
      </c>
      <c r="AT230" s="227" t="s">
        <v>141</v>
      </c>
      <c r="AU230" s="227" t="s">
        <v>90</v>
      </c>
      <c r="AY230" s="17" t="s">
        <v>139</v>
      </c>
      <c r="BE230" s="228">
        <f>IF(O230="základní",K230,0)</f>
        <v>0</v>
      </c>
      <c r="BF230" s="228">
        <f>IF(O230="snížená",K230,0)</f>
        <v>0</v>
      </c>
      <c r="BG230" s="228">
        <f>IF(O230="zákl. přenesená",K230,0)</f>
        <v>0</v>
      </c>
      <c r="BH230" s="228">
        <f>IF(O230="sníž. přenesená",K230,0)</f>
        <v>0</v>
      </c>
      <c r="BI230" s="228">
        <f>IF(O230="nulová",K230,0)</f>
        <v>0</v>
      </c>
      <c r="BJ230" s="17" t="s">
        <v>84</v>
      </c>
      <c r="BK230" s="228">
        <f>ROUND(P230*H230,2)</f>
        <v>0</v>
      </c>
      <c r="BL230" s="17" t="s">
        <v>145</v>
      </c>
      <c r="BM230" s="227" t="s">
        <v>275</v>
      </c>
    </row>
    <row r="231" s="13" customFormat="1">
      <c r="A231" s="13"/>
      <c r="B231" s="229"/>
      <c r="C231" s="230"/>
      <c r="D231" s="231" t="s">
        <v>147</v>
      </c>
      <c r="E231" s="232" t="s">
        <v>1</v>
      </c>
      <c r="F231" s="233" t="s">
        <v>276</v>
      </c>
      <c r="G231" s="230"/>
      <c r="H231" s="234">
        <v>0.69499999999999995</v>
      </c>
      <c r="I231" s="235"/>
      <c r="J231" s="235"/>
      <c r="K231" s="230"/>
      <c r="L231" s="230"/>
      <c r="M231" s="236"/>
      <c r="N231" s="237"/>
      <c r="O231" s="238"/>
      <c r="P231" s="238"/>
      <c r="Q231" s="238"/>
      <c r="R231" s="238"/>
      <c r="S231" s="238"/>
      <c r="T231" s="238"/>
      <c r="U231" s="238"/>
      <c r="V231" s="238"/>
      <c r="W231" s="238"/>
      <c r="X231" s="239"/>
      <c r="Y231" s="13"/>
      <c r="Z231" s="13"/>
      <c r="AA231" s="13"/>
      <c r="AB231" s="13"/>
      <c r="AC231" s="13"/>
      <c r="AD231" s="13"/>
      <c r="AE231" s="13"/>
      <c r="AT231" s="240" t="s">
        <v>147</v>
      </c>
      <c r="AU231" s="240" t="s">
        <v>90</v>
      </c>
      <c r="AV231" s="13" t="s">
        <v>90</v>
      </c>
      <c r="AW231" s="13" t="s">
        <v>5</v>
      </c>
      <c r="AX231" s="13" t="s">
        <v>79</v>
      </c>
      <c r="AY231" s="240" t="s">
        <v>139</v>
      </c>
    </row>
    <row r="232" s="14" customFormat="1">
      <c r="A232" s="14"/>
      <c r="B232" s="241"/>
      <c r="C232" s="242"/>
      <c r="D232" s="231" t="s">
        <v>147</v>
      </c>
      <c r="E232" s="243" t="s">
        <v>1</v>
      </c>
      <c r="F232" s="244" t="s">
        <v>149</v>
      </c>
      <c r="G232" s="242"/>
      <c r="H232" s="245">
        <v>0.69499999999999995</v>
      </c>
      <c r="I232" s="246"/>
      <c r="J232" s="246"/>
      <c r="K232" s="242"/>
      <c r="L232" s="242"/>
      <c r="M232" s="247"/>
      <c r="N232" s="248"/>
      <c r="O232" s="249"/>
      <c r="P232" s="249"/>
      <c r="Q232" s="249"/>
      <c r="R232" s="249"/>
      <c r="S232" s="249"/>
      <c r="T232" s="249"/>
      <c r="U232" s="249"/>
      <c r="V232" s="249"/>
      <c r="W232" s="249"/>
      <c r="X232" s="250"/>
      <c r="Y232" s="14"/>
      <c r="Z232" s="14"/>
      <c r="AA232" s="14"/>
      <c r="AB232" s="14"/>
      <c r="AC232" s="14"/>
      <c r="AD232" s="14"/>
      <c r="AE232" s="14"/>
      <c r="AT232" s="251" t="s">
        <v>147</v>
      </c>
      <c r="AU232" s="251" t="s">
        <v>90</v>
      </c>
      <c r="AV232" s="14" t="s">
        <v>145</v>
      </c>
      <c r="AW232" s="14" t="s">
        <v>5</v>
      </c>
      <c r="AX232" s="14" t="s">
        <v>84</v>
      </c>
      <c r="AY232" s="251" t="s">
        <v>139</v>
      </c>
    </row>
    <row r="233" s="2" customFormat="1" ht="21.75" customHeight="1">
      <c r="A233" s="38"/>
      <c r="B233" s="39"/>
      <c r="C233" s="215" t="s">
        <v>277</v>
      </c>
      <c r="D233" s="215" t="s">
        <v>141</v>
      </c>
      <c r="E233" s="216" t="s">
        <v>278</v>
      </c>
      <c r="F233" s="217" t="s">
        <v>279</v>
      </c>
      <c r="G233" s="218" t="s">
        <v>88</v>
      </c>
      <c r="H233" s="219">
        <v>17.18</v>
      </c>
      <c r="I233" s="220"/>
      <c r="J233" s="220"/>
      <c r="K233" s="221">
        <f>ROUND(P233*H233,2)</f>
        <v>0</v>
      </c>
      <c r="L233" s="217" t="s">
        <v>1</v>
      </c>
      <c r="M233" s="44"/>
      <c r="N233" s="222" t="s">
        <v>1</v>
      </c>
      <c r="O233" s="223" t="s">
        <v>42</v>
      </c>
      <c r="P233" s="224">
        <f>I233+J233</f>
        <v>0</v>
      </c>
      <c r="Q233" s="224">
        <f>ROUND(I233*H233,2)</f>
        <v>0</v>
      </c>
      <c r="R233" s="224">
        <f>ROUND(J233*H233,2)</f>
        <v>0</v>
      </c>
      <c r="S233" s="91"/>
      <c r="T233" s="225">
        <f>S233*H233</f>
        <v>0</v>
      </c>
      <c r="U233" s="225">
        <v>0.1837</v>
      </c>
      <c r="V233" s="225">
        <f>U233*H233</f>
        <v>3.1559659999999998</v>
      </c>
      <c r="W233" s="225">
        <v>0</v>
      </c>
      <c r="X233" s="226">
        <f>W233*H233</f>
        <v>0</v>
      </c>
      <c r="Y233" s="38"/>
      <c r="Z233" s="38"/>
      <c r="AA233" s="38"/>
      <c r="AB233" s="38"/>
      <c r="AC233" s="38"/>
      <c r="AD233" s="38"/>
      <c r="AE233" s="38"/>
      <c r="AR233" s="227" t="s">
        <v>145</v>
      </c>
      <c r="AT233" s="227" t="s">
        <v>141</v>
      </c>
      <c r="AU233" s="227" t="s">
        <v>90</v>
      </c>
      <c r="AY233" s="17" t="s">
        <v>139</v>
      </c>
      <c r="BE233" s="228">
        <f>IF(O233="základní",K233,0)</f>
        <v>0</v>
      </c>
      <c r="BF233" s="228">
        <f>IF(O233="snížená",K233,0)</f>
        <v>0</v>
      </c>
      <c r="BG233" s="228">
        <f>IF(O233="zákl. přenesená",K233,0)</f>
        <v>0</v>
      </c>
      <c r="BH233" s="228">
        <f>IF(O233="sníž. přenesená",K233,0)</f>
        <v>0</v>
      </c>
      <c r="BI233" s="228">
        <f>IF(O233="nulová",K233,0)</f>
        <v>0</v>
      </c>
      <c r="BJ233" s="17" t="s">
        <v>84</v>
      </c>
      <c r="BK233" s="228">
        <f>ROUND(P233*H233,2)</f>
        <v>0</v>
      </c>
      <c r="BL233" s="17" t="s">
        <v>145</v>
      </c>
      <c r="BM233" s="227" t="s">
        <v>280</v>
      </c>
    </row>
    <row r="234" s="13" customFormat="1">
      <c r="A234" s="13"/>
      <c r="B234" s="229"/>
      <c r="C234" s="230"/>
      <c r="D234" s="231" t="s">
        <v>147</v>
      </c>
      <c r="E234" s="232" t="s">
        <v>1</v>
      </c>
      <c r="F234" s="233" t="s">
        <v>93</v>
      </c>
      <c r="G234" s="230"/>
      <c r="H234" s="234">
        <v>17.18</v>
      </c>
      <c r="I234" s="235"/>
      <c r="J234" s="235"/>
      <c r="K234" s="230"/>
      <c r="L234" s="230"/>
      <c r="M234" s="236"/>
      <c r="N234" s="237"/>
      <c r="O234" s="238"/>
      <c r="P234" s="238"/>
      <c r="Q234" s="238"/>
      <c r="R234" s="238"/>
      <c r="S234" s="238"/>
      <c r="T234" s="238"/>
      <c r="U234" s="238"/>
      <c r="V234" s="238"/>
      <c r="W234" s="238"/>
      <c r="X234" s="239"/>
      <c r="Y234" s="13"/>
      <c r="Z234" s="13"/>
      <c r="AA234" s="13"/>
      <c r="AB234" s="13"/>
      <c r="AC234" s="13"/>
      <c r="AD234" s="13"/>
      <c r="AE234" s="13"/>
      <c r="AT234" s="240" t="s">
        <v>147</v>
      </c>
      <c r="AU234" s="240" t="s">
        <v>90</v>
      </c>
      <c r="AV234" s="13" t="s">
        <v>90</v>
      </c>
      <c r="AW234" s="13" t="s">
        <v>5</v>
      </c>
      <c r="AX234" s="13" t="s">
        <v>79</v>
      </c>
      <c r="AY234" s="240" t="s">
        <v>139</v>
      </c>
    </row>
    <row r="235" s="14" customFormat="1">
      <c r="A235" s="14"/>
      <c r="B235" s="241"/>
      <c r="C235" s="242"/>
      <c r="D235" s="231" t="s">
        <v>147</v>
      </c>
      <c r="E235" s="243" t="s">
        <v>91</v>
      </c>
      <c r="F235" s="244" t="s">
        <v>149</v>
      </c>
      <c r="G235" s="242"/>
      <c r="H235" s="245">
        <v>17.18</v>
      </c>
      <c r="I235" s="246"/>
      <c r="J235" s="246"/>
      <c r="K235" s="242"/>
      <c r="L235" s="242"/>
      <c r="M235" s="247"/>
      <c r="N235" s="248"/>
      <c r="O235" s="249"/>
      <c r="P235" s="249"/>
      <c r="Q235" s="249"/>
      <c r="R235" s="249"/>
      <c r="S235" s="249"/>
      <c r="T235" s="249"/>
      <c r="U235" s="249"/>
      <c r="V235" s="249"/>
      <c r="W235" s="249"/>
      <c r="X235" s="250"/>
      <c r="Y235" s="14"/>
      <c r="Z235" s="14"/>
      <c r="AA235" s="14"/>
      <c r="AB235" s="14"/>
      <c r="AC235" s="14"/>
      <c r="AD235" s="14"/>
      <c r="AE235" s="14"/>
      <c r="AT235" s="251" t="s">
        <v>147</v>
      </c>
      <c r="AU235" s="251" t="s">
        <v>90</v>
      </c>
      <c r="AV235" s="14" t="s">
        <v>145</v>
      </c>
      <c r="AW235" s="14" t="s">
        <v>5</v>
      </c>
      <c r="AX235" s="14" t="s">
        <v>84</v>
      </c>
      <c r="AY235" s="251" t="s">
        <v>139</v>
      </c>
    </row>
    <row r="236" s="12" customFormat="1" ht="22.8" customHeight="1">
      <c r="A236" s="12"/>
      <c r="B236" s="198"/>
      <c r="C236" s="199"/>
      <c r="D236" s="200" t="s">
        <v>78</v>
      </c>
      <c r="E236" s="213" t="s">
        <v>194</v>
      </c>
      <c r="F236" s="213" t="s">
        <v>281</v>
      </c>
      <c r="G236" s="199"/>
      <c r="H236" s="199"/>
      <c r="I236" s="202"/>
      <c r="J236" s="202"/>
      <c r="K236" s="214">
        <f>BK236</f>
        <v>0</v>
      </c>
      <c r="L236" s="199"/>
      <c r="M236" s="204"/>
      <c r="N236" s="205"/>
      <c r="O236" s="206"/>
      <c r="P236" s="206"/>
      <c r="Q236" s="207">
        <f>SUM(Q237:Q263)</f>
        <v>0</v>
      </c>
      <c r="R236" s="207">
        <f>SUM(R237:R263)</f>
        <v>0</v>
      </c>
      <c r="S236" s="206"/>
      <c r="T236" s="208">
        <f>SUM(T237:T263)</f>
        <v>0</v>
      </c>
      <c r="U236" s="206"/>
      <c r="V236" s="208">
        <f>SUM(V237:V263)</f>
        <v>2.34019142</v>
      </c>
      <c r="W236" s="206"/>
      <c r="X236" s="209">
        <f>SUM(X237:X263)</f>
        <v>0.8478</v>
      </c>
      <c r="Y236" s="12"/>
      <c r="Z236" s="12"/>
      <c r="AA236" s="12"/>
      <c r="AB236" s="12"/>
      <c r="AC236" s="12"/>
      <c r="AD236" s="12"/>
      <c r="AE236" s="12"/>
      <c r="AR236" s="210" t="s">
        <v>84</v>
      </c>
      <c r="AT236" s="211" t="s">
        <v>78</v>
      </c>
      <c r="AU236" s="211" t="s">
        <v>84</v>
      </c>
      <c r="AY236" s="210" t="s">
        <v>139</v>
      </c>
      <c r="BK236" s="212">
        <f>SUM(BK237:BK263)</f>
        <v>0</v>
      </c>
    </row>
    <row r="237" s="2" customFormat="1" ht="33" customHeight="1">
      <c r="A237" s="38"/>
      <c r="B237" s="39"/>
      <c r="C237" s="215" t="s">
        <v>282</v>
      </c>
      <c r="D237" s="215" t="s">
        <v>141</v>
      </c>
      <c r="E237" s="216" t="s">
        <v>283</v>
      </c>
      <c r="F237" s="217" t="s">
        <v>284</v>
      </c>
      <c r="G237" s="218" t="s">
        <v>239</v>
      </c>
      <c r="H237" s="219">
        <v>14.625</v>
      </c>
      <c r="I237" s="220"/>
      <c r="J237" s="220"/>
      <c r="K237" s="221">
        <f>ROUND(P237*H237,2)</f>
        <v>0</v>
      </c>
      <c r="L237" s="217" t="s">
        <v>144</v>
      </c>
      <c r="M237" s="44"/>
      <c r="N237" s="222" t="s">
        <v>1</v>
      </c>
      <c r="O237" s="223" t="s">
        <v>42</v>
      </c>
      <c r="P237" s="224">
        <f>I237+J237</f>
        <v>0</v>
      </c>
      <c r="Q237" s="224">
        <f>ROUND(I237*H237,2)</f>
        <v>0</v>
      </c>
      <c r="R237" s="224">
        <f>ROUND(J237*H237,2)</f>
        <v>0</v>
      </c>
      <c r="S237" s="91"/>
      <c r="T237" s="225">
        <f>S237*H237</f>
        <v>0</v>
      </c>
      <c r="U237" s="225">
        <v>0.1295</v>
      </c>
      <c r="V237" s="225">
        <f>U237*H237</f>
        <v>1.8939375000000001</v>
      </c>
      <c r="W237" s="225">
        <v>0</v>
      </c>
      <c r="X237" s="226">
        <f>W237*H237</f>
        <v>0</v>
      </c>
      <c r="Y237" s="38"/>
      <c r="Z237" s="38"/>
      <c r="AA237" s="38"/>
      <c r="AB237" s="38"/>
      <c r="AC237" s="38"/>
      <c r="AD237" s="38"/>
      <c r="AE237" s="38"/>
      <c r="AR237" s="227" t="s">
        <v>145</v>
      </c>
      <c r="AT237" s="227" t="s">
        <v>141</v>
      </c>
      <c r="AU237" s="227" t="s">
        <v>90</v>
      </c>
      <c r="AY237" s="17" t="s">
        <v>139</v>
      </c>
      <c r="BE237" s="228">
        <f>IF(O237="základní",K237,0)</f>
        <v>0</v>
      </c>
      <c r="BF237" s="228">
        <f>IF(O237="snížená",K237,0)</f>
        <v>0</v>
      </c>
      <c r="BG237" s="228">
        <f>IF(O237="zákl. přenesená",K237,0)</f>
        <v>0</v>
      </c>
      <c r="BH237" s="228">
        <f>IF(O237="sníž. přenesená",K237,0)</f>
        <v>0</v>
      </c>
      <c r="BI237" s="228">
        <f>IF(O237="nulová",K237,0)</f>
        <v>0</v>
      </c>
      <c r="BJ237" s="17" t="s">
        <v>84</v>
      </c>
      <c r="BK237" s="228">
        <f>ROUND(P237*H237,2)</f>
        <v>0</v>
      </c>
      <c r="BL237" s="17" t="s">
        <v>145</v>
      </c>
      <c r="BM237" s="227" t="s">
        <v>285</v>
      </c>
    </row>
    <row r="238" s="13" customFormat="1">
      <c r="A238" s="13"/>
      <c r="B238" s="229"/>
      <c r="C238" s="230"/>
      <c r="D238" s="231" t="s">
        <v>147</v>
      </c>
      <c r="E238" s="232" t="s">
        <v>1</v>
      </c>
      <c r="F238" s="233" t="s">
        <v>286</v>
      </c>
      <c r="G238" s="230"/>
      <c r="H238" s="234">
        <v>14.625</v>
      </c>
      <c r="I238" s="235"/>
      <c r="J238" s="235"/>
      <c r="K238" s="230"/>
      <c r="L238" s="230"/>
      <c r="M238" s="236"/>
      <c r="N238" s="237"/>
      <c r="O238" s="238"/>
      <c r="P238" s="238"/>
      <c r="Q238" s="238"/>
      <c r="R238" s="238"/>
      <c r="S238" s="238"/>
      <c r="T238" s="238"/>
      <c r="U238" s="238"/>
      <c r="V238" s="238"/>
      <c r="W238" s="238"/>
      <c r="X238" s="239"/>
      <c r="Y238" s="13"/>
      <c r="Z238" s="13"/>
      <c r="AA238" s="13"/>
      <c r="AB238" s="13"/>
      <c r="AC238" s="13"/>
      <c r="AD238" s="13"/>
      <c r="AE238" s="13"/>
      <c r="AT238" s="240" t="s">
        <v>147</v>
      </c>
      <c r="AU238" s="240" t="s">
        <v>90</v>
      </c>
      <c r="AV238" s="13" t="s">
        <v>90</v>
      </c>
      <c r="AW238" s="13" t="s">
        <v>5</v>
      </c>
      <c r="AX238" s="13" t="s">
        <v>79</v>
      </c>
      <c r="AY238" s="240" t="s">
        <v>139</v>
      </c>
    </row>
    <row r="239" s="14" customFormat="1">
      <c r="A239" s="14"/>
      <c r="B239" s="241"/>
      <c r="C239" s="242"/>
      <c r="D239" s="231" t="s">
        <v>147</v>
      </c>
      <c r="E239" s="243" t="s">
        <v>1</v>
      </c>
      <c r="F239" s="244" t="s">
        <v>149</v>
      </c>
      <c r="G239" s="242"/>
      <c r="H239" s="245">
        <v>14.625</v>
      </c>
      <c r="I239" s="246"/>
      <c r="J239" s="246"/>
      <c r="K239" s="242"/>
      <c r="L239" s="242"/>
      <c r="M239" s="247"/>
      <c r="N239" s="248"/>
      <c r="O239" s="249"/>
      <c r="P239" s="249"/>
      <c r="Q239" s="249"/>
      <c r="R239" s="249"/>
      <c r="S239" s="249"/>
      <c r="T239" s="249"/>
      <c r="U239" s="249"/>
      <c r="V239" s="249"/>
      <c r="W239" s="249"/>
      <c r="X239" s="250"/>
      <c r="Y239" s="14"/>
      <c r="Z239" s="14"/>
      <c r="AA239" s="14"/>
      <c r="AB239" s="14"/>
      <c r="AC239" s="14"/>
      <c r="AD239" s="14"/>
      <c r="AE239" s="14"/>
      <c r="AT239" s="251" t="s">
        <v>147</v>
      </c>
      <c r="AU239" s="251" t="s">
        <v>90</v>
      </c>
      <c r="AV239" s="14" t="s">
        <v>145</v>
      </c>
      <c r="AW239" s="14" t="s">
        <v>5</v>
      </c>
      <c r="AX239" s="14" t="s">
        <v>84</v>
      </c>
      <c r="AY239" s="251" t="s">
        <v>139</v>
      </c>
    </row>
    <row r="240" s="2" customFormat="1" ht="24.15" customHeight="1">
      <c r="A240" s="38"/>
      <c r="B240" s="39"/>
      <c r="C240" s="252" t="s">
        <v>287</v>
      </c>
      <c r="D240" s="252" t="s">
        <v>195</v>
      </c>
      <c r="E240" s="253" t="s">
        <v>288</v>
      </c>
      <c r="F240" s="254" t="s">
        <v>289</v>
      </c>
      <c r="G240" s="255" t="s">
        <v>239</v>
      </c>
      <c r="H240" s="256">
        <v>14.917999999999999</v>
      </c>
      <c r="I240" s="257"/>
      <c r="J240" s="258"/>
      <c r="K240" s="259">
        <f>ROUND(P240*H240,2)</f>
        <v>0</v>
      </c>
      <c r="L240" s="254" t="s">
        <v>144</v>
      </c>
      <c r="M240" s="260"/>
      <c r="N240" s="261" t="s">
        <v>1</v>
      </c>
      <c r="O240" s="223" t="s">
        <v>42</v>
      </c>
      <c r="P240" s="224">
        <f>I240+J240</f>
        <v>0</v>
      </c>
      <c r="Q240" s="224">
        <f>ROUND(I240*H240,2)</f>
        <v>0</v>
      </c>
      <c r="R240" s="224">
        <f>ROUND(J240*H240,2)</f>
        <v>0</v>
      </c>
      <c r="S240" s="91"/>
      <c r="T240" s="225">
        <f>S240*H240</f>
        <v>0</v>
      </c>
      <c r="U240" s="225">
        <v>0.029000000000000001</v>
      </c>
      <c r="V240" s="225">
        <f>U240*H240</f>
        <v>0.43262200000000001</v>
      </c>
      <c r="W240" s="225">
        <v>0</v>
      </c>
      <c r="X240" s="226">
        <f>W240*H240</f>
        <v>0</v>
      </c>
      <c r="Y240" s="38"/>
      <c r="Z240" s="38"/>
      <c r="AA240" s="38"/>
      <c r="AB240" s="38"/>
      <c r="AC240" s="38"/>
      <c r="AD240" s="38"/>
      <c r="AE240" s="38"/>
      <c r="AR240" s="227" t="s">
        <v>190</v>
      </c>
      <c r="AT240" s="227" t="s">
        <v>195</v>
      </c>
      <c r="AU240" s="227" t="s">
        <v>90</v>
      </c>
      <c r="AY240" s="17" t="s">
        <v>139</v>
      </c>
      <c r="BE240" s="228">
        <f>IF(O240="základní",K240,0)</f>
        <v>0</v>
      </c>
      <c r="BF240" s="228">
        <f>IF(O240="snížená",K240,0)</f>
        <v>0</v>
      </c>
      <c r="BG240" s="228">
        <f>IF(O240="zákl. přenesená",K240,0)</f>
        <v>0</v>
      </c>
      <c r="BH240" s="228">
        <f>IF(O240="sníž. přenesená",K240,0)</f>
        <v>0</v>
      </c>
      <c r="BI240" s="228">
        <f>IF(O240="nulová",K240,0)</f>
        <v>0</v>
      </c>
      <c r="BJ240" s="17" t="s">
        <v>84</v>
      </c>
      <c r="BK240" s="228">
        <f>ROUND(P240*H240,2)</f>
        <v>0</v>
      </c>
      <c r="BL240" s="17" t="s">
        <v>145</v>
      </c>
      <c r="BM240" s="227" t="s">
        <v>290</v>
      </c>
    </row>
    <row r="241" s="13" customFormat="1">
      <c r="A241" s="13"/>
      <c r="B241" s="229"/>
      <c r="C241" s="230"/>
      <c r="D241" s="231" t="s">
        <v>147</v>
      </c>
      <c r="E241" s="232" t="s">
        <v>1</v>
      </c>
      <c r="F241" s="233" t="s">
        <v>286</v>
      </c>
      <c r="G241" s="230"/>
      <c r="H241" s="234">
        <v>14.625</v>
      </c>
      <c r="I241" s="235"/>
      <c r="J241" s="235"/>
      <c r="K241" s="230"/>
      <c r="L241" s="230"/>
      <c r="M241" s="236"/>
      <c r="N241" s="237"/>
      <c r="O241" s="238"/>
      <c r="P241" s="238"/>
      <c r="Q241" s="238"/>
      <c r="R241" s="238"/>
      <c r="S241" s="238"/>
      <c r="T241" s="238"/>
      <c r="U241" s="238"/>
      <c r="V241" s="238"/>
      <c r="W241" s="238"/>
      <c r="X241" s="239"/>
      <c r="Y241" s="13"/>
      <c r="Z241" s="13"/>
      <c r="AA241" s="13"/>
      <c r="AB241" s="13"/>
      <c r="AC241" s="13"/>
      <c r="AD241" s="13"/>
      <c r="AE241" s="13"/>
      <c r="AT241" s="240" t="s">
        <v>147</v>
      </c>
      <c r="AU241" s="240" t="s">
        <v>90</v>
      </c>
      <c r="AV241" s="13" t="s">
        <v>90</v>
      </c>
      <c r="AW241" s="13" t="s">
        <v>5</v>
      </c>
      <c r="AX241" s="13" t="s">
        <v>79</v>
      </c>
      <c r="AY241" s="240" t="s">
        <v>139</v>
      </c>
    </row>
    <row r="242" s="14" customFormat="1">
      <c r="A242" s="14"/>
      <c r="B242" s="241"/>
      <c r="C242" s="242"/>
      <c r="D242" s="231" t="s">
        <v>147</v>
      </c>
      <c r="E242" s="243" t="s">
        <v>1</v>
      </c>
      <c r="F242" s="244" t="s">
        <v>149</v>
      </c>
      <c r="G242" s="242"/>
      <c r="H242" s="245">
        <v>14.625</v>
      </c>
      <c r="I242" s="246"/>
      <c r="J242" s="246"/>
      <c r="K242" s="242"/>
      <c r="L242" s="242"/>
      <c r="M242" s="247"/>
      <c r="N242" s="248"/>
      <c r="O242" s="249"/>
      <c r="P242" s="249"/>
      <c r="Q242" s="249"/>
      <c r="R242" s="249"/>
      <c r="S242" s="249"/>
      <c r="T242" s="249"/>
      <c r="U242" s="249"/>
      <c r="V242" s="249"/>
      <c r="W242" s="249"/>
      <c r="X242" s="250"/>
      <c r="Y242" s="14"/>
      <c r="Z242" s="14"/>
      <c r="AA242" s="14"/>
      <c r="AB242" s="14"/>
      <c r="AC242" s="14"/>
      <c r="AD242" s="14"/>
      <c r="AE242" s="14"/>
      <c r="AT242" s="251" t="s">
        <v>147</v>
      </c>
      <c r="AU242" s="251" t="s">
        <v>90</v>
      </c>
      <c r="AV242" s="14" t="s">
        <v>145</v>
      </c>
      <c r="AW242" s="14" t="s">
        <v>5</v>
      </c>
      <c r="AX242" s="14" t="s">
        <v>84</v>
      </c>
      <c r="AY242" s="251" t="s">
        <v>139</v>
      </c>
    </row>
    <row r="243" s="13" customFormat="1">
      <c r="A243" s="13"/>
      <c r="B243" s="229"/>
      <c r="C243" s="230"/>
      <c r="D243" s="231" t="s">
        <v>147</v>
      </c>
      <c r="E243" s="230"/>
      <c r="F243" s="233" t="s">
        <v>291</v>
      </c>
      <c r="G243" s="230"/>
      <c r="H243" s="234">
        <v>14.917999999999999</v>
      </c>
      <c r="I243" s="235"/>
      <c r="J243" s="235"/>
      <c r="K243" s="230"/>
      <c r="L243" s="230"/>
      <c r="M243" s="236"/>
      <c r="N243" s="237"/>
      <c r="O243" s="238"/>
      <c r="P243" s="238"/>
      <c r="Q243" s="238"/>
      <c r="R243" s="238"/>
      <c r="S243" s="238"/>
      <c r="T243" s="238"/>
      <c r="U243" s="238"/>
      <c r="V243" s="238"/>
      <c r="W243" s="238"/>
      <c r="X243" s="239"/>
      <c r="Y243" s="13"/>
      <c r="Z243" s="13"/>
      <c r="AA243" s="13"/>
      <c r="AB243" s="13"/>
      <c r="AC243" s="13"/>
      <c r="AD243" s="13"/>
      <c r="AE243" s="13"/>
      <c r="AT243" s="240" t="s">
        <v>147</v>
      </c>
      <c r="AU243" s="240" t="s">
        <v>90</v>
      </c>
      <c r="AV243" s="13" t="s">
        <v>90</v>
      </c>
      <c r="AW243" s="13" t="s">
        <v>4</v>
      </c>
      <c r="AX243" s="13" t="s">
        <v>84</v>
      </c>
      <c r="AY243" s="240" t="s">
        <v>139</v>
      </c>
    </row>
    <row r="244" s="2" customFormat="1" ht="24.15" customHeight="1">
      <c r="A244" s="38"/>
      <c r="B244" s="39"/>
      <c r="C244" s="215" t="s">
        <v>292</v>
      </c>
      <c r="D244" s="215" t="s">
        <v>141</v>
      </c>
      <c r="E244" s="216" t="s">
        <v>293</v>
      </c>
      <c r="F244" s="217" t="s">
        <v>294</v>
      </c>
      <c r="G244" s="218" t="s">
        <v>88</v>
      </c>
      <c r="H244" s="219">
        <v>23.696000000000002</v>
      </c>
      <c r="I244" s="220"/>
      <c r="J244" s="220"/>
      <c r="K244" s="221">
        <f>ROUND(P244*H244,2)</f>
        <v>0</v>
      </c>
      <c r="L244" s="217" t="s">
        <v>144</v>
      </c>
      <c r="M244" s="44"/>
      <c r="N244" s="222" t="s">
        <v>1</v>
      </c>
      <c r="O244" s="223" t="s">
        <v>42</v>
      </c>
      <c r="P244" s="224">
        <f>I244+J244</f>
        <v>0</v>
      </c>
      <c r="Q244" s="224">
        <f>ROUND(I244*H244,2)</f>
        <v>0</v>
      </c>
      <c r="R244" s="224">
        <f>ROUND(J244*H244,2)</f>
        <v>0</v>
      </c>
      <c r="S244" s="91"/>
      <c r="T244" s="225">
        <f>S244*H244</f>
        <v>0</v>
      </c>
      <c r="U244" s="225">
        <v>0.00046999999999999999</v>
      </c>
      <c r="V244" s="225">
        <f>U244*H244</f>
        <v>0.01113712</v>
      </c>
      <c r="W244" s="225">
        <v>0</v>
      </c>
      <c r="X244" s="226">
        <f>W244*H244</f>
        <v>0</v>
      </c>
      <c r="Y244" s="38"/>
      <c r="Z244" s="38"/>
      <c r="AA244" s="38"/>
      <c r="AB244" s="38"/>
      <c r="AC244" s="38"/>
      <c r="AD244" s="38"/>
      <c r="AE244" s="38"/>
      <c r="AR244" s="227" t="s">
        <v>145</v>
      </c>
      <c r="AT244" s="227" t="s">
        <v>141</v>
      </c>
      <c r="AU244" s="227" t="s">
        <v>90</v>
      </c>
      <c r="AY244" s="17" t="s">
        <v>139</v>
      </c>
      <c r="BE244" s="228">
        <f>IF(O244="základní",K244,0)</f>
        <v>0</v>
      </c>
      <c r="BF244" s="228">
        <f>IF(O244="snížená",K244,0)</f>
        <v>0</v>
      </c>
      <c r="BG244" s="228">
        <f>IF(O244="zákl. přenesená",K244,0)</f>
        <v>0</v>
      </c>
      <c r="BH244" s="228">
        <f>IF(O244="sníž. přenesená",K244,0)</f>
        <v>0</v>
      </c>
      <c r="BI244" s="228">
        <f>IF(O244="nulová",K244,0)</f>
        <v>0</v>
      </c>
      <c r="BJ244" s="17" t="s">
        <v>84</v>
      </c>
      <c r="BK244" s="228">
        <f>ROUND(P244*H244,2)</f>
        <v>0</v>
      </c>
      <c r="BL244" s="17" t="s">
        <v>145</v>
      </c>
      <c r="BM244" s="227" t="s">
        <v>295</v>
      </c>
    </row>
    <row r="245" s="13" customFormat="1">
      <c r="A245" s="13"/>
      <c r="B245" s="229"/>
      <c r="C245" s="230"/>
      <c r="D245" s="231" t="s">
        <v>147</v>
      </c>
      <c r="E245" s="232" t="s">
        <v>1</v>
      </c>
      <c r="F245" s="233" t="s">
        <v>91</v>
      </c>
      <c r="G245" s="230"/>
      <c r="H245" s="234">
        <v>17.18</v>
      </c>
      <c r="I245" s="235"/>
      <c r="J245" s="235"/>
      <c r="K245" s="230"/>
      <c r="L245" s="230"/>
      <c r="M245" s="236"/>
      <c r="N245" s="237"/>
      <c r="O245" s="238"/>
      <c r="P245" s="238"/>
      <c r="Q245" s="238"/>
      <c r="R245" s="238"/>
      <c r="S245" s="238"/>
      <c r="T245" s="238"/>
      <c r="U245" s="238"/>
      <c r="V245" s="238"/>
      <c r="W245" s="238"/>
      <c r="X245" s="239"/>
      <c r="Y245" s="13"/>
      <c r="Z245" s="13"/>
      <c r="AA245" s="13"/>
      <c r="AB245" s="13"/>
      <c r="AC245" s="13"/>
      <c r="AD245" s="13"/>
      <c r="AE245" s="13"/>
      <c r="AT245" s="240" t="s">
        <v>147</v>
      </c>
      <c r="AU245" s="240" t="s">
        <v>90</v>
      </c>
      <c r="AV245" s="13" t="s">
        <v>90</v>
      </c>
      <c r="AW245" s="13" t="s">
        <v>5</v>
      </c>
      <c r="AX245" s="13" t="s">
        <v>79</v>
      </c>
      <c r="AY245" s="240" t="s">
        <v>139</v>
      </c>
    </row>
    <row r="246" s="13" customFormat="1">
      <c r="A246" s="13"/>
      <c r="B246" s="229"/>
      <c r="C246" s="230"/>
      <c r="D246" s="231" t="s">
        <v>147</v>
      </c>
      <c r="E246" s="232" t="s">
        <v>1</v>
      </c>
      <c r="F246" s="233" t="s">
        <v>296</v>
      </c>
      <c r="G246" s="230"/>
      <c r="H246" s="234">
        <v>2.391</v>
      </c>
      <c r="I246" s="235"/>
      <c r="J246" s="235"/>
      <c r="K246" s="230"/>
      <c r="L246" s="230"/>
      <c r="M246" s="236"/>
      <c r="N246" s="237"/>
      <c r="O246" s="238"/>
      <c r="P246" s="238"/>
      <c r="Q246" s="238"/>
      <c r="R246" s="238"/>
      <c r="S246" s="238"/>
      <c r="T246" s="238"/>
      <c r="U246" s="238"/>
      <c r="V246" s="238"/>
      <c r="W246" s="238"/>
      <c r="X246" s="239"/>
      <c r="Y246" s="13"/>
      <c r="Z246" s="13"/>
      <c r="AA246" s="13"/>
      <c r="AB246" s="13"/>
      <c r="AC246" s="13"/>
      <c r="AD246" s="13"/>
      <c r="AE246" s="13"/>
      <c r="AT246" s="240" t="s">
        <v>147</v>
      </c>
      <c r="AU246" s="240" t="s">
        <v>90</v>
      </c>
      <c r="AV246" s="13" t="s">
        <v>90</v>
      </c>
      <c r="AW246" s="13" t="s">
        <v>5</v>
      </c>
      <c r="AX246" s="13" t="s">
        <v>79</v>
      </c>
      <c r="AY246" s="240" t="s">
        <v>139</v>
      </c>
    </row>
    <row r="247" s="13" customFormat="1">
      <c r="A247" s="13"/>
      <c r="B247" s="229"/>
      <c r="C247" s="230"/>
      <c r="D247" s="231" t="s">
        <v>147</v>
      </c>
      <c r="E247" s="232" t="s">
        <v>1</v>
      </c>
      <c r="F247" s="233" t="s">
        <v>297</v>
      </c>
      <c r="G247" s="230"/>
      <c r="H247" s="234">
        <v>4.125</v>
      </c>
      <c r="I247" s="235"/>
      <c r="J247" s="235"/>
      <c r="K247" s="230"/>
      <c r="L247" s="230"/>
      <c r="M247" s="236"/>
      <c r="N247" s="237"/>
      <c r="O247" s="238"/>
      <c r="P247" s="238"/>
      <c r="Q247" s="238"/>
      <c r="R247" s="238"/>
      <c r="S247" s="238"/>
      <c r="T247" s="238"/>
      <c r="U247" s="238"/>
      <c r="V247" s="238"/>
      <c r="W247" s="238"/>
      <c r="X247" s="239"/>
      <c r="Y247" s="13"/>
      <c r="Z247" s="13"/>
      <c r="AA247" s="13"/>
      <c r="AB247" s="13"/>
      <c r="AC247" s="13"/>
      <c r="AD247" s="13"/>
      <c r="AE247" s="13"/>
      <c r="AT247" s="240" t="s">
        <v>147</v>
      </c>
      <c r="AU247" s="240" t="s">
        <v>90</v>
      </c>
      <c r="AV247" s="13" t="s">
        <v>90</v>
      </c>
      <c r="AW247" s="13" t="s">
        <v>5</v>
      </c>
      <c r="AX247" s="13" t="s">
        <v>79</v>
      </c>
      <c r="AY247" s="240" t="s">
        <v>139</v>
      </c>
    </row>
    <row r="248" s="14" customFormat="1">
      <c r="A248" s="14"/>
      <c r="B248" s="241"/>
      <c r="C248" s="242"/>
      <c r="D248" s="231" t="s">
        <v>147</v>
      </c>
      <c r="E248" s="243" t="s">
        <v>1</v>
      </c>
      <c r="F248" s="244" t="s">
        <v>149</v>
      </c>
      <c r="G248" s="242"/>
      <c r="H248" s="245">
        <v>23.696000000000002</v>
      </c>
      <c r="I248" s="246"/>
      <c r="J248" s="246"/>
      <c r="K248" s="242"/>
      <c r="L248" s="242"/>
      <c r="M248" s="247"/>
      <c r="N248" s="248"/>
      <c r="O248" s="249"/>
      <c r="P248" s="249"/>
      <c r="Q248" s="249"/>
      <c r="R248" s="249"/>
      <c r="S248" s="249"/>
      <c r="T248" s="249"/>
      <c r="U248" s="249"/>
      <c r="V248" s="249"/>
      <c r="W248" s="249"/>
      <c r="X248" s="250"/>
      <c r="Y248" s="14"/>
      <c r="Z248" s="14"/>
      <c r="AA248" s="14"/>
      <c r="AB248" s="14"/>
      <c r="AC248" s="14"/>
      <c r="AD248" s="14"/>
      <c r="AE248" s="14"/>
      <c r="AT248" s="251" t="s">
        <v>147</v>
      </c>
      <c r="AU248" s="251" t="s">
        <v>90</v>
      </c>
      <c r="AV248" s="14" t="s">
        <v>145</v>
      </c>
      <c r="AW248" s="14" t="s">
        <v>5</v>
      </c>
      <c r="AX248" s="14" t="s">
        <v>84</v>
      </c>
      <c r="AY248" s="251" t="s">
        <v>139</v>
      </c>
    </row>
    <row r="249" s="2" customFormat="1">
      <c r="A249" s="38"/>
      <c r="B249" s="39"/>
      <c r="C249" s="40"/>
      <c r="D249" s="231" t="s">
        <v>254</v>
      </c>
      <c r="E249" s="40"/>
      <c r="F249" s="272" t="s">
        <v>298</v>
      </c>
      <c r="G249" s="40"/>
      <c r="H249" s="40"/>
      <c r="I249" s="40"/>
      <c r="J249" s="40"/>
      <c r="K249" s="40"/>
      <c r="L249" s="40"/>
      <c r="M249" s="44"/>
      <c r="N249" s="273"/>
      <c r="O249" s="274"/>
      <c r="P249" s="91"/>
      <c r="Q249" s="91"/>
      <c r="R249" s="91"/>
      <c r="S249" s="91"/>
      <c r="T249" s="91"/>
      <c r="U249" s="91"/>
      <c r="V249" s="91"/>
      <c r="W249" s="91"/>
      <c r="X249" s="92"/>
      <c r="Y249" s="38"/>
      <c r="Z249" s="38"/>
      <c r="AA249" s="38"/>
      <c r="AB249" s="38"/>
      <c r="AC249" s="38"/>
      <c r="AD249" s="38"/>
      <c r="AE249" s="38"/>
      <c r="AU249" s="17" t="s">
        <v>90</v>
      </c>
    </row>
    <row r="250" s="2" customFormat="1">
      <c r="A250" s="38"/>
      <c r="B250" s="39"/>
      <c r="C250" s="40"/>
      <c r="D250" s="231" t="s">
        <v>254</v>
      </c>
      <c r="E250" s="40"/>
      <c r="F250" s="275" t="s">
        <v>93</v>
      </c>
      <c r="G250" s="40"/>
      <c r="H250" s="276">
        <v>17.18</v>
      </c>
      <c r="I250" s="40"/>
      <c r="J250" s="40"/>
      <c r="K250" s="40"/>
      <c r="L250" s="40"/>
      <c r="M250" s="44"/>
      <c r="N250" s="273"/>
      <c r="O250" s="274"/>
      <c r="P250" s="91"/>
      <c r="Q250" s="91"/>
      <c r="R250" s="91"/>
      <c r="S250" s="91"/>
      <c r="T250" s="91"/>
      <c r="U250" s="91"/>
      <c r="V250" s="91"/>
      <c r="W250" s="91"/>
      <c r="X250" s="92"/>
      <c r="Y250" s="38"/>
      <c r="Z250" s="38"/>
      <c r="AA250" s="38"/>
      <c r="AB250" s="38"/>
      <c r="AC250" s="38"/>
      <c r="AD250" s="38"/>
      <c r="AE250" s="38"/>
      <c r="AU250" s="17" t="s">
        <v>90</v>
      </c>
    </row>
    <row r="251" s="2" customFormat="1">
      <c r="A251" s="38"/>
      <c r="B251" s="39"/>
      <c r="C251" s="40"/>
      <c r="D251" s="231" t="s">
        <v>254</v>
      </c>
      <c r="E251" s="40"/>
      <c r="F251" s="275" t="s">
        <v>149</v>
      </c>
      <c r="G251" s="40"/>
      <c r="H251" s="276">
        <v>17.18</v>
      </c>
      <c r="I251" s="40"/>
      <c r="J251" s="40"/>
      <c r="K251" s="40"/>
      <c r="L251" s="40"/>
      <c r="M251" s="44"/>
      <c r="N251" s="273"/>
      <c r="O251" s="274"/>
      <c r="P251" s="91"/>
      <c r="Q251" s="91"/>
      <c r="R251" s="91"/>
      <c r="S251" s="91"/>
      <c r="T251" s="91"/>
      <c r="U251" s="91"/>
      <c r="V251" s="91"/>
      <c r="W251" s="91"/>
      <c r="X251" s="92"/>
      <c r="Y251" s="38"/>
      <c r="Z251" s="38"/>
      <c r="AA251" s="38"/>
      <c r="AB251" s="38"/>
      <c r="AC251" s="38"/>
      <c r="AD251" s="38"/>
      <c r="AE251" s="38"/>
      <c r="AU251" s="17" t="s">
        <v>90</v>
      </c>
    </row>
    <row r="252" s="2" customFormat="1" ht="33" customHeight="1">
      <c r="A252" s="38"/>
      <c r="B252" s="39"/>
      <c r="C252" s="215" t="s">
        <v>299</v>
      </c>
      <c r="D252" s="215" t="s">
        <v>141</v>
      </c>
      <c r="E252" s="216" t="s">
        <v>300</v>
      </c>
      <c r="F252" s="217" t="s">
        <v>301</v>
      </c>
      <c r="G252" s="218" t="s">
        <v>88</v>
      </c>
      <c r="H252" s="219">
        <v>3.96</v>
      </c>
      <c r="I252" s="220"/>
      <c r="J252" s="220"/>
      <c r="K252" s="221">
        <f>ROUND(P252*H252,2)</f>
        <v>0</v>
      </c>
      <c r="L252" s="217" t="s">
        <v>144</v>
      </c>
      <c r="M252" s="44"/>
      <c r="N252" s="222" t="s">
        <v>1</v>
      </c>
      <c r="O252" s="223" t="s">
        <v>42</v>
      </c>
      <c r="P252" s="224">
        <f>I252+J252</f>
        <v>0</v>
      </c>
      <c r="Q252" s="224">
        <f>ROUND(I252*H252,2)</f>
        <v>0</v>
      </c>
      <c r="R252" s="224">
        <f>ROUND(J252*H252,2)</f>
        <v>0</v>
      </c>
      <c r="S252" s="91"/>
      <c r="T252" s="225">
        <f>S252*H252</f>
        <v>0</v>
      </c>
      <c r="U252" s="225">
        <v>0.00063000000000000003</v>
      </c>
      <c r="V252" s="225">
        <f>U252*H252</f>
        <v>0.0024948000000000001</v>
      </c>
      <c r="W252" s="225">
        <v>0</v>
      </c>
      <c r="X252" s="226">
        <f>W252*H252</f>
        <v>0</v>
      </c>
      <c r="Y252" s="38"/>
      <c r="Z252" s="38"/>
      <c r="AA252" s="38"/>
      <c r="AB252" s="38"/>
      <c r="AC252" s="38"/>
      <c r="AD252" s="38"/>
      <c r="AE252" s="38"/>
      <c r="AR252" s="227" t="s">
        <v>145</v>
      </c>
      <c r="AT252" s="227" t="s">
        <v>141</v>
      </c>
      <c r="AU252" s="227" t="s">
        <v>90</v>
      </c>
      <c r="AY252" s="17" t="s">
        <v>139</v>
      </c>
      <c r="BE252" s="228">
        <f>IF(O252="základní",K252,0)</f>
        <v>0</v>
      </c>
      <c r="BF252" s="228">
        <f>IF(O252="snížená",K252,0)</f>
        <v>0</v>
      </c>
      <c r="BG252" s="228">
        <f>IF(O252="zákl. přenesená",K252,0)</f>
        <v>0</v>
      </c>
      <c r="BH252" s="228">
        <f>IF(O252="sníž. přenesená",K252,0)</f>
        <v>0</v>
      </c>
      <c r="BI252" s="228">
        <f>IF(O252="nulová",K252,0)</f>
        <v>0</v>
      </c>
      <c r="BJ252" s="17" t="s">
        <v>84</v>
      </c>
      <c r="BK252" s="228">
        <f>ROUND(P252*H252,2)</f>
        <v>0</v>
      </c>
      <c r="BL252" s="17" t="s">
        <v>145</v>
      </c>
      <c r="BM252" s="227" t="s">
        <v>302</v>
      </c>
    </row>
    <row r="253" s="13" customFormat="1">
      <c r="A253" s="13"/>
      <c r="B253" s="229"/>
      <c r="C253" s="230"/>
      <c r="D253" s="231" t="s">
        <v>147</v>
      </c>
      <c r="E253" s="232" t="s">
        <v>1</v>
      </c>
      <c r="F253" s="233" t="s">
        <v>303</v>
      </c>
      <c r="G253" s="230"/>
      <c r="H253" s="234">
        <v>3.96</v>
      </c>
      <c r="I253" s="235"/>
      <c r="J253" s="235"/>
      <c r="K253" s="230"/>
      <c r="L253" s="230"/>
      <c r="M253" s="236"/>
      <c r="N253" s="237"/>
      <c r="O253" s="238"/>
      <c r="P253" s="238"/>
      <c r="Q253" s="238"/>
      <c r="R253" s="238"/>
      <c r="S253" s="238"/>
      <c r="T253" s="238"/>
      <c r="U253" s="238"/>
      <c r="V253" s="238"/>
      <c r="W253" s="238"/>
      <c r="X253" s="239"/>
      <c r="Y253" s="13"/>
      <c r="Z253" s="13"/>
      <c r="AA253" s="13"/>
      <c r="AB253" s="13"/>
      <c r="AC253" s="13"/>
      <c r="AD253" s="13"/>
      <c r="AE253" s="13"/>
      <c r="AT253" s="240" t="s">
        <v>147</v>
      </c>
      <c r="AU253" s="240" t="s">
        <v>90</v>
      </c>
      <c r="AV253" s="13" t="s">
        <v>90</v>
      </c>
      <c r="AW253" s="13" t="s">
        <v>5</v>
      </c>
      <c r="AX253" s="13" t="s">
        <v>79</v>
      </c>
      <c r="AY253" s="240" t="s">
        <v>139</v>
      </c>
    </row>
    <row r="254" s="14" customFormat="1">
      <c r="A254" s="14"/>
      <c r="B254" s="241"/>
      <c r="C254" s="242"/>
      <c r="D254" s="231" t="s">
        <v>147</v>
      </c>
      <c r="E254" s="243" t="s">
        <v>1</v>
      </c>
      <c r="F254" s="244" t="s">
        <v>149</v>
      </c>
      <c r="G254" s="242"/>
      <c r="H254" s="245">
        <v>3.96</v>
      </c>
      <c r="I254" s="246"/>
      <c r="J254" s="246"/>
      <c r="K254" s="242"/>
      <c r="L254" s="242"/>
      <c r="M254" s="247"/>
      <c r="N254" s="248"/>
      <c r="O254" s="249"/>
      <c r="P254" s="249"/>
      <c r="Q254" s="249"/>
      <c r="R254" s="249"/>
      <c r="S254" s="249"/>
      <c r="T254" s="249"/>
      <c r="U254" s="249"/>
      <c r="V254" s="249"/>
      <c r="W254" s="249"/>
      <c r="X254" s="250"/>
      <c r="Y254" s="14"/>
      <c r="Z254" s="14"/>
      <c r="AA254" s="14"/>
      <c r="AB254" s="14"/>
      <c r="AC254" s="14"/>
      <c r="AD254" s="14"/>
      <c r="AE254" s="14"/>
      <c r="AT254" s="251" t="s">
        <v>147</v>
      </c>
      <c r="AU254" s="251" t="s">
        <v>90</v>
      </c>
      <c r="AV254" s="14" t="s">
        <v>145</v>
      </c>
      <c r="AW254" s="14" t="s">
        <v>5</v>
      </c>
      <c r="AX254" s="14" t="s">
        <v>84</v>
      </c>
      <c r="AY254" s="251" t="s">
        <v>139</v>
      </c>
    </row>
    <row r="255" s="2" customFormat="1" ht="24.15" customHeight="1">
      <c r="A255" s="38"/>
      <c r="B255" s="39"/>
      <c r="C255" s="215" t="s">
        <v>304</v>
      </c>
      <c r="D255" s="215" t="s">
        <v>141</v>
      </c>
      <c r="E255" s="216" t="s">
        <v>305</v>
      </c>
      <c r="F255" s="217" t="s">
        <v>306</v>
      </c>
      <c r="G255" s="218" t="s">
        <v>160</v>
      </c>
      <c r="H255" s="219">
        <v>0.36699999999999999</v>
      </c>
      <c r="I255" s="220"/>
      <c r="J255" s="220"/>
      <c r="K255" s="221">
        <f>ROUND(P255*H255,2)</f>
        <v>0</v>
      </c>
      <c r="L255" s="217" t="s">
        <v>144</v>
      </c>
      <c r="M255" s="44"/>
      <c r="N255" s="222" t="s">
        <v>1</v>
      </c>
      <c r="O255" s="223" t="s">
        <v>42</v>
      </c>
      <c r="P255" s="224">
        <f>I255+J255</f>
        <v>0</v>
      </c>
      <c r="Q255" s="224">
        <f>ROUND(I255*H255,2)</f>
        <v>0</v>
      </c>
      <c r="R255" s="224">
        <f>ROUND(J255*H255,2)</f>
        <v>0</v>
      </c>
      <c r="S255" s="91"/>
      <c r="T255" s="225">
        <f>S255*H255</f>
        <v>0</v>
      </c>
      <c r="U255" s="225">
        <v>0</v>
      </c>
      <c r="V255" s="225">
        <f>U255*H255</f>
        <v>0</v>
      </c>
      <c r="W255" s="225">
        <v>1.8</v>
      </c>
      <c r="X255" s="226">
        <f>W255*H255</f>
        <v>0.66059999999999996</v>
      </c>
      <c r="Y255" s="38"/>
      <c r="Z255" s="38"/>
      <c r="AA255" s="38"/>
      <c r="AB255" s="38"/>
      <c r="AC255" s="38"/>
      <c r="AD255" s="38"/>
      <c r="AE255" s="38"/>
      <c r="AR255" s="227" t="s">
        <v>145</v>
      </c>
      <c r="AT255" s="227" t="s">
        <v>141</v>
      </c>
      <c r="AU255" s="227" t="s">
        <v>90</v>
      </c>
      <c r="AY255" s="17" t="s">
        <v>139</v>
      </c>
      <c r="BE255" s="228">
        <f>IF(O255="základní",K255,0)</f>
        <v>0</v>
      </c>
      <c r="BF255" s="228">
        <f>IF(O255="snížená",K255,0)</f>
        <v>0</v>
      </c>
      <c r="BG255" s="228">
        <f>IF(O255="zákl. přenesená",K255,0)</f>
        <v>0</v>
      </c>
      <c r="BH255" s="228">
        <f>IF(O255="sníž. přenesená",K255,0)</f>
        <v>0</v>
      </c>
      <c r="BI255" s="228">
        <f>IF(O255="nulová",K255,0)</f>
        <v>0</v>
      </c>
      <c r="BJ255" s="17" t="s">
        <v>84</v>
      </c>
      <c r="BK255" s="228">
        <f>ROUND(P255*H255,2)</f>
        <v>0</v>
      </c>
      <c r="BL255" s="17" t="s">
        <v>145</v>
      </c>
      <c r="BM255" s="227" t="s">
        <v>307</v>
      </c>
    </row>
    <row r="256" s="15" customFormat="1">
      <c r="A256" s="15"/>
      <c r="B256" s="262"/>
      <c r="C256" s="263"/>
      <c r="D256" s="231" t="s">
        <v>147</v>
      </c>
      <c r="E256" s="264" t="s">
        <v>1</v>
      </c>
      <c r="F256" s="265" t="s">
        <v>308</v>
      </c>
      <c r="G256" s="263"/>
      <c r="H256" s="264" t="s">
        <v>1</v>
      </c>
      <c r="I256" s="266"/>
      <c r="J256" s="266"/>
      <c r="K256" s="263"/>
      <c r="L256" s="263"/>
      <c r="M256" s="267"/>
      <c r="N256" s="268"/>
      <c r="O256" s="269"/>
      <c r="P256" s="269"/>
      <c r="Q256" s="269"/>
      <c r="R256" s="269"/>
      <c r="S256" s="269"/>
      <c r="T256" s="269"/>
      <c r="U256" s="269"/>
      <c r="V256" s="269"/>
      <c r="W256" s="269"/>
      <c r="X256" s="270"/>
      <c r="Y256" s="15"/>
      <c r="Z256" s="15"/>
      <c r="AA256" s="15"/>
      <c r="AB256" s="15"/>
      <c r="AC256" s="15"/>
      <c r="AD256" s="15"/>
      <c r="AE256" s="15"/>
      <c r="AT256" s="271" t="s">
        <v>147</v>
      </c>
      <c r="AU256" s="271" t="s">
        <v>90</v>
      </c>
      <c r="AV256" s="15" t="s">
        <v>84</v>
      </c>
      <c r="AW256" s="15" t="s">
        <v>5</v>
      </c>
      <c r="AX256" s="15" t="s">
        <v>79</v>
      </c>
      <c r="AY256" s="271" t="s">
        <v>139</v>
      </c>
    </row>
    <row r="257" s="13" customFormat="1">
      <c r="A257" s="13"/>
      <c r="B257" s="229"/>
      <c r="C257" s="230"/>
      <c r="D257" s="231" t="s">
        <v>147</v>
      </c>
      <c r="E257" s="232" t="s">
        <v>1</v>
      </c>
      <c r="F257" s="233" t="s">
        <v>309</v>
      </c>
      <c r="G257" s="230"/>
      <c r="H257" s="234">
        <v>0.36699999999999999</v>
      </c>
      <c r="I257" s="235"/>
      <c r="J257" s="235"/>
      <c r="K257" s="230"/>
      <c r="L257" s="230"/>
      <c r="M257" s="236"/>
      <c r="N257" s="237"/>
      <c r="O257" s="238"/>
      <c r="P257" s="238"/>
      <c r="Q257" s="238"/>
      <c r="R257" s="238"/>
      <c r="S257" s="238"/>
      <c r="T257" s="238"/>
      <c r="U257" s="238"/>
      <c r="V257" s="238"/>
      <c r="W257" s="238"/>
      <c r="X257" s="239"/>
      <c r="Y257" s="13"/>
      <c r="Z257" s="13"/>
      <c r="AA257" s="13"/>
      <c r="AB257" s="13"/>
      <c r="AC257" s="13"/>
      <c r="AD257" s="13"/>
      <c r="AE257" s="13"/>
      <c r="AT257" s="240" t="s">
        <v>147</v>
      </c>
      <c r="AU257" s="240" t="s">
        <v>90</v>
      </c>
      <c r="AV257" s="13" t="s">
        <v>90</v>
      </c>
      <c r="AW257" s="13" t="s">
        <v>5</v>
      </c>
      <c r="AX257" s="13" t="s">
        <v>79</v>
      </c>
      <c r="AY257" s="240" t="s">
        <v>139</v>
      </c>
    </row>
    <row r="258" s="14" customFormat="1">
      <c r="A258" s="14"/>
      <c r="B258" s="241"/>
      <c r="C258" s="242"/>
      <c r="D258" s="231" t="s">
        <v>147</v>
      </c>
      <c r="E258" s="243" t="s">
        <v>1</v>
      </c>
      <c r="F258" s="244" t="s">
        <v>149</v>
      </c>
      <c r="G258" s="242"/>
      <c r="H258" s="245">
        <v>0.36699999999999999</v>
      </c>
      <c r="I258" s="246"/>
      <c r="J258" s="246"/>
      <c r="K258" s="242"/>
      <c r="L258" s="242"/>
      <c r="M258" s="247"/>
      <c r="N258" s="248"/>
      <c r="O258" s="249"/>
      <c r="P258" s="249"/>
      <c r="Q258" s="249"/>
      <c r="R258" s="249"/>
      <c r="S258" s="249"/>
      <c r="T258" s="249"/>
      <c r="U258" s="249"/>
      <c r="V258" s="249"/>
      <c r="W258" s="249"/>
      <c r="X258" s="250"/>
      <c r="Y258" s="14"/>
      <c r="Z258" s="14"/>
      <c r="AA258" s="14"/>
      <c r="AB258" s="14"/>
      <c r="AC258" s="14"/>
      <c r="AD258" s="14"/>
      <c r="AE258" s="14"/>
      <c r="AT258" s="251" t="s">
        <v>147</v>
      </c>
      <c r="AU258" s="251" t="s">
        <v>90</v>
      </c>
      <c r="AV258" s="14" t="s">
        <v>145</v>
      </c>
      <c r="AW258" s="14" t="s">
        <v>5</v>
      </c>
      <c r="AX258" s="14" t="s">
        <v>84</v>
      </c>
      <c r="AY258" s="251" t="s">
        <v>139</v>
      </c>
    </row>
    <row r="259" s="2" customFormat="1" ht="24.15" customHeight="1">
      <c r="A259" s="38"/>
      <c r="B259" s="39"/>
      <c r="C259" s="215" t="s">
        <v>310</v>
      </c>
      <c r="D259" s="215" t="s">
        <v>141</v>
      </c>
      <c r="E259" s="216" t="s">
        <v>311</v>
      </c>
      <c r="F259" s="217" t="s">
        <v>312</v>
      </c>
      <c r="G259" s="218" t="s">
        <v>160</v>
      </c>
      <c r="H259" s="219">
        <v>0.078</v>
      </c>
      <c r="I259" s="220"/>
      <c r="J259" s="220"/>
      <c r="K259" s="221">
        <f>ROUND(P259*H259,2)</f>
        <v>0</v>
      </c>
      <c r="L259" s="217" t="s">
        <v>144</v>
      </c>
      <c r="M259" s="44"/>
      <c r="N259" s="222" t="s">
        <v>1</v>
      </c>
      <c r="O259" s="223" t="s">
        <v>42</v>
      </c>
      <c r="P259" s="224">
        <f>I259+J259</f>
        <v>0</v>
      </c>
      <c r="Q259" s="224">
        <f>ROUND(I259*H259,2)</f>
        <v>0</v>
      </c>
      <c r="R259" s="224">
        <f>ROUND(J259*H259,2)</f>
        <v>0</v>
      </c>
      <c r="S259" s="91"/>
      <c r="T259" s="225">
        <f>S259*H259</f>
        <v>0</v>
      </c>
      <c r="U259" s="225">
        <v>0</v>
      </c>
      <c r="V259" s="225">
        <f>U259*H259</f>
        <v>0</v>
      </c>
      <c r="W259" s="225">
        <v>2.3999999999999999</v>
      </c>
      <c r="X259" s="226">
        <f>W259*H259</f>
        <v>0.18720000000000001</v>
      </c>
      <c r="Y259" s="38"/>
      <c r="Z259" s="38"/>
      <c r="AA259" s="38"/>
      <c r="AB259" s="38"/>
      <c r="AC259" s="38"/>
      <c r="AD259" s="38"/>
      <c r="AE259" s="38"/>
      <c r="AR259" s="227" t="s">
        <v>145</v>
      </c>
      <c r="AT259" s="227" t="s">
        <v>141</v>
      </c>
      <c r="AU259" s="227" t="s">
        <v>90</v>
      </c>
      <c r="AY259" s="17" t="s">
        <v>139</v>
      </c>
      <c r="BE259" s="228">
        <f>IF(O259="základní",K259,0)</f>
        <v>0</v>
      </c>
      <c r="BF259" s="228">
        <f>IF(O259="snížená",K259,0)</f>
        <v>0</v>
      </c>
      <c r="BG259" s="228">
        <f>IF(O259="zákl. přenesená",K259,0)</f>
        <v>0</v>
      </c>
      <c r="BH259" s="228">
        <f>IF(O259="sníž. přenesená",K259,0)</f>
        <v>0</v>
      </c>
      <c r="BI259" s="228">
        <f>IF(O259="nulová",K259,0)</f>
        <v>0</v>
      </c>
      <c r="BJ259" s="17" t="s">
        <v>84</v>
      </c>
      <c r="BK259" s="228">
        <f>ROUND(P259*H259,2)</f>
        <v>0</v>
      </c>
      <c r="BL259" s="17" t="s">
        <v>145</v>
      </c>
      <c r="BM259" s="227" t="s">
        <v>313</v>
      </c>
    </row>
    <row r="260" s="13" customFormat="1">
      <c r="A260" s="13"/>
      <c r="B260" s="229"/>
      <c r="C260" s="230"/>
      <c r="D260" s="231" t="s">
        <v>147</v>
      </c>
      <c r="E260" s="232" t="s">
        <v>1</v>
      </c>
      <c r="F260" s="233" t="s">
        <v>314</v>
      </c>
      <c r="G260" s="230"/>
      <c r="H260" s="234">
        <v>0.078</v>
      </c>
      <c r="I260" s="235"/>
      <c r="J260" s="235"/>
      <c r="K260" s="230"/>
      <c r="L260" s="230"/>
      <c r="M260" s="236"/>
      <c r="N260" s="237"/>
      <c r="O260" s="238"/>
      <c r="P260" s="238"/>
      <c r="Q260" s="238"/>
      <c r="R260" s="238"/>
      <c r="S260" s="238"/>
      <c r="T260" s="238"/>
      <c r="U260" s="238"/>
      <c r="V260" s="238"/>
      <c r="W260" s="238"/>
      <c r="X260" s="239"/>
      <c r="Y260" s="13"/>
      <c r="Z260" s="13"/>
      <c r="AA260" s="13"/>
      <c r="AB260" s="13"/>
      <c r="AC260" s="13"/>
      <c r="AD260" s="13"/>
      <c r="AE260" s="13"/>
      <c r="AT260" s="240" t="s">
        <v>147</v>
      </c>
      <c r="AU260" s="240" t="s">
        <v>90</v>
      </c>
      <c r="AV260" s="13" t="s">
        <v>90</v>
      </c>
      <c r="AW260" s="13" t="s">
        <v>5</v>
      </c>
      <c r="AX260" s="13" t="s">
        <v>79</v>
      </c>
      <c r="AY260" s="240" t="s">
        <v>139</v>
      </c>
    </row>
    <row r="261" s="14" customFormat="1">
      <c r="A261" s="14"/>
      <c r="B261" s="241"/>
      <c r="C261" s="242"/>
      <c r="D261" s="231" t="s">
        <v>147</v>
      </c>
      <c r="E261" s="243" t="s">
        <v>1</v>
      </c>
      <c r="F261" s="244" t="s">
        <v>149</v>
      </c>
      <c r="G261" s="242"/>
      <c r="H261" s="245">
        <v>0.078</v>
      </c>
      <c r="I261" s="246"/>
      <c r="J261" s="246"/>
      <c r="K261" s="242"/>
      <c r="L261" s="242"/>
      <c r="M261" s="247"/>
      <c r="N261" s="248"/>
      <c r="O261" s="249"/>
      <c r="P261" s="249"/>
      <c r="Q261" s="249"/>
      <c r="R261" s="249"/>
      <c r="S261" s="249"/>
      <c r="T261" s="249"/>
      <c r="U261" s="249"/>
      <c r="V261" s="249"/>
      <c r="W261" s="249"/>
      <c r="X261" s="250"/>
      <c r="Y261" s="14"/>
      <c r="Z261" s="14"/>
      <c r="AA261" s="14"/>
      <c r="AB261" s="14"/>
      <c r="AC261" s="14"/>
      <c r="AD261" s="14"/>
      <c r="AE261" s="14"/>
      <c r="AT261" s="251" t="s">
        <v>147</v>
      </c>
      <c r="AU261" s="251" t="s">
        <v>90</v>
      </c>
      <c r="AV261" s="14" t="s">
        <v>145</v>
      </c>
      <c r="AW261" s="14" t="s">
        <v>5</v>
      </c>
      <c r="AX261" s="14" t="s">
        <v>84</v>
      </c>
      <c r="AY261" s="251" t="s">
        <v>139</v>
      </c>
    </row>
    <row r="262" s="2" customFormat="1" ht="37.8" customHeight="1">
      <c r="A262" s="38"/>
      <c r="B262" s="39"/>
      <c r="C262" s="215" t="s">
        <v>315</v>
      </c>
      <c r="D262" s="215" t="s">
        <v>141</v>
      </c>
      <c r="E262" s="216" t="s">
        <v>316</v>
      </c>
      <c r="F262" s="217" t="s">
        <v>317</v>
      </c>
      <c r="G262" s="218" t="s">
        <v>318</v>
      </c>
      <c r="H262" s="219">
        <v>1</v>
      </c>
      <c r="I262" s="220"/>
      <c r="J262" s="220"/>
      <c r="K262" s="221">
        <f>ROUND(P262*H262,2)</f>
        <v>0</v>
      </c>
      <c r="L262" s="217" t="s">
        <v>1</v>
      </c>
      <c r="M262" s="44"/>
      <c r="N262" s="222" t="s">
        <v>1</v>
      </c>
      <c r="O262" s="223" t="s">
        <v>42</v>
      </c>
      <c r="P262" s="224">
        <f>I262+J262</f>
        <v>0</v>
      </c>
      <c r="Q262" s="224">
        <f>ROUND(I262*H262,2)</f>
        <v>0</v>
      </c>
      <c r="R262" s="224">
        <f>ROUND(J262*H262,2)</f>
        <v>0</v>
      </c>
      <c r="S262" s="91"/>
      <c r="T262" s="225">
        <f>S262*H262</f>
        <v>0</v>
      </c>
      <c r="U262" s="225">
        <v>0</v>
      </c>
      <c r="V262" s="225">
        <f>U262*H262</f>
        <v>0</v>
      </c>
      <c r="W262" s="225">
        <v>0</v>
      </c>
      <c r="X262" s="226">
        <f>W262*H262</f>
        <v>0</v>
      </c>
      <c r="Y262" s="38"/>
      <c r="Z262" s="38"/>
      <c r="AA262" s="38"/>
      <c r="AB262" s="38"/>
      <c r="AC262" s="38"/>
      <c r="AD262" s="38"/>
      <c r="AE262" s="38"/>
      <c r="AR262" s="227" t="s">
        <v>145</v>
      </c>
      <c r="AT262" s="227" t="s">
        <v>141</v>
      </c>
      <c r="AU262" s="227" t="s">
        <v>90</v>
      </c>
      <c r="AY262" s="17" t="s">
        <v>139</v>
      </c>
      <c r="BE262" s="228">
        <f>IF(O262="základní",K262,0)</f>
        <v>0</v>
      </c>
      <c r="BF262" s="228">
        <f>IF(O262="snížená",K262,0)</f>
        <v>0</v>
      </c>
      <c r="BG262" s="228">
        <f>IF(O262="zákl. přenesená",K262,0)</f>
        <v>0</v>
      </c>
      <c r="BH262" s="228">
        <f>IF(O262="sníž. přenesená",K262,0)</f>
        <v>0</v>
      </c>
      <c r="BI262" s="228">
        <f>IF(O262="nulová",K262,0)</f>
        <v>0</v>
      </c>
      <c r="BJ262" s="17" t="s">
        <v>84</v>
      </c>
      <c r="BK262" s="228">
        <f>ROUND(P262*H262,2)</f>
        <v>0</v>
      </c>
      <c r="BL262" s="17" t="s">
        <v>145</v>
      </c>
      <c r="BM262" s="227" t="s">
        <v>319</v>
      </c>
    </row>
    <row r="263" s="2" customFormat="1" ht="76.35" customHeight="1">
      <c r="A263" s="38"/>
      <c r="B263" s="39"/>
      <c r="C263" s="215" t="s">
        <v>320</v>
      </c>
      <c r="D263" s="215" t="s">
        <v>141</v>
      </c>
      <c r="E263" s="216" t="s">
        <v>321</v>
      </c>
      <c r="F263" s="217" t="s">
        <v>322</v>
      </c>
      <c r="G263" s="218" t="s">
        <v>318</v>
      </c>
      <c r="H263" s="219">
        <v>1</v>
      </c>
      <c r="I263" s="220"/>
      <c r="J263" s="220"/>
      <c r="K263" s="221">
        <f>ROUND(P263*H263,2)</f>
        <v>0</v>
      </c>
      <c r="L263" s="217" t="s">
        <v>1</v>
      </c>
      <c r="M263" s="44"/>
      <c r="N263" s="222" t="s">
        <v>1</v>
      </c>
      <c r="O263" s="223" t="s">
        <v>42</v>
      </c>
      <c r="P263" s="224">
        <f>I263+J263</f>
        <v>0</v>
      </c>
      <c r="Q263" s="224">
        <f>ROUND(I263*H263,2)</f>
        <v>0</v>
      </c>
      <c r="R263" s="224">
        <f>ROUND(J263*H263,2)</f>
        <v>0</v>
      </c>
      <c r="S263" s="91"/>
      <c r="T263" s="225">
        <f>S263*H263</f>
        <v>0</v>
      </c>
      <c r="U263" s="225">
        <v>0</v>
      </c>
      <c r="V263" s="225">
        <f>U263*H263</f>
        <v>0</v>
      </c>
      <c r="W263" s="225">
        <v>0</v>
      </c>
      <c r="X263" s="226">
        <f>W263*H263</f>
        <v>0</v>
      </c>
      <c r="Y263" s="38"/>
      <c r="Z263" s="38"/>
      <c r="AA263" s="38"/>
      <c r="AB263" s="38"/>
      <c r="AC263" s="38"/>
      <c r="AD263" s="38"/>
      <c r="AE263" s="38"/>
      <c r="AR263" s="227" t="s">
        <v>145</v>
      </c>
      <c r="AT263" s="227" t="s">
        <v>141</v>
      </c>
      <c r="AU263" s="227" t="s">
        <v>90</v>
      </c>
      <c r="AY263" s="17" t="s">
        <v>139</v>
      </c>
      <c r="BE263" s="228">
        <f>IF(O263="základní",K263,0)</f>
        <v>0</v>
      </c>
      <c r="BF263" s="228">
        <f>IF(O263="snížená",K263,0)</f>
        <v>0</v>
      </c>
      <c r="BG263" s="228">
        <f>IF(O263="zákl. přenesená",K263,0)</f>
        <v>0</v>
      </c>
      <c r="BH263" s="228">
        <f>IF(O263="sníž. přenesená",K263,0)</f>
        <v>0</v>
      </c>
      <c r="BI263" s="228">
        <f>IF(O263="nulová",K263,0)</f>
        <v>0</v>
      </c>
      <c r="BJ263" s="17" t="s">
        <v>84</v>
      </c>
      <c r="BK263" s="228">
        <f>ROUND(P263*H263,2)</f>
        <v>0</v>
      </c>
      <c r="BL263" s="17" t="s">
        <v>145</v>
      </c>
      <c r="BM263" s="227" t="s">
        <v>323</v>
      </c>
    </row>
    <row r="264" s="12" customFormat="1" ht="22.8" customHeight="1">
      <c r="A264" s="12"/>
      <c r="B264" s="198"/>
      <c r="C264" s="199"/>
      <c r="D264" s="200" t="s">
        <v>78</v>
      </c>
      <c r="E264" s="213" t="s">
        <v>324</v>
      </c>
      <c r="F264" s="213" t="s">
        <v>325</v>
      </c>
      <c r="G264" s="199"/>
      <c r="H264" s="199"/>
      <c r="I264" s="202"/>
      <c r="J264" s="202"/>
      <c r="K264" s="214">
        <f>BK264</f>
        <v>0</v>
      </c>
      <c r="L264" s="199"/>
      <c r="M264" s="204"/>
      <c r="N264" s="205"/>
      <c r="O264" s="206"/>
      <c r="P264" s="206"/>
      <c r="Q264" s="207">
        <f>SUM(Q265:Q276)</f>
        <v>0</v>
      </c>
      <c r="R264" s="207">
        <f>SUM(R265:R276)</f>
        <v>0</v>
      </c>
      <c r="S264" s="206"/>
      <c r="T264" s="208">
        <f>SUM(T265:T276)</f>
        <v>0</v>
      </c>
      <c r="U264" s="206"/>
      <c r="V264" s="208">
        <f>SUM(V265:V276)</f>
        <v>0</v>
      </c>
      <c r="W264" s="206"/>
      <c r="X264" s="209">
        <f>SUM(X265:X276)</f>
        <v>0</v>
      </c>
      <c r="Y264" s="12"/>
      <c r="Z264" s="12"/>
      <c r="AA264" s="12"/>
      <c r="AB264" s="12"/>
      <c r="AC264" s="12"/>
      <c r="AD264" s="12"/>
      <c r="AE264" s="12"/>
      <c r="AR264" s="210" t="s">
        <v>84</v>
      </c>
      <c r="AT264" s="211" t="s">
        <v>78</v>
      </c>
      <c r="AU264" s="211" t="s">
        <v>84</v>
      </c>
      <c r="AY264" s="210" t="s">
        <v>139</v>
      </c>
      <c r="BK264" s="212">
        <f>SUM(BK265:BK276)</f>
        <v>0</v>
      </c>
    </row>
    <row r="265" s="2" customFormat="1" ht="24.15" customHeight="1">
      <c r="A265" s="38"/>
      <c r="B265" s="39"/>
      <c r="C265" s="215" t="s">
        <v>326</v>
      </c>
      <c r="D265" s="215" t="s">
        <v>141</v>
      </c>
      <c r="E265" s="216" t="s">
        <v>327</v>
      </c>
      <c r="F265" s="217" t="s">
        <v>328</v>
      </c>
      <c r="G265" s="218" t="s">
        <v>198</v>
      </c>
      <c r="H265" s="219">
        <v>9.4710000000000001</v>
      </c>
      <c r="I265" s="220"/>
      <c r="J265" s="220"/>
      <c r="K265" s="221">
        <f>ROUND(P265*H265,2)</f>
        <v>0</v>
      </c>
      <c r="L265" s="217" t="s">
        <v>144</v>
      </c>
      <c r="M265" s="44"/>
      <c r="N265" s="222" t="s">
        <v>1</v>
      </c>
      <c r="O265" s="223" t="s">
        <v>42</v>
      </c>
      <c r="P265" s="224">
        <f>I265+J265</f>
        <v>0</v>
      </c>
      <c r="Q265" s="224">
        <f>ROUND(I265*H265,2)</f>
        <v>0</v>
      </c>
      <c r="R265" s="224">
        <f>ROUND(J265*H265,2)</f>
        <v>0</v>
      </c>
      <c r="S265" s="91"/>
      <c r="T265" s="225">
        <f>S265*H265</f>
        <v>0</v>
      </c>
      <c r="U265" s="225">
        <v>0</v>
      </c>
      <c r="V265" s="225">
        <f>U265*H265</f>
        <v>0</v>
      </c>
      <c r="W265" s="225">
        <v>0</v>
      </c>
      <c r="X265" s="226">
        <f>W265*H265</f>
        <v>0</v>
      </c>
      <c r="Y265" s="38"/>
      <c r="Z265" s="38"/>
      <c r="AA265" s="38"/>
      <c r="AB265" s="38"/>
      <c r="AC265" s="38"/>
      <c r="AD265" s="38"/>
      <c r="AE265" s="38"/>
      <c r="AR265" s="227" t="s">
        <v>145</v>
      </c>
      <c r="AT265" s="227" t="s">
        <v>141</v>
      </c>
      <c r="AU265" s="227" t="s">
        <v>90</v>
      </c>
      <c r="AY265" s="17" t="s">
        <v>139</v>
      </c>
      <c r="BE265" s="228">
        <f>IF(O265="základní",K265,0)</f>
        <v>0</v>
      </c>
      <c r="BF265" s="228">
        <f>IF(O265="snížená",K265,0)</f>
        <v>0</v>
      </c>
      <c r="BG265" s="228">
        <f>IF(O265="zákl. přenesená",K265,0)</f>
        <v>0</v>
      </c>
      <c r="BH265" s="228">
        <f>IF(O265="sníž. přenesená",K265,0)</f>
        <v>0</v>
      </c>
      <c r="BI265" s="228">
        <f>IF(O265="nulová",K265,0)</f>
        <v>0</v>
      </c>
      <c r="BJ265" s="17" t="s">
        <v>84</v>
      </c>
      <c r="BK265" s="228">
        <f>ROUND(P265*H265,2)</f>
        <v>0</v>
      </c>
      <c r="BL265" s="17" t="s">
        <v>145</v>
      </c>
      <c r="BM265" s="227" t="s">
        <v>329</v>
      </c>
    </row>
    <row r="266" s="13" customFormat="1">
      <c r="A266" s="13"/>
      <c r="B266" s="229"/>
      <c r="C266" s="230"/>
      <c r="D266" s="231" t="s">
        <v>147</v>
      </c>
      <c r="E266" s="232" t="s">
        <v>1</v>
      </c>
      <c r="F266" s="233" t="s">
        <v>330</v>
      </c>
      <c r="G266" s="230"/>
      <c r="H266" s="234">
        <v>9.4710000000000001</v>
      </c>
      <c r="I266" s="235"/>
      <c r="J266" s="235"/>
      <c r="K266" s="230"/>
      <c r="L266" s="230"/>
      <c r="M266" s="236"/>
      <c r="N266" s="237"/>
      <c r="O266" s="238"/>
      <c r="P266" s="238"/>
      <c r="Q266" s="238"/>
      <c r="R266" s="238"/>
      <c r="S266" s="238"/>
      <c r="T266" s="238"/>
      <c r="U266" s="238"/>
      <c r="V266" s="238"/>
      <c r="W266" s="238"/>
      <c r="X266" s="239"/>
      <c r="Y266" s="13"/>
      <c r="Z266" s="13"/>
      <c r="AA266" s="13"/>
      <c r="AB266" s="13"/>
      <c r="AC266" s="13"/>
      <c r="AD266" s="13"/>
      <c r="AE266" s="13"/>
      <c r="AT266" s="240" t="s">
        <v>147</v>
      </c>
      <c r="AU266" s="240" t="s">
        <v>90</v>
      </c>
      <c r="AV266" s="13" t="s">
        <v>90</v>
      </c>
      <c r="AW266" s="13" t="s">
        <v>5</v>
      </c>
      <c r="AX266" s="13" t="s">
        <v>79</v>
      </c>
      <c r="AY266" s="240" t="s">
        <v>139</v>
      </c>
    </row>
    <row r="267" s="14" customFormat="1">
      <c r="A267" s="14"/>
      <c r="B267" s="241"/>
      <c r="C267" s="242"/>
      <c r="D267" s="231" t="s">
        <v>147</v>
      </c>
      <c r="E267" s="243" t="s">
        <v>1</v>
      </c>
      <c r="F267" s="244" t="s">
        <v>149</v>
      </c>
      <c r="G267" s="242"/>
      <c r="H267" s="245">
        <v>9.4710000000000001</v>
      </c>
      <c r="I267" s="246"/>
      <c r="J267" s="246"/>
      <c r="K267" s="242"/>
      <c r="L267" s="242"/>
      <c r="M267" s="247"/>
      <c r="N267" s="248"/>
      <c r="O267" s="249"/>
      <c r="P267" s="249"/>
      <c r="Q267" s="249"/>
      <c r="R267" s="249"/>
      <c r="S267" s="249"/>
      <c r="T267" s="249"/>
      <c r="U267" s="249"/>
      <c r="V267" s="249"/>
      <c r="W267" s="249"/>
      <c r="X267" s="250"/>
      <c r="Y267" s="14"/>
      <c r="Z267" s="14"/>
      <c r="AA267" s="14"/>
      <c r="AB267" s="14"/>
      <c r="AC267" s="14"/>
      <c r="AD267" s="14"/>
      <c r="AE267" s="14"/>
      <c r="AT267" s="251" t="s">
        <v>147</v>
      </c>
      <c r="AU267" s="251" t="s">
        <v>90</v>
      </c>
      <c r="AV267" s="14" t="s">
        <v>145</v>
      </c>
      <c r="AW267" s="14" t="s">
        <v>5</v>
      </c>
      <c r="AX267" s="14" t="s">
        <v>84</v>
      </c>
      <c r="AY267" s="251" t="s">
        <v>139</v>
      </c>
    </row>
    <row r="268" s="2" customFormat="1" ht="33" customHeight="1">
      <c r="A268" s="38"/>
      <c r="B268" s="39"/>
      <c r="C268" s="215" t="s">
        <v>331</v>
      </c>
      <c r="D268" s="215" t="s">
        <v>141</v>
      </c>
      <c r="E268" s="216" t="s">
        <v>332</v>
      </c>
      <c r="F268" s="217" t="s">
        <v>333</v>
      </c>
      <c r="G268" s="218" t="s">
        <v>198</v>
      </c>
      <c r="H268" s="219">
        <v>4.7530000000000001</v>
      </c>
      <c r="I268" s="220"/>
      <c r="J268" s="220"/>
      <c r="K268" s="221">
        <f>ROUND(P268*H268,2)</f>
        <v>0</v>
      </c>
      <c r="L268" s="217" t="s">
        <v>144</v>
      </c>
      <c r="M268" s="44"/>
      <c r="N268" s="222" t="s">
        <v>1</v>
      </c>
      <c r="O268" s="223" t="s">
        <v>42</v>
      </c>
      <c r="P268" s="224">
        <f>I268+J268</f>
        <v>0</v>
      </c>
      <c r="Q268" s="224">
        <f>ROUND(I268*H268,2)</f>
        <v>0</v>
      </c>
      <c r="R268" s="224">
        <f>ROUND(J268*H268,2)</f>
        <v>0</v>
      </c>
      <c r="S268" s="91"/>
      <c r="T268" s="225">
        <f>S268*H268</f>
        <v>0</v>
      </c>
      <c r="U268" s="225">
        <v>0</v>
      </c>
      <c r="V268" s="225">
        <f>U268*H268</f>
        <v>0</v>
      </c>
      <c r="W268" s="225">
        <v>0</v>
      </c>
      <c r="X268" s="226">
        <f>W268*H268</f>
        <v>0</v>
      </c>
      <c r="Y268" s="38"/>
      <c r="Z268" s="38"/>
      <c r="AA268" s="38"/>
      <c r="AB268" s="38"/>
      <c r="AC268" s="38"/>
      <c r="AD268" s="38"/>
      <c r="AE268" s="38"/>
      <c r="AR268" s="227" t="s">
        <v>145</v>
      </c>
      <c r="AT268" s="227" t="s">
        <v>141</v>
      </c>
      <c r="AU268" s="227" t="s">
        <v>90</v>
      </c>
      <c r="AY268" s="17" t="s">
        <v>139</v>
      </c>
      <c r="BE268" s="228">
        <f>IF(O268="základní",K268,0)</f>
        <v>0</v>
      </c>
      <c r="BF268" s="228">
        <f>IF(O268="snížená",K268,0)</f>
        <v>0</v>
      </c>
      <c r="BG268" s="228">
        <f>IF(O268="zákl. přenesená",K268,0)</f>
        <v>0</v>
      </c>
      <c r="BH268" s="228">
        <f>IF(O268="sníž. přenesená",K268,0)</f>
        <v>0</v>
      </c>
      <c r="BI268" s="228">
        <f>IF(O268="nulová",K268,0)</f>
        <v>0</v>
      </c>
      <c r="BJ268" s="17" t="s">
        <v>84</v>
      </c>
      <c r="BK268" s="228">
        <f>ROUND(P268*H268,2)</f>
        <v>0</v>
      </c>
      <c r="BL268" s="17" t="s">
        <v>145</v>
      </c>
      <c r="BM268" s="227" t="s">
        <v>334</v>
      </c>
    </row>
    <row r="269" s="13" customFormat="1">
      <c r="A269" s="13"/>
      <c r="B269" s="229"/>
      <c r="C269" s="230"/>
      <c r="D269" s="231" t="s">
        <v>147</v>
      </c>
      <c r="E269" s="232" t="s">
        <v>1</v>
      </c>
      <c r="F269" s="233" t="s">
        <v>335</v>
      </c>
      <c r="G269" s="230"/>
      <c r="H269" s="234">
        <v>4.7530000000000001</v>
      </c>
      <c r="I269" s="235"/>
      <c r="J269" s="235"/>
      <c r="K269" s="230"/>
      <c r="L269" s="230"/>
      <c r="M269" s="236"/>
      <c r="N269" s="237"/>
      <c r="O269" s="238"/>
      <c r="P269" s="238"/>
      <c r="Q269" s="238"/>
      <c r="R269" s="238"/>
      <c r="S269" s="238"/>
      <c r="T269" s="238"/>
      <c r="U269" s="238"/>
      <c r="V269" s="238"/>
      <c r="W269" s="238"/>
      <c r="X269" s="239"/>
      <c r="Y269" s="13"/>
      <c r="Z269" s="13"/>
      <c r="AA269" s="13"/>
      <c r="AB269" s="13"/>
      <c r="AC269" s="13"/>
      <c r="AD269" s="13"/>
      <c r="AE269" s="13"/>
      <c r="AT269" s="240" t="s">
        <v>147</v>
      </c>
      <c r="AU269" s="240" t="s">
        <v>90</v>
      </c>
      <c r="AV269" s="13" t="s">
        <v>90</v>
      </c>
      <c r="AW269" s="13" t="s">
        <v>5</v>
      </c>
      <c r="AX269" s="13" t="s">
        <v>79</v>
      </c>
      <c r="AY269" s="240" t="s">
        <v>139</v>
      </c>
    </row>
    <row r="270" s="14" customFormat="1">
      <c r="A270" s="14"/>
      <c r="B270" s="241"/>
      <c r="C270" s="242"/>
      <c r="D270" s="231" t="s">
        <v>147</v>
      </c>
      <c r="E270" s="243" t="s">
        <v>1</v>
      </c>
      <c r="F270" s="244" t="s">
        <v>149</v>
      </c>
      <c r="G270" s="242"/>
      <c r="H270" s="245">
        <v>4.7530000000000001</v>
      </c>
      <c r="I270" s="246"/>
      <c r="J270" s="246"/>
      <c r="K270" s="242"/>
      <c r="L270" s="242"/>
      <c r="M270" s="247"/>
      <c r="N270" s="248"/>
      <c r="O270" s="249"/>
      <c r="P270" s="249"/>
      <c r="Q270" s="249"/>
      <c r="R270" s="249"/>
      <c r="S270" s="249"/>
      <c r="T270" s="249"/>
      <c r="U270" s="249"/>
      <c r="V270" s="249"/>
      <c r="W270" s="249"/>
      <c r="X270" s="250"/>
      <c r="Y270" s="14"/>
      <c r="Z270" s="14"/>
      <c r="AA270" s="14"/>
      <c r="AB270" s="14"/>
      <c r="AC270" s="14"/>
      <c r="AD270" s="14"/>
      <c r="AE270" s="14"/>
      <c r="AT270" s="251" t="s">
        <v>147</v>
      </c>
      <c r="AU270" s="251" t="s">
        <v>90</v>
      </c>
      <c r="AV270" s="14" t="s">
        <v>145</v>
      </c>
      <c r="AW270" s="14" t="s">
        <v>5</v>
      </c>
      <c r="AX270" s="14" t="s">
        <v>84</v>
      </c>
      <c r="AY270" s="251" t="s">
        <v>139</v>
      </c>
    </row>
    <row r="271" s="2" customFormat="1" ht="37.8" customHeight="1">
      <c r="A271" s="38"/>
      <c r="B271" s="39"/>
      <c r="C271" s="252" t="s">
        <v>336</v>
      </c>
      <c r="D271" s="252" t="s">
        <v>195</v>
      </c>
      <c r="E271" s="253" t="s">
        <v>196</v>
      </c>
      <c r="F271" s="254" t="s">
        <v>197</v>
      </c>
      <c r="G271" s="255" t="s">
        <v>198</v>
      </c>
      <c r="H271" s="256">
        <v>4.718</v>
      </c>
      <c r="I271" s="257"/>
      <c r="J271" s="258"/>
      <c r="K271" s="259">
        <f>ROUND(P271*H271,2)</f>
        <v>0</v>
      </c>
      <c r="L271" s="254" t="s">
        <v>144</v>
      </c>
      <c r="M271" s="260"/>
      <c r="N271" s="261" t="s">
        <v>1</v>
      </c>
      <c r="O271" s="223" t="s">
        <v>42</v>
      </c>
      <c r="P271" s="224">
        <f>I271+J271</f>
        <v>0</v>
      </c>
      <c r="Q271" s="224">
        <f>ROUND(I271*H271,2)</f>
        <v>0</v>
      </c>
      <c r="R271" s="224">
        <f>ROUND(J271*H271,2)</f>
        <v>0</v>
      </c>
      <c r="S271" s="91"/>
      <c r="T271" s="225">
        <f>S271*H271</f>
        <v>0</v>
      </c>
      <c r="U271" s="225">
        <v>0</v>
      </c>
      <c r="V271" s="225">
        <f>U271*H271</f>
        <v>0</v>
      </c>
      <c r="W271" s="225">
        <v>0</v>
      </c>
      <c r="X271" s="226">
        <f>W271*H271</f>
        <v>0</v>
      </c>
      <c r="Y271" s="38"/>
      <c r="Z271" s="38"/>
      <c r="AA271" s="38"/>
      <c r="AB271" s="38"/>
      <c r="AC271" s="38"/>
      <c r="AD271" s="38"/>
      <c r="AE271" s="38"/>
      <c r="AR271" s="227" t="s">
        <v>190</v>
      </c>
      <c r="AT271" s="227" t="s">
        <v>195</v>
      </c>
      <c r="AU271" s="227" t="s">
        <v>90</v>
      </c>
      <c r="AY271" s="17" t="s">
        <v>139</v>
      </c>
      <c r="BE271" s="228">
        <f>IF(O271="základní",K271,0)</f>
        <v>0</v>
      </c>
      <c r="BF271" s="228">
        <f>IF(O271="snížená",K271,0)</f>
        <v>0</v>
      </c>
      <c r="BG271" s="228">
        <f>IF(O271="zákl. přenesená",K271,0)</f>
        <v>0</v>
      </c>
      <c r="BH271" s="228">
        <f>IF(O271="sníž. přenesená",K271,0)</f>
        <v>0</v>
      </c>
      <c r="BI271" s="228">
        <f>IF(O271="nulová",K271,0)</f>
        <v>0</v>
      </c>
      <c r="BJ271" s="17" t="s">
        <v>84</v>
      </c>
      <c r="BK271" s="228">
        <f>ROUND(P271*H271,2)</f>
        <v>0</v>
      </c>
      <c r="BL271" s="17" t="s">
        <v>145</v>
      </c>
      <c r="BM271" s="227" t="s">
        <v>337</v>
      </c>
    </row>
    <row r="272" s="13" customFormat="1">
      <c r="A272" s="13"/>
      <c r="B272" s="229"/>
      <c r="C272" s="230"/>
      <c r="D272" s="231" t="s">
        <v>147</v>
      </c>
      <c r="E272" s="232" t="s">
        <v>1</v>
      </c>
      <c r="F272" s="233" t="s">
        <v>338</v>
      </c>
      <c r="G272" s="230"/>
      <c r="H272" s="234">
        <v>4.718</v>
      </c>
      <c r="I272" s="235"/>
      <c r="J272" s="235"/>
      <c r="K272" s="230"/>
      <c r="L272" s="230"/>
      <c r="M272" s="236"/>
      <c r="N272" s="237"/>
      <c r="O272" s="238"/>
      <c r="P272" s="238"/>
      <c r="Q272" s="238"/>
      <c r="R272" s="238"/>
      <c r="S272" s="238"/>
      <c r="T272" s="238"/>
      <c r="U272" s="238"/>
      <c r="V272" s="238"/>
      <c r="W272" s="238"/>
      <c r="X272" s="239"/>
      <c r="Y272" s="13"/>
      <c r="Z272" s="13"/>
      <c r="AA272" s="13"/>
      <c r="AB272" s="13"/>
      <c r="AC272" s="13"/>
      <c r="AD272" s="13"/>
      <c r="AE272" s="13"/>
      <c r="AT272" s="240" t="s">
        <v>147</v>
      </c>
      <c r="AU272" s="240" t="s">
        <v>90</v>
      </c>
      <c r="AV272" s="13" t="s">
        <v>90</v>
      </c>
      <c r="AW272" s="13" t="s">
        <v>5</v>
      </c>
      <c r="AX272" s="13" t="s">
        <v>79</v>
      </c>
      <c r="AY272" s="240" t="s">
        <v>139</v>
      </c>
    </row>
    <row r="273" s="14" customFormat="1">
      <c r="A273" s="14"/>
      <c r="B273" s="241"/>
      <c r="C273" s="242"/>
      <c r="D273" s="231" t="s">
        <v>147</v>
      </c>
      <c r="E273" s="243" t="s">
        <v>1</v>
      </c>
      <c r="F273" s="244" t="s">
        <v>149</v>
      </c>
      <c r="G273" s="242"/>
      <c r="H273" s="245">
        <v>4.718</v>
      </c>
      <c r="I273" s="246"/>
      <c r="J273" s="246"/>
      <c r="K273" s="242"/>
      <c r="L273" s="242"/>
      <c r="M273" s="247"/>
      <c r="N273" s="248"/>
      <c r="O273" s="249"/>
      <c r="P273" s="249"/>
      <c r="Q273" s="249"/>
      <c r="R273" s="249"/>
      <c r="S273" s="249"/>
      <c r="T273" s="249"/>
      <c r="U273" s="249"/>
      <c r="V273" s="249"/>
      <c r="W273" s="249"/>
      <c r="X273" s="250"/>
      <c r="Y273" s="14"/>
      <c r="Z273" s="14"/>
      <c r="AA273" s="14"/>
      <c r="AB273" s="14"/>
      <c r="AC273" s="14"/>
      <c r="AD273" s="14"/>
      <c r="AE273" s="14"/>
      <c r="AT273" s="251" t="s">
        <v>147</v>
      </c>
      <c r="AU273" s="251" t="s">
        <v>90</v>
      </c>
      <c r="AV273" s="14" t="s">
        <v>145</v>
      </c>
      <c r="AW273" s="14" t="s">
        <v>5</v>
      </c>
      <c r="AX273" s="14" t="s">
        <v>84</v>
      </c>
      <c r="AY273" s="251" t="s">
        <v>139</v>
      </c>
    </row>
    <row r="274" s="2" customFormat="1">
      <c r="A274" s="38"/>
      <c r="B274" s="39"/>
      <c r="C274" s="215" t="s">
        <v>339</v>
      </c>
      <c r="D274" s="215" t="s">
        <v>141</v>
      </c>
      <c r="E274" s="216" t="s">
        <v>340</v>
      </c>
      <c r="F274" s="217" t="s">
        <v>341</v>
      </c>
      <c r="G274" s="218" t="s">
        <v>198</v>
      </c>
      <c r="H274" s="219">
        <v>9.4710000000000001</v>
      </c>
      <c r="I274" s="220"/>
      <c r="J274" s="220"/>
      <c r="K274" s="221">
        <f>ROUND(P274*H274,2)</f>
        <v>0</v>
      </c>
      <c r="L274" s="217" t="s">
        <v>144</v>
      </c>
      <c r="M274" s="44"/>
      <c r="N274" s="222" t="s">
        <v>1</v>
      </c>
      <c r="O274" s="223" t="s">
        <v>42</v>
      </c>
      <c r="P274" s="224">
        <f>I274+J274</f>
        <v>0</v>
      </c>
      <c r="Q274" s="224">
        <f>ROUND(I274*H274,2)</f>
        <v>0</v>
      </c>
      <c r="R274" s="224">
        <f>ROUND(J274*H274,2)</f>
        <v>0</v>
      </c>
      <c r="S274" s="91"/>
      <c r="T274" s="225">
        <f>S274*H274</f>
        <v>0</v>
      </c>
      <c r="U274" s="225">
        <v>0</v>
      </c>
      <c r="V274" s="225">
        <f>U274*H274</f>
        <v>0</v>
      </c>
      <c r="W274" s="225">
        <v>0</v>
      </c>
      <c r="X274" s="226">
        <f>W274*H274</f>
        <v>0</v>
      </c>
      <c r="Y274" s="38"/>
      <c r="Z274" s="38"/>
      <c r="AA274" s="38"/>
      <c r="AB274" s="38"/>
      <c r="AC274" s="38"/>
      <c r="AD274" s="38"/>
      <c r="AE274" s="38"/>
      <c r="AR274" s="227" t="s">
        <v>145</v>
      </c>
      <c r="AT274" s="227" t="s">
        <v>141</v>
      </c>
      <c r="AU274" s="227" t="s">
        <v>90</v>
      </c>
      <c r="AY274" s="17" t="s">
        <v>139</v>
      </c>
      <c r="BE274" s="228">
        <f>IF(O274="základní",K274,0)</f>
        <v>0</v>
      </c>
      <c r="BF274" s="228">
        <f>IF(O274="snížená",K274,0)</f>
        <v>0</v>
      </c>
      <c r="BG274" s="228">
        <f>IF(O274="zákl. přenesená",K274,0)</f>
        <v>0</v>
      </c>
      <c r="BH274" s="228">
        <f>IF(O274="sníž. přenesená",K274,0)</f>
        <v>0</v>
      </c>
      <c r="BI274" s="228">
        <f>IF(O274="nulová",K274,0)</f>
        <v>0</v>
      </c>
      <c r="BJ274" s="17" t="s">
        <v>84</v>
      </c>
      <c r="BK274" s="228">
        <f>ROUND(P274*H274,2)</f>
        <v>0</v>
      </c>
      <c r="BL274" s="17" t="s">
        <v>145</v>
      </c>
      <c r="BM274" s="227" t="s">
        <v>342</v>
      </c>
    </row>
    <row r="275" s="2" customFormat="1" ht="24.15" customHeight="1">
      <c r="A275" s="38"/>
      <c r="B275" s="39"/>
      <c r="C275" s="215" t="s">
        <v>343</v>
      </c>
      <c r="D275" s="215" t="s">
        <v>141</v>
      </c>
      <c r="E275" s="216" t="s">
        <v>344</v>
      </c>
      <c r="F275" s="217" t="s">
        <v>345</v>
      </c>
      <c r="G275" s="218" t="s">
        <v>198</v>
      </c>
      <c r="H275" s="219">
        <v>123.12300000000001</v>
      </c>
      <c r="I275" s="220"/>
      <c r="J275" s="220"/>
      <c r="K275" s="221">
        <f>ROUND(P275*H275,2)</f>
        <v>0</v>
      </c>
      <c r="L275" s="217" t="s">
        <v>144</v>
      </c>
      <c r="M275" s="44"/>
      <c r="N275" s="222" t="s">
        <v>1</v>
      </c>
      <c r="O275" s="223" t="s">
        <v>42</v>
      </c>
      <c r="P275" s="224">
        <f>I275+J275</f>
        <v>0</v>
      </c>
      <c r="Q275" s="224">
        <f>ROUND(I275*H275,2)</f>
        <v>0</v>
      </c>
      <c r="R275" s="224">
        <f>ROUND(J275*H275,2)</f>
        <v>0</v>
      </c>
      <c r="S275" s="91"/>
      <c r="T275" s="225">
        <f>S275*H275</f>
        <v>0</v>
      </c>
      <c r="U275" s="225">
        <v>0</v>
      </c>
      <c r="V275" s="225">
        <f>U275*H275</f>
        <v>0</v>
      </c>
      <c r="W275" s="225">
        <v>0</v>
      </c>
      <c r="X275" s="226">
        <f>W275*H275</f>
        <v>0</v>
      </c>
      <c r="Y275" s="38"/>
      <c r="Z275" s="38"/>
      <c r="AA275" s="38"/>
      <c r="AB275" s="38"/>
      <c r="AC275" s="38"/>
      <c r="AD275" s="38"/>
      <c r="AE275" s="38"/>
      <c r="AR275" s="227" t="s">
        <v>145</v>
      </c>
      <c r="AT275" s="227" t="s">
        <v>141</v>
      </c>
      <c r="AU275" s="227" t="s">
        <v>90</v>
      </c>
      <c r="AY275" s="17" t="s">
        <v>139</v>
      </c>
      <c r="BE275" s="228">
        <f>IF(O275="základní",K275,0)</f>
        <v>0</v>
      </c>
      <c r="BF275" s="228">
        <f>IF(O275="snížená",K275,0)</f>
        <v>0</v>
      </c>
      <c r="BG275" s="228">
        <f>IF(O275="zákl. přenesená",K275,0)</f>
        <v>0</v>
      </c>
      <c r="BH275" s="228">
        <f>IF(O275="sníž. přenesená",K275,0)</f>
        <v>0</v>
      </c>
      <c r="BI275" s="228">
        <f>IF(O275="nulová",K275,0)</f>
        <v>0</v>
      </c>
      <c r="BJ275" s="17" t="s">
        <v>84</v>
      </c>
      <c r="BK275" s="228">
        <f>ROUND(P275*H275,2)</f>
        <v>0</v>
      </c>
      <c r="BL275" s="17" t="s">
        <v>145</v>
      </c>
      <c r="BM275" s="227" t="s">
        <v>346</v>
      </c>
    </row>
    <row r="276" s="13" customFormat="1">
      <c r="A276" s="13"/>
      <c r="B276" s="229"/>
      <c r="C276" s="230"/>
      <c r="D276" s="231" t="s">
        <v>147</v>
      </c>
      <c r="E276" s="230"/>
      <c r="F276" s="233" t="s">
        <v>347</v>
      </c>
      <c r="G276" s="230"/>
      <c r="H276" s="234">
        <v>123.12300000000001</v>
      </c>
      <c r="I276" s="235"/>
      <c r="J276" s="235"/>
      <c r="K276" s="230"/>
      <c r="L276" s="230"/>
      <c r="M276" s="236"/>
      <c r="N276" s="237"/>
      <c r="O276" s="238"/>
      <c r="P276" s="238"/>
      <c r="Q276" s="238"/>
      <c r="R276" s="238"/>
      <c r="S276" s="238"/>
      <c r="T276" s="238"/>
      <c r="U276" s="238"/>
      <c r="V276" s="238"/>
      <c r="W276" s="238"/>
      <c r="X276" s="239"/>
      <c r="Y276" s="13"/>
      <c r="Z276" s="13"/>
      <c r="AA276" s="13"/>
      <c r="AB276" s="13"/>
      <c r="AC276" s="13"/>
      <c r="AD276" s="13"/>
      <c r="AE276" s="13"/>
      <c r="AT276" s="240" t="s">
        <v>147</v>
      </c>
      <c r="AU276" s="240" t="s">
        <v>90</v>
      </c>
      <c r="AV276" s="13" t="s">
        <v>90</v>
      </c>
      <c r="AW276" s="13" t="s">
        <v>4</v>
      </c>
      <c r="AX276" s="13" t="s">
        <v>84</v>
      </c>
      <c r="AY276" s="240" t="s">
        <v>139</v>
      </c>
    </row>
    <row r="277" s="12" customFormat="1" ht="22.8" customHeight="1">
      <c r="A277" s="12"/>
      <c r="B277" s="198"/>
      <c r="C277" s="199"/>
      <c r="D277" s="200" t="s">
        <v>78</v>
      </c>
      <c r="E277" s="213" t="s">
        <v>348</v>
      </c>
      <c r="F277" s="213" t="s">
        <v>349</v>
      </c>
      <c r="G277" s="199"/>
      <c r="H277" s="199"/>
      <c r="I277" s="202"/>
      <c r="J277" s="202"/>
      <c r="K277" s="214">
        <f>BK277</f>
        <v>0</v>
      </c>
      <c r="L277" s="199"/>
      <c r="M277" s="204"/>
      <c r="N277" s="205"/>
      <c r="O277" s="206"/>
      <c r="P277" s="206"/>
      <c r="Q277" s="207">
        <f>Q278</f>
        <v>0</v>
      </c>
      <c r="R277" s="207">
        <f>R278</f>
        <v>0</v>
      </c>
      <c r="S277" s="206"/>
      <c r="T277" s="208">
        <f>T278</f>
        <v>0</v>
      </c>
      <c r="U277" s="206"/>
      <c r="V277" s="208">
        <f>V278</f>
        <v>0</v>
      </c>
      <c r="W277" s="206"/>
      <c r="X277" s="209">
        <f>X278</f>
        <v>0</v>
      </c>
      <c r="Y277" s="12"/>
      <c r="Z277" s="12"/>
      <c r="AA277" s="12"/>
      <c r="AB277" s="12"/>
      <c r="AC277" s="12"/>
      <c r="AD277" s="12"/>
      <c r="AE277" s="12"/>
      <c r="AR277" s="210" t="s">
        <v>84</v>
      </c>
      <c r="AT277" s="211" t="s">
        <v>78</v>
      </c>
      <c r="AU277" s="211" t="s">
        <v>84</v>
      </c>
      <c r="AY277" s="210" t="s">
        <v>139</v>
      </c>
      <c r="BK277" s="212">
        <f>BK278</f>
        <v>0</v>
      </c>
    </row>
    <row r="278" s="2" customFormat="1" ht="24.15" customHeight="1">
      <c r="A278" s="38"/>
      <c r="B278" s="39"/>
      <c r="C278" s="215" t="s">
        <v>350</v>
      </c>
      <c r="D278" s="215" t="s">
        <v>141</v>
      </c>
      <c r="E278" s="216" t="s">
        <v>351</v>
      </c>
      <c r="F278" s="217" t="s">
        <v>352</v>
      </c>
      <c r="G278" s="218" t="s">
        <v>198</v>
      </c>
      <c r="H278" s="219">
        <v>28.873000000000001</v>
      </c>
      <c r="I278" s="220"/>
      <c r="J278" s="220"/>
      <c r="K278" s="221">
        <f>ROUND(P278*H278,2)</f>
        <v>0</v>
      </c>
      <c r="L278" s="217" t="s">
        <v>144</v>
      </c>
      <c r="M278" s="44"/>
      <c r="N278" s="222" t="s">
        <v>1</v>
      </c>
      <c r="O278" s="223" t="s">
        <v>42</v>
      </c>
      <c r="P278" s="224">
        <f>I278+J278</f>
        <v>0</v>
      </c>
      <c r="Q278" s="224">
        <f>ROUND(I278*H278,2)</f>
        <v>0</v>
      </c>
      <c r="R278" s="224">
        <f>ROUND(J278*H278,2)</f>
        <v>0</v>
      </c>
      <c r="S278" s="91"/>
      <c r="T278" s="225">
        <f>S278*H278</f>
        <v>0</v>
      </c>
      <c r="U278" s="225">
        <v>0</v>
      </c>
      <c r="V278" s="225">
        <f>U278*H278</f>
        <v>0</v>
      </c>
      <c r="W278" s="225">
        <v>0</v>
      </c>
      <c r="X278" s="226">
        <f>W278*H278</f>
        <v>0</v>
      </c>
      <c r="Y278" s="38"/>
      <c r="Z278" s="38"/>
      <c r="AA278" s="38"/>
      <c r="AB278" s="38"/>
      <c r="AC278" s="38"/>
      <c r="AD278" s="38"/>
      <c r="AE278" s="38"/>
      <c r="AR278" s="227" t="s">
        <v>145</v>
      </c>
      <c r="AT278" s="227" t="s">
        <v>141</v>
      </c>
      <c r="AU278" s="227" t="s">
        <v>90</v>
      </c>
      <c r="AY278" s="17" t="s">
        <v>139</v>
      </c>
      <c r="BE278" s="228">
        <f>IF(O278="základní",K278,0)</f>
        <v>0</v>
      </c>
      <c r="BF278" s="228">
        <f>IF(O278="snížená",K278,0)</f>
        <v>0</v>
      </c>
      <c r="BG278" s="228">
        <f>IF(O278="zákl. přenesená",K278,0)</f>
        <v>0</v>
      </c>
      <c r="BH278" s="228">
        <f>IF(O278="sníž. přenesená",K278,0)</f>
        <v>0</v>
      </c>
      <c r="BI278" s="228">
        <f>IF(O278="nulová",K278,0)</f>
        <v>0</v>
      </c>
      <c r="BJ278" s="17" t="s">
        <v>84</v>
      </c>
      <c r="BK278" s="228">
        <f>ROUND(P278*H278,2)</f>
        <v>0</v>
      </c>
      <c r="BL278" s="17" t="s">
        <v>145</v>
      </c>
      <c r="BM278" s="227" t="s">
        <v>353</v>
      </c>
    </row>
    <row r="279" s="12" customFormat="1" ht="25.92" customHeight="1">
      <c r="A279" s="12"/>
      <c r="B279" s="198"/>
      <c r="C279" s="199"/>
      <c r="D279" s="200" t="s">
        <v>78</v>
      </c>
      <c r="E279" s="201" t="s">
        <v>354</v>
      </c>
      <c r="F279" s="201" t="s">
        <v>355</v>
      </c>
      <c r="G279" s="199"/>
      <c r="H279" s="199"/>
      <c r="I279" s="202"/>
      <c r="J279" s="202"/>
      <c r="K279" s="203">
        <f>BK279</f>
        <v>0</v>
      </c>
      <c r="L279" s="199"/>
      <c r="M279" s="204"/>
      <c r="N279" s="205"/>
      <c r="O279" s="206"/>
      <c r="P279" s="206"/>
      <c r="Q279" s="207">
        <f>Q280+Q286</f>
        <v>0</v>
      </c>
      <c r="R279" s="207">
        <f>R280+R286</f>
        <v>0</v>
      </c>
      <c r="S279" s="206"/>
      <c r="T279" s="208">
        <f>T280+T286</f>
        <v>0</v>
      </c>
      <c r="U279" s="206"/>
      <c r="V279" s="208">
        <f>V280+V286</f>
        <v>0.57479890999999994</v>
      </c>
      <c r="W279" s="206"/>
      <c r="X279" s="209">
        <f>X280+X286</f>
        <v>0</v>
      </c>
      <c r="Y279" s="12"/>
      <c r="Z279" s="12"/>
      <c r="AA279" s="12"/>
      <c r="AB279" s="12"/>
      <c r="AC279" s="12"/>
      <c r="AD279" s="12"/>
      <c r="AE279" s="12"/>
      <c r="AR279" s="210" t="s">
        <v>90</v>
      </c>
      <c r="AT279" s="211" t="s">
        <v>78</v>
      </c>
      <c r="AU279" s="211" t="s">
        <v>79</v>
      </c>
      <c r="AY279" s="210" t="s">
        <v>139</v>
      </c>
      <c r="BK279" s="212">
        <f>BK280+BK286</f>
        <v>0</v>
      </c>
    </row>
    <row r="280" s="12" customFormat="1" ht="22.8" customHeight="1">
      <c r="A280" s="12"/>
      <c r="B280" s="198"/>
      <c r="C280" s="199"/>
      <c r="D280" s="200" t="s">
        <v>78</v>
      </c>
      <c r="E280" s="213" t="s">
        <v>356</v>
      </c>
      <c r="F280" s="213" t="s">
        <v>357</v>
      </c>
      <c r="G280" s="199"/>
      <c r="H280" s="199"/>
      <c r="I280" s="202"/>
      <c r="J280" s="202"/>
      <c r="K280" s="214">
        <f>BK280</f>
        <v>0</v>
      </c>
      <c r="L280" s="199"/>
      <c r="M280" s="204"/>
      <c r="N280" s="205"/>
      <c r="O280" s="206"/>
      <c r="P280" s="206"/>
      <c r="Q280" s="207">
        <f>SUM(Q281:Q285)</f>
        <v>0</v>
      </c>
      <c r="R280" s="207">
        <f>SUM(R281:R285)</f>
        <v>0</v>
      </c>
      <c r="S280" s="206"/>
      <c r="T280" s="208">
        <f>SUM(T281:T285)</f>
        <v>0</v>
      </c>
      <c r="U280" s="206"/>
      <c r="V280" s="208">
        <f>SUM(V281:V285)</f>
        <v>0.52483486999999995</v>
      </c>
      <c r="W280" s="206"/>
      <c r="X280" s="209">
        <f>SUM(X281:X285)</f>
        <v>0</v>
      </c>
      <c r="Y280" s="12"/>
      <c r="Z280" s="12"/>
      <c r="AA280" s="12"/>
      <c r="AB280" s="12"/>
      <c r="AC280" s="12"/>
      <c r="AD280" s="12"/>
      <c r="AE280" s="12"/>
      <c r="AR280" s="210" t="s">
        <v>90</v>
      </c>
      <c r="AT280" s="211" t="s">
        <v>78</v>
      </c>
      <c r="AU280" s="211" t="s">
        <v>84</v>
      </c>
      <c r="AY280" s="210" t="s">
        <v>139</v>
      </c>
      <c r="BK280" s="212">
        <f>SUM(BK281:BK285)</f>
        <v>0</v>
      </c>
    </row>
    <row r="281" s="2" customFormat="1" ht="66.75" customHeight="1">
      <c r="A281" s="38"/>
      <c r="B281" s="39"/>
      <c r="C281" s="215" t="s">
        <v>358</v>
      </c>
      <c r="D281" s="215" t="s">
        <v>141</v>
      </c>
      <c r="E281" s="216" t="s">
        <v>359</v>
      </c>
      <c r="F281" s="217" t="s">
        <v>360</v>
      </c>
      <c r="G281" s="218" t="s">
        <v>361</v>
      </c>
      <c r="H281" s="219">
        <v>7497.6409999999996</v>
      </c>
      <c r="I281" s="220"/>
      <c r="J281" s="220"/>
      <c r="K281" s="221">
        <f>ROUND(P281*H281,2)</f>
        <v>0</v>
      </c>
      <c r="L281" s="217" t="s">
        <v>1</v>
      </c>
      <c r="M281" s="44"/>
      <c r="N281" s="222" t="s">
        <v>1</v>
      </c>
      <c r="O281" s="223" t="s">
        <v>42</v>
      </c>
      <c r="P281" s="224">
        <f>I281+J281</f>
        <v>0</v>
      </c>
      <c r="Q281" s="224">
        <f>ROUND(I281*H281,2)</f>
        <v>0</v>
      </c>
      <c r="R281" s="224">
        <f>ROUND(J281*H281,2)</f>
        <v>0</v>
      </c>
      <c r="S281" s="91"/>
      <c r="T281" s="225">
        <f>S281*H281</f>
        <v>0</v>
      </c>
      <c r="U281" s="225">
        <v>6.9999999999999994E-05</v>
      </c>
      <c r="V281" s="225">
        <f>U281*H281</f>
        <v>0.52483486999999995</v>
      </c>
      <c r="W281" s="225">
        <v>0</v>
      </c>
      <c r="X281" s="226">
        <f>W281*H281</f>
        <v>0</v>
      </c>
      <c r="Y281" s="38"/>
      <c r="Z281" s="38"/>
      <c r="AA281" s="38"/>
      <c r="AB281" s="38"/>
      <c r="AC281" s="38"/>
      <c r="AD281" s="38"/>
      <c r="AE281" s="38"/>
      <c r="AR281" s="227" t="s">
        <v>236</v>
      </c>
      <c r="AT281" s="227" t="s">
        <v>141</v>
      </c>
      <c r="AU281" s="227" t="s">
        <v>90</v>
      </c>
      <c r="AY281" s="17" t="s">
        <v>139</v>
      </c>
      <c r="BE281" s="228">
        <f>IF(O281="základní",K281,0)</f>
        <v>0</v>
      </c>
      <c r="BF281" s="228">
        <f>IF(O281="snížená",K281,0)</f>
        <v>0</v>
      </c>
      <c r="BG281" s="228">
        <f>IF(O281="zákl. přenesená",K281,0)</f>
        <v>0</v>
      </c>
      <c r="BH281" s="228">
        <f>IF(O281="sníž. přenesená",K281,0)</f>
        <v>0</v>
      </c>
      <c r="BI281" s="228">
        <f>IF(O281="nulová",K281,0)</f>
        <v>0</v>
      </c>
      <c r="BJ281" s="17" t="s">
        <v>84</v>
      </c>
      <c r="BK281" s="228">
        <f>ROUND(P281*H281,2)</f>
        <v>0</v>
      </c>
      <c r="BL281" s="17" t="s">
        <v>236</v>
      </c>
      <c r="BM281" s="227" t="s">
        <v>362</v>
      </c>
    </row>
    <row r="282" s="15" customFormat="1">
      <c r="A282" s="15"/>
      <c r="B282" s="262"/>
      <c r="C282" s="263"/>
      <c r="D282" s="231" t="s">
        <v>147</v>
      </c>
      <c r="E282" s="264" t="s">
        <v>1</v>
      </c>
      <c r="F282" s="265" t="s">
        <v>363</v>
      </c>
      <c r="G282" s="263"/>
      <c r="H282" s="264" t="s">
        <v>1</v>
      </c>
      <c r="I282" s="266"/>
      <c r="J282" s="266"/>
      <c r="K282" s="263"/>
      <c r="L282" s="263"/>
      <c r="M282" s="267"/>
      <c r="N282" s="268"/>
      <c r="O282" s="269"/>
      <c r="P282" s="269"/>
      <c r="Q282" s="269"/>
      <c r="R282" s="269"/>
      <c r="S282" s="269"/>
      <c r="T282" s="269"/>
      <c r="U282" s="269"/>
      <c r="V282" s="269"/>
      <c r="W282" s="269"/>
      <c r="X282" s="270"/>
      <c r="Y282" s="15"/>
      <c r="Z282" s="15"/>
      <c r="AA282" s="15"/>
      <c r="AB282" s="15"/>
      <c r="AC282" s="15"/>
      <c r="AD282" s="15"/>
      <c r="AE282" s="15"/>
      <c r="AT282" s="271" t="s">
        <v>147</v>
      </c>
      <c r="AU282" s="271" t="s">
        <v>90</v>
      </c>
      <c r="AV282" s="15" t="s">
        <v>84</v>
      </c>
      <c r="AW282" s="15" t="s">
        <v>5</v>
      </c>
      <c r="AX282" s="15" t="s">
        <v>79</v>
      </c>
      <c r="AY282" s="271" t="s">
        <v>139</v>
      </c>
    </row>
    <row r="283" s="15" customFormat="1">
      <c r="A283" s="15"/>
      <c r="B283" s="262"/>
      <c r="C283" s="263"/>
      <c r="D283" s="231" t="s">
        <v>147</v>
      </c>
      <c r="E283" s="264" t="s">
        <v>1</v>
      </c>
      <c r="F283" s="265" t="s">
        <v>364</v>
      </c>
      <c r="G283" s="263"/>
      <c r="H283" s="264" t="s">
        <v>1</v>
      </c>
      <c r="I283" s="266"/>
      <c r="J283" s="266"/>
      <c r="K283" s="263"/>
      <c r="L283" s="263"/>
      <c r="M283" s="267"/>
      <c r="N283" s="268"/>
      <c r="O283" s="269"/>
      <c r="P283" s="269"/>
      <c r="Q283" s="269"/>
      <c r="R283" s="269"/>
      <c r="S283" s="269"/>
      <c r="T283" s="269"/>
      <c r="U283" s="269"/>
      <c r="V283" s="269"/>
      <c r="W283" s="269"/>
      <c r="X283" s="270"/>
      <c r="Y283" s="15"/>
      <c r="Z283" s="15"/>
      <c r="AA283" s="15"/>
      <c r="AB283" s="15"/>
      <c r="AC283" s="15"/>
      <c r="AD283" s="15"/>
      <c r="AE283" s="15"/>
      <c r="AT283" s="271" t="s">
        <v>147</v>
      </c>
      <c r="AU283" s="271" t="s">
        <v>90</v>
      </c>
      <c r="AV283" s="15" t="s">
        <v>84</v>
      </c>
      <c r="AW283" s="15" t="s">
        <v>5</v>
      </c>
      <c r="AX283" s="15" t="s">
        <v>79</v>
      </c>
      <c r="AY283" s="271" t="s">
        <v>139</v>
      </c>
    </row>
    <row r="284" s="13" customFormat="1">
      <c r="A284" s="13"/>
      <c r="B284" s="229"/>
      <c r="C284" s="230"/>
      <c r="D284" s="231" t="s">
        <v>147</v>
      </c>
      <c r="E284" s="232" t="s">
        <v>1</v>
      </c>
      <c r="F284" s="233" t="s">
        <v>365</v>
      </c>
      <c r="G284" s="230"/>
      <c r="H284" s="234">
        <v>7497.6409999999996</v>
      </c>
      <c r="I284" s="235"/>
      <c r="J284" s="235"/>
      <c r="K284" s="230"/>
      <c r="L284" s="230"/>
      <c r="M284" s="236"/>
      <c r="N284" s="237"/>
      <c r="O284" s="238"/>
      <c r="P284" s="238"/>
      <c r="Q284" s="238"/>
      <c r="R284" s="238"/>
      <c r="S284" s="238"/>
      <c r="T284" s="238"/>
      <c r="U284" s="238"/>
      <c r="V284" s="238"/>
      <c r="W284" s="238"/>
      <c r="X284" s="239"/>
      <c r="Y284" s="13"/>
      <c r="Z284" s="13"/>
      <c r="AA284" s="13"/>
      <c r="AB284" s="13"/>
      <c r="AC284" s="13"/>
      <c r="AD284" s="13"/>
      <c r="AE284" s="13"/>
      <c r="AT284" s="240" t="s">
        <v>147</v>
      </c>
      <c r="AU284" s="240" t="s">
        <v>90</v>
      </c>
      <c r="AV284" s="13" t="s">
        <v>90</v>
      </c>
      <c r="AW284" s="13" t="s">
        <v>5</v>
      </c>
      <c r="AX284" s="13" t="s">
        <v>79</v>
      </c>
      <c r="AY284" s="240" t="s">
        <v>139</v>
      </c>
    </row>
    <row r="285" s="14" customFormat="1">
      <c r="A285" s="14"/>
      <c r="B285" s="241"/>
      <c r="C285" s="242"/>
      <c r="D285" s="231" t="s">
        <v>147</v>
      </c>
      <c r="E285" s="243" t="s">
        <v>1</v>
      </c>
      <c r="F285" s="244" t="s">
        <v>149</v>
      </c>
      <c r="G285" s="242"/>
      <c r="H285" s="245">
        <v>7497.6409999999996</v>
      </c>
      <c r="I285" s="246"/>
      <c r="J285" s="246"/>
      <c r="K285" s="242"/>
      <c r="L285" s="242"/>
      <c r="M285" s="247"/>
      <c r="N285" s="248"/>
      <c r="O285" s="249"/>
      <c r="P285" s="249"/>
      <c r="Q285" s="249"/>
      <c r="R285" s="249"/>
      <c r="S285" s="249"/>
      <c r="T285" s="249"/>
      <c r="U285" s="249"/>
      <c r="V285" s="249"/>
      <c r="W285" s="249"/>
      <c r="X285" s="250"/>
      <c r="Y285" s="14"/>
      <c r="Z285" s="14"/>
      <c r="AA285" s="14"/>
      <c r="AB285" s="14"/>
      <c r="AC285" s="14"/>
      <c r="AD285" s="14"/>
      <c r="AE285" s="14"/>
      <c r="AT285" s="251" t="s">
        <v>147</v>
      </c>
      <c r="AU285" s="251" t="s">
        <v>90</v>
      </c>
      <c r="AV285" s="14" t="s">
        <v>145</v>
      </c>
      <c r="AW285" s="14" t="s">
        <v>5</v>
      </c>
      <c r="AX285" s="14" t="s">
        <v>84</v>
      </c>
      <c r="AY285" s="251" t="s">
        <v>139</v>
      </c>
    </row>
    <row r="286" s="12" customFormat="1" ht="22.8" customHeight="1">
      <c r="A286" s="12"/>
      <c r="B286" s="198"/>
      <c r="C286" s="199"/>
      <c r="D286" s="200" t="s">
        <v>78</v>
      </c>
      <c r="E286" s="213" t="s">
        <v>366</v>
      </c>
      <c r="F286" s="213" t="s">
        <v>367</v>
      </c>
      <c r="G286" s="199"/>
      <c r="H286" s="199"/>
      <c r="I286" s="202"/>
      <c r="J286" s="202"/>
      <c r="K286" s="214">
        <f>BK286</f>
        <v>0</v>
      </c>
      <c r="L286" s="199"/>
      <c r="M286" s="204"/>
      <c r="N286" s="205"/>
      <c r="O286" s="206"/>
      <c r="P286" s="206"/>
      <c r="Q286" s="207">
        <f>SUM(Q287:Q308)</f>
        <v>0</v>
      </c>
      <c r="R286" s="207">
        <f>SUM(R287:R308)</f>
        <v>0</v>
      </c>
      <c r="S286" s="206"/>
      <c r="T286" s="208">
        <f>SUM(T287:T308)</f>
        <v>0</v>
      </c>
      <c r="U286" s="206"/>
      <c r="V286" s="208">
        <f>SUM(V287:V308)</f>
        <v>0.049964040000000001</v>
      </c>
      <c r="W286" s="206"/>
      <c r="X286" s="209">
        <f>SUM(X287:X308)</f>
        <v>0</v>
      </c>
      <c r="Y286" s="12"/>
      <c r="Z286" s="12"/>
      <c r="AA286" s="12"/>
      <c r="AB286" s="12"/>
      <c r="AC286" s="12"/>
      <c r="AD286" s="12"/>
      <c r="AE286" s="12"/>
      <c r="AR286" s="210" t="s">
        <v>90</v>
      </c>
      <c r="AT286" s="211" t="s">
        <v>78</v>
      </c>
      <c r="AU286" s="211" t="s">
        <v>84</v>
      </c>
      <c r="AY286" s="210" t="s">
        <v>139</v>
      </c>
      <c r="BK286" s="212">
        <f>SUM(BK287:BK308)</f>
        <v>0</v>
      </c>
    </row>
    <row r="287" s="2" customFormat="1" ht="33" customHeight="1">
      <c r="A287" s="38"/>
      <c r="B287" s="39"/>
      <c r="C287" s="215" t="s">
        <v>368</v>
      </c>
      <c r="D287" s="215" t="s">
        <v>141</v>
      </c>
      <c r="E287" s="216" t="s">
        <v>369</v>
      </c>
      <c r="F287" s="217" t="s">
        <v>370</v>
      </c>
      <c r="G287" s="218" t="s">
        <v>239</v>
      </c>
      <c r="H287" s="219">
        <v>0.29999999999999999</v>
      </c>
      <c r="I287" s="220"/>
      <c r="J287" s="220"/>
      <c r="K287" s="221">
        <f>ROUND(P287*H287,2)</f>
        <v>0</v>
      </c>
      <c r="L287" s="217" t="s">
        <v>144</v>
      </c>
      <c r="M287" s="44"/>
      <c r="N287" s="222" t="s">
        <v>1</v>
      </c>
      <c r="O287" s="223" t="s">
        <v>42</v>
      </c>
      <c r="P287" s="224">
        <f>I287+J287</f>
        <v>0</v>
      </c>
      <c r="Q287" s="224">
        <f>ROUND(I287*H287,2)</f>
        <v>0</v>
      </c>
      <c r="R287" s="224">
        <f>ROUND(J287*H287,2)</f>
        <v>0</v>
      </c>
      <c r="S287" s="91"/>
      <c r="T287" s="225">
        <f>S287*H287</f>
        <v>0</v>
      </c>
      <c r="U287" s="225">
        <v>0.00058</v>
      </c>
      <c r="V287" s="225">
        <f>U287*H287</f>
        <v>0.000174</v>
      </c>
      <c r="W287" s="225">
        <v>0</v>
      </c>
      <c r="X287" s="226">
        <f>W287*H287</f>
        <v>0</v>
      </c>
      <c r="Y287" s="38"/>
      <c r="Z287" s="38"/>
      <c r="AA287" s="38"/>
      <c r="AB287" s="38"/>
      <c r="AC287" s="38"/>
      <c r="AD287" s="38"/>
      <c r="AE287" s="38"/>
      <c r="AR287" s="227" t="s">
        <v>236</v>
      </c>
      <c r="AT287" s="227" t="s">
        <v>141</v>
      </c>
      <c r="AU287" s="227" t="s">
        <v>90</v>
      </c>
      <c r="AY287" s="17" t="s">
        <v>139</v>
      </c>
      <c r="BE287" s="228">
        <f>IF(O287="základní",K287,0)</f>
        <v>0</v>
      </c>
      <c r="BF287" s="228">
        <f>IF(O287="snížená",K287,0)</f>
        <v>0</v>
      </c>
      <c r="BG287" s="228">
        <f>IF(O287="zákl. přenesená",K287,0)</f>
        <v>0</v>
      </c>
      <c r="BH287" s="228">
        <f>IF(O287="sníž. přenesená",K287,0)</f>
        <v>0</v>
      </c>
      <c r="BI287" s="228">
        <f>IF(O287="nulová",K287,0)</f>
        <v>0</v>
      </c>
      <c r="BJ287" s="17" t="s">
        <v>84</v>
      </c>
      <c r="BK287" s="228">
        <f>ROUND(P287*H287,2)</f>
        <v>0</v>
      </c>
      <c r="BL287" s="17" t="s">
        <v>236</v>
      </c>
      <c r="BM287" s="227" t="s">
        <v>371</v>
      </c>
    </row>
    <row r="288" s="13" customFormat="1">
      <c r="A288" s="13"/>
      <c r="B288" s="229"/>
      <c r="C288" s="230"/>
      <c r="D288" s="231" t="s">
        <v>147</v>
      </c>
      <c r="E288" s="232" t="s">
        <v>1</v>
      </c>
      <c r="F288" s="233" t="s">
        <v>372</v>
      </c>
      <c r="G288" s="230"/>
      <c r="H288" s="234">
        <v>0.29999999999999999</v>
      </c>
      <c r="I288" s="235"/>
      <c r="J288" s="235"/>
      <c r="K288" s="230"/>
      <c r="L288" s="230"/>
      <c r="M288" s="236"/>
      <c r="N288" s="237"/>
      <c r="O288" s="238"/>
      <c r="P288" s="238"/>
      <c r="Q288" s="238"/>
      <c r="R288" s="238"/>
      <c r="S288" s="238"/>
      <c r="T288" s="238"/>
      <c r="U288" s="238"/>
      <c r="V288" s="238"/>
      <c r="W288" s="238"/>
      <c r="X288" s="239"/>
      <c r="Y288" s="13"/>
      <c r="Z288" s="13"/>
      <c r="AA288" s="13"/>
      <c r="AB288" s="13"/>
      <c r="AC288" s="13"/>
      <c r="AD288" s="13"/>
      <c r="AE288" s="13"/>
      <c r="AT288" s="240" t="s">
        <v>147</v>
      </c>
      <c r="AU288" s="240" t="s">
        <v>90</v>
      </c>
      <c r="AV288" s="13" t="s">
        <v>90</v>
      </c>
      <c r="AW288" s="13" t="s">
        <v>5</v>
      </c>
      <c r="AX288" s="13" t="s">
        <v>79</v>
      </c>
      <c r="AY288" s="240" t="s">
        <v>139</v>
      </c>
    </row>
    <row r="289" s="14" customFormat="1">
      <c r="A289" s="14"/>
      <c r="B289" s="241"/>
      <c r="C289" s="242"/>
      <c r="D289" s="231" t="s">
        <v>147</v>
      </c>
      <c r="E289" s="243" t="s">
        <v>1</v>
      </c>
      <c r="F289" s="244" t="s">
        <v>149</v>
      </c>
      <c r="G289" s="242"/>
      <c r="H289" s="245">
        <v>0.29999999999999999</v>
      </c>
      <c r="I289" s="246"/>
      <c r="J289" s="246"/>
      <c r="K289" s="242"/>
      <c r="L289" s="242"/>
      <c r="M289" s="247"/>
      <c r="N289" s="248"/>
      <c r="O289" s="249"/>
      <c r="P289" s="249"/>
      <c r="Q289" s="249"/>
      <c r="R289" s="249"/>
      <c r="S289" s="249"/>
      <c r="T289" s="249"/>
      <c r="U289" s="249"/>
      <c r="V289" s="249"/>
      <c r="W289" s="249"/>
      <c r="X289" s="250"/>
      <c r="Y289" s="14"/>
      <c r="Z289" s="14"/>
      <c r="AA289" s="14"/>
      <c r="AB289" s="14"/>
      <c r="AC289" s="14"/>
      <c r="AD289" s="14"/>
      <c r="AE289" s="14"/>
      <c r="AT289" s="251" t="s">
        <v>147</v>
      </c>
      <c r="AU289" s="251" t="s">
        <v>90</v>
      </c>
      <c r="AV289" s="14" t="s">
        <v>145</v>
      </c>
      <c r="AW289" s="14" t="s">
        <v>5</v>
      </c>
      <c r="AX289" s="14" t="s">
        <v>84</v>
      </c>
      <c r="AY289" s="251" t="s">
        <v>139</v>
      </c>
    </row>
    <row r="290" s="2" customFormat="1" ht="33" customHeight="1">
      <c r="A290" s="38"/>
      <c r="B290" s="39"/>
      <c r="C290" s="252" t="s">
        <v>373</v>
      </c>
      <c r="D290" s="252" t="s">
        <v>195</v>
      </c>
      <c r="E290" s="253" t="s">
        <v>374</v>
      </c>
      <c r="F290" s="254" t="s">
        <v>375</v>
      </c>
      <c r="G290" s="255" t="s">
        <v>239</v>
      </c>
      <c r="H290" s="256">
        <v>0.33000000000000002</v>
      </c>
      <c r="I290" s="257"/>
      <c r="J290" s="258"/>
      <c r="K290" s="259">
        <f>ROUND(P290*H290,2)</f>
        <v>0</v>
      </c>
      <c r="L290" s="254" t="s">
        <v>144</v>
      </c>
      <c r="M290" s="260"/>
      <c r="N290" s="261" t="s">
        <v>1</v>
      </c>
      <c r="O290" s="223" t="s">
        <v>42</v>
      </c>
      <c r="P290" s="224">
        <f>I290+J290</f>
        <v>0</v>
      </c>
      <c r="Q290" s="224">
        <f>ROUND(I290*H290,2)</f>
        <v>0</v>
      </c>
      <c r="R290" s="224">
        <f>ROUND(J290*H290,2)</f>
        <v>0</v>
      </c>
      <c r="S290" s="91"/>
      <c r="T290" s="225">
        <f>S290*H290</f>
        <v>0</v>
      </c>
      <c r="U290" s="225">
        <v>0.00264</v>
      </c>
      <c r="V290" s="225">
        <f>U290*H290</f>
        <v>0.00087120000000000003</v>
      </c>
      <c r="W290" s="225">
        <v>0</v>
      </c>
      <c r="X290" s="226">
        <f>W290*H290</f>
        <v>0</v>
      </c>
      <c r="Y290" s="38"/>
      <c r="Z290" s="38"/>
      <c r="AA290" s="38"/>
      <c r="AB290" s="38"/>
      <c r="AC290" s="38"/>
      <c r="AD290" s="38"/>
      <c r="AE290" s="38"/>
      <c r="AR290" s="227" t="s">
        <v>326</v>
      </c>
      <c r="AT290" s="227" t="s">
        <v>195</v>
      </c>
      <c r="AU290" s="227" t="s">
        <v>90</v>
      </c>
      <c r="AY290" s="17" t="s">
        <v>139</v>
      </c>
      <c r="BE290" s="228">
        <f>IF(O290="základní",K290,0)</f>
        <v>0</v>
      </c>
      <c r="BF290" s="228">
        <f>IF(O290="snížená",K290,0)</f>
        <v>0</v>
      </c>
      <c r="BG290" s="228">
        <f>IF(O290="zákl. přenesená",K290,0)</f>
        <v>0</v>
      </c>
      <c r="BH290" s="228">
        <f>IF(O290="sníž. přenesená",K290,0)</f>
        <v>0</v>
      </c>
      <c r="BI290" s="228">
        <f>IF(O290="nulová",K290,0)</f>
        <v>0</v>
      </c>
      <c r="BJ290" s="17" t="s">
        <v>84</v>
      </c>
      <c r="BK290" s="228">
        <f>ROUND(P290*H290,2)</f>
        <v>0</v>
      </c>
      <c r="BL290" s="17" t="s">
        <v>236</v>
      </c>
      <c r="BM290" s="227" t="s">
        <v>376</v>
      </c>
    </row>
    <row r="291" s="15" customFormat="1">
      <c r="A291" s="15"/>
      <c r="B291" s="262"/>
      <c r="C291" s="263"/>
      <c r="D291" s="231" t="s">
        <v>147</v>
      </c>
      <c r="E291" s="264" t="s">
        <v>1</v>
      </c>
      <c r="F291" s="265" t="s">
        <v>377</v>
      </c>
      <c r="G291" s="263"/>
      <c r="H291" s="264" t="s">
        <v>1</v>
      </c>
      <c r="I291" s="266"/>
      <c r="J291" s="266"/>
      <c r="K291" s="263"/>
      <c r="L291" s="263"/>
      <c r="M291" s="267"/>
      <c r="N291" s="268"/>
      <c r="O291" s="269"/>
      <c r="P291" s="269"/>
      <c r="Q291" s="269"/>
      <c r="R291" s="269"/>
      <c r="S291" s="269"/>
      <c r="T291" s="269"/>
      <c r="U291" s="269"/>
      <c r="V291" s="269"/>
      <c r="W291" s="269"/>
      <c r="X291" s="270"/>
      <c r="Y291" s="15"/>
      <c r="Z291" s="15"/>
      <c r="AA291" s="15"/>
      <c r="AB291" s="15"/>
      <c r="AC291" s="15"/>
      <c r="AD291" s="15"/>
      <c r="AE291" s="15"/>
      <c r="AT291" s="271" t="s">
        <v>147</v>
      </c>
      <c r="AU291" s="271" t="s">
        <v>90</v>
      </c>
      <c r="AV291" s="15" t="s">
        <v>84</v>
      </c>
      <c r="AW291" s="15" t="s">
        <v>5</v>
      </c>
      <c r="AX291" s="15" t="s">
        <v>79</v>
      </c>
      <c r="AY291" s="271" t="s">
        <v>139</v>
      </c>
    </row>
    <row r="292" s="13" customFormat="1">
      <c r="A292" s="13"/>
      <c r="B292" s="229"/>
      <c r="C292" s="230"/>
      <c r="D292" s="231" t="s">
        <v>147</v>
      </c>
      <c r="E292" s="232" t="s">
        <v>1</v>
      </c>
      <c r="F292" s="233" t="s">
        <v>372</v>
      </c>
      <c r="G292" s="230"/>
      <c r="H292" s="234">
        <v>0.29999999999999999</v>
      </c>
      <c r="I292" s="235"/>
      <c r="J292" s="235"/>
      <c r="K292" s="230"/>
      <c r="L292" s="230"/>
      <c r="M292" s="236"/>
      <c r="N292" s="237"/>
      <c r="O292" s="238"/>
      <c r="P292" s="238"/>
      <c r="Q292" s="238"/>
      <c r="R292" s="238"/>
      <c r="S292" s="238"/>
      <c r="T292" s="238"/>
      <c r="U292" s="238"/>
      <c r="V292" s="238"/>
      <c r="W292" s="238"/>
      <c r="X292" s="239"/>
      <c r="Y292" s="13"/>
      <c r="Z292" s="13"/>
      <c r="AA292" s="13"/>
      <c r="AB292" s="13"/>
      <c r="AC292" s="13"/>
      <c r="AD292" s="13"/>
      <c r="AE292" s="13"/>
      <c r="AT292" s="240" t="s">
        <v>147</v>
      </c>
      <c r="AU292" s="240" t="s">
        <v>90</v>
      </c>
      <c r="AV292" s="13" t="s">
        <v>90</v>
      </c>
      <c r="AW292" s="13" t="s">
        <v>5</v>
      </c>
      <c r="AX292" s="13" t="s">
        <v>79</v>
      </c>
      <c r="AY292" s="240" t="s">
        <v>139</v>
      </c>
    </row>
    <row r="293" s="14" customFormat="1">
      <c r="A293" s="14"/>
      <c r="B293" s="241"/>
      <c r="C293" s="242"/>
      <c r="D293" s="231" t="s">
        <v>147</v>
      </c>
      <c r="E293" s="243" t="s">
        <v>1</v>
      </c>
      <c r="F293" s="244" t="s">
        <v>149</v>
      </c>
      <c r="G293" s="242"/>
      <c r="H293" s="245">
        <v>0.29999999999999999</v>
      </c>
      <c r="I293" s="246"/>
      <c r="J293" s="246"/>
      <c r="K293" s="242"/>
      <c r="L293" s="242"/>
      <c r="M293" s="247"/>
      <c r="N293" s="248"/>
      <c r="O293" s="249"/>
      <c r="P293" s="249"/>
      <c r="Q293" s="249"/>
      <c r="R293" s="249"/>
      <c r="S293" s="249"/>
      <c r="T293" s="249"/>
      <c r="U293" s="249"/>
      <c r="V293" s="249"/>
      <c r="W293" s="249"/>
      <c r="X293" s="250"/>
      <c r="Y293" s="14"/>
      <c r="Z293" s="14"/>
      <c r="AA293" s="14"/>
      <c r="AB293" s="14"/>
      <c r="AC293" s="14"/>
      <c r="AD293" s="14"/>
      <c r="AE293" s="14"/>
      <c r="AT293" s="251" t="s">
        <v>147</v>
      </c>
      <c r="AU293" s="251" t="s">
        <v>90</v>
      </c>
      <c r="AV293" s="14" t="s">
        <v>145</v>
      </c>
      <c r="AW293" s="14" t="s">
        <v>5</v>
      </c>
      <c r="AX293" s="14" t="s">
        <v>84</v>
      </c>
      <c r="AY293" s="251" t="s">
        <v>139</v>
      </c>
    </row>
    <row r="294" s="13" customFormat="1">
      <c r="A294" s="13"/>
      <c r="B294" s="229"/>
      <c r="C294" s="230"/>
      <c r="D294" s="231" t="s">
        <v>147</v>
      </c>
      <c r="E294" s="230"/>
      <c r="F294" s="233" t="s">
        <v>378</v>
      </c>
      <c r="G294" s="230"/>
      <c r="H294" s="234">
        <v>0.33000000000000002</v>
      </c>
      <c r="I294" s="235"/>
      <c r="J294" s="235"/>
      <c r="K294" s="230"/>
      <c r="L294" s="230"/>
      <c r="M294" s="236"/>
      <c r="N294" s="237"/>
      <c r="O294" s="238"/>
      <c r="P294" s="238"/>
      <c r="Q294" s="238"/>
      <c r="R294" s="238"/>
      <c r="S294" s="238"/>
      <c r="T294" s="238"/>
      <c r="U294" s="238"/>
      <c r="V294" s="238"/>
      <c r="W294" s="238"/>
      <c r="X294" s="239"/>
      <c r="Y294" s="13"/>
      <c r="Z294" s="13"/>
      <c r="AA294" s="13"/>
      <c r="AB294" s="13"/>
      <c r="AC294" s="13"/>
      <c r="AD294" s="13"/>
      <c r="AE294" s="13"/>
      <c r="AT294" s="240" t="s">
        <v>147</v>
      </c>
      <c r="AU294" s="240" t="s">
        <v>90</v>
      </c>
      <c r="AV294" s="13" t="s">
        <v>90</v>
      </c>
      <c r="AW294" s="13" t="s">
        <v>4</v>
      </c>
      <c r="AX294" s="13" t="s">
        <v>84</v>
      </c>
      <c r="AY294" s="240" t="s">
        <v>139</v>
      </c>
    </row>
    <row r="295" s="2" customFormat="1" ht="37.8" customHeight="1">
      <c r="A295" s="38"/>
      <c r="B295" s="39"/>
      <c r="C295" s="215" t="s">
        <v>379</v>
      </c>
      <c r="D295" s="215" t="s">
        <v>141</v>
      </c>
      <c r="E295" s="216" t="s">
        <v>380</v>
      </c>
      <c r="F295" s="217" t="s">
        <v>381</v>
      </c>
      <c r="G295" s="218" t="s">
        <v>88</v>
      </c>
      <c r="H295" s="219">
        <v>1.1519999999999999</v>
      </c>
      <c r="I295" s="220"/>
      <c r="J295" s="220"/>
      <c r="K295" s="221">
        <f>ROUND(P295*H295,2)</f>
        <v>0</v>
      </c>
      <c r="L295" s="217" t="s">
        <v>144</v>
      </c>
      <c r="M295" s="44"/>
      <c r="N295" s="222" t="s">
        <v>1</v>
      </c>
      <c r="O295" s="223" t="s">
        <v>42</v>
      </c>
      <c r="P295" s="224">
        <f>I295+J295</f>
        <v>0</v>
      </c>
      <c r="Q295" s="224">
        <f>ROUND(I295*H295,2)</f>
        <v>0</v>
      </c>
      <c r="R295" s="224">
        <f>ROUND(J295*H295,2)</f>
        <v>0</v>
      </c>
      <c r="S295" s="91"/>
      <c r="T295" s="225">
        <f>S295*H295</f>
        <v>0</v>
      </c>
      <c r="U295" s="225">
        <v>0.0061700000000000001</v>
      </c>
      <c r="V295" s="225">
        <f>U295*H295</f>
        <v>0.0071078399999999998</v>
      </c>
      <c r="W295" s="225">
        <v>0</v>
      </c>
      <c r="X295" s="226">
        <f>W295*H295</f>
        <v>0</v>
      </c>
      <c r="Y295" s="38"/>
      <c r="Z295" s="38"/>
      <c r="AA295" s="38"/>
      <c r="AB295" s="38"/>
      <c r="AC295" s="38"/>
      <c r="AD295" s="38"/>
      <c r="AE295" s="38"/>
      <c r="AR295" s="227" t="s">
        <v>236</v>
      </c>
      <c r="AT295" s="227" t="s">
        <v>141</v>
      </c>
      <c r="AU295" s="227" t="s">
        <v>90</v>
      </c>
      <c r="AY295" s="17" t="s">
        <v>139</v>
      </c>
      <c r="BE295" s="228">
        <f>IF(O295="základní",K295,0)</f>
        <v>0</v>
      </c>
      <c r="BF295" s="228">
        <f>IF(O295="snížená",K295,0)</f>
        <v>0</v>
      </c>
      <c r="BG295" s="228">
        <f>IF(O295="zákl. přenesená",K295,0)</f>
        <v>0</v>
      </c>
      <c r="BH295" s="228">
        <f>IF(O295="sníž. přenesená",K295,0)</f>
        <v>0</v>
      </c>
      <c r="BI295" s="228">
        <f>IF(O295="nulová",K295,0)</f>
        <v>0</v>
      </c>
      <c r="BJ295" s="17" t="s">
        <v>84</v>
      </c>
      <c r="BK295" s="228">
        <f>ROUND(P295*H295,2)</f>
        <v>0</v>
      </c>
      <c r="BL295" s="17" t="s">
        <v>236</v>
      </c>
      <c r="BM295" s="227" t="s">
        <v>382</v>
      </c>
    </row>
    <row r="296" s="13" customFormat="1">
      <c r="A296" s="13"/>
      <c r="B296" s="229"/>
      <c r="C296" s="230"/>
      <c r="D296" s="231" t="s">
        <v>147</v>
      </c>
      <c r="E296" s="232" t="s">
        <v>1</v>
      </c>
      <c r="F296" s="233" t="s">
        <v>383</v>
      </c>
      <c r="G296" s="230"/>
      <c r="H296" s="234">
        <v>0.39000000000000001</v>
      </c>
      <c r="I296" s="235"/>
      <c r="J296" s="235"/>
      <c r="K296" s="230"/>
      <c r="L296" s="230"/>
      <c r="M296" s="236"/>
      <c r="N296" s="237"/>
      <c r="O296" s="238"/>
      <c r="P296" s="238"/>
      <c r="Q296" s="238"/>
      <c r="R296" s="238"/>
      <c r="S296" s="238"/>
      <c r="T296" s="238"/>
      <c r="U296" s="238"/>
      <c r="V296" s="238"/>
      <c r="W296" s="238"/>
      <c r="X296" s="239"/>
      <c r="Y296" s="13"/>
      <c r="Z296" s="13"/>
      <c r="AA296" s="13"/>
      <c r="AB296" s="13"/>
      <c r="AC296" s="13"/>
      <c r="AD296" s="13"/>
      <c r="AE296" s="13"/>
      <c r="AT296" s="240" t="s">
        <v>147</v>
      </c>
      <c r="AU296" s="240" t="s">
        <v>90</v>
      </c>
      <c r="AV296" s="13" t="s">
        <v>90</v>
      </c>
      <c r="AW296" s="13" t="s">
        <v>5</v>
      </c>
      <c r="AX296" s="13" t="s">
        <v>79</v>
      </c>
      <c r="AY296" s="240" t="s">
        <v>139</v>
      </c>
    </row>
    <row r="297" s="13" customFormat="1">
      <c r="A297" s="13"/>
      <c r="B297" s="229"/>
      <c r="C297" s="230"/>
      <c r="D297" s="231" t="s">
        <v>147</v>
      </c>
      <c r="E297" s="232" t="s">
        <v>1</v>
      </c>
      <c r="F297" s="233" t="s">
        <v>384</v>
      </c>
      <c r="G297" s="230"/>
      <c r="H297" s="234">
        <v>0.30299999999999999</v>
      </c>
      <c r="I297" s="235"/>
      <c r="J297" s="235"/>
      <c r="K297" s="230"/>
      <c r="L297" s="230"/>
      <c r="M297" s="236"/>
      <c r="N297" s="237"/>
      <c r="O297" s="238"/>
      <c r="P297" s="238"/>
      <c r="Q297" s="238"/>
      <c r="R297" s="238"/>
      <c r="S297" s="238"/>
      <c r="T297" s="238"/>
      <c r="U297" s="238"/>
      <c r="V297" s="238"/>
      <c r="W297" s="238"/>
      <c r="X297" s="239"/>
      <c r="Y297" s="13"/>
      <c r="Z297" s="13"/>
      <c r="AA297" s="13"/>
      <c r="AB297" s="13"/>
      <c r="AC297" s="13"/>
      <c r="AD297" s="13"/>
      <c r="AE297" s="13"/>
      <c r="AT297" s="240" t="s">
        <v>147</v>
      </c>
      <c r="AU297" s="240" t="s">
        <v>90</v>
      </c>
      <c r="AV297" s="13" t="s">
        <v>90</v>
      </c>
      <c r="AW297" s="13" t="s">
        <v>5</v>
      </c>
      <c r="AX297" s="13" t="s">
        <v>79</v>
      </c>
      <c r="AY297" s="240" t="s">
        <v>139</v>
      </c>
    </row>
    <row r="298" s="13" customFormat="1">
      <c r="A298" s="13"/>
      <c r="B298" s="229"/>
      <c r="C298" s="230"/>
      <c r="D298" s="231" t="s">
        <v>147</v>
      </c>
      <c r="E298" s="232" t="s">
        <v>1</v>
      </c>
      <c r="F298" s="233" t="s">
        <v>269</v>
      </c>
      <c r="G298" s="230"/>
      <c r="H298" s="234">
        <v>0.13800000000000001</v>
      </c>
      <c r="I298" s="235"/>
      <c r="J298" s="235"/>
      <c r="K298" s="230"/>
      <c r="L298" s="230"/>
      <c r="M298" s="236"/>
      <c r="N298" s="237"/>
      <c r="O298" s="238"/>
      <c r="P298" s="238"/>
      <c r="Q298" s="238"/>
      <c r="R298" s="238"/>
      <c r="S298" s="238"/>
      <c r="T298" s="238"/>
      <c r="U298" s="238"/>
      <c r="V298" s="238"/>
      <c r="W298" s="238"/>
      <c r="X298" s="239"/>
      <c r="Y298" s="13"/>
      <c r="Z298" s="13"/>
      <c r="AA298" s="13"/>
      <c r="AB298" s="13"/>
      <c r="AC298" s="13"/>
      <c r="AD298" s="13"/>
      <c r="AE298" s="13"/>
      <c r="AT298" s="240" t="s">
        <v>147</v>
      </c>
      <c r="AU298" s="240" t="s">
        <v>90</v>
      </c>
      <c r="AV298" s="13" t="s">
        <v>90</v>
      </c>
      <c r="AW298" s="13" t="s">
        <v>5</v>
      </c>
      <c r="AX298" s="13" t="s">
        <v>79</v>
      </c>
      <c r="AY298" s="240" t="s">
        <v>139</v>
      </c>
    </row>
    <row r="299" s="13" customFormat="1">
      <c r="A299" s="13"/>
      <c r="B299" s="229"/>
      <c r="C299" s="230"/>
      <c r="D299" s="231" t="s">
        <v>147</v>
      </c>
      <c r="E299" s="232" t="s">
        <v>1</v>
      </c>
      <c r="F299" s="233" t="s">
        <v>271</v>
      </c>
      <c r="G299" s="230"/>
      <c r="H299" s="234">
        <v>0.32100000000000001</v>
      </c>
      <c r="I299" s="235"/>
      <c r="J299" s="235"/>
      <c r="K299" s="230"/>
      <c r="L299" s="230"/>
      <c r="M299" s="236"/>
      <c r="N299" s="237"/>
      <c r="O299" s="238"/>
      <c r="P299" s="238"/>
      <c r="Q299" s="238"/>
      <c r="R299" s="238"/>
      <c r="S299" s="238"/>
      <c r="T299" s="238"/>
      <c r="U299" s="238"/>
      <c r="V299" s="238"/>
      <c r="W299" s="238"/>
      <c r="X299" s="239"/>
      <c r="Y299" s="13"/>
      <c r="Z299" s="13"/>
      <c r="AA299" s="13"/>
      <c r="AB299" s="13"/>
      <c r="AC299" s="13"/>
      <c r="AD299" s="13"/>
      <c r="AE299" s="13"/>
      <c r="AT299" s="240" t="s">
        <v>147</v>
      </c>
      <c r="AU299" s="240" t="s">
        <v>90</v>
      </c>
      <c r="AV299" s="13" t="s">
        <v>90</v>
      </c>
      <c r="AW299" s="13" t="s">
        <v>5</v>
      </c>
      <c r="AX299" s="13" t="s">
        <v>79</v>
      </c>
      <c r="AY299" s="240" t="s">
        <v>139</v>
      </c>
    </row>
    <row r="300" s="14" customFormat="1">
      <c r="A300" s="14"/>
      <c r="B300" s="241"/>
      <c r="C300" s="242"/>
      <c r="D300" s="231" t="s">
        <v>147</v>
      </c>
      <c r="E300" s="243" t="s">
        <v>1</v>
      </c>
      <c r="F300" s="244" t="s">
        <v>149</v>
      </c>
      <c r="G300" s="242"/>
      <c r="H300" s="245">
        <v>1.1520000000000001</v>
      </c>
      <c r="I300" s="246"/>
      <c r="J300" s="246"/>
      <c r="K300" s="242"/>
      <c r="L300" s="242"/>
      <c r="M300" s="247"/>
      <c r="N300" s="248"/>
      <c r="O300" s="249"/>
      <c r="P300" s="249"/>
      <c r="Q300" s="249"/>
      <c r="R300" s="249"/>
      <c r="S300" s="249"/>
      <c r="T300" s="249"/>
      <c r="U300" s="249"/>
      <c r="V300" s="249"/>
      <c r="W300" s="249"/>
      <c r="X300" s="250"/>
      <c r="Y300" s="14"/>
      <c r="Z300" s="14"/>
      <c r="AA300" s="14"/>
      <c r="AB300" s="14"/>
      <c r="AC300" s="14"/>
      <c r="AD300" s="14"/>
      <c r="AE300" s="14"/>
      <c r="AT300" s="251" t="s">
        <v>147</v>
      </c>
      <c r="AU300" s="251" t="s">
        <v>90</v>
      </c>
      <c r="AV300" s="14" t="s">
        <v>145</v>
      </c>
      <c r="AW300" s="14" t="s">
        <v>5</v>
      </c>
      <c r="AX300" s="14" t="s">
        <v>84</v>
      </c>
      <c r="AY300" s="251" t="s">
        <v>139</v>
      </c>
    </row>
    <row r="301" s="2" customFormat="1" ht="16.5" customHeight="1">
      <c r="A301" s="38"/>
      <c r="B301" s="39"/>
      <c r="C301" s="252" t="s">
        <v>385</v>
      </c>
      <c r="D301" s="252" t="s">
        <v>195</v>
      </c>
      <c r="E301" s="253" t="s">
        <v>386</v>
      </c>
      <c r="F301" s="254" t="s">
        <v>387</v>
      </c>
      <c r="G301" s="255" t="s">
        <v>88</v>
      </c>
      <c r="H301" s="256">
        <v>1.2669999999999999</v>
      </c>
      <c r="I301" s="257"/>
      <c r="J301" s="258"/>
      <c r="K301" s="259">
        <f>ROUND(P301*H301,2)</f>
        <v>0</v>
      </c>
      <c r="L301" s="254" t="s">
        <v>1</v>
      </c>
      <c r="M301" s="260"/>
      <c r="N301" s="261" t="s">
        <v>1</v>
      </c>
      <c r="O301" s="223" t="s">
        <v>42</v>
      </c>
      <c r="P301" s="224">
        <f>I301+J301</f>
        <v>0</v>
      </c>
      <c r="Q301" s="224">
        <f>ROUND(I301*H301,2)</f>
        <v>0</v>
      </c>
      <c r="R301" s="224">
        <f>ROUND(J301*H301,2)</f>
        <v>0</v>
      </c>
      <c r="S301" s="91"/>
      <c r="T301" s="225">
        <f>S301*H301</f>
        <v>0</v>
      </c>
      <c r="U301" s="225">
        <v>0.033000000000000002</v>
      </c>
      <c r="V301" s="225">
        <f>U301*H301</f>
        <v>0.041811000000000001</v>
      </c>
      <c r="W301" s="225">
        <v>0</v>
      </c>
      <c r="X301" s="226">
        <f>W301*H301</f>
        <v>0</v>
      </c>
      <c r="Y301" s="38"/>
      <c r="Z301" s="38"/>
      <c r="AA301" s="38"/>
      <c r="AB301" s="38"/>
      <c r="AC301" s="38"/>
      <c r="AD301" s="38"/>
      <c r="AE301" s="38"/>
      <c r="AR301" s="227" t="s">
        <v>326</v>
      </c>
      <c r="AT301" s="227" t="s">
        <v>195</v>
      </c>
      <c r="AU301" s="227" t="s">
        <v>90</v>
      </c>
      <c r="AY301" s="17" t="s">
        <v>139</v>
      </c>
      <c r="BE301" s="228">
        <f>IF(O301="základní",K301,0)</f>
        <v>0</v>
      </c>
      <c r="BF301" s="228">
        <f>IF(O301="snížená",K301,0)</f>
        <v>0</v>
      </c>
      <c r="BG301" s="228">
        <f>IF(O301="zákl. přenesená",K301,0)</f>
        <v>0</v>
      </c>
      <c r="BH301" s="228">
        <f>IF(O301="sníž. přenesená",K301,0)</f>
        <v>0</v>
      </c>
      <c r="BI301" s="228">
        <f>IF(O301="nulová",K301,0)</f>
        <v>0</v>
      </c>
      <c r="BJ301" s="17" t="s">
        <v>84</v>
      </c>
      <c r="BK301" s="228">
        <f>ROUND(P301*H301,2)</f>
        <v>0</v>
      </c>
      <c r="BL301" s="17" t="s">
        <v>236</v>
      </c>
      <c r="BM301" s="227" t="s">
        <v>388</v>
      </c>
    </row>
    <row r="302" s="13" customFormat="1">
      <c r="A302" s="13"/>
      <c r="B302" s="229"/>
      <c r="C302" s="230"/>
      <c r="D302" s="231" t="s">
        <v>147</v>
      </c>
      <c r="E302" s="232" t="s">
        <v>1</v>
      </c>
      <c r="F302" s="233" t="s">
        <v>383</v>
      </c>
      <c r="G302" s="230"/>
      <c r="H302" s="234">
        <v>0.39000000000000001</v>
      </c>
      <c r="I302" s="235"/>
      <c r="J302" s="235"/>
      <c r="K302" s="230"/>
      <c r="L302" s="230"/>
      <c r="M302" s="236"/>
      <c r="N302" s="237"/>
      <c r="O302" s="238"/>
      <c r="P302" s="238"/>
      <c r="Q302" s="238"/>
      <c r="R302" s="238"/>
      <c r="S302" s="238"/>
      <c r="T302" s="238"/>
      <c r="U302" s="238"/>
      <c r="V302" s="238"/>
      <c r="W302" s="238"/>
      <c r="X302" s="239"/>
      <c r="Y302" s="13"/>
      <c r="Z302" s="13"/>
      <c r="AA302" s="13"/>
      <c r="AB302" s="13"/>
      <c r="AC302" s="13"/>
      <c r="AD302" s="13"/>
      <c r="AE302" s="13"/>
      <c r="AT302" s="240" t="s">
        <v>147</v>
      </c>
      <c r="AU302" s="240" t="s">
        <v>90</v>
      </c>
      <c r="AV302" s="13" t="s">
        <v>90</v>
      </c>
      <c r="AW302" s="13" t="s">
        <v>5</v>
      </c>
      <c r="AX302" s="13" t="s">
        <v>79</v>
      </c>
      <c r="AY302" s="240" t="s">
        <v>139</v>
      </c>
    </row>
    <row r="303" s="13" customFormat="1">
      <c r="A303" s="13"/>
      <c r="B303" s="229"/>
      <c r="C303" s="230"/>
      <c r="D303" s="231" t="s">
        <v>147</v>
      </c>
      <c r="E303" s="232" t="s">
        <v>1</v>
      </c>
      <c r="F303" s="233" t="s">
        <v>384</v>
      </c>
      <c r="G303" s="230"/>
      <c r="H303" s="234">
        <v>0.30299999999999999</v>
      </c>
      <c r="I303" s="235"/>
      <c r="J303" s="235"/>
      <c r="K303" s="230"/>
      <c r="L303" s="230"/>
      <c r="M303" s="236"/>
      <c r="N303" s="237"/>
      <c r="O303" s="238"/>
      <c r="P303" s="238"/>
      <c r="Q303" s="238"/>
      <c r="R303" s="238"/>
      <c r="S303" s="238"/>
      <c r="T303" s="238"/>
      <c r="U303" s="238"/>
      <c r="V303" s="238"/>
      <c r="W303" s="238"/>
      <c r="X303" s="239"/>
      <c r="Y303" s="13"/>
      <c r="Z303" s="13"/>
      <c r="AA303" s="13"/>
      <c r="AB303" s="13"/>
      <c r="AC303" s="13"/>
      <c r="AD303" s="13"/>
      <c r="AE303" s="13"/>
      <c r="AT303" s="240" t="s">
        <v>147</v>
      </c>
      <c r="AU303" s="240" t="s">
        <v>90</v>
      </c>
      <c r="AV303" s="13" t="s">
        <v>90</v>
      </c>
      <c r="AW303" s="13" t="s">
        <v>5</v>
      </c>
      <c r="AX303" s="13" t="s">
        <v>79</v>
      </c>
      <c r="AY303" s="240" t="s">
        <v>139</v>
      </c>
    </row>
    <row r="304" s="13" customFormat="1">
      <c r="A304" s="13"/>
      <c r="B304" s="229"/>
      <c r="C304" s="230"/>
      <c r="D304" s="231" t="s">
        <v>147</v>
      </c>
      <c r="E304" s="232" t="s">
        <v>1</v>
      </c>
      <c r="F304" s="233" t="s">
        <v>269</v>
      </c>
      <c r="G304" s="230"/>
      <c r="H304" s="234">
        <v>0.13800000000000001</v>
      </c>
      <c r="I304" s="235"/>
      <c r="J304" s="235"/>
      <c r="K304" s="230"/>
      <c r="L304" s="230"/>
      <c r="M304" s="236"/>
      <c r="N304" s="237"/>
      <c r="O304" s="238"/>
      <c r="P304" s="238"/>
      <c r="Q304" s="238"/>
      <c r="R304" s="238"/>
      <c r="S304" s="238"/>
      <c r="T304" s="238"/>
      <c r="U304" s="238"/>
      <c r="V304" s="238"/>
      <c r="W304" s="238"/>
      <c r="X304" s="239"/>
      <c r="Y304" s="13"/>
      <c r="Z304" s="13"/>
      <c r="AA304" s="13"/>
      <c r="AB304" s="13"/>
      <c r="AC304" s="13"/>
      <c r="AD304" s="13"/>
      <c r="AE304" s="13"/>
      <c r="AT304" s="240" t="s">
        <v>147</v>
      </c>
      <c r="AU304" s="240" t="s">
        <v>90</v>
      </c>
      <c r="AV304" s="13" t="s">
        <v>90</v>
      </c>
      <c r="AW304" s="13" t="s">
        <v>5</v>
      </c>
      <c r="AX304" s="13" t="s">
        <v>79</v>
      </c>
      <c r="AY304" s="240" t="s">
        <v>139</v>
      </c>
    </row>
    <row r="305" s="13" customFormat="1">
      <c r="A305" s="13"/>
      <c r="B305" s="229"/>
      <c r="C305" s="230"/>
      <c r="D305" s="231" t="s">
        <v>147</v>
      </c>
      <c r="E305" s="232" t="s">
        <v>1</v>
      </c>
      <c r="F305" s="233" t="s">
        <v>271</v>
      </c>
      <c r="G305" s="230"/>
      <c r="H305" s="234">
        <v>0.32100000000000001</v>
      </c>
      <c r="I305" s="235"/>
      <c r="J305" s="235"/>
      <c r="K305" s="230"/>
      <c r="L305" s="230"/>
      <c r="M305" s="236"/>
      <c r="N305" s="237"/>
      <c r="O305" s="238"/>
      <c r="P305" s="238"/>
      <c r="Q305" s="238"/>
      <c r="R305" s="238"/>
      <c r="S305" s="238"/>
      <c r="T305" s="238"/>
      <c r="U305" s="238"/>
      <c r="V305" s="238"/>
      <c r="W305" s="238"/>
      <c r="X305" s="239"/>
      <c r="Y305" s="13"/>
      <c r="Z305" s="13"/>
      <c r="AA305" s="13"/>
      <c r="AB305" s="13"/>
      <c r="AC305" s="13"/>
      <c r="AD305" s="13"/>
      <c r="AE305" s="13"/>
      <c r="AT305" s="240" t="s">
        <v>147</v>
      </c>
      <c r="AU305" s="240" t="s">
        <v>90</v>
      </c>
      <c r="AV305" s="13" t="s">
        <v>90</v>
      </c>
      <c r="AW305" s="13" t="s">
        <v>5</v>
      </c>
      <c r="AX305" s="13" t="s">
        <v>79</v>
      </c>
      <c r="AY305" s="240" t="s">
        <v>139</v>
      </c>
    </row>
    <row r="306" s="14" customFormat="1">
      <c r="A306" s="14"/>
      <c r="B306" s="241"/>
      <c r="C306" s="242"/>
      <c r="D306" s="231" t="s">
        <v>147</v>
      </c>
      <c r="E306" s="243" t="s">
        <v>1</v>
      </c>
      <c r="F306" s="244" t="s">
        <v>149</v>
      </c>
      <c r="G306" s="242"/>
      <c r="H306" s="245">
        <v>1.1520000000000001</v>
      </c>
      <c r="I306" s="246"/>
      <c r="J306" s="246"/>
      <c r="K306" s="242"/>
      <c r="L306" s="242"/>
      <c r="M306" s="247"/>
      <c r="N306" s="248"/>
      <c r="O306" s="249"/>
      <c r="P306" s="249"/>
      <c r="Q306" s="249"/>
      <c r="R306" s="249"/>
      <c r="S306" s="249"/>
      <c r="T306" s="249"/>
      <c r="U306" s="249"/>
      <c r="V306" s="249"/>
      <c r="W306" s="249"/>
      <c r="X306" s="250"/>
      <c r="Y306" s="14"/>
      <c r="Z306" s="14"/>
      <c r="AA306" s="14"/>
      <c r="AB306" s="14"/>
      <c r="AC306" s="14"/>
      <c r="AD306" s="14"/>
      <c r="AE306" s="14"/>
      <c r="AT306" s="251" t="s">
        <v>147</v>
      </c>
      <c r="AU306" s="251" t="s">
        <v>90</v>
      </c>
      <c r="AV306" s="14" t="s">
        <v>145</v>
      </c>
      <c r="AW306" s="14" t="s">
        <v>5</v>
      </c>
      <c r="AX306" s="14" t="s">
        <v>84</v>
      </c>
      <c r="AY306" s="251" t="s">
        <v>139</v>
      </c>
    </row>
    <row r="307" s="13" customFormat="1">
      <c r="A307" s="13"/>
      <c r="B307" s="229"/>
      <c r="C307" s="230"/>
      <c r="D307" s="231" t="s">
        <v>147</v>
      </c>
      <c r="E307" s="230"/>
      <c r="F307" s="233" t="s">
        <v>389</v>
      </c>
      <c r="G307" s="230"/>
      <c r="H307" s="234">
        <v>1.2669999999999999</v>
      </c>
      <c r="I307" s="235"/>
      <c r="J307" s="235"/>
      <c r="K307" s="230"/>
      <c r="L307" s="230"/>
      <c r="M307" s="236"/>
      <c r="N307" s="237"/>
      <c r="O307" s="238"/>
      <c r="P307" s="238"/>
      <c r="Q307" s="238"/>
      <c r="R307" s="238"/>
      <c r="S307" s="238"/>
      <c r="T307" s="238"/>
      <c r="U307" s="238"/>
      <c r="V307" s="238"/>
      <c r="W307" s="238"/>
      <c r="X307" s="239"/>
      <c r="Y307" s="13"/>
      <c r="Z307" s="13"/>
      <c r="AA307" s="13"/>
      <c r="AB307" s="13"/>
      <c r="AC307" s="13"/>
      <c r="AD307" s="13"/>
      <c r="AE307" s="13"/>
      <c r="AT307" s="240" t="s">
        <v>147</v>
      </c>
      <c r="AU307" s="240" t="s">
        <v>90</v>
      </c>
      <c r="AV307" s="13" t="s">
        <v>90</v>
      </c>
      <c r="AW307" s="13" t="s">
        <v>4</v>
      </c>
      <c r="AX307" s="13" t="s">
        <v>84</v>
      </c>
      <c r="AY307" s="240" t="s">
        <v>139</v>
      </c>
    </row>
    <row r="308" s="2" customFormat="1" ht="24.15" customHeight="1">
      <c r="A308" s="38"/>
      <c r="B308" s="39"/>
      <c r="C308" s="215" t="s">
        <v>390</v>
      </c>
      <c r="D308" s="215" t="s">
        <v>141</v>
      </c>
      <c r="E308" s="216" t="s">
        <v>391</v>
      </c>
      <c r="F308" s="217" t="s">
        <v>392</v>
      </c>
      <c r="G308" s="218" t="s">
        <v>393</v>
      </c>
      <c r="H308" s="277"/>
      <c r="I308" s="220"/>
      <c r="J308" s="220"/>
      <c r="K308" s="221">
        <f>ROUND(P308*H308,2)</f>
        <v>0</v>
      </c>
      <c r="L308" s="217" t="s">
        <v>144</v>
      </c>
      <c r="M308" s="44"/>
      <c r="N308" s="222" t="s">
        <v>1</v>
      </c>
      <c r="O308" s="223" t="s">
        <v>42</v>
      </c>
      <c r="P308" s="224">
        <f>I308+J308</f>
        <v>0</v>
      </c>
      <c r="Q308" s="224">
        <f>ROUND(I308*H308,2)</f>
        <v>0</v>
      </c>
      <c r="R308" s="224">
        <f>ROUND(J308*H308,2)</f>
        <v>0</v>
      </c>
      <c r="S308" s="91"/>
      <c r="T308" s="225">
        <f>S308*H308</f>
        <v>0</v>
      </c>
      <c r="U308" s="225">
        <v>0</v>
      </c>
      <c r="V308" s="225">
        <f>U308*H308</f>
        <v>0</v>
      </c>
      <c r="W308" s="225">
        <v>0</v>
      </c>
      <c r="X308" s="226">
        <f>W308*H308</f>
        <v>0</v>
      </c>
      <c r="Y308" s="38"/>
      <c r="Z308" s="38"/>
      <c r="AA308" s="38"/>
      <c r="AB308" s="38"/>
      <c r="AC308" s="38"/>
      <c r="AD308" s="38"/>
      <c r="AE308" s="38"/>
      <c r="AR308" s="227" t="s">
        <v>236</v>
      </c>
      <c r="AT308" s="227" t="s">
        <v>141</v>
      </c>
      <c r="AU308" s="227" t="s">
        <v>90</v>
      </c>
      <c r="AY308" s="17" t="s">
        <v>139</v>
      </c>
      <c r="BE308" s="228">
        <f>IF(O308="základní",K308,0)</f>
        <v>0</v>
      </c>
      <c r="BF308" s="228">
        <f>IF(O308="snížená",K308,0)</f>
        <v>0</v>
      </c>
      <c r="BG308" s="228">
        <f>IF(O308="zákl. přenesená",K308,0)</f>
        <v>0</v>
      </c>
      <c r="BH308" s="228">
        <f>IF(O308="sníž. přenesená",K308,0)</f>
        <v>0</v>
      </c>
      <c r="BI308" s="228">
        <f>IF(O308="nulová",K308,0)</f>
        <v>0</v>
      </c>
      <c r="BJ308" s="17" t="s">
        <v>84</v>
      </c>
      <c r="BK308" s="228">
        <f>ROUND(P308*H308,2)</f>
        <v>0</v>
      </c>
      <c r="BL308" s="17" t="s">
        <v>236</v>
      </c>
      <c r="BM308" s="227" t="s">
        <v>394</v>
      </c>
    </row>
    <row r="309" s="12" customFormat="1" ht="25.92" customHeight="1">
      <c r="A309" s="12"/>
      <c r="B309" s="198"/>
      <c r="C309" s="199"/>
      <c r="D309" s="200" t="s">
        <v>78</v>
      </c>
      <c r="E309" s="201" t="s">
        <v>395</v>
      </c>
      <c r="F309" s="201" t="s">
        <v>396</v>
      </c>
      <c r="G309" s="199"/>
      <c r="H309" s="199"/>
      <c r="I309" s="202"/>
      <c r="J309" s="202"/>
      <c r="K309" s="203">
        <f>BK309</f>
        <v>0</v>
      </c>
      <c r="L309" s="199"/>
      <c r="M309" s="204"/>
      <c r="N309" s="205"/>
      <c r="O309" s="206"/>
      <c r="P309" s="206"/>
      <c r="Q309" s="207">
        <f>Q310+Q312+Q314</f>
        <v>0</v>
      </c>
      <c r="R309" s="207">
        <f>R310+R312+R314</f>
        <v>0</v>
      </c>
      <c r="S309" s="206"/>
      <c r="T309" s="208">
        <f>T310+T312+T314</f>
        <v>0</v>
      </c>
      <c r="U309" s="206"/>
      <c r="V309" s="208">
        <f>V310+V312+V314</f>
        <v>0</v>
      </c>
      <c r="W309" s="206"/>
      <c r="X309" s="209">
        <f>X310+X312+X314</f>
        <v>0</v>
      </c>
      <c r="Y309" s="12"/>
      <c r="Z309" s="12"/>
      <c r="AA309" s="12"/>
      <c r="AB309" s="12"/>
      <c r="AC309" s="12"/>
      <c r="AD309" s="12"/>
      <c r="AE309" s="12"/>
      <c r="AR309" s="210" t="s">
        <v>164</v>
      </c>
      <c r="AT309" s="211" t="s">
        <v>78</v>
      </c>
      <c r="AU309" s="211" t="s">
        <v>79</v>
      </c>
      <c r="AY309" s="210" t="s">
        <v>139</v>
      </c>
      <c r="BK309" s="212">
        <f>BK310+BK312+BK314</f>
        <v>0</v>
      </c>
    </row>
    <row r="310" s="12" customFormat="1" ht="22.8" customHeight="1">
      <c r="A310" s="12"/>
      <c r="B310" s="198"/>
      <c r="C310" s="199"/>
      <c r="D310" s="200" t="s">
        <v>78</v>
      </c>
      <c r="E310" s="213" t="s">
        <v>397</v>
      </c>
      <c r="F310" s="213" t="s">
        <v>398</v>
      </c>
      <c r="G310" s="199"/>
      <c r="H310" s="199"/>
      <c r="I310" s="202"/>
      <c r="J310" s="202"/>
      <c r="K310" s="214">
        <f>BK310</f>
        <v>0</v>
      </c>
      <c r="L310" s="199"/>
      <c r="M310" s="204"/>
      <c r="N310" s="205"/>
      <c r="O310" s="206"/>
      <c r="P310" s="206"/>
      <c r="Q310" s="207">
        <f>Q311</f>
        <v>0</v>
      </c>
      <c r="R310" s="207">
        <f>R311</f>
        <v>0</v>
      </c>
      <c r="S310" s="206"/>
      <c r="T310" s="208">
        <f>T311</f>
        <v>0</v>
      </c>
      <c r="U310" s="206"/>
      <c r="V310" s="208">
        <f>V311</f>
        <v>0</v>
      </c>
      <c r="W310" s="206"/>
      <c r="X310" s="209">
        <f>X311</f>
        <v>0</v>
      </c>
      <c r="Y310" s="12"/>
      <c r="Z310" s="12"/>
      <c r="AA310" s="12"/>
      <c r="AB310" s="12"/>
      <c r="AC310" s="12"/>
      <c r="AD310" s="12"/>
      <c r="AE310" s="12"/>
      <c r="AR310" s="210" t="s">
        <v>164</v>
      </c>
      <c r="AT310" s="211" t="s">
        <v>78</v>
      </c>
      <c r="AU310" s="211" t="s">
        <v>84</v>
      </c>
      <c r="AY310" s="210" t="s">
        <v>139</v>
      </c>
      <c r="BK310" s="212">
        <f>BK311</f>
        <v>0</v>
      </c>
    </row>
    <row r="311" s="2" customFormat="1" ht="21.75" customHeight="1">
      <c r="A311" s="38"/>
      <c r="B311" s="39"/>
      <c r="C311" s="215" t="s">
        <v>399</v>
      </c>
      <c r="D311" s="215" t="s">
        <v>141</v>
      </c>
      <c r="E311" s="216" t="s">
        <v>400</v>
      </c>
      <c r="F311" s="217" t="s">
        <v>401</v>
      </c>
      <c r="G311" s="218" t="s">
        <v>318</v>
      </c>
      <c r="H311" s="219">
        <v>1</v>
      </c>
      <c r="I311" s="220"/>
      <c r="J311" s="220"/>
      <c r="K311" s="221">
        <f>ROUND(P311*H311,2)</f>
        <v>0</v>
      </c>
      <c r="L311" s="217" t="s">
        <v>1</v>
      </c>
      <c r="M311" s="44"/>
      <c r="N311" s="222" t="s">
        <v>1</v>
      </c>
      <c r="O311" s="223" t="s">
        <v>42</v>
      </c>
      <c r="P311" s="224">
        <f>I311+J311</f>
        <v>0</v>
      </c>
      <c r="Q311" s="224">
        <f>ROUND(I311*H311,2)</f>
        <v>0</v>
      </c>
      <c r="R311" s="224">
        <f>ROUND(J311*H311,2)</f>
        <v>0</v>
      </c>
      <c r="S311" s="91"/>
      <c r="T311" s="225">
        <f>S311*H311</f>
        <v>0</v>
      </c>
      <c r="U311" s="225">
        <v>0</v>
      </c>
      <c r="V311" s="225">
        <f>U311*H311</f>
        <v>0</v>
      </c>
      <c r="W311" s="225">
        <v>0</v>
      </c>
      <c r="X311" s="226">
        <f>W311*H311</f>
        <v>0</v>
      </c>
      <c r="Y311" s="38"/>
      <c r="Z311" s="38"/>
      <c r="AA311" s="38"/>
      <c r="AB311" s="38"/>
      <c r="AC311" s="38"/>
      <c r="AD311" s="38"/>
      <c r="AE311" s="38"/>
      <c r="AR311" s="227" t="s">
        <v>402</v>
      </c>
      <c r="AT311" s="227" t="s">
        <v>141</v>
      </c>
      <c r="AU311" s="227" t="s">
        <v>90</v>
      </c>
      <c r="AY311" s="17" t="s">
        <v>139</v>
      </c>
      <c r="BE311" s="228">
        <f>IF(O311="základní",K311,0)</f>
        <v>0</v>
      </c>
      <c r="BF311" s="228">
        <f>IF(O311="snížená",K311,0)</f>
        <v>0</v>
      </c>
      <c r="BG311" s="228">
        <f>IF(O311="zákl. přenesená",K311,0)</f>
        <v>0</v>
      </c>
      <c r="BH311" s="228">
        <f>IF(O311="sníž. přenesená",K311,0)</f>
        <v>0</v>
      </c>
      <c r="BI311" s="228">
        <f>IF(O311="nulová",K311,0)</f>
        <v>0</v>
      </c>
      <c r="BJ311" s="17" t="s">
        <v>84</v>
      </c>
      <c r="BK311" s="228">
        <f>ROUND(P311*H311,2)</f>
        <v>0</v>
      </c>
      <c r="BL311" s="17" t="s">
        <v>402</v>
      </c>
      <c r="BM311" s="227" t="s">
        <v>403</v>
      </c>
    </row>
    <row r="312" s="12" customFormat="1" ht="22.8" customHeight="1">
      <c r="A312" s="12"/>
      <c r="B312" s="198"/>
      <c r="C312" s="199"/>
      <c r="D312" s="200" t="s">
        <v>78</v>
      </c>
      <c r="E312" s="213" t="s">
        <v>404</v>
      </c>
      <c r="F312" s="213" t="s">
        <v>405</v>
      </c>
      <c r="G312" s="199"/>
      <c r="H312" s="199"/>
      <c r="I312" s="202"/>
      <c r="J312" s="202"/>
      <c r="K312" s="214">
        <f>BK312</f>
        <v>0</v>
      </c>
      <c r="L312" s="199"/>
      <c r="M312" s="204"/>
      <c r="N312" s="205"/>
      <c r="O312" s="206"/>
      <c r="P312" s="206"/>
      <c r="Q312" s="207">
        <f>Q313</f>
        <v>0</v>
      </c>
      <c r="R312" s="207">
        <f>R313</f>
        <v>0</v>
      </c>
      <c r="S312" s="206"/>
      <c r="T312" s="208">
        <f>T313</f>
        <v>0</v>
      </c>
      <c r="U312" s="206"/>
      <c r="V312" s="208">
        <f>V313</f>
        <v>0</v>
      </c>
      <c r="W312" s="206"/>
      <c r="X312" s="209">
        <f>X313</f>
        <v>0</v>
      </c>
      <c r="Y312" s="12"/>
      <c r="Z312" s="12"/>
      <c r="AA312" s="12"/>
      <c r="AB312" s="12"/>
      <c r="AC312" s="12"/>
      <c r="AD312" s="12"/>
      <c r="AE312" s="12"/>
      <c r="AR312" s="210" t="s">
        <v>164</v>
      </c>
      <c r="AT312" s="211" t="s">
        <v>78</v>
      </c>
      <c r="AU312" s="211" t="s">
        <v>84</v>
      </c>
      <c r="AY312" s="210" t="s">
        <v>139</v>
      </c>
      <c r="BK312" s="212">
        <f>BK313</f>
        <v>0</v>
      </c>
    </row>
    <row r="313" s="2" customFormat="1" ht="66.75" customHeight="1">
      <c r="A313" s="38"/>
      <c r="B313" s="39"/>
      <c r="C313" s="215" t="s">
        <v>406</v>
      </c>
      <c r="D313" s="215" t="s">
        <v>141</v>
      </c>
      <c r="E313" s="216" t="s">
        <v>407</v>
      </c>
      <c r="F313" s="217" t="s">
        <v>408</v>
      </c>
      <c r="G313" s="218" t="s">
        <v>318</v>
      </c>
      <c r="H313" s="219">
        <v>1</v>
      </c>
      <c r="I313" s="220"/>
      <c r="J313" s="220"/>
      <c r="K313" s="221">
        <f>ROUND(P313*H313,2)</f>
        <v>0</v>
      </c>
      <c r="L313" s="217" t="s">
        <v>1</v>
      </c>
      <c r="M313" s="44"/>
      <c r="N313" s="222" t="s">
        <v>1</v>
      </c>
      <c r="O313" s="223" t="s">
        <v>42</v>
      </c>
      <c r="P313" s="224">
        <f>I313+J313</f>
        <v>0</v>
      </c>
      <c r="Q313" s="224">
        <f>ROUND(I313*H313,2)</f>
        <v>0</v>
      </c>
      <c r="R313" s="224">
        <f>ROUND(J313*H313,2)</f>
        <v>0</v>
      </c>
      <c r="S313" s="91"/>
      <c r="T313" s="225">
        <f>S313*H313</f>
        <v>0</v>
      </c>
      <c r="U313" s="225">
        <v>0</v>
      </c>
      <c r="V313" s="225">
        <f>U313*H313</f>
        <v>0</v>
      </c>
      <c r="W313" s="225">
        <v>0</v>
      </c>
      <c r="X313" s="226">
        <f>W313*H313</f>
        <v>0</v>
      </c>
      <c r="Y313" s="38"/>
      <c r="Z313" s="38"/>
      <c r="AA313" s="38"/>
      <c r="AB313" s="38"/>
      <c r="AC313" s="38"/>
      <c r="AD313" s="38"/>
      <c r="AE313" s="38"/>
      <c r="AR313" s="227" t="s">
        <v>402</v>
      </c>
      <c r="AT313" s="227" t="s">
        <v>141</v>
      </c>
      <c r="AU313" s="227" t="s">
        <v>90</v>
      </c>
      <c r="AY313" s="17" t="s">
        <v>139</v>
      </c>
      <c r="BE313" s="228">
        <f>IF(O313="základní",K313,0)</f>
        <v>0</v>
      </c>
      <c r="BF313" s="228">
        <f>IF(O313="snížená",K313,0)</f>
        <v>0</v>
      </c>
      <c r="BG313" s="228">
        <f>IF(O313="zákl. přenesená",K313,0)</f>
        <v>0</v>
      </c>
      <c r="BH313" s="228">
        <f>IF(O313="sníž. přenesená",K313,0)</f>
        <v>0</v>
      </c>
      <c r="BI313" s="228">
        <f>IF(O313="nulová",K313,0)</f>
        <v>0</v>
      </c>
      <c r="BJ313" s="17" t="s">
        <v>84</v>
      </c>
      <c r="BK313" s="228">
        <f>ROUND(P313*H313,2)</f>
        <v>0</v>
      </c>
      <c r="BL313" s="17" t="s">
        <v>402</v>
      </c>
      <c r="BM313" s="227" t="s">
        <v>409</v>
      </c>
    </row>
    <row r="314" s="12" customFormat="1" ht="22.8" customHeight="1">
      <c r="A314" s="12"/>
      <c r="B314" s="198"/>
      <c r="C314" s="199"/>
      <c r="D314" s="200" t="s">
        <v>78</v>
      </c>
      <c r="E314" s="213" t="s">
        <v>410</v>
      </c>
      <c r="F314" s="213" t="s">
        <v>411</v>
      </c>
      <c r="G314" s="199"/>
      <c r="H314" s="199"/>
      <c r="I314" s="202"/>
      <c r="J314" s="202"/>
      <c r="K314" s="214">
        <f>BK314</f>
        <v>0</v>
      </c>
      <c r="L314" s="199"/>
      <c r="M314" s="204"/>
      <c r="N314" s="205"/>
      <c r="O314" s="206"/>
      <c r="P314" s="206"/>
      <c r="Q314" s="207">
        <f>Q315</f>
        <v>0</v>
      </c>
      <c r="R314" s="207">
        <f>R315</f>
        <v>0</v>
      </c>
      <c r="S314" s="206"/>
      <c r="T314" s="208">
        <f>T315</f>
        <v>0</v>
      </c>
      <c r="U314" s="206"/>
      <c r="V314" s="208">
        <f>V315</f>
        <v>0</v>
      </c>
      <c r="W314" s="206"/>
      <c r="X314" s="209">
        <f>X315</f>
        <v>0</v>
      </c>
      <c r="Y314" s="12"/>
      <c r="Z314" s="12"/>
      <c r="AA314" s="12"/>
      <c r="AB314" s="12"/>
      <c r="AC314" s="12"/>
      <c r="AD314" s="12"/>
      <c r="AE314" s="12"/>
      <c r="AR314" s="210" t="s">
        <v>164</v>
      </c>
      <c r="AT314" s="211" t="s">
        <v>78</v>
      </c>
      <c r="AU314" s="211" t="s">
        <v>84</v>
      </c>
      <c r="AY314" s="210" t="s">
        <v>139</v>
      </c>
      <c r="BK314" s="212">
        <f>BK315</f>
        <v>0</v>
      </c>
    </row>
    <row r="315" s="2" customFormat="1" ht="24.15" customHeight="1">
      <c r="A315" s="38"/>
      <c r="B315" s="39"/>
      <c r="C315" s="215" t="s">
        <v>412</v>
      </c>
      <c r="D315" s="215" t="s">
        <v>141</v>
      </c>
      <c r="E315" s="216" t="s">
        <v>413</v>
      </c>
      <c r="F315" s="217" t="s">
        <v>414</v>
      </c>
      <c r="G315" s="218" t="s">
        <v>318</v>
      </c>
      <c r="H315" s="219">
        <v>1</v>
      </c>
      <c r="I315" s="220"/>
      <c r="J315" s="220"/>
      <c r="K315" s="221">
        <f>ROUND(P315*H315,2)</f>
        <v>0</v>
      </c>
      <c r="L315" s="217" t="s">
        <v>415</v>
      </c>
      <c r="M315" s="44"/>
      <c r="N315" s="278" t="s">
        <v>1</v>
      </c>
      <c r="O315" s="279" t="s">
        <v>42</v>
      </c>
      <c r="P315" s="280">
        <f>I315+J315</f>
        <v>0</v>
      </c>
      <c r="Q315" s="280">
        <f>ROUND(I315*H315,2)</f>
        <v>0</v>
      </c>
      <c r="R315" s="280">
        <f>ROUND(J315*H315,2)</f>
        <v>0</v>
      </c>
      <c r="S315" s="281"/>
      <c r="T315" s="282">
        <f>S315*H315</f>
        <v>0</v>
      </c>
      <c r="U315" s="282">
        <v>0</v>
      </c>
      <c r="V315" s="282">
        <f>U315*H315</f>
        <v>0</v>
      </c>
      <c r="W315" s="282">
        <v>0</v>
      </c>
      <c r="X315" s="283">
        <f>W315*H315</f>
        <v>0</v>
      </c>
      <c r="Y315" s="38"/>
      <c r="Z315" s="38"/>
      <c r="AA315" s="38"/>
      <c r="AB315" s="38"/>
      <c r="AC315" s="38"/>
      <c r="AD315" s="38"/>
      <c r="AE315" s="38"/>
      <c r="AR315" s="227" t="s">
        <v>402</v>
      </c>
      <c r="AT315" s="227" t="s">
        <v>141</v>
      </c>
      <c r="AU315" s="227" t="s">
        <v>90</v>
      </c>
      <c r="AY315" s="17" t="s">
        <v>139</v>
      </c>
      <c r="BE315" s="228">
        <f>IF(O315="základní",K315,0)</f>
        <v>0</v>
      </c>
      <c r="BF315" s="228">
        <f>IF(O315="snížená",K315,0)</f>
        <v>0</v>
      </c>
      <c r="BG315" s="228">
        <f>IF(O315="zákl. přenesená",K315,0)</f>
        <v>0</v>
      </c>
      <c r="BH315" s="228">
        <f>IF(O315="sníž. přenesená",K315,0)</f>
        <v>0</v>
      </c>
      <c r="BI315" s="228">
        <f>IF(O315="nulová",K315,0)</f>
        <v>0</v>
      </c>
      <c r="BJ315" s="17" t="s">
        <v>84</v>
      </c>
      <c r="BK315" s="228">
        <f>ROUND(P315*H315,2)</f>
        <v>0</v>
      </c>
      <c r="BL315" s="17" t="s">
        <v>402</v>
      </c>
      <c r="BM315" s="227" t="s">
        <v>416</v>
      </c>
    </row>
    <row r="316" s="2" customFormat="1" ht="6.96" customHeight="1">
      <c r="A316" s="38"/>
      <c r="B316" s="66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44"/>
      <c r="N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</row>
  </sheetData>
  <sheetProtection sheet="1" autoFilter="0" formatColumns="0" formatRows="0" objects="1" scenarios="1" spinCount="100000" saltValue="ba6L1iGYu6uvdmWF1YUm+/WMBlNH9xsmeE8+RK9Oi7jwUQEEzTp0FI0YdWlQhJTnEpXf6iXO3dBPTqd1LROphQ==" hashValue="/3Dl8+rix7U02jSVUvAVUdiRr7XhsBnI7zR+Xa3d9uoyH911r5CNoG1pl+T9JHWvo7Wp3YKA9JXDq5ESUQvjWQ==" algorithmName="SHA-512" password="B67A"/>
  <autoFilter ref="C127:L315"/>
  <mergeCells count="6">
    <mergeCell ref="E7:H7"/>
    <mergeCell ref="E16:H16"/>
    <mergeCell ref="E25:H25"/>
    <mergeCell ref="E85:H85"/>
    <mergeCell ref="E120:H12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3"/>
      <c r="C3" s="134"/>
      <c r="D3" s="134"/>
      <c r="E3" s="134"/>
      <c r="F3" s="134"/>
      <c r="G3" s="134"/>
      <c r="H3" s="20"/>
    </row>
    <row r="4" s="1" customFormat="1" ht="24.96" customHeight="1">
      <c r="B4" s="20"/>
      <c r="C4" s="135" t="s">
        <v>417</v>
      </c>
      <c r="H4" s="20"/>
    </row>
    <row r="5" s="1" customFormat="1" ht="12" customHeight="1">
      <c r="B5" s="20"/>
      <c r="C5" s="284" t="s">
        <v>14</v>
      </c>
      <c r="D5" s="143" t="s">
        <v>15</v>
      </c>
      <c r="E5" s="1"/>
      <c r="F5" s="1"/>
      <c r="H5" s="20"/>
    </row>
    <row r="6" s="1" customFormat="1" ht="36.96" customHeight="1">
      <c r="B6" s="20"/>
      <c r="C6" s="285" t="s">
        <v>17</v>
      </c>
      <c r="D6" s="286" t="s">
        <v>18</v>
      </c>
      <c r="E6" s="1"/>
      <c r="F6" s="1"/>
      <c r="H6" s="20"/>
    </row>
    <row r="7" s="1" customFormat="1" ht="16.5" customHeight="1">
      <c r="B7" s="20"/>
      <c r="C7" s="137" t="s">
        <v>23</v>
      </c>
      <c r="D7" s="140" t="str">
        <f>'Rekapitulace stavby'!AN8</f>
        <v>8. 9. 2024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86"/>
      <c r="B9" s="287"/>
      <c r="C9" s="288" t="s">
        <v>58</v>
      </c>
      <c r="D9" s="289" t="s">
        <v>59</v>
      </c>
      <c r="E9" s="289" t="s">
        <v>122</v>
      </c>
      <c r="F9" s="290" t="s">
        <v>418</v>
      </c>
      <c r="G9" s="186"/>
      <c r="H9" s="287"/>
    </row>
    <row r="10" s="2" customFormat="1" ht="26.4" customHeight="1">
      <c r="A10" s="38"/>
      <c r="B10" s="44"/>
      <c r="C10" s="291" t="s">
        <v>15</v>
      </c>
      <c r="D10" s="291" t="s">
        <v>18</v>
      </c>
      <c r="E10" s="38"/>
      <c r="F10" s="38"/>
      <c r="G10" s="38"/>
      <c r="H10" s="44"/>
    </row>
    <row r="11" s="2" customFormat="1" ht="16.8" customHeight="1">
      <c r="A11" s="38"/>
      <c r="B11" s="44"/>
      <c r="C11" s="292" t="s">
        <v>91</v>
      </c>
      <c r="D11" s="293" t="s">
        <v>92</v>
      </c>
      <c r="E11" s="294" t="s">
        <v>88</v>
      </c>
      <c r="F11" s="295">
        <v>17.18</v>
      </c>
      <c r="G11" s="38"/>
      <c r="H11" s="44"/>
    </row>
    <row r="12" s="2" customFormat="1" ht="16.8" customHeight="1">
      <c r="A12" s="38"/>
      <c r="B12" s="44"/>
      <c r="C12" s="296" t="s">
        <v>1</v>
      </c>
      <c r="D12" s="296" t="s">
        <v>93</v>
      </c>
      <c r="E12" s="17" t="s">
        <v>1</v>
      </c>
      <c r="F12" s="297">
        <v>17.18</v>
      </c>
      <c r="G12" s="38"/>
      <c r="H12" s="44"/>
    </row>
    <row r="13" s="2" customFormat="1" ht="16.8" customHeight="1">
      <c r="A13" s="38"/>
      <c r="B13" s="44"/>
      <c r="C13" s="296" t="s">
        <v>91</v>
      </c>
      <c r="D13" s="296" t="s">
        <v>149</v>
      </c>
      <c r="E13" s="17" t="s">
        <v>1</v>
      </c>
      <c r="F13" s="297">
        <v>17.18</v>
      </c>
      <c r="G13" s="38"/>
      <c r="H13" s="44"/>
    </row>
    <row r="14" s="2" customFormat="1" ht="16.8" customHeight="1">
      <c r="A14" s="38"/>
      <c r="B14" s="44"/>
      <c r="C14" s="298" t="s">
        <v>419</v>
      </c>
      <c r="D14" s="38"/>
      <c r="E14" s="38"/>
      <c r="F14" s="38"/>
      <c r="G14" s="38"/>
      <c r="H14" s="44"/>
    </row>
    <row r="15" s="2" customFormat="1" ht="16.8" customHeight="1">
      <c r="A15" s="38"/>
      <c r="B15" s="44"/>
      <c r="C15" s="296" t="s">
        <v>278</v>
      </c>
      <c r="D15" s="296" t="s">
        <v>279</v>
      </c>
      <c r="E15" s="17" t="s">
        <v>88</v>
      </c>
      <c r="F15" s="297">
        <v>17.18</v>
      </c>
      <c r="G15" s="38"/>
      <c r="H15" s="44"/>
    </row>
    <row r="16" s="2" customFormat="1" ht="16.8" customHeight="1">
      <c r="A16" s="38"/>
      <c r="B16" s="44"/>
      <c r="C16" s="296" t="s">
        <v>293</v>
      </c>
      <c r="D16" s="296" t="s">
        <v>294</v>
      </c>
      <c r="E16" s="17" t="s">
        <v>88</v>
      </c>
      <c r="F16" s="297">
        <v>23.696000000000002</v>
      </c>
      <c r="G16" s="38"/>
      <c r="H16" s="44"/>
    </row>
    <row r="17" s="2" customFormat="1" ht="16.8" customHeight="1">
      <c r="A17" s="38"/>
      <c r="B17" s="44"/>
      <c r="C17" s="292" t="s">
        <v>86</v>
      </c>
      <c r="D17" s="293" t="s">
        <v>87</v>
      </c>
      <c r="E17" s="294" t="s">
        <v>88</v>
      </c>
      <c r="F17" s="295">
        <v>10.132999999999999</v>
      </c>
      <c r="G17" s="38"/>
      <c r="H17" s="44"/>
    </row>
    <row r="18" s="2" customFormat="1" ht="16.8" customHeight="1">
      <c r="A18" s="38"/>
      <c r="B18" s="44"/>
      <c r="C18" s="296" t="s">
        <v>86</v>
      </c>
      <c r="D18" s="296" t="s">
        <v>89</v>
      </c>
      <c r="E18" s="17" t="s">
        <v>1</v>
      </c>
      <c r="F18" s="297">
        <v>10.132999999999999</v>
      </c>
      <c r="G18" s="38"/>
      <c r="H18" s="44"/>
    </row>
    <row r="19" s="2" customFormat="1" ht="16.8" customHeight="1">
      <c r="A19" s="38"/>
      <c r="B19" s="44"/>
      <c r="C19" s="298" t="s">
        <v>419</v>
      </c>
      <c r="D19" s="38"/>
      <c r="E19" s="38"/>
      <c r="F19" s="38"/>
      <c r="G19" s="38"/>
      <c r="H19" s="44"/>
    </row>
    <row r="20" s="2" customFormat="1" ht="16.8" customHeight="1">
      <c r="A20" s="38"/>
      <c r="B20" s="44"/>
      <c r="C20" s="296" t="s">
        <v>202</v>
      </c>
      <c r="D20" s="296" t="s">
        <v>203</v>
      </c>
      <c r="E20" s="17" t="s">
        <v>88</v>
      </c>
      <c r="F20" s="297">
        <v>10.132999999999999</v>
      </c>
      <c r="G20" s="38"/>
      <c r="H20" s="44"/>
    </row>
    <row r="21" s="2" customFormat="1" ht="16.8" customHeight="1">
      <c r="A21" s="38"/>
      <c r="B21" s="44"/>
      <c r="C21" s="296" t="s">
        <v>251</v>
      </c>
      <c r="D21" s="296" t="s">
        <v>252</v>
      </c>
      <c r="E21" s="17" t="s">
        <v>88</v>
      </c>
      <c r="F21" s="297">
        <v>10.132999999999999</v>
      </c>
      <c r="G21" s="38"/>
      <c r="H21" s="44"/>
    </row>
    <row r="22" s="2" customFormat="1" ht="16.8" customHeight="1">
      <c r="A22" s="38"/>
      <c r="B22" s="44"/>
      <c r="C22" s="296" t="s">
        <v>257</v>
      </c>
      <c r="D22" s="296" t="s">
        <v>258</v>
      </c>
      <c r="E22" s="17" t="s">
        <v>88</v>
      </c>
      <c r="F22" s="297">
        <v>10.132999999999999</v>
      </c>
      <c r="G22" s="38"/>
      <c r="H22" s="44"/>
    </row>
    <row r="23" s="2" customFormat="1" ht="16.8" customHeight="1">
      <c r="A23" s="38"/>
      <c r="B23" s="44"/>
      <c r="C23" s="296" t="s">
        <v>261</v>
      </c>
      <c r="D23" s="296" t="s">
        <v>262</v>
      </c>
      <c r="E23" s="17" t="s">
        <v>88</v>
      </c>
      <c r="F23" s="297">
        <v>10.436999999999999</v>
      </c>
      <c r="G23" s="38"/>
      <c r="H23" s="44"/>
    </row>
    <row r="24" s="2" customFormat="1" ht="7.44" customHeight="1">
      <c r="A24" s="38"/>
      <c r="B24" s="166"/>
      <c r="C24" s="167"/>
      <c r="D24" s="167"/>
      <c r="E24" s="167"/>
      <c r="F24" s="167"/>
      <c r="G24" s="167"/>
      <c r="H24" s="44"/>
    </row>
    <row r="25" s="2" customFormat="1">
      <c r="A25" s="38"/>
      <c r="B25" s="38"/>
      <c r="C25" s="38"/>
      <c r="D25" s="38"/>
      <c r="E25" s="38"/>
      <c r="F25" s="38"/>
      <c r="G25" s="38"/>
      <c r="H25" s="38"/>
    </row>
  </sheetData>
  <sheetProtection sheet="1" formatColumns="0" formatRows="0" objects="1" scenarios="1" spinCount="100000" saltValue="qb8UWhYEDq/hIEqnL0wDuoyqC1D8kQi/yhVIy145X/58XcbzPG/Rm9Mnk0muAtWl6nu2vIN4x91n/zwVDsP91g==" hashValue="111VW7Nx5TFypPwZ2CGqO/DQQOw5jVMU509P5nLIsu3MrGFM3YkC7FbLRw+QT2Y1evkKwiWZNS51pe4UY0FPtg==" algorithmName="SHA-512" password="B67A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DESKTOP-Q7HJR5F\Jindra</dc:creator>
  <cp:lastModifiedBy>DESKTOP-Q7HJR5F\Jindra</cp:lastModifiedBy>
  <dcterms:created xsi:type="dcterms:W3CDTF">2024-10-04T08:13:53Z</dcterms:created>
  <dcterms:modified xsi:type="dcterms:W3CDTF">2024-10-04T08:13:56Z</dcterms:modified>
</cp:coreProperties>
</file>